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原始数据" sheetId="1" r:id="rId1"/>
    <sheet name="长期趋势分析" sheetId="4" r:id="rId2"/>
    <sheet name="周度变动分析" sheetId="5" r:id="rId3"/>
    <sheet name="循环变动分析" sheetId="6" r:id="rId4"/>
    <sheet name="时间序列的预测" sheetId="7" r:id="rId5"/>
  </sheets>
  <calcPr calcId="145621"/>
</workbook>
</file>

<file path=xl/calcChain.xml><?xml version="1.0" encoding="utf-8"?>
<calcChain xmlns="http://schemas.openxmlformats.org/spreadsheetml/2006/main">
  <c r="F2" i="4" l="1"/>
  <c r="C5" i="7"/>
  <c r="D5" i="7"/>
  <c r="C6" i="7"/>
  <c r="E6" i="7" s="1"/>
  <c r="D6" i="7"/>
  <c r="C7" i="7"/>
  <c r="D7" i="7"/>
  <c r="C8" i="7"/>
  <c r="E8" i="7" s="1"/>
  <c r="D8" i="7"/>
  <c r="C9" i="7"/>
  <c r="D9" i="7"/>
  <c r="C10" i="7"/>
  <c r="E10" i="7" s="1"/>
  <c r="D10" i="7"/>
  <c r="C11" i="7"/>
  <c r="D11" i="7"/>
  <c r="K7" i="5"/>
  <c r="L7" i="5"/>
  <c r="M7" i="5"/>
  <c r="N7" i="5"/>
  <c r="BD7" i="5" s="1"/>
  <c r="BD8" i="5" s="1"/>
  <c r="O7" i="5"/>
  <c r="P7" i="5"/>
  <c r="Q7" i="5"/>
  <c r="R7" i="5"/>
  <c r="R8" i="5" s="1"/>
  <c r="S7" i="5"/>
  <c r="T7" i="5"/>
  <c r="U7" i="5"/>
  <c r="V7" i="5"/>
  <c r="V8" i="5" s="1"/>
  <c r="W7" i="5"/>
  <c r="X7" i="5"/>
  <c r="Y7" i="5"/>
  <c r="Z7" i="5"/>
  <c r="Z8" i="5" s="1"/>
  <c r="AA7" i="5"/>
  <c r="AB7" i="5"/>
  <c r="AC7" i="5"/>
  <c r="AD7" i="5"/>
  <c r="AD8" i="5" s="1"/>
  <c r="AE7" i="5"/>
  <c r="AF7" i="5"/>
  <c r="AG7" i="5"/>
  <c r="AH7" i="5"/>
  <c r="AH8" i="5" s="1"/>
  <c r="AI7" i="5"/>
  <c r="AJ7" i="5"/>
  <c r="AK7" i="5"/>
  <c r="AL7" i="5"/>
  <c r="AL8" i="5" s="1"/>
  <c r="AM7" i="5"/>
  <c r="AN7" i="5"/>
  <c r="AO7" i="5"/>
  <c r="AP7" i="5"/>
  <c r="AP8" i="5" s="1"/>
  <c r="AQ7" i="5"/>
  <c r="AR7" i="5"/>
  <c r="AS7" i="5"/>
  <c r="AT7" i="5"/>
  <c r="AT8" i="5" s="1"/>
  <c r="AU7" i="5"/>
  <c r="AV7" i="5"/>
  <c r="AW7" i="5"/>
  <c r="AX7" i="5"/>
  <c r="AX8" i="5" s="1"/>
  <c r="AY7" i="5"/>
  <c r="AZ7" i="5"/>
  <c r="BA7" i="5"/>
  <c r="BB7" i="5"/>
  <c r="BB8" i="5" s="1"/>
  <c r="BC7" i="5"/>
  <c r="J7" i="5"/>
  <c r="H7" i="5"/>
  <c r="H8" i="5" s="1"/>
  <c r="I7" i="5"/>
  <c r="I8" i="5" s="1"/>
  <c r="G7" i="5"/>
  <c r="W8" i="5"/>
  <c r="X8" i="5"/>
  <c r="Y8" i="5"/>
  <c r="AA8" i="5"/>
  <c r="AB8" i="5"/>
  <c r="AC8" i="5"/>
  <c r="AE8" i="5"/>
  <c r="AF8" i="5"/>
  <c r="AG8" i="5"/>
  <c r="AI8" i="5"/>
  <c r="AJ8" i="5"/>
  <c r="AK8" i="5"/>
  <c r="AM8" i="5"/>
  <c r="AN8" i="5"/>
  <c r="AO8" i="5"/>
  <c r="AQ8" i="5"/>
  <c r="AR8" i="5"/>
  <c r="AS8" i="5"/>
  <c r="AU8" i="5"/>
  <c r="AV8" i="5"/>
  <c r="AW8" i="5"/>
  <c r="AY8" i="5"/>
  <c r="AZ8" i="5"/>
  <c r="BA8" i="5"/>
  <c r="BC8" i="5"/>
  <c r="K8" i="5"/>
  <c r="L8" i="5"/>
  <c r="M8" i="5"/>
  <c r="O8" i="5"/>
  <c r="P8" i="5"/>
  <c r="Q8" i="5"/>
  <c r="S8" i="5"/>
  <c r="T8" i="5"/>
  <c r="U8" i="5"/>
  <c r="J8" i="5"/>
  <c r="G8" i="5"/>
  <c r="BD6" i="5"/>
  <c r="BD5" i="5"/>
  <c r="D18" i="5"/>
  <c r="D26" i="5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5" i="5"/>
  <c r="D5" i="5" s="1"/>
  <c r="E5" i="7" l="1"/>
  <c r="E9" i="7"/>
  <c r="E11" i="7"/>
  <c r="E7" i="7"/>
  <c r="N8" i="5"/>
  <c r="J9" i="5"/>
  <c r="N9" i="5"/>
  <c r="R9" i="5"/>
  <c r="V9" i="5"/>
  <c r="Z9" i="5"/>
  <c r="AD9" i="5"/>
  <c r="AH9" i="5"/>
  <c r="AL9" i="5"/>
  <c r="AP9" i="5"/>
  <c r="AT9" i="5"/>
  <c r="AX9" i="5"/>
  <c r="BB9" i="5"/>
  <c r="K9" i="5"/>
  <c r="O9" i="5"/>
  <c r="S9" i="5"/>
  <c r="W9" i="5"/>
  <c r="AA9" i="5"/>
  <c r="AE9" i="5"/>
  <c r="AI9" i="5"/>
  <c r="AM9" i="5"/>
  <c r="AQ9" i="5"/>
  <c r="AU9" i="5"/>
  <c r="AY9" i="5"/>
  <c r="BC9" i="5"/>
  <c r="M9" i="5"/>
  <c r="AG9" i="5"/>
  <c r="AO9" i="5"/>
  <c r="AW9" i="5"/>
  <c r="L9" i="5"/>
  <c r="P9" i="5"/>
  <c r="T9" i="5"/>
  <c r="X9" i="5"/>
  <c r="AB9" i="5"/>
  <c r="AF9" i="5"/>
  <c r="AJ9" i="5"/>
  <c r="AN9" i="5"/>
  <c r="AR9" i="5"/>
  <c r="AV9" i="5"/>
  <c r="AZ9" i="5"/>
  <c r="G9" i="5"/>
  <c r="Q9" i="5"/>
  <c r="U9" i="5"/>
  <c r="Y9" i="5"/>
  <c r="AC9" i="5"/>
  <c r="AK9" i="5"/>
  <c r="AS9" i="5"/>
  <c r="BA9" i="5"/>
  <c r="I9" i="5"/>
  <c r="H9" i="5"/>
  <c r="BD9" i="5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H8" i="7" l="1"/>
  <c r="H10" i="7"/>
  <c r="H11" i="7"/>
  <c r="D4" i="7"/>
  <c r="C4" i="7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6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E4" i="7" l="1"/>
  <c r="H4" i="7" s="1"/>
  <c r="H9" i="7"/>
  <c r="H7" i="7"/>
  <c r="H5" i="7"/>
  <c r="H6" i="7"/>
  <c r="BD4" i="5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3" i="4"/>
  <c r="C2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6" i="4"/>
  <c r="B7" i="4"/>
  <c r="B8" i="4"/>
  <c r="B9" i="4"/>
  <c r="B10" i="4"/>
  <c r="B11" i="4"/>
  <c r="B5" i="4"/>
  <c r="B4" i="4"/>
  <c r="B3" i="4"/>
  <c r="B2" i="4"/>
</calcChain>
</file>

<file path=xl/sharedStrings.xml><?xml version="1.0" encoding="utf-8"?>
<sst xmlns="http://schemas.openxmlformats.org/spreadsheetml/2006/main" count="349" uniqueCount="214">
  <si>
    <t>时间</t>
    <phoneticPr fontId="1" type="noConversion"/>
  </si>
  <si>
    <t>t</t>
    <phoneticPr fontId="1" type="noConversion"/>
  </si>
  <si>
    <t>t2</t>
    <phoneticPr fontId="1" type="noConversion"/>
  </si>
  <si>
    <t>t3</t>
    <phoneticPr fontId="1" type="noConversion"/>
  </si>
  <si>
    <t>F</t>
  </si>
  <si>
    <t>一、</t>
    <phoneticPr fontId="1" type="noConversion"/>
  </si>
  <si>
    <t>二、</t>
    <phoneticPr fontId="1" type="noConversion"/>
  </si>
  <si>
    <t>经过对比分析得到，立方回归方程整体上效果比较好，即得到回归方程为：</t>
    <phoneticPr fontId="1" type="noConversion"/>
  </si>
  <si>
    <t>y</t>
    <phoneticPr fontId="1" type="noConversion"/>
  </si>
  <si>
    <t>2014/1</t>
  </si>
  <si>
    <t>2014/2</t>
  </si>
  <si>
    <t>2014/3</t>
  </si>
  <si>
    <t>2014/4</t>
  </si>
  <si>
    <t>2014/5</t>
  </si>
  <si>
    <t>2014/6</t>
  </si>
  <si>
    <t>2014/7</t>
  </si>
  <si>
    <t>2014/8</t>
  </si>
  <si>
    <t>2014/9</t>
  </si>
  <si>
    <t>2014/10</t>
  </si>
  <si>
    <t>2014/11</t>
  </si>
  <si>
    <t>2014/12</t>
  </si>
  <si>
    <t>2014/13</t>
  </si>
  <si>
    <t>2014/14</t>
  </si>
  <si>
    <t>2014/15</t>
  </si>
  <si>
    <t>2014/16</t>
  </si>
  <si>
    <t>2014/17</t>
  </si>
  <si>
    <t>2014/18</t>
  </si>
  <si>
    <t>2014/19</t>
  </si>
  <si>
    <t>2014/20</t>
  </si>
  <si>
    <t>2014/21</t>
  </si>
  <si>
    <t>2014/22</t>
  </si>
  <si>
    <t>2014/23</t>
  </si>
  <si>
    <t>2014/24</t>
  </si>
  <si>
    <t>2014/25</t>
  </si>
  <si>
    <t>2014/26</t>
  </si>
  <si>
    <t>2014/27</t>
  </si>
  <si>
    <t>2014/28</t>
  </si>
  <si>
    <t>2014/29</t>
  </si>
  <si>
    <t>2014/30</t>
  </si>
  <si>
    <t>2014/31</t>
  </si>
  <si>
    <t>2014/32</t>
  </si>
  <si>
    <t>2014/33</t>
  </si>
  <si>
    <t>2014/34</t>
  </si>
  <si>
    <t>2014/35</t>
  </si>
  <si>
    <t>2014/36</t>
  </si>
  <si>
    <t>2014/37</t>
  </si>
  <si>
    <t>2014/38</t>
  </si>
  <si>
    <t>2014/39</t>
  </si>
  <si>
    <t>2014/40</t>
  </si>
  <si>
    <t>2014/41</t>
  </si>
  <si>
    <t>2014/42</t>
  </si>
  <si>
    <t>2014/43</t>
  </si>
  <si>
    <t>2014/44</t>
  </si>
  <si>
    <t>2014/45</t>
  </si>
  <si>
    <t>2014/46</t>
  </si>
  <si>
    <t>2014/47</t>
  </si>
  <si>
    <t>2014/48</t>
  </si>
  <si>
    <t>2014/49</t>
  </si>
  <si>
    <t>2015/1</t>
  </si>
  <si>
    <t>2015/2</t>
  </si>
  <si>
    <t>2015/3</t>
  </si>
  <si>
    <t>2015/4</t>
  </si>
  <si>
    <t>2015/5</t>
  </si>
  <si>
    <t>2015/6</t>
  </si>
  <si>
    <t>2015/7</t>
  </si>
  <si>
    <t>2015/8</t>
  </si>
  <si>
    <t>2015/9</t>
  </si>
  <si>
    <t>2015/10</t>
  </si>
  <si>
    <t>2015/11</t>
  </si>
  <si>
    <t>2015/12</t>
  </si>
  <si>
    <t>2015/13</t>
  </si>
  <si>
    <t>2015/14</t>
  </si>
  <si>
    <t>2015/15</t>
  </si>
  <si>
    <t>2015/16</t>
  </si>
  <si>
    <t>2015/17</t>
  </si>
  <si>
    <t>2015/18</t>
  </si>
  <si>
    <t>2015/19</t>
  </si>
  <si>
    <t>2015/20</t>
  </si>
  <si>
    <t>2015/21</t>
  </si>
  <si>
    <t>2015/22</t>
  </si>
  <si>
    <t>2015/23</t>
  </si>
  <si>
    <t>2015/24</t>
  </si>
  <si>
    <t>2015/25</t>
  </si>
  <si>
    <t>2015/26</t>
  </si>
  <si>
    <t>2015/27</t>
  </si>
  <si>
    <t>2015/28</t>
  </si>
  <si>
    <t>2015/29</t>
  </si>
  <si>
    <t>2015/30</t>
  </si>
  <si>
    <t>2015/31</t>
  </si>
  <si>
    <t>2015/32</t>
  </si>
  <si>
    <t>2015/33</t>
  </si>
  <si>
    <t>2015/34</t>
  </si>
  <si>
    <t>2015/35</t>
  </si>
  <si>
    <t>2015/36</t>
  </si>
  <si>
    <t>2015/37</t>
  </si>
  <si>
    <t>2015/38</t>
  </si>
  <si>
    <t>2015/39</t>
  </si>
  <si>
    <t>2015/40</t>
  </si>
  <si>
    <t>2015/41</t>
  </si>
  <si>
    <t>2015/42</t>
  </si>
  <si>
    <t>2015/43</t>
  </si>
  <si>
    <t>2015/44</t>
  </si>
  <si>
    <t>2015/45</t>
  </si>
  <si>
    <t>2015/46</t>
  </si>
  <si>
    <t>2015/47</t>
  </si>
  <si>
    <t>2015/48</t>
  </si>
  <si>
    <t>2015/49</t>
  </si>
  <si>
    <t>年份/周数</t>
    <phoneticPr fontId="1" type="noConversion"/>
  </si>
  <si>
    <t>7项移动平均M</t>
    <phoneticPr fontId="1" type="noConversion"/>
  </si>
  <si>
    <t>周价Y</t>
    <phoneticPr fontId="1" type="noConversion"/>
  </si>
  <si>
    <t>利用简单同期平均法计算周度指数</t>
    <phoneticPr fontId="1" type="noConversion"/>
  </si>
  <si>
    <t>年份</t>
    <phoneticPr fontId="1" type="noConversion"/>
  </si>
  <si>
    <t>—</t>
    <phoneticPr fontId="1" type="noConversion"/>
  </si>
  <si>
    <t>合计</t>
    <phoneticPr fontId="1" type="noConversion"/>
  </si>
  <si>
    <t>同期平均</t>
    <phoneticPr fontId="1" type="noConversion"/>
  </si>
  <si>
    <t>周度指数（%）</t>
    <phoneticPr fontId="1" type="noConversion"/>
  </si>
  <si>
    <t>长期趋势T</t>
    <phoneticPr fontId="1" type="noConversion"/>
  </si>
  <si>
    <t>移动平均M</t>
    <phoneticPr fontId="1" type="noConversion"/>
  </si>
  <si>
    <t>—</t>
  </si>
  <si>
    <t>—</t>
    <phoneticPr fontId="1" type="noConversion"/>
  </si>
  <si>
    <t>循环指数
C=M/T</t>
    <phoneticPr fontId="1" type="noConversion"/>
  </si>
  <si>
    <t>符号</t>
    <phoneticPr fontId="1" type="noConversion"/>
  </si>
  <si>
    <t>循环指数</t>
    <phoneticPr fontId="1" type="noConversion"/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</si>
  <si>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</si>
  <si>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</si>
  <si>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</si>
  <si>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</si>
  <si>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</si>
  <si>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</si>
  <si>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</si>
  <si>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</si>
  <si>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</si>
  <si>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</si>
  <si>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</si>
  <si>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</si>
  <si>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</si>
  <si>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</si>
  <si>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</si>
  <si>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</si>
  <si>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</si>
  <si>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</si>
  <si>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</si>
  <si>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</si>
  <si>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</si>
  <si>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</si>
  <si>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</si>
  <si>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</si>
  <si>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</si>
  <si>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</si>
  <si>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一、循环变动分析</t>
    <phoneticPr fontId="1" type="noConversion"/>
  </si>
  <si>
    <t>二、分析图</t>
    <phoneticPr fontId="1" type="noConversion"/>
  </si>
  <si>
    <t>三、循环周期内各期循环指数</t>
    <phoneticPr fontId="1" type="noConversion"/>
  </si>
  <si>
    <t>一、预测公式Yt=Tt.St.Ct</t>
    <phoneticPr fontId="1" type="noConversion"/>
  </si>
  <si>
    <t>二、不变规律假设下时间序列的组合预测</t>
    <phoneticPr fontId="1" type="noConversion"/>
  </si>
  <si>
    <t>时间</t>
    <phoneticPr fontId="1" type="noConversion"/>
  </si>
  <si>
    <t>t</t>
    <phoneticPr fontId="1" type="noConversion"/>
  </si>
  <si>
    <t>T</t>
    <phoneticPr fontId="1" type="noConversion"/>
  </si>
  <si>
    <t>S:F=Y/M</t>
    <phoneticPr fontId="1" type="noConversion"/>
  </si>
  <si>
    <t>S</t>
    <phoneticPr fontId="1" type="noConversion"/>
  </si>
  <si>
    <t>C</t>
    <phoneticPr fontId="1" type="noConversion"/>
  </si>
  <si>
    <t>t2</t>
    <phoneticPr fontId="1" type="noConversion"/>
  </si>
  <si>
    <t>t3</t>
    <phoneticPr fontId="1" type="noConversion"/>
  </si>
  <si>
    <t>库存（吨）</t>
    <phoneticPr fontId="1" type="noConversion"/>
  </si>
  <si>
    <t>模型汇总和参数估计值</t>
  </si>
  <si>
    <t>因变量:库存（吨）</t>
  </si>
  <si>
    <t>方程</t>
  </si>
  <si>
    <t>模型汇总</t>
  </si>
  <si>
    <t>参数估计值</t>
  </si>
  <si>
    <t>R 方</t>
  </si>
  <si>
    <t>df1</t>
  </si>
  <si>
    <t>df2</t>
  </si>
  <si>
    <t>Sig.</t>
  </si>
  <si>
    <t>常数</t>
  </si>
  <si>
    <t>b1</t>
  </si>
  <si>
    <t>b2</t>
  </si>
  <si>
    <t>b3</t>
  </si>
  <si>
    <t>线性</t>
  </si>
  <si>
    <t>对数</t>
  </si>
  <si>
    <t>倒数</t>
  </si>
  <si>
    <t>二次</t>
  </si>
  <si>
    <t>三次</t>
  </si>
  <si>
    <t>复合</t>
  </si>
  <si>
    <t>幂</t>
  </si>
  <si>
    <t>S</t>
  </si>
  <si>
    <t>增长</t>
  </si>
  <si>
    <t>指数</t>
  </si>
  <si>
    <t>分析</t>
    <phoneticPr fontId="1" type="noConversion"/>
  </si>
  <si>
    <t>2016/1</t>
    <phoneticPr fontId="1" type="noConversion"/>
  </si>
  <si>
    <t>2016/2</t>
  </si>
  <si>
    <t>2016/3</t>
  </si>
  <si>
    <t>2016/4</t>
  </si>
  <si>
    <t>2016/5</t>
  </si>
  <si>
    <t>2016/6</t>
  </si>
  <si>
    <t>2016/7</t>
  </si>
  <si>
    <t>2016/8</t>
  </si>
  <si>
    <t>2016/9</t>
  </si>
  <si>
    <t>2016/10</t>
  </si>
  <si>
    <t>2016/11</t>
  </si>
  <si>
    <t>2016/12</t>
  </si>
  <si>
    <t>2016/13</t>
  </si>
  <si>
    <t>2016/14</t>
  </si>
  <si>
    <t>2016/15</t>
  </si>
  <si>
    <t>2016/16</t>
  </si>
  <si>
    <t>2016/17</t>
  </si>
  <si>
    <t>2016/18</t>
  </si>
  <si>
    <t>结论：从以上表格以及图形可以看出，1周至3周，5周，7周至13周，15周，17周，19周，21周，22周，26周至30周，33周至41周以及49周是苯乙烯库存大增时期。</t>
    <phoneticPr fontId="1" type="noConversion"/>
  </si>
  <si>
    <t>结论：从图中可以观察，两次波谷之间为一个循环周期，相隔26个周，波峰的出现时间分别对应2014年第15周和2014年第41周，以2014年第15周的循环指数为C1，2014年第16周的循环指数为C2，依次下去，2014年第40周为循环期末，循环指数为C26;自2014年第41周开始进入下一个循环周期，循环指数重新以C1开始。</t>
    <phoneticPr fontId="1" type="noConversion"/>
  </si>
  <si>
    <t>C1</t>
    <phoneticPr fontId="1" type="noConversion"/>
  </si>
  <si>
    <t>y=2111.71t1-82.86t2+0.549t3+135589.907</t>
    <phoneticPr fontId="1" type="noConversion"/>
  </si>
  <si>
    <t>C26</t>
    <phoneticPr fontId="1" type="noConversion"/>
  </si>
  <si>
    <t>C25</t>
    <phoneticPr fontId="1" type="noConversion"/>
  </si>
  <si>
    <t>C24</t>
    <phoneticPr fontId="1" type="noConversion"/>
  </si>
  <si>
    <t>C23</t>
    <phoneticPr fontId="1" type="noConversion"/>
  </si>
  <si>
    <t>Y预测值（吨）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</si>
</sst>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.00_);[Red]\(0.00\)"/>
    <numFmt numFmtId="178" formatCode="0.000_ "/>
    <numFmt numFmtId="179" formatCode="0.0000_ "/>
    <numFmt numFmtId="180" formatCode="####.000"/>
    <numFmt numFmtId="181" formatCode="###0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9"/>
      <color rgb="FFFF0000"/>
      <name val="MingLiU"/>
      <family val="3"/>
      <charset val="136"/>
    </font>
    <font>
      <b/>
      <sz val="11"/>
      <color rgb="FFFF000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8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0" fillId="0" borderId="0" xfId="0" applyFill="1" applyBorder="1" applyAlignment="1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1" xfId="0" applyBorder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176" fontId="5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5" fillId="0" borderId="1" xfId="0" applyFont="1" applyBorder="1"/>
    <xf numFmtId="179" fontId="3" fillId="0" borderId="1" xfId="0" applyNumberFormat="1" applyFont="1" applyBorder="1"/>
    <xf numFmtId="0" fontId="3" fillId="0" borderId="1" xfId="0" applyFont="1" applyFill="1" applyBorder="1" applyAlignment="1">
      <alignment wrapText="1"/>
    </xf>
    <xf numFmtId="0" fontId="8" fillId="0" borderId="0" xfId="0" applyFont="1"/>
    <xf numFmtId="0" fontId="6" fillId="0" borderId="1" xfId="0" applyFont="1" applyBorder="1"/>
    <xf numFmtId="0" fontId="9" fillId="2" borderId="0" xfId="0" applyFont="1" applyFill="1"/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0" xfId="1"/>
    <xf numFmtId="0" fontId="13" fillId="0" borderId="12" xfId="1" applyFont="1" applyBorder="1" applyAlignment="1">
      <alignment horizontal="center" wrapText="1"/>
    </xf>
    <xf numFmtId="0" fontId="13" fillId="0" borderId="13" xfId="1" applyFont="1" applyBorder="1" applyAlignment="1">
      <alignment horizontal="center" wrapText="1"/>
    </xf>
    <xf numFmtId="0" fontId="13" fillId="0" borderId="14" xfId="1" applyFont="1" applyBorder="1" applyAlignment="1">
      <alignment horizontal="center" wrapText="1"/>
    </xf>
    <xf numFmtId="0" fontId="13" fillId="0" borderId="15" xfId="1" applyFont="1" applyBorder="1" applyAlignment="1">
      <alignment horizontal="left" vertical="top" wrapText="1"/>
    </xf>
    <xf numFmtId="180" fontId="13" fillId="0" borderId="16" xfId="1" applyNumberFormat="1" applyFont="1" applyBorder="1" applyAlignment="1">
      <alignment horizontal="right" vertical="top"/>
    </xf>
    <xf numFmtId="180" fontId="13" fillId="0" borderId="17" xfId="1" applyNumberFormat="1" applyFont="1" applyBorder="1" applyAlignment="1">
      <alignment horizontal="right" vertical="top"/>
    </xf>
    <xf numFmtId="181" fontId="13" fillId="0" borderId="17" xfId="1" applyNumberFormat="1" applyFont="1" applyBorder="1" applyAlignment="1">
      <alignment horizontal="right" vertical="top"/>
    </xf>
    <xf numFmtId="0" fontId="11" fillId="0" borderId="17" xfId="1" applyBorder="1" applyAlignment="1">
      <alignment horizontal="center" vertical="center"/>
    </xf>
    <xf numFmtId="0" fontId="11" fillId="0" borderId="18" xfId="1" applyBorder="1" applyAlignment="1">
      <alignment horizontal="center" vertical="center"/>
    </xf>
    <xf numFmtId="0" fontId="13" fillId="0" borderId="19" xfId="1" applyFont="1" applyBorder="1" applyAlignment="1">
      <alignment horizontal="left" vertical="top" wrapText="1"/>
    </xf>
    <xf numFmtId="180" fontId="13" fillId="0" borderId="20" xfId="1" applyNumberFormat="1" applyFont="1" applyBorder="1" applyAlignment="1">
      <alignment horizontal="right" vertical="top"/>
    </xf>
    <xf numFmtId="180" fontId="13" fillId="0" borderId="21" xfId="1" applyNumberFormat="1" applyFont="1" applyBorder="1" applyAlignment="1">
      <alignment horizontal="right" vertical="top"/>
    </xf>
    <xf numFmtId="181" fontId="13" fillId="0" borderId="21" xfId="1" applyNumberFormat="1" applyFont="1" applyBorder="1" applyAlignment="1">
      <alignment horizontal="right" vertical="top"/>
    </xf>
    <xf numFmtId="0" fontId="11" fillId="0" borderId="21" xfId="1" applyBorder="1" applyAlignment="1">
      <alignment horizontal="center" vertical="center"/>
    </xf>
    <xf numFmtId="0" fontId="11" fillId="0" borderId="22" xfId="1" applyBorder="1" applyAlignment="1">
      <alignment horizontal="center" vertical="center"/>
    </xf>
    <xf numFmtId="0" fontId="13" fillId="0" borderId="11" xfId="1" applyFont="1" applyBorder="1" applyAlignment="1">
      <alignment horizontal="left" vertical="top" wrapText="1"/>
    </xf>
    <xf numFmtId="180" fontId="13" fillId="0" borderId="23" xfId="1" applyNumberFormat="1" applyFont="1" applyBorder="1" applyAlignment="1">
      <alignment horizontal="right" vertical="top"/>
    </xf>
    <xf numFmtId="180" fontId="13" fillId="0" borderId="24" xfId="1" applyNumberFormat="1" applyFont="1" applyBorder="1" applyAlignment="1">
      <alignment horizontal="right" vertical="top"/>
    </xf>
    <xf numFmtId="181" fontId="13" fillId="0" borderId="24" xfId="1" applyNumberFormat="1" applyFont="1" applyBorder="1" applyAlignment="1">
      <alignment horizontal="right" vertical="top"/>
    </xf>
    <xf numFmtId="0" fontId="11" fillId="0" borderId="24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14" fillId="0" borderId="19" xfId="1" applyFont="1" applyBorder="1" applyAlignment="1">
      <alignment horizontal="left" vertical="top" wrapText="1"/>
    </xf>
    <xf numFmtId="180" fontId="14" fillId="0" borderId="20" xfId="1" applyNumberFormat="1" applyFont="1" applyBorder="1" applyAlignment="1">
      <alignment horizontal="right" vertical="top"/>
    </xf>
    <xf numFmtId="180" fontId="14" fillId="0" borderId="21" xfId="1" applyNumberFormat="1" applyFont="1" applyBorder="1" applyAlignment="1">
      <alignment horizontal="right" vertical="top"/>
    </xf>
    <xf numFmtId="181" fontId="14" fillId="0" borderId="21" xfId="1" applyNumberFormat="1" applyFont="1" applyBorder="1" applyAlignment="1">
      <alignment horizontal="right" vertical="top"/>
    </xf>
    <xf numFmtId="180" fontId="14" fillId="0" borderId="22" xfId="1" applyNumberFormat="1" applyFont="1" applyBorder="1" applyAlignment="1">
      <alignment horizontal="right" vertical="top"/>
    </xf>
    <xf numFmtId="0" fontId="16" fillId="0" borderId="1" xfId="0" applyFont="1" applyBorder="1" applyAlignment="1">
      <alignment horizontal="center" vertical="center"/>
    </xf>
    <xf numFmtId="49" fontId="2" fillId="0" borderId="1" xfId="0" applyNumberFormat="1" applyFont="1" applyBorder="1"/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179" fontId="15" fillId="0" borderId="1" xfId="0" applyNumberFormat="1" applyFont="1" applyBorder="1"/>
    <xf numFmtId="14" fontId="16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horizontal="left"/>
    </xf>
    <xf numFmtId="0" fontId="13" fillId="0" borderId="5" xfId="1" applyFont="1" applyBorder="1" applyAlignment="1">
      <alignment horizontal="left" wrapText="1"/>
    </xf>
    <xf numFmtId="0" fontId="11" fillId="0" borderId="11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wrapText="1"/>
    </xf>
    <xf numFmtId="0" fontId="11" fillId="0" borderId="7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wrapText="1"/>
    </xf>
    <xf numFmtId="0" fontId="11" fillId="0" borderId="10" xfId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2">
    <cellStyle name="常规" xfId="0" builtinId="0"/>
    <cellStyle name="常规_长期趋势分析" xfId="1"/>
  </cellStyles>
  <dxfs count="1"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周度变动分析!$F$9</c:f>
              <c:strCache>
                <c:ptCount val="1"/>
                <c:pt idx="0">
                  <c:v>周度指数（%）</c:v>
                </c:pt>
              </c:strCache>
            </c:strRef>
          </c:tx>
          <c:marker>
            <c:symbol val="none"/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周度变动分析!$G$3:$BC$3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周度变动分析!$G$9:$BC$9</c:f>
              <c:numCache>
                <c:formatCode>0.00_);[Red]\(0.00\)</c:formatCode>
                <c:ptCount val="49"/>
                <c:pt idx="0">
                  <c:v>131.43938585129183</c:v>
                </c:pt>
                <c:pt idx="1">
                  <c:v>115.31720746111762</c:v>
                </c:pt>
                <c:pt idx="2">
                  <c:v>111.56797797311732</c:v>
                </c:pt>
                <c:pt idx="3">
                  <c:v>104.49653351035639</c:v>
                </c:pt>
                <c:pt idx="4">
                  <c:v>105.42225644037693</c:v>
                </c:pt>
                <c:pt idx="5">
                  <c:v>103.88514756773675</c:v>
                </c:pt>
                <c:pt idx="6">
                  <c:v>112.10469676409541</c:v>
                </c:pt>
                <c:pt idx="7">
                  <c:v>116.05816818150967</c:v>
                </c:pt>
                <c:pt idx="8">
                  <c:v>112.53572948234634</c:v>
                </c:pt>
                <c:pt idx="9">
                  <c:v>106.60563531509941</c:v>
                </c:pt>
                <c:pt idx="10">
                  <c:v>106.16153202096787</c:v>
                </c:pt>
                <c:pt idx="11">
                  <c:v>107.74038055333732</c:v>
                </c:pt>
                <c:pt idx="12">
                  <c:v>106.3728675927521</c:v>
                </c:pt>
                <c:pt idx="13">
                  <c:v>104.92094743987586</c:v>
                </c:pt>
                <c:pt idx="14">
                  <c:v>109.56277652925262</c:v>
                </c:pt>
                <c:pt idx="15">
                  <c:v>101.90506052934462</c:v>
                </c:pt>
                <c:pt idx="16">
                  <c:v>108.41368191225425</c:v>
                </c:pt>
                <c:pt idx="17">
                  <c:v>103.62280970221802</c:v>
                </c:pt>
                <c:pt idx="18">
                  <c:v>106.16474403474821</c:v>
                </c:pt>
                <c:pt idx="19">
                  <c:v>97.596731427990505</c:v>
                </c:pt>
                <c:pt idx="20">
                  <c:v>111.20266021395786</c:v>
                </c:pt>
                <c:pt idx="21">
                  <c:v>112.05654565571128</c:v>
                </c:pt>
                <c:pt idx="22">
                  <c:v>103.54524941836716</c:v>
                </c:pt>
                <c:pt idx="23">
                  <c:v>99.496258204743469</c:v>
                </c:pt>
                <c:pt idx="24">
                  <c:v>98.721937676697351</c:v>
                </c:pt>
                <c:pt idx="25">
                  <c:v>107.75251696554649</c:v>
                </c:pt>
                <c:pt idx="26">
                  <c:v>110.7218787093216</c:v>
                </c:pt>
                <c:pt idx="27">
                  <c:v>105.171066828992</c:v>
                </c:pt>
                <c:pt idx="28">
                  <c:v>111.23720595187869</c:v>
                </c:pt>
                <c:pt idx="29">
                  <c:v>111.41402578199498</c:v>
                </c:pt>
                <c:pt idx="30">
                  <c:v>101.75498282491466</c:v>
                </c:pt>
                <c:pt idx="31">
                  <c:v>97.39797029963762</c:v>
                </c:pt>
                <c:pt idx="32">
                  <c:v>110.64670611463004</c:v>
                </c:pt>
                <c:pt idx="33">
                  <c:v>106.19837337178519</c:v>
                </c:pt>
                <c:pt idx="34">
                  <c:v>107.43810014624431</c:v>
                </c:pt>
                <c:pt idx="35">
                  <c:v>110.265864724312</c:v>
                </c:pt>
                <c:pt idx="36">
                  <c:v>110.02067335672625</c:v>
                </c:pt>
                <c:pt idx="37">
                  <c:v>109.87662925697643</c:v>
                </c:pt>
                <c:pt idx="38">
                  <c:v>112.89101423004435</c:v>
                </c:pt>
                <c:pt idx="39">
                  <c:v>107.37892603116359</c:v>
                </c:pt>
                <c:pt idx="40">
                  <c:v>107.02062357164468</c:v>
                </c:pt>
                <c:pt idx="41">
                  <c:v>101.36355748069268</c:v>
                </c:pt>
                <c:pt idx="42">
                  <c:v>101.40773739498971</c:v>
                </c:pt>
                <c:pt idx="43">
                  <c:v>98.767908064528029</c:v>
                </c:pt>
                <c:pt idx="44">
                  <c:v>102.9675227222169</c:v>
                </c:pt>
                <c:pt idx="45">
                  <c:v>104.72359051369924</c:v>
                </c:pt>
                <c:pt idx="46">
                  <c:v>87.931254908573194</c:v>
                </c:pt>
                <c:pt idx="47">
                  <c:v>84.093036552443536</c:v>
                </c:pt>
                <c:pt idx="48">
                  <c:v>105.03314832445179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27904"/>
        <c:axId val="106429440"/>
      </c:lineChart>
      <c:catAx>
        <c:axId val="1064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29440"/>
        <c:crosses val="autoZero"/>
        <c:auto val="1"/>
        <c:lblAlgn val="ctr"/>
        <c:lblOffset val="100"/>
        <c:noMultiLvlLbl val="0"/>
      </c:catAx>
      <c:valAx>
        <c:axId val="106429440"/>
        <c:scaling>
          <c:orientation val="minMax"/>
          <c:min val="8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0642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循环变动分析!$G$2</c:f>
              <c:strCache>
                <c:ptCount val="1"/>
                <c:pt idx="0">
                  <c:v>循环指数
C=M/T</c:v>
                </c:pt>
              </c:strCache>
            </c:strRef>
          </c:tx>
          <c:marker>
            <c:symbol val="none"/>
          </c:marker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循环变动分析!$A$6:$A$118</c:f>
              <c:strCache>
                <c:ptCount val="113"/>
                <c:pt idx="0">
                  <c:v>2014/4</c:v>
                </c:pt>
                <c:pt idx="1">
                  <c:v>2014/5</c:v>
                </c:pt>
                <c:pt idx="2">
                  <c:v>2014/6</c:v>
                </c:pt>
                <c:pt idx="3">
                  <c:v>2014/7</c:v>
                </c:pt>
                <c:pt idx="4">
                  <c:v>2014/8</c:v>
                </c:pt>
                <c:pt idx="5">
                  <c:v>2014/9</c:v>
                </c:pt>
                <c:pt idx="6">
                  <c:v>2014/10</c:v>
                </c:pt>
                <c:pt idx="7">
                  <c:v>2014/11</c:v>
                </c:pt>
                <c:pt idx="8">
                  <c:v>2014/12</c:v>
                </c:pt>
                <c:pt idx="9">
                  <c:v>2014/13</c:v>
                </c:pt>
                <c:pt idx="10">
                  <c:v>2014/14</c:v>
                </c:pt>
                <c:pt idx="11">
                  <c:v>2014/15</c:v>
                </c:pt>
                <c:pt idx="12">
                  <c:v>2014/16</c:v>
                </c:pt>
                <c:pt idx="13">
                  <c:v>2014/17</c:v>
                </c:pt>
                <c:pt idx="14">
                  <c:v>2014/18</c:v>
                </c:pt>
                <c:pt idx="15">
                  <c:v>2014/19</c:v>
                </c:pt>
                <c:pt idx="16">
                  <c:v>2014/20</c:v>
                </c:pt>
                <c:pt idx="17">
                  <c:v>2014/21</c:v>
                </c:pt>
                <c:pt idx="18">
                  <c:v>2014/22</c:v>
                </c:pt>
                <c:pt idx="19">
                  <c:v>2014/23</c:v>
                </c:pt>
                <c:pt idx="20">
                  <c:v>2014/24</c:v>
                </c:pt>
                <c:pt idx="21">
                  <c:v>2014/25</c:v>
                </c:pt>
                <c:pt idx="22">
                  <c:v>2014/26</c:v>
                </c:pt>
                <c:pt idx="23">
                  <c:v>2014/27</c:v>
                </c:pt>
                <c:pt idx="24">
                  <c:v>2014/28</c:v>
                </c:pt>
                <c:pt idx="25">
                  <c:v>2014/29</c:v>
                </c:pt>
                <c:pt idx="26">
                  <c:v>2014/30</c:v>
                </c:pt>
                <c:pt idx="27">
                  <c:v>2014/31</c:v>
                </c:pt>
                <c:pt idx="28">
                  <c:v>2014/32</c:v>
                </c:pt>
                <c:pt idx="29">
                  <c:v>2014/33</c:v>
                </c:pt>
                <c:pt idx="30">
                  <c:v>2014/34</c:v>
                </c:pt>
                <c:pt idx="31">
                  <c:v>2014/35</c:v>
                </c:pt>
                <c:pt idx="32">
                  <c:v>2014/36</c:v>
                </c:pt>
                <c:pt idx="33">
                  <c:v>2014/37</c:v>
                </c:pt>
                <c:pt idx="34">
                  <c:v>2014/38</c:v>
                </c:pt>
                <c:pt idx="35">
                  <c:v>2014/39</c:v>
                </c:pt>
                <c:pt idx="36">
                  <c:v>2014/40</c:v>
                </c:pt>
                <c:pt idx="37">
                  <c:v>2014/41</c:v>
                </c:pt>
                <c:pt idx="38">
                  <c:v>2014/42</c:v>
                </c:pt>
                <c:pt idx="39">
                  <c:v>2014/43</c:v>
                </c:pt>
                <c:pt idx="40">
                  <c:v>2014/44</c:v>
                </c:pt>
                <c:pt idx="41">
                  <c:v>2014/45</c:v>
                </c:pt>
                <c:pt idx="42">
                  <c:v>2014/46</c:v>
                </c:pt>
                <c:pt idx="43">
                  <c:v>2014/47</c:v>
                </c:pt>
                <c:pt idx="44">
                  <c:v>2014/48</c:v>
                </c:pt>
                <c:pt idx="45">
                  <c:v>2014/49</c:v>
                </c:pt>
                <c:pt idx="46">
                  <c:v>2015/1</c:v>
                </c:pt>
                <c:pt idx="47">
                  <c:v>2015/2</c:v>
                </c:pt>
                <c:pt idx="48">
                  <c:v>2015/3</c:v>
                </c:pt>
                <c:pt idx="49">
                  <c:v>2015/4</c:v>
                </c:pt>
                <c:pt idx="50">
                  <c:v>2015/5</c:v>
                </c:pt>
                <c:pt idx="51">
                  <c:v>2015/6</c:v>
                </c:pt>
                <c:pt idx="52">
                  <c:v>2015/7</c:v>
                </c:pt>
                <c:pt idx="53">
                  <c:v>2015/8</c:v>
                </c:pt>
                <c:pt idx="54">
                  <c:v>2015/9</c:v>
                </c:pt>
                <c:pt idx="55">
                  <c:v>2015/10</c:v>
                </c:pt>
                <c:pt idx="56">
                  <c:v>2015/11</c:v>
                </c:pt>
                <c:pt idx="57">
                  <c:v>2015/12</c:v>
                </c:pt>
                <c:pt idx="58">
                  <c:v>2015/13</c:v>
                </c:pt>
                <c:pt idx="59">
                  <c:v>2015/14</c:v>
                </c:pt>
                <c:pt idx="60">
                  <c:v>2015/15</c:v>
                </c:pt>
                <c:pt idx="61">
                  <c:v>2015/16</c:v>
                </c:pt>
                <c:pt idx="62">
                  <c:v>2015/17</c:v>
                </c:pt>
                <c:pt idx="63">
                  <c:v>2015/18</c:v>
                </c:pt>
                <c:pt idx="64">
                  <c:v>2015/19</c:v>
                </c:pt>
                <c:pt idx="65">
                  <c:v>2015/20</c:v>
                </c:pt>
                <c:pt idx="66">
                  <c:v>2015/21</c:v>
                </c:pt>
                <c:pt idx="67">
                  <c:v>2015/22</c:v>
                </c:pt>
                <c:pt idx="68">
                  <c:v>2015/23</c:v>
                </c:pt>
                <c:pt idx="69">
                  <c:v>2015/24</c:v>
                </c:pt>
                <c:pt idx="70">
                  <c:v>2015/25</c:v>
                </c:pt>
                <c:pt idx="71">
                  <c:v>2015/26</c:v>
                </c:pt>
                <c:pt idx="72">
                  <c:v>2015/27</c:v>
                </c:pt>
                <c:pt idx="73">
                  <c:v>2015/28</c:v>
                </c:pt>
                <c:pt idx="74">
                  <c:v>2015/29</c:v>
                </c:pt>
                <c:pt idx="75">
                  <c:v>2015/30</c:v>
                </c:pt>
                <c:pt idx="76">
                  <c:v>2015/31</c:v>
                </c:pt>
                <c:pt idx="77">
                  <c:v>2015/32</c:v>
                </c:pt>
                <c:pt idx="78">
                  <c:v>2015/33</c:v>
                </c:pt>
                <c:pt idx="79">
                  <c:v>2015/34</c:v>
                </c:pt>
                <c:pt idx="80">
                  <c:v>2015/35</c:v>
                </c:pt>
                <c:pt idx="81">
                  <c:v>2015/36</c:v>
                </c:pt>
                <c:pt idx="82">
                  <c:v>2015/37</c:v>
                </c:pt>
                <c:pt idx="83">
                  <c:v>2015/38</c:v>
                </c:pt>
                <c:pt idx="84">
                  <c:v>2015/39</c:v>
                </c:pt>
                <c:pt idx="85">
                  <c:v>2015/40</c:v>
                </c:pt>
                <c:pt idx="86">
                  <c:v>2015/41</c:v>
                </c:pt>
                <c:pt idx="87">
                  <c:v>2015/42</c:v>
                </c:pt>
                <c:pt idx="88">
                  <c:v>2015/43</c:v>
                </c:pt>
                <c:pt idx="89">
                  <c:v>2015/44</c:v>
                </c:pt>
                <c:pt idx="90">
                  <c:v>2015/45</c:v>
                </c:pt>
                <c:pt idx="91">
                  <c:v>2015/46</c:v>
                </c:pt>
                <c:pt idx="92">
                  <c:v>2015/47</c:v>
                </c:pt>
                <c:pt idx="93">
                  <c:v>2015/48</c:v>
                </c:pt>
                <c:pt idx="94">
                  <c:v>2015/49</c:v>
                </c:pt>
                <c:pt idx="95">
                  <c:v>2016/1</c:v>
                </c:pt>
                <c:pt idx="96">
                  <c:v>2016/2</c:v>
                </c:pt>
                <c:pt idx="97">
                  <c:v>2016/3</c:v>
                </c:pt>
                <c:pt idx="98">
                  <c:v>2016/4</c:v>
                </c:pt>
                <c:pt idx="99">
                  <c:v>2016/5</c:v>
                </c:pt>
                <c:pt idx="100">
                  <c:v>2016/6</c:v>
                </c:pt>
                <c:pt idx="101">
                  <c:v>2016/7</c:v>
                </c:pt>
                <c:pt idx="102">
                  <c:v>2016/8</c:v>
                </c:pt>
                <c:pt idx="103">
                  <c:v>2016/9</c:v>
                </c:pt>
                <c:pt idx="104">
                  <c:v>2016/10</c:v>
                </c:pt>
                <c:pt idx="105">
                  <c:v>2016/11</c:v>
                </c:pt>
                <c:pt idx="106">
                  <c:v>2016/12</c:v>
                </c:pt>
                <c:pt idx="107">
                  <c:v>2016/13</c:v>
                </c:pt>
                <c:pt idx="108">
                  <c:v>2016/14</c:v>
                </c:pt>
                <c:pt idx="109">
                  <c:v>2016/15</c:v>
                </c:pt>
                <c:pt idx="110">
                  <c:v>2016/16</c:v>
                </c:pt>
                <c:pt idx="111">
                  <c:v>2016/17</c:v>
                </c:pt>
                <c:pt idx="112">
                  <c:v>2016/18</c:v>
                </c:pt>
              </c:strCache>
            </c:strRef>
          </c:cat>
          <c:val>
            <c:numRef>
              <c:f>循环变动分析!$G$6:$G$118</c:f>
              <c:numCache>
                <c:formatCode>0.0000_ </c:formatCode>
                <c:ptCount val="113"/>
                <c:pt idx="0">
                  <c:v>0.93582726786712289</c:v>
                </c:pt>
                <c:pt idx="1">
                  <c:v>1.0568680290378731</c:v>
                </c:pt>
                <c:pt idx="2">
                  <c:v>1.1580213389494101</c:v>
                </c:pt>
                <c:pt idx="3">
                  <c:v>1.1818621511325766</c:v>
                </c:pt>
                <c:pt idx="4">
                  <c:v>1.1859743334984336</c:v>
                </c:pt>
                <c:pt idx="5">
                  <c:v>1.1705348843259027</c:v>
                </c:pt>
                <c:pt idx="6">
                  <c:v>1.1234284419221572</c:v>
                </c:pt>
                <c:pt idx="7">
                  <c:v>1.0798120479646129</c:v>
                </c:pt>
                <c:pt idx="8">
                  <c:v>1.0423665030115687</c:v>
                </c:pt>
                <c:pt idx="9">
                  <c:v>1.0031238035906411</c:v>
                </c:pt>
                <c:pt idx="10">
                  <c:v>0.97755024845945326</c:v>
                </c:pt>
                <c:pt idx="11">
                  <c:v>0.95820421627247709</c:v>
                </c:pt>
                <c:pt idx="12">
                  <c:v>0.96828114502635076</c:v>
                </c:pt>
                <c:pt idx="13">
                  <c:v>0.99222412164864371</c:v>
                </c:pt>
                <c:pt idx="14">
                  <c:v>1.0215390065781329</c:v>
                </c:pt>
                <c:pt idx="15">
                  <c:v>1.0469371945500323</c:v>
                </c:pt>
                <c:pt idx="16">
                  <c:v>1.073497749841098</c:v>
                </c:pt>
                <c:pt idx="17">
                  <c:v>1.0891402382955326</c:v>
                </c:pt>
                <c:pt idx="18">
                  <c:v>1.1038901006918187</c:v>
                </c:pt>
                <c:pt idx="19">
                  <c:v>1.1019959868299234</c:v>
                </c:pt>
                <c:pt idx="20">
                  <c:v>1.0919605357719913</c:v>
                </c:pt>
                <c:pt idx="21">
                  <c:v>1.0794981249668634</c:v>
                </c:pt>
                <c:pt idx="22">
                  <c:v>1.0734339676059057</c:v>
                </c:pt>
                <c:pt idx="23">
                  <c:v>1.0748716771041369</c:v>
                </c:pt>
                <c:pt idx="24">
                  <c:v>1.0890037802988164</c:v>
                </c:pt>
                <c:pt idx="25">
                  <c:v>1.0948052713777996</c:v>
                </c:pt>
                <c:pt idx="26">
                  <c:v>1.0858727808548851</c:v>
                </c:pt>
                <c:pt idx="27">
                  <c:v>1.0741784371220506</c:v>
                </c:pt>
                <c:pt idx="28">
                  <c:v>1.0480649580348032</c:v>
                </c:pt>
                <c:pt idx="29">
                  <c:v>1.0122975925538651</c:v>
                </c:pt>
                <c:pt idx="30">
                  <c:v>0.96754282034791161</c:v>
                </c:pt>
                <c:pt idx="31">
                  <c:v>0.90361862157445227</c:v>
                </c:pt>
                <c:pt idx="32">
                  <c:v>0.84830300510173273</c:v>
                </c:pt>
                <c:pt idx="33">
                  <c:v>0.80073664380924869</c:v>
                </c:pt>
                <c:pt idx="34">
                  <c:v>0.76229820127313408</c:v>
                </c:pt>
                <c:pt idx="35">
                  <c:v>0.72987785622608004</c:v>
                </c:pt>
                <c:pt idx="36">
                  <c:v>0.69670323721376637</c:v>
                </c:pt>
                <c:pt idx="37">
                  <c:v>0.68399136967617413</c:v>
                </c:pt>
                <c:pt idx="38">
                  <c:v>0.69810484065860434</c:v>
                </c:pt>
                <c:pt idx="39">
                  <c:v>0.72018758428884733</c:v>
                </c:pt>
                <c:pt idx="40">
                  <c:v>0.74566585206165359</c:v>
                </c:pt>
                <c:pt idx="41">
                  <c:v>0.77534504139199434</c:v>
                </c:pt>
                <c:pt idx="42">
                  <c:v>0.82169014827037168</c:v>
                </c:pt>
                <c:pt idx="43">
                  <c:v>0.8856244013369432</c:v>
                </c:pt>
                <c:pt idx="44">
                  <c:v>0.93469463857348811</c:v>
                </c:pt>
                <c:pt idx="45">
                  <c:v>0.97142619962055787</c:v>
                </c:pt>
                <c:pt idx="46">
                  <c:v>1.0068848811982094</c:v>
                </c:pt>
                <c:pt idx="47">
                  <c:v>1.0551645239224341</c:v>
                </c:pt>
                <c:pt idx="48">
                  <c:v>1.0974605049516106</c:v>
                </c:pt>
                <c:pt idx="49">
                  <c:v>1.1326086483716364</c:v>
                </c:pt>
                <c:pt idx="50">
                  <c:v>1.1948848745136669</c:v>
                </c:pt>
                <c:pt idx="51">
                  <c:v>1.2597450086908806</c:v>
                </c:pt>
                <c:pt idx="52">
                  <c:v>1.3099072470795412</c:v>
                </c:pt>
                <c:pt idx="53">
                  <c:v>1.3491387594190527</c:v>
                </c:pt>
                <c:pt idx="54">
                  <c:v>1.3766052417310124</c:v>
                </c:pt>
                <c:pt idx="55">
                  <c:v>1.375853353684646</c:v>
                </c:pt>
                <c:pt idx="56">
                  <c:v>1.3610960271774544</c:v>
                </c:pt>
                <c:pt idx="57">
                  <c:v>1.2902241679869599</c:v>
                </c:pt>
                <c:pt idx="58">
                  <c:v>1.1972985849211732</c:v>
                </c:pt>
                <c:pt idx="59">
                  <c:v>1.1271738850241837</c:v>
                </c:pt>
                <c:pt idx="60">
                  <c:v>1.0492890610110164</c:v>
                </c:pt>
                <c:pt idx="61">
                  <c:v>0.95695680927551996</c:v>
                </c:pt>
                <c:pt idx="62">
                  <c:v>0.8743201954226103</c:v>
                </c:pt>
                <c:pt idx="63">
                  <c:v>0.81725840161569929</c:v>
                </c:pt>
                <c:pt idx="64">
                  <c:v>0.76312848600624061</c:v>
                </c:pt>
                <c:pt idx="65">
                  <c:v>0.71861615308792659</c:v>
                </c:pt>
                <c:pt idx="66">
                  <c:v>0.6703365232198033</c:v>
                </c:pt>
                <c:pt idx="67">
                  <c:v>0.6385761682059109</c:v>
                </c:pt>
                <c:pt idx="68">
                  <c:v>0.64013667423664367</c:v>
                </c:pt>
                <c:pt idx="69">
                  <c:v>0.68312377302885263</c:v>
                </c:pt>
                <c:pt idx="70">
                  <c:v>0.70104459015927467</c:v>
                </c:pt>
                <c:pt idx="71">
                  <c:v>0.73553738981251227</c:v>
                </c:pt>
                <c:pt idx="72">
                  <c:v>0.79223484385304055</c:v>
                </c:pt>
                <c:pt idx="73">
                  <c:v>0.82609593776804813</c:v>
                </c:pt>
                <c:pt idx="74">
                  <c:v>0.8655246166750542</c:v>
                </c:pt>
                <c:pt idx="75">
                  <c:v>0.94703487668569553</c:v>
                </c:pt>
                <c:pt idx="76">
                  <c:v>1.0124621983226503</c:v>
                </c:pt>
                <c:pt idx="77">
                  <c:v>1.1166611897218257</c:v>
                </c:pt>
                <c:pt idx="78">
                  <c:v>1.2286123032136349</c:v>
                </c:pt>
                <c:pt idx="79">
                  <c:v>1.3345601400991582</c:v>
                </c:pt>
                <c:pt idx="80">
                  <c:v>1.4842194713629964</c:v>
                </c:pt>
                <c:pt idx="81">
                  <c:v>1.6257163464304107</c:v>
                </c:pt>
                <c:pt idx="82">
                  <c:v>1.6622476227931864</c:v>
                </c:pt>
                <c:pt idx="83">
                  <c:v>1.6644641181097739</c:v>
                </c:pt>
                <c:pt idx="84">
                  <c:v>1.6046039300202304</c:v>
                </c:pt>
                <c:pt idx="85">
                  <c:v>1.5048126897313363</c:v>
                </c:pt>
                <c:pt idx="86">
                  <c:v>1.358608894601405</c:v>
                </c:pt>
                <c:pt idx="87">
                  <c:v>1.178457065022146</c:v>
                </c:pt>
                <c:pt idx="88">
                  <c:v>1.0005626271993913</c:v>
                </c:pt>
                <c:pt idx="89">
                  <c:v>0.8433660213803823</c:v>
                </c:pt>
                <c:pt idx="90">
                  <c:v>0.71590954984055744</c:v>
                </c:pt>
                <c:pt idx="91">
                  <c:v>0.66994960913247736</c:v>
                </c:pt>
                <c:pt idx="92">
                  <c:v>0.70191066848796457</c:v>
                </c:pt>
                <c:pt idx="93">
                  <c:v>0.75004400142661465</c:v>
                </c:pt>
                <c:pt idx="94">
                  <c:v>0.81654256026351157</c:v>
                </c:pt>
                <c:pt idx="95">
                  <c:v>0.84916057690237168</c:v>
                </c:pt>
                <c:pt idx="96">
                  <c:v>0.90986178696399755</c:v>
                </c:pt>
                <c:pt idx="97">
                  <c:v>0.96631184500496559</c:v>
                </c:pt>
                <c:pt idx="98">
                  <c:v>1.0274787684069806</c:v>
                </c:pt>
                <c:pt idx="99">
                  <c:v>1.0284202973496737</c:v>
                </c:pt>
                <c:pt idx="100">
                  <c:v>1.0397337276823824</c:v>
                </c:pt>
                <c:pt idx="101">
                  <c:v>1.0441973977083019</c:v>
                </c:pt>
                <c:pt idx="102">
                  <c:v>1.0778177113108514</c:v>
                </c:pt>
                <c:pt idx="103">
                  <c:v>1.1057182279782851</c:v>
                </c:pt>
                <c:pt idx="104">
                  <c:v>1.1488936914733645</c:v>
                </c:pt>
                <c:pt idx="105">
                  <c:v>1.1411380063983538</c:v>
                </c:pt>
                <c:pt idx="106">
                  <c:v>1.1466996813863737</c:v>
                </c:pt>
                <c:pt idx="107">
                  <c:v>1.1278442801042203</c:v>
                </c:pt>
                <c:pt idx="108">
                  <c:v>1.1221334234688023</c:v>
                </c:pt>
                <c:pt idx="109">
                  <c:v>1.1104227750084981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51712"/>
        <c:axId val="106453248"/>
      </c:lineChart>
      <c:catAx>
        <c:axId val="1064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53248"/>
        <c:crosses val="autoZero"/>
        <c:auto val="1"/>
        <c:lblAlgn val="ctr"/>
        <c:lblOffset val="100"/>
        <c:noMultiLvlLbl val="0"/>
      </c:catAx>
      <c:valAx>
        <c:axId val="106453248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10645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0</xdr:rowOff>
    </xdr:from>
    <xdr:to>
      <xdr:col>6</xdr:col>
      <xdr:colOff>66676</xdr:colOff>
      <xdr:row>119</xdr:row>
      <xdr:rowOff>0</xdr:rowOff>
    </xdr:to>
    <xdr:cxnSp macro="">
      <xdr:nvCxnSpPr>
        <xdr:cNvPr id="3" name="直接连接符 2"/>
        <xdr:cNvCxnSpPr/>
      </xdr:nvCxnSpPr>
      <xdr:spPr>
        <a:xfrm>
          <a:off x="4438650" y="0"/>
          <a:ext cx="9526" cy="20583525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</xdr:colOff>
      <xdr:row>0</xdr:row>
      <xdr:rowOff>0</xdr:rowOff>
    </xdr:from>
    <xdr:to>
      <xdr:col>17</xdr:col>
      <xdr:colOff>57151</xdr:colOff>
      <xdr:row>119</xdr:row>
      <xdr:rowOff>0</xdr:rowOff>
    </xdr:to>
    <xdr:cxnSp macro="">
      <xdr:nvCxnSpPr>
        <xdr:cNvPr id="6" name="直接连接符 5"/>
        <xdr:cNvCxnSpPr/>
      </xdr:nvCxnSpPr>
      <xdr:spPr>
        <a:xfrm>
          <a:off x="11811000" y="0"/>
          <a:ext cx="9526" cy="206025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19050</xdr:rowOff>
    </xdr:from>
    <xdr:to>
      <xdr:col>6</xdr:col>
      <xdr:colOff>257175</xdr:colOff>
      <xdr:row>2</xdr:row>
      <xdr:rowOff>171450</xdr:rowOff>
    </xdr:to>
    <xdr:sp macro="" textlink="">
      <xdr:nvSpPr>
        <xdr:cNvPr id="3" name="TextBox 2"/>
        <xdr:cNvSpPr txBox="1"/>
      </xdr:nvSpPr>
      <xdr:spPr>
        <a:xfrm>
          <a:off x="4171950" y="361950"/>
          <a:ext cx="657225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zh-CN" altLang="en-US" sz="1000" b="1"/>
            <a:t>周数</a:t>
          </a:r>
        </a:p>
      </xdr:txBody>
    </xdr:sp>
    <xdr:clientData/>
  </xdr:twoCellAnchor>
  <xdr:twoCellAnchor>
    <xdr:from>
      <xdr:col>5</xdr:col>
      <xdr:colOff>0</xdr:colOff>
      <xdr:row>10</xdr:row>
      <xdr:rowOff>23812</xdr:rowOff>
    </xdr:from>
    <xdr:to>
      <xdr:col>12</xdr:col>
      <xdr:colOff>657225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0</xdr:row>
      <xdr:rowOff>0</xdr:rowOff>
    </xdr:from>
    <xdr:to>
      <xdr:col>4</xdr:col>
      <xdr:colOff>85726</xdr:colOff>
      <xdr:row>117</xdr:row>
      <xdr:rowOff>0</xdr:rowOff>
    </xdr:to>
    <xdr:cxnSp macro="">
      <xdr:nvCxnSpPr>
        <xdr:cNvPr id="5" name="直接连接符 4"/>
        <xdr:cNvCxnSpPr/>
      </xdr:nvCxnSpPr>
      <xdr:spPr>
        <a:xfrm>
          <a:off x="3362325" y="0"/>
          <a:ext cx="9526" cy="201453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666749</xdr:colOff>
      <xdr:row>1</xdr:row>
      <xdr:rowOff>66675</xdr:rowOff>
    </xdr:from>
    <xdr:to>
      <xdr:col>26</xdr:col>
      <xdr:colOff>28574</xdr:colOff>
      <xdr:row>41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7</xdr:col>
      <xdr:colOff>9526</xdr:colOff>
      <xdr:row>118</xdr:row>
      <xdr:rowOff>0</xdr:rowOff>
    </xdr:to>
    <xdr:cxnSp macro="">
      <xdr:nvCxnSpPr>
        <xdr:cNvPr id="4" name="直接连接符 3"/>
        <xdr:cNvCxnSpPr/>
      </xdr:nvCxnSpPr>
      <xdr:spPr>
        <a:xfrm>
          <a:off x="5505450" y="0"/>
          <a:ext cx="9526" cy="701802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workbookViewId="0">
      <selection activeCell="I19" sqref="I19"/>
    </sheetView>
  </sheetViews>
  <sheetFormatPr defaultRowHeight="13.5" x14ac:dyDescent="0.15"/>
  <cols>
    <col min="1" max="1" width="12.5" customWidth="1"/>
  </cols>
  <sheetData>
    <row r="1" spans="1:2" x14ac:dyDescent="0.15">
      <c r="A1" s="2" t="s">
        <v>0</v>
      </c>
      <c r="B1" s="2" t="s">
        <v>162</v>
      </c>
    </row>
    <row r="2" spans="1:2" x14ac:dyDescent="0.15">
      <c r="A2" s="27">
        <v>41647</v>
      </c>
      <c r="B2" s="28">
        <v>52000</v>
      </c>
    </row>
    <row r="3" spans="1:2" x14ac:dyDescent="0.15">
      <c r="A3" s="27">
        <v>41661</v>
      </c>
      <c r="B3" s="28">
        <v>67800</v>
      </c>
    </row>
    <row r="4" spans="1:2" x14ac:dyDescent="0.15">
      <c r="A4" s="27">
        <v>41677</v>
      </c>
      <c r="B4" s="28">
        <v>135500</v>
      </c>
    </row>
    <row r="5" spans="1:2" x14ac:dyDescent="0.15">
      <c r="A5" s="27">
        <v>41682</v>
      </c>
      <c r="B5" s="28">
        <v>149800</v>
      </c>
    </row>
    <row r="6" spans="1:2" x14ac:dyDescent="0.15">
      <c r="A6" s="27">
        <v>41689</v>
      </c>
      <c r="B6" s="28">
        <v>161000</v>
      </c>
    </row>
    <row r="7" spans="1:2" x14ac:dyDescent="0.15">
      <c r="A7" s="27">
        <v>41696</v>
      </c>
      <c r="B7" s="28">
        <v>185500</v>
      </c>
    </row>
    <row r="8" spans="1:2" x14ac:dyDescent="0.15">
      <c r="A8" s="27">
        <v>41703</v>
      </c>
      <c r="B8" s="28">
        <v>183500</v>
      </c>
    </row>
    <row r="9" spans="1:2" x14ac:dyDescent="0.15">
      <c r="A9" s="27">
        <v>41710</v>
      </c>
      <c r="B9" s="28">
        <v>183300</v>
      </c>
    </row>
    <row r="10" spans="1:2" x14ac:dyDescent="0.15">
      <c r="A10" s="27">
        <v>41724</v>
      </c>
      <c r="B10" s="28">
        <v>180000</v>
      </c>
    </row>
    <row r="11" spans="1:2" x14ac:dyDescent="0.15">
      <c r="A11" s="27">
        <v>41731</v>
      </c>
      <c r="B11" s="28">
        <v>168900</v>
      </c>
    </row>
    <row r="12" spans="1:2" x14ac:dyDescent="0.15">
      <c r="A12" s="27">
        <v>41738</v>
      </c>
      <c r="B12" s="28">
        <v>162000</v>
      </c>
    </row>
    <row r="13" spans="1:2" x14ac:dyDescent="0.15">
      <c r="A13" s="27">
        <v>41746</v>
      </c>
      <c r="B13" s="28">
        <v>151800</v>
      </c>
    </row>
    <row r="14" spans="1:2" x14ac:dyDescent="0.15">
      <c r="A14" s="27">
        <v>41752</v>
      </c>
      <c r="B14" s="28">
        <v>142000</v>
      </c>
    </row>
    <row r="15" spans="1:2" x14ac:dyDescent="0.15">
      <c r="A15" s="27">
        <v>41759</v>
      </c>
      <c r="B15" s="28">
        <v>142200</v>
      </c>
    </row>
    <row r="16" spans="1:2" x14ac:dyDescent="0.15">
      <c r="A16" s="27">
        <v>41768</v>
      </c>
      <c r="B16" s="28">
        <v>147200</v>
      </c>
    </row>
    <row r="17" spans="1:2" x14ac:dyDescent="0.15">
      <c r="A17" s="27">
        <v>41773</v>
      </c>
      <c r="B17" s="28">
        <v>140900</v>
      </c>
    </row>
    <row r="18" spans="1:2" x14ac:dyDescent="0.15">
      <c r="A18" s="27">
        <v>41780</v>
      </c>
      <c r="B18" s="28">
        <v>143200</v>
      </c>
    </row>
    <row r="19" spans="1:2" x14ac:dyDescent="0.15">
      <c r="A19" s="27">
        <v>41787</v>
      </c>
      <c r="B19" s="28">
        <v>142000</v>
      </c>
    </row>
    <row r="20" spans="1:2" x14ac:dyDescent="0.15">
      <c r="A20" s="27">
        <v>41794</v>
      </c>
      <c r="B20" s="28">
        <v>162000</v>
      </c>
    </row>
    <row r="21" spans="1:2" x14ac:dyDescent="0.15">
      <c r="A21" s="27">
        <v>41801</v>
      </c>
      <c r="B21" s="28">
        <v>166000</v>
      </c>
    </row>
    <row r="22" spans="1:2" x14ac:dyDescent="0.15">
      <c r="A22" s="27">
        <v>41808</v>
      </c>
      <c r="B22" s="28">
        <v>171000</v>
      </c>
    </row>
    <row r="23" spans="1:2" x14ac:dyDescent="0.15">
      <c r="A23" s="27">
        <v>41815</v>
      </c>
      <c r="B23" s="28">
        <v>171000</v>
      </c>
    </row>
    <row r="24" spans="1:2" x14ac:dyDescent="0.15">
      <c r="A24" s="27">
        <v>41822</v>
      </c>
      <c r="B24" s="28">
        <v>165000</v>
      </c>
    </row>
    <row r="25" spans="1:2" x14ac:dyDescent="0.15">
      <c r="A25" s="27">
        <v>41829</v>
      </c>
      <c r="B25" s="28">
        <v>155000</v>
      </c>
    </row>
    <row r="26" spans="1:2" x14ac:dyDescent="0.15">
      <c r="A26" s="27">
        <v>41836</v>
      </c>
      <c r="B26" s="28">
        <v>152000</v>
      </c>
    </row>
    <row r="27" spans="1:2" x14ac:dyDescent="0.15">
      <c r="A27" s="27">
        <v>41843</v>
      </c>
      <c r="B27" s="28">
        <v>154000</v>
      </c>
    </row>
    <row r="28" spans="1:2" x14ac:dyDescent="0.15">
      <c r="A28" s="27">
        <v>41850</v>
      </c>
      <c r="B28" s="28">
        <v>149000</v>
      </c>
    </row>
    <row r="29" spans="1:2" x14ac:dyDescent="0.15">
      <c r="A29" s="27">
        <v>41857</v>
      </c>
      <c r="B29" s="28">
        <v>151000</v>
      </c>
    </row>
    <row r="30" spans="1:2" x14ac:dyDescent="0.15">
      <c r="A30" s="27">
        <v>41864</v>
      </c>
      <c r="B30" s="28">
        <v>157000</v>
      </c>
    </row>
    <row r="31" spans="1:2" x14ac:dyDescent="0.15">
      <c r="A31" s="27">
        <v>41871</v>
      </c>
      <c r="B31" s="28">
        <v>158000</v>
      </c>
    </row>
    <row r="32" spans="1:2" x14ac:dyDescent="0.15">
      <c r="A32" s="27">
        <v>41878</v>
      </c>
      <c r="B32" s="28">
        <v>160000</v>
      </c>
    </row>
    <row r="33" spans="1:2" x14ac:dyDescent="0.15">
      <c r="A33" s="27">
        <v>41885</v>
      </c>
      <c r="B33" s="28">
        <v>148000</v>
      </c>
    </row>
    <row r="34" spans="1:2" x14ac:dyDescent="0.15">
      <c r="A34" s="27">
        <v>41892</v>
      </c>
      <c r="B34" s="28">
        <v>135000</v>
      </c>
    </row>
    <row r="35" spans="1:2" x14ac:dyDescent="0.15">
      <c r="A35" s="27">
        <v>41899</v>
      </c>
      <c r="B35" s="28">
        <v>127000</v>
      </c>
    </row>
    <row r="36" spans="1:2" x14ac:dyDescent="0.15">
      <c r="A36" s="27">
        <v>41906</v>
      </c>
      <c r="B36" s="28">
        <v>115000</v>
      </c>
    </row>
    <row r="37" spans="1:2" x14ac:dyDescent="0.15">
      <c r="A37" s="27">
        <v>41913</v>
      </c>
      <c r="B37" s="28">
        <v>112000</v>
      </c>
    </row>
    <row r="38" spans="1:2" x14ac:dyDescent="0.15">
      <c r="A38" s="27">
        <v>41920</v>
      </c>
      <c r="B38" s="28">
        <v>105000</v>
      </c>
    </row>
    <row r="39" spans="1:2" x14ac:dyDescent="0.15">
      <c r="A39" s="27">
        <v>41927</v>
      </c>
      <c r="B39" s="28">
        <v>90000</v>
      </c>
    </row>
    <row r="40" spans="1:2" x14ac:dyDescent="0.15">
      <c r="A40" s="27">
        <v>41934</v>
      </c>
      <c r="B40" s="28">
        <v>87000</v>
      </c>
    </row>
    <row r="41" spans="1:2" x14ac:dyDescent="0.15">
      <c r="A41" s="27">
        <v>41941</v>
      </c>
      <c r="B41" s="28">
        <v>82000</v>
      </c>
    </row>
    <row r="42" spans="1:2" x14ac:dyDescent="0.15">
      <c r="A42" s="27">
        <v>41948</v>
      </c>
      <c r="B42" s="28">
        <v>83000</v>
      </c>
    </row>
    <row r="43" spans="1:2" x14ac:dyDescent="0.15">
      <c r="A43" s="27">
        <v>41955</v>
      </c>
      <c r="B43" s="28">
        <v>77000</v>
      </c>
    </row>
    <row r="44" spans="1:2" x14ac:dyDescent="0.15">
      <c r="A44" s="27">
        <v>41962</v>
      </c>
      <c r="B44" s="28">
        <v>74000</v>
      </c>
    </row>
    <row r="45" spans="1:2" x14ac:dyDescent="0.15">
      <c r="A45" s="27">
        <v>41969</v>
      </c>
      <c r="B45" s="28">
        <v>85000</v>
      </c>
    </row>
    <row r="46" spans="1:2" x14ac:dyDescent="0.15">
      <c r="A46" s="27">
        <v>41976</v>
      </c>
      <c r="B46" s="28">
        <v>92500</v>
      </c>
    </row>
    <row r="47" spans="1:2" x14ac:dyDescent="0.15">
      <c r="A47" s="27">
        <v>41983</v>
      </c>
      <c r="B47" s="28">
        <v>95500</v>
      </c>
    </row>
    <row r="48" spans="1:2" x14ac:dyDescent="0.15">
      <c r="A48" s="27">
        <v>41990</v>
      </c>
      <c r="B48" s="28">
        <v>92500</v>
      </c>
    </row>
    <row r="49" spans="1:2" x14ac:dyDescent="0.15">
      <c r="A49" s="27">
        <v>41997</v>
      </c>
      <c r="B49" s="28">
        <v>96000</v>
      </c>
    </row>
    <row r="50" spans="1:2" x14ac:dyDescent="0.15">
      <c r="A50" s="27">
        <v>42004</v>
      </c>
      <c r="B50" s="28">
        <v>102000</v>
      </c>
    </row>
    <row r="51" spans="1:2" x14ac:dyDescent="0.15">
      <c r="A51" s="27">
        <v>42011</v>
      </c>
      <c r="B51" s="28">
        <v>111000</v>
      </c>
    </row>
    <row r="52" spans="1:2" x14ac:dyDescent="0.15">
      <c r="A52" s="27">
        <v>42018</v>
      </c>
      <c r="B52" s="28">
        <v>109000</v>
      </c>
    </row>
    <row r="53" spans="1:2" x14ac:dyDescent="0.15">
      <c r="A53" s="27">
        <v>42025</v>
      </c>
      <c r="B53" s="28">
        <v>106000</v>
      </c>
    </row>
    <row r="54" spans="1:2" x14ac:dyDescent="0.15">
      <c r="A54" s="27">
        <v>42032</v>
      </c>
      <c r="B54" s="28">
        <v>107000</v>
      </c>
    </row>
    <row r="55" spans="1:2" x14ac:dyDescent="0.15">
      <c r="A55" s="27">
        <v>42039</v>
      </c>
      <c r="B55" s="28">
        <v>112000</v>
      </c>
    </row>
    <row r="56" spans="1:2" x14ac:dyDescent="0.15">
      <c r="A56" s="27">
        <v>42046</v>
      </c>
      <c r="B56" s="28">
        <v>110000</v>
      </c>
    </row>
    <row r="57" spans="1:2" x14ac:dyDescent="0.15">
      <c r="A57" s="27">
        <v>42053</v>
      </c>
      <c r="B57" s="28">
        <v>110000</v>
      </c>
    </row>
    <row r="58" spans="1:2" x14ac:dyDescent="0.15">
      <c r="A58" s="27">
        <v>42060</v>
      </c>
      <c r="B58" s="28">
        <v>136000</v>
      </c>
    </row>
    <row r="59" spans="1:2" x14ac:dyDescent="0.15">
      <c r="A59" s="27">
        <v>42067</v>
      </c>
      <c r="B59" s="28">
        <v>134000</v>
      </c>
    </row>
    <row r="60" spans="1:2" x14ac:dyDescent="0.15">
      <c r="A60" s="27">
        <v>42074</v>
      </c>
      <c r="B60" s="28">
        <v>120000</v>
      </c>
    </row>
    <row r="61" spans="1:2" x14ac:dyDescent="0.15">
      <c r="A61" s="27">
        <v>42081</v>
      </c>
      <c r="B61" s="28">
        <v>113000</v>
      </c>
    </row>
    <row r="62" spans="1:2" x14ac:dyDescent="0.15">
      <c r="A62" s="27">
        <v>42088</v>
      </c>
      <c r="B62" s="28">
        <v>110000</v>
      </c>
    </row>
    <row r="63" spans="1:2" x14ac:dyDescent="0.15">
      <c r="A63" s="27">
        <v>42095</v>
      </c>
      <c r="B63" s="28">
        <v>90800</v>
      </c>
    </row>
    <row r="64" spans="1:2" x14ac:dyDescent="0.15">
      <c r="A64" s="27">
        <v>42102</v>
      </c>
      <c r="B64" s="28">
        <v>83000</v>
      </c>
    </row>
    <row r="65" spans="1:2" x14ac:dyDescent="0.15">
      <c r="A65" s="27">
        <v>42109</v>
      </c>
      <c r="B65" s="28">
        <v>78000</v>
      </c>
    </row>
    <row r="66" spans="1:2" x14ac:dyDescent="0.15">
      <c r="A66" s="27">
        <v>42116</v>
      </c>
      <c r="B66" s="28">
        <v>66000</v>
      </c>
    </row>
    <row r="67" spans="1:2" x14ac:dyDescent="0.15">
      <c r="A67" s="27">
        <v>42123</v>
      </c>
      <c r="B67" s="28">
        <v>67000</v>
      </c>
    </row>
    <row r="68" spans="1:2" x14ac:dyDescent="0.15">
      <c r="A68" s="27">
        <v>42130</v>
      </c>
      <c r="B68" s="28">
        <v>58000</v>
      </c>
    </row>
    <row r="69" spans="1:2" x14ac:dyDescent="0.15">
      <c r="A69" s="27">
        <v>42137</v>
      </c>
      <c r="B69" s="28">
        <v>49800</v>
      </c>
    </row>
    <row r="70" spans="1:2" x14ac:dyDescent="0.15">
      <c r="A70" s="27">
        <v>42144</v>
      </c>
      <c r="B70" s="28">
        <v>38000</v>
      </c>
    </row>
    <row r="71" spans="1:2" x14ac:dyDescent="0.15">
      <c r="A71" s="27">
        <v>42151</v>
      </c>
      <c r="B71" s="28">
        <v>45000</v>
      </c>
    </row>
    <row r="72" spans="1:2" x14ac:dyDescent="0.15">
      <c r="A72" s="27">
        <v>42158</v>
      </c>
      <c r="B72" s="28">
        <v>43000</v>
      </c>
    </row>
    <row r="73" spans="1:2" x14ac:dyDescent="0.15">
      <c r="A73" s="27">
        <v>42165</v>
      </c>
      <c r="B73" s="28">
        <v>37000</v>
      </c>
    </row>
    <row r="74" spans="1:2" x14ac:dyDescent="0.15">
      <c r="A74" s="27">
        <v>42172</v>
      </c>
      <c r="B74" s="28">
        <v>37500</v>
      </c>
    </row>
    <row r="75" spans="1:2" x14ac:dyDescent="0.15">
      <c r="A75" s="27">
        <v>42179</v>
      </c>
      <c r="B75" s="28">
        <v>37200</v>
      </c>
    </row>
    <row r="76" spans="1:2" x14ac:dyDescent="0.15">
      <c r="A76" s="27">
        <v>42186</v>
      </c>
      <c r="B76" s="28">
        <v>44600</v>
      </c>
    </row>
    <row r="77" spans="1:2" x14ac:dyDescent="0.15">
      <c r="A77" s="27">
        <v>42193</v>
      </c>
      <c r="B77" s="29">
        <v>51000</v>
      </c>
    </row>
    <row r="78" spans="1:2" x14ac:dyDescent="0.15">
      <c r="A78" s="27">
        <v>42200</v>
      </c>
      <c r="B78" s="29">
        <v>47000</v>
      </c>
    </row>
    <row r="79" spans="1:2" x14ac:dyDescent="0.15">
      <c r="A79" s="27">
        <v>42207</v>
      </c>
      <c r="B79" s="30">
        <v>52000</v>
      </c>
    </row>
    <row r="80" spans="1:2" x14ac:dyDescent="0.15">
      <c r="A80" s="27">
        <v>42214</v>
      </c>
      <c r="B80" s="30">
        <v>55000</v>
      </c>
    </row>
    <row r="81" spans="1:2" x14ac:dyDescent="0.15">
      <c r="A81" s="27">
        <v>42221</v>
      </c>
      <c r="B81" s="30">
        <v>46000</v>
      </c>
    </row>
    <row r="82" spans="1:2" x14ac:dyDescent="0.15">
      <c r="A82" s="27">
        <v>42228</v>
      </c>
      <c r="B82" s="30">
        <v>48000</v>
      </c>
    </row>
    <row r="83" spans="1:2" x14ac:dyDescent="0.15">
      <c r="A83" s="27">
        <v>42235</v>
      </c>
      <c r="B83" s="30">
        <v>72000</v>
      </c>
    </row>
    <row r="84" spans="1:2" x14ac:dyDescent="0.15">
      <c r="A84" s="27">
        <v>42242</v>
      </c>
      <c r="B84" s="30">
        <v>72000</v>
      </c>
    </row>
    <row r="85" spans="1:2" x14ac:dyDescent="0.15">
      <c r="A85" s="27">
        <v>42249</v>
      </c>
      <c r="B85" s="30">
        <v>83000</v>
      </c>
    </row>
    <row r="86" spans="1:2" x14ac:dyDescent="0.15">
      <c r="A86" s="27">
        <v>42256</v>
      </c>
      <c r="B86" s="30">
        <v>91000</v>
      </c>
    </row>
    <row r="87" spans="1:2" x14ac:dyDescent="0.15">
      <c r="A87" s="27">
        <v>42263</v>
      </c>
      <c r="B87" s="30">
        <v>92000</v>
      </c>
    </row>
    <row r="88" spans="1:2" x14ac:dyDescent="0.15">
      <c r="A88" s="27">
        <v>42270</v>
      </c>
      <c r="B88" s="30">
        <v>100000</v>
      </c>
    </row>
    <row r="89" spans="1:2" x14ac:dyDescent="0.15">
      <c r="A89" s="27">
        <v>42277</v>
      </c>
      <c r="B89" s="28">
        <v>99700</v>
      </c>
    </row>
    <row r="90" spans="1:2" x14ac:dyDescent="0.15">
      <c r="A90" s="27">
        <v>42291</v>
      </c>
      <c r="B90" s="28">
        <v>85500</v>
      </c>
    </row>
    <row r="91" spans="1:2" x14ac:dyDescent="0.15">
      <c r="A91" s="27">
        <v>42298</v>
      </c>
      <c r="B91" s="28">
        <v>74000</v>
      </c>
    </row>
    <row r="92" spans="1:2" x14ac:dyDescent="0.15">
      <c r="A92" s="27">
        <v>42305</v>
      </c>
      <c r="B92" s="28">
        <v>63000</v>
      </c>
    </row>
    <row r="93" spans="1:2" x14ac:dyDescent="0.15">
      <c r="A93" s="27">
        <v>42312</v>
      </c>
      <c r="B93" s="28">
        <v>57000</v>
      </c>
    </row>
    <row r="94" spans="1:2" x14ac:dyDescent="0.15">
      <c r="A94" s="27">
        <v>42319</v>
      </c>
      <c r="B94" s="28">
        <v>41000</v>
      </c>
    </row>
    <row r="95" spans="1:2" x14ac:dyDescent="0.15">
      <c r="A95" s="27">
        <v>42326</v>
      </c>
      <c r="B95" s="28">
        <v>36000</v>
      </c>
    </row>
    <row r="96" spans="1:2" x14ac:dyDescent="0.15">
      <c r="A96" s="27">
        <v>42333</v>
      </c>
      <c r="B96" s="28">
        <v>36000</v>
      </c>
    </row>
    <row r="97" spans="1:2" x14ac:dyDescent="0.15">
      <c r="A97" s="27">
        <v>42340</v>
      </c>
      <c r="B97" s="28">
        <v>29000</v>
      </c>
    </row>
    <row r="98" spans="1:2" x14ac:dyDescent="0.15">
      <c r="A98" s="27">
        <v>42347</v>
      </c>
      <c r="B98" s="28">
        <v>28310</v>
      </c>
    </row>
    <row r="99" spans="1:2" x14ac:dyDescent="0.15">
      <c r="A99" s="27">
        <v>42354</v>
      </c>
      <c r="B99" s="30">
        <v>49800</v>
      </c>
    </row>
    <row r="100" spans="1:2" x14ac:dyDescent="0.15">
      <c r="A100" s="27">
        <v>42361</v>
      </c>
      <c r="B100" s="30">
        <v>52000</v>
      </c>
    </row>
    <row r="101" spans="1:2" x14ac:dyDescent="0.15">
      <c r="A101" s="27">
        <v>42368</v>
      </c>
      <c r="B101" s="30">
        <v>61200</v>
      </c>
    </row>
    <row r="102" spans="1:2" x14ac:dyDescent="0.15">
      <c r="A102" s="27">
        <v>42375</v>
      </c>
      <c r="B102" s="30">
        <v>76640</v>
      </c>
    </row>
    <row r="103" spans="1:2" x14ac:dyDescent="0.15">
      <c r="A103" s="27">
        <v>42382</v>
      </c>
      <c r="B103" s="30">
        <v>69000</v>
      </c>
    </row>
    <row r="104" spans="1:2" x14ac:dyDescent="0.15">
      <c r="A104" s="27">
        <v>42389</v>
      </c>
      <c r="B104" s="30">
        <v>74000</v>
      </c>
    </row>
    <row r="105" spans="1:2" x14ac:dyDescent="0.15">
      <c r="A105" s="27">
        <v>42396</v>
      </c>
      <c r="B105" s="30">
        <v>61000</v>
      </c>
    </row>
    <row r="106" spans="1:2" x14ac:dyDescent="0.15">
      <c r="A106" s="27">
        <v>42403</v>
      </c>
      <c r="B106" s="30">
        <v>69000</v>
      </c>
    </row>
    <row r="107" spans="1:2" x14ac:dyDescent="0.15">
      <c r="A107" s="27">
        <v>42410</v>
      </c>
      <c r="B107" s="30">
        <v>69000</v>
      </c>
    </row>
    <row r="108" spans="1:2" x14ac:dyDescent="0.15">
      <c r="A108" s="27">
        <v>42417</v>
      </c>
      <c r="B108" s="30">
        <v>95700</v>
      </c>
    </row>
    <row r="109" spans="1:2" x14ac:dyDescent="0.15">
      <c r="A109" s="27">
        <v>42424</v>
      </c>
      <c r="B109" s="30">
        <v>94600</v>
      </c>
    </row>
    <row r="110" spans="1:2" x14ac:dyDescent="0.15">
      <c r="A110" s="27">
        <v>42431</v>
      </c>
      <c r="B110" s="30">
        <v>93800</v>
      </c>
    </row>
    <row r="111" spans="1:2" x14ac:dyDescent="0.15">
      <c r="A111" s="27">
        <v>42438</v>
      </c>
      <c r="B111" s="30">
        <v>96710</v>
      </c>
    </row>
    <row r="112" spans="1:2" x14ac:dyDescent="0.15">
      <c r="A112" s="27">
        <v>42445</v>
      </c>
      <c r="B112" s="30">
        <v>102000</v>
      </c>
    </row>
    <row r="113" spans="1:2" x14ac:dyDescent="0.15">
      <c r="A113" s="27">
        <v>42452</v>
      </c>
      <c r="B113" s="30">
        <v>109400</v>
      </c>
    </row>
    <row r="114" spans="1:2" x14ac:dyDescent="0.15">
      <c r="A114" s="27">
        <v>42459</v>
      </c>
      <c r="B114" s="30">
        <v>121600</v>
      </c>
    </row>
    <row r="115" spans="1:2" x14ac:dyDescent="0.15">
      <c r="A115" s="27">
        <v>42466</v>
      </c>
      <c r="B115" s="30">
        <v>119000</v>
      </c>
    </row>
    <row r="116" spans="1:2" x14ac:dyDescent="0.15">
      <c r="A116" s="27">
        <v>42473</v>
      </c>
      <c r="B116" s="30">
        <v>128000</v>
      </c>
    </row>
    <row r="117" spans="1:2" x14ac:dyDescent="0.15">
      <c r="A117" s="27">
        <v>42480</v>
      </c>
      <c r="B117" s="30">
        <v>112000</v>
      </c>
    </row>
    <row r="118" spans="1:2" x14ac:dyDescent="0.15">
      <c r="A118" s="27">
        <v>42487</v>
      </c>
      <c r="B118" s="30">
        <v>125000</v>
      </c>
    </row>
    <row r="119" spans="1:2" x14ac:dyDescent="0.15">
      <c r="A119" s="65">
        <v>42494</v>
      </c>
      <c r="B119" s="30">
        <v>127000</v>
      </c>
    </row>
    <row r="120" spans="1:2" x14ac:dyDescent="0.15">
      <c r="A120" s="66"/>
    </row>
    <row r="121" spans="1:2" x14ac:dyDescent="0.15">
      <c r="A121" s="66"/>
    </row>
    <row r="122" spans="1:2" x14ac:dyDescent="0.15">
      <c r="A122" s="66"/>
    </row>
    <row r="123" spans="1:2" x14ac:dyDescent="0.15">
      <c r="A123" s="66"/>
    </row>
    <row r="124" spans="1:2" x14ac:dyDescent="0.15">
      <c r="A124" s="66"/>
    </row>
    <row r="125" spans="1:2" x14ac:dyDescent="0.15">
      <c r="A125" s="66"/>
    </row>
    <row r="126" spans="1:2" x14ac:dyDescent="0.15">
      <c r="A126" s="66"/>
    </row>
    <row r="127" spans="1:2" x14ac:dyDescent="0.15">
      <c r="A127" s="66"/>
    </row>
    <row r="128" spans="1:2" x14ac:dyDescent="0.15">
      <c r="A128" s="66"/>
    </row>
    <row r="129" spans="1:1" x14ac:dyDescent="0.15">
      <c r="A129" s="66"/>
    </row>
    <row r="130" spans="1:1" x14ac:dyDescent="0.15">
      <c r="A130" s="66"/>
    </row>
    <row r="131" spans="1:1" x14ac:dyDescent="0.15">
      <c r="A131" s="66"/>
    </row>
    <row r="132" spans="1:1" x14ac:dyDescent="0.15">
      <c r="A132" s="66"/>
    </row>
    <row r="133" spans="1:1" x14ac:dyDescent="0.15">
      <c r="A133" s="66"/>
    </row>
    <row r="134" spans="1:1" x14ac:dyDescent="0.15">
      <c r="A134" s="66"/>
    </row>
    <row r="135" spans="1:1" x14ac:dyDescent="0.15">
      <c r="A135" s="66"/>
    </row>
    <row r="136" spans="1:1" x14ac:dyDescent="0.15">
      <c r="A136" s="66"/>
    </row>
    <row r="137" spans="1:1" x14ac:dyDescent="0.15">
      <c r="A137" s="66"/>
    </row>
    <row r="138" spans="1:1" x14ac:dyDescent="0.15">
      <c r="A138" s="66"/>
    </row>
    <row r="139" spans="1:1" x14ac:dyDescent="0.15">
      <c r="A139" s="66"/>
    </row>
    <row r="140" spans="1:1" x14ac:dyDescent="0.15">
      <c r="A140" s="66"/>
    </row>
    <row r="141" spans="1:1" x14ac:dyDescent="0.15">
      <c r="A141" s="66"/>
    </row>
    <row r="142" spans="1:1" x14ac:dyDescent="0.15">
      <c r="A142" s="66"/>
    </row>
    <row r="143" spans="1:1" x14ac:dyDescent="0.15">
      <c r="A143" s="66"/>
    </row>
    <row r="144" spans="1:1" x14ac:dyDescent="0.15">
      <c r="A144" s="66"/>
    </row>
    <row r="145" spans="1:1" x14ac:dyDescent="0.15">
      <c r="A145" s="66"/>
    </row>
    <row r="146" spans="1:1" x14ac:dyDescent="0.15">
      <c r="A146" s="66"/>
    </row>
    <row r="147" spans="1:1" x14ac:dyDescent="0.15">
      <c r="A147" s="66"/>
    </row>
    <row r="148" spans="1:1" x14ac:dyDescent="0.15">
      <c r="A148" s="66"/>
    </row>
    <row r="149" spans="1:1" x14ac:dyDescent="0.15">
      <c r="A149" s="66"/>
    </row>
    <row r="150" spans="1:1" x14ac:dyDescent="0.15">
      <c r="A150" s="66"/>
    </row>
    <row r="151" spans="1:1" x14ac:dyDescent="0.15">
      <c r="A151" s="66"/>
    </row>
    <row r="152" spans="1:1" x14ac:dyDescent="0.15">
      <c r="A152" s="66"/>
    </row>
    <row r="153" spans="1:1" x14ac:dyDescent="0.15">
      <c r="A153" s="6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>
      <selection activeCell="H22" sqref="H22"/>
    </sheetView>
  </sheetViews>
  <sheetFormatPr defaultRowHeight="13.5" x14ac:dyDescent="0.15"/>
  <cols>
    <col min="4" max="4" width="12.5" customWidth="1"/>
    <col min="7" max="7" width="4.75" customWidth="1"/>
    <col min="16" max="16" width="11.125" customWidth="1"/>
  </cols>
  <sheetData>
    <row r="1" spans="1:18" x14ac:dyDescent="0.15">
      <c r="A1" s="2" t="s">
        <v>1</v>
      </c>
      <c r="B1" s="2" t="s">
        <v>2</v>
      </c>
      <c r="C1" s="2" t="s">
        <v>3</v>
      </c>
      <c r="D1" s="2" t="s">
        <v>0</v>
      </c>
      <c r="E1" s="2" t="s">
        <v>162</v>
      </c>
      <c r="F1" s="11" t="s">
        <v>8</v>
      </c>
      <c r="G1" s="7" t="s">
        <v>5</v>
      </c>
      <c r="H1" s="7" t="s">
        <v>186</v>
      </c>
    </row>
    <row r="2" spans="1:18" ht="14.25" x14ac:dyDescent="0.2">
      <c r="A2" s="2">
        <v>1</v>
      </c>
      <c r="B2" s="2">
        <f>A2^2</f>
        <v>1</v>
      </c>
      <c r="C2" s="2">
        <f>A2^3</f>
        <v>1</v>
      </c>
      <c r="D2" s="27">
        <v>41647</v>
      </c>
      <c r="E2" s="28">
        <v>52000</v>
      </c>
      <c r="F2" s="1">
        <f>2111.71*A2-82.86*B2+0.549*C2+135589.907</f>
        <v>137619.30600000001</v>
      </c>
      <c r="H2" s="67" t="s">
        <v>163</v>
      </c>
      <c r="I2" s="68"/>
      <c r="J2" s="68"/>
      <c r="K2" s="68"/>
      <c r="L2" s="68"/>
      <c r="M2" s="68"/>
      <c r="N2" s="68"/>
      <c r="O2" s="68"/>
      <c r="P2" s="68"/>
      <c r="Q2" s="68"/>
      <c r="R2" s="31"/>
    </row>
    <row r="3" spans="1:18" ht="15" thickBot="1" x14ac:dyDescent="0.25">
      <c r="A3" s="2">
        <v>2</v>
      </c>
      <c r="B3" s="2">
        <f>A3^2</f>
        <v>4</v>
      </c>
      <c r="C3" s="2">
        <f>A3^3</f>
        <v>8</v>
      </c>
      <c r="D3" s="27">
        <v>41661</v>
      </c>
      <c r="E3" s="28">
        <v>67800</v>
      </c>
      <c r="F3" s="1">
        <f t="shared" ref="F3:F66" si="0">2111.71*A3-82.86*B3+0.549*C3+135589.907</f>
        <v>139486.27900000001</v>
      </c>
      <c r="H3" s="69" t="s">
        <v>164</v>
      </c>
      <c r="I3" s="68"/>
      <c r="J3" s="68"/>
      <c r="K3" s="68"/>
      <c r="L3" s="68"/>
      <c r="M3" s="68"/>
      <c r="N3" s="68"/>
      <c r="O3" s="68"/>
      <c r="P3" s="68"/>
      <c r="Q3" s="68"/>
      <c r="R3" s="31"/>
    </row>
    <row r="4" spans="1:18" ht="15" thickBot="1" x14ac:dyDescent="0.25">
      <c r="A4" s="2">
        <v>3</v>
      </c>
      <c r="B4" s="2">
        <f>A4^2</f>
        <v>9</v>
      </c>
      <c r="C4" s="2">
        <f t="shared" ref="C4:C67" si="1">A4^3</f>
        <v>27</v>
      </c>
      <c r="D4" s="27">
        <v>41677</v>
      </c>
      <c r="E4" s="28">
        <v>135500</v>
      </c>
      <c r="F4" s="1">
        <f t="shared" si="0"/>
        <v>141194.12</v>
      </c>
      <c r="H4" s="70" t="s">
        <v>165</v>
      </c>
      <c r="I4" s="72" t="s">
        <v>166</v>
      </c>
      <c r="J4" s="73"/>
      <c r="K4" s="73"/>
      <c r="L4" s="73"/>
      <c r="M4" s="74"/>
      <c r="N4" s="75" t="s">
        <v>167</v>
      </c>
      <c r="O4" s="73"/>
      <c r="P4" s="73"/>
      <c r="Q4" s="76"/>
      <c r="R4" s="31"/>
    </row>
    <row r="5" spans="1:18" ht="15" thickBot="1" x14ac:dyDescent="0.25">
      <c r="A5" s="2">
        <v>4</v>
      </c>
      <c r="B5" s="2">
        <f>A5^2</f>
        <v>16</v>
      </c>
      <c r="C5" s="2">
        <f t="shared" si="1"/>
        <v>64</v>
      </c>
      <c r="D5" s="27">
        <v>41682</v>
      </c>
      <c r="E5" s="28">
        <v>149800</v>
      </c>
      <c r="F5" s="1">
        <f t="shared" si="0"/>
        <v>142746.12300000002</v>
      </c>
      <c r="H5" s="71"/>
      <c r="I5" s="32" t="s">
        <v>168</v>
      </c>
      <c r="J5" s="33" t="s">
        <v>4</v>
      </c>
      <c r="K5" s="33" t="s">
        <v>169</v>
      </c>
      <c r="L5" s="33" t="s">
        <v>170</v>
      </c>
      <c r="M5" s="33" t="s">
        <v>171</v>
      </c>
      <c r="N5" s="33" t="s">
        <v>172</v>
      </c>
      <c r="O5" s="33" t="s">
        <v>173</v>
      </c>
      <c r="P5" s="33" t="s">
        <v>174</v>
      </c>
      <c r="Q5" s="34" t="s">
        <v>175</v>
      </c>
      <c r="R5" s="31"/>
    </row>
    <row r="6" spans="1:18" ht="14.25" x14ac:dyDescent="0.2">
      <c r="A6" s="2">
        <v>5</v>
      </c>
      <c r="B6" s="2">
        <f t="shared" ref="B6:B69" si="2">A6^2</f>
        <v>25</v>
      </c>
      <c r="C6" s="2">
        <f t="shared" si="1"/>
        <v>125</v>
      </c>
      <c r="D6" s="27">
        <v>41689</v>
      </c>
      <c r="E6" s="28">
        <v>161000</v>
      </c>
      <c r="F6" s="1">
        <f t="shared" si="0"/>
        <v>144145.58199999999</v>
      </c>
      <c r="H6" s="35" t="s">
        <v>176</v>
      </c>
      <c r="I6" s="36">
        <v>0.39138644433999925</v>
      </c>
      <c r="J6" s="37">
        <v>74.597134949131643</v>
      </c>
      <c r="K6" s="38">
        <v>1</v>
      </c>
      <c r="L6" s="38">
        <v>116</v>
      </c>
      <c r="M6" s="37">
        <v>3.6202384977099651E-14</v>
      </c>
      <c r="N6" s="37">
        <v>147019.26553672316</v>
      </c>
      <c r="O6" s="37">
        <v>-772.29929259839537</v>
      </c>
      <c r="P6" s="39"/>
      <c r="Q6" s="40"/>
      <c r="R6" s="31"/>
    </row>
    <row r="7" spans="1:18" ht="14.25" x14ac:dyDescent="0.2">
      <c r="A7" s="2">
        <v>6</v>
      </c>
      <c r="B7" s="2">
        <f t="shared" si="2"/>
        <v>36</v>
      </c>
      <c r="C7" s="2">
        <f t="shared" si="1"/>
        <v>216</v>
      </c>
      <c r="D7" s="27">
        <v>41696</v>
      </c>
      <c r="E7" s="28">
        <v>185500</v>
      </c>
      <c r="F7" s="1">
        <f t="shared" si="0"/>
        <v>145395.791</v>
      </c>
      <c r="H7" s="41" t="s">
        <v>177</v>
      </c>
      <c r="I7" s="42">
        <v>0.32525817178338379</v>
      </c>
      <c r="J7" s="43">
        <v>55.917606333366159</v>
      </c>
      <c r="K7" s="44">
        <v>1</v>
      </c>
      <c r="L7" s="44">
        <v>116</v>
      </c>
      <c r="M7" s="43">
        <v>1.5678803313461988E-11</v>
      </c>
      <c r="N7" s="43">
        <v>198875.70707093767</v>
      </c>
      <c r="O7" s="43">
        <v>-25747.868995356806</v>
      </c>
      <c r="P7" s="45"/>
      <c r="Q7" s="46"/>
      <c r="R7" s="31"/>
    </row>
    <row r="8" spans="1:18" ht="14.25" x14ac:dyDescent="0.2">
      <c r="A8" s="2">
        <v>7</v>
      </c>
      <c r="B8" s="2">
        <f t="shared" si="2"/>
        <v>49</v>
      </c>
      <c r="C8" s="2">
        <f t="shared" si="1"/>
        <v>343</v>
      </c>
      <c r="D8" s="27">
        <v>41703</v>
      </c>
      <c r="E8" s="28">
        <v>183500</v>
      </c>
      <c r="F8" s="1">
        <f t="shared" si="0"/>
        <v>146500.04399999999</v>
      </c>
      <c r="H8" s="41" t="s">
        <v>178</v>
      </c>
      <c r="I8" s="42">
        <v>1.2794551197240045E-2</v>
      </c>
      <c r="J8" s="43">
        <v>1.5034033094932568</v>
      </c>
      <c r="K8" s="44">
        <v>1</v>
      </c>
      <c r="L8" s="44">
        <v>116</v>
      </c>
      <c r="M8" s="43">
        <v>0.22263171150049413</v>
      </c>
      <c r="N8" s="43">
        <v>99082.431586879567</v>
      </c>
      <c r="O8" s="43">
        <v>43764.44575255987</v>
      </c>
      <c r="P8" s="45"/>
      <c r="Q8" s="46"/>
      <c r="R8" s="31"/>
    </row>
    <row r="9" spans="1:18" ht="14.25" x14ac:dyDescent="0.2">
      <c r="A9" s="2">
        <v>8</v>
      </c>
      <c r="B9" s="2">
        <f t="shared" si="2"/>
        <v>64</v>
      </c>
      <c r="C9" s="2">
        <f t="shared" si="1"/>
        <v>512</v>
      </c>
      <c r="D9" s="27">
        <v>41710</v>
      </c>
      <c r="E9" s="28">
        <v>183300</v>
      </c>
      <c r="F9" s="1">
        <f t="shared" si="0"/>
        <v>147461.63500000001</v>
      </c>
      <c r="H9" s="41" t="s">
        <v>179</v>
      </c>
      <c r="I9" s="42">
        <v>0.53067479705772724</v>
      </c>
      <c r="J9" s="43">
        <v>65.016326929650376</v>
      </c>
      <c r="K9" s="44">
        <v>2</v>
      </c>
      <c r="L9" s="44">
        <v>115</v>
      </c>
      <c r="M9" s="43">
        <v>1.2875019797966191E-19</v>
      </c>
      <c r="N9" s="43">
        <v>183014.34338893139</v>
      </c>
      <c r="O9" s="43">
        <v>-2572.0531852088084</v>
      </c>
      <c r="P9" s="43">
        <v>15.123982290843808</v>
      </c>
      <c r="Q9" s="46"/>
      <c r="R9" s="31"/>
    </row>
    <row r="10" spans="1:18" ht="14.25" x14ac:dyDescent="0.2">
      <c r="A10" s="2">
        <v>9</v>
      </c>
      <c r="B10" s="2">
        <f t="shared" si="2"/>
        <v>81</v>
      </c>
      <c r="C10" s="2">
        <f t="shared" si="1"/>
        <v>729</v>
      </c>
      <c r="D10" s="27">
        <v>41724</v>
      </c>
      <c r="E10" s="28">
        <v>180000</v>
      </c>
      <c r="F10" s="1">
        <f t="shared" si="0"/>
        <v>148283.85800000001</v>
      </c>
      <c r="H10" s="53" t="s">
        <v>180</v>
      </c>
      <c r="I10" s="54">
        <v>0.69481590266417403</v>
      </c>
      <c r="J10" s="55">
        <v>86.515006947379163</v>
      </c>
      <c r="K10" s="56">
        <v>3</v>
      </c>
      <c r="L10" s="56">
        <v>114</v>
      </c>
      <c r="M10" s="55">
        <v>2.9911041595714371E-29</v>
      </c>
      <c r="N10" s="55">
        <v>135589.90723673461</v>
      </c>
      <c r="O10" s="55">
        <v>2111.7095930931432</v>
      </c>
      <c r="P10" s="55">
        <v>-82.860389924438664</v>
      </c>
      <c r="Q10" s="57">
        <v>0.54893205722847294</v>
      </c>
      <c r="R10" s="31"/>
    </row>
    <row r="11" spans="1:18" ht="14.25" x14ac:dyDescent="0.2">
      <c r="A11" s="2">
        <v>10</v>
      </c>
      <c r="B11" s="2">
        <f t="shared" si="2"/>
        <v>100</v>
      </c>
      <c r="C11" s="2">
        <f t="shared" si="1"/>
        <v>1000</v>
      </c>
      <c r="D11" s="27">
        <v>41731</v>
      </c>
      <c r="E11" s="28">
        <v>168900</v>
      </c>
      <c r="F11" s="1">
        <f t="shared" si="0"/>
        <v>148970.00700000001</v>
      </c>
      <c r="H11" s="41" t="s">
        <v>181</v>
      </c>
      <c r="I11" s="42">
        <v>0.31604510902736793</v>
      </c>
      <c r="J11" s="43">
        <v>53.601828323853084</v>
      </c>
      <c r="K11" s="44">
        <v>1</v>
      </c>
      <c r="L11" s="44">
        <v>116</v>
      </c>
      <c r="M11" s="43">
        <v>3.4902645913345987E-11</v>
      </c>
      <c r="N11" s="43">
        <v>144962.27648261539</v>
      </c>
      <c r="O11" s="43">
        <v>0.99228395461539132</v>
      </c>
      <c r="P11" s="45"/>
      <c r="Q11" s="46"/>
      <c r="R11" s="31"/>
    </row>
    <row r="12" spans="1:18" ht="14.25" x14ac:dyDescent="0.2">
      <c r="A12" s="2">
        <v>11</v>
      </c>
      <c r="B12" s="2">
        <f t="shared" si="2"/>
        <v>121</v>
      </c>
      <c r="C12" s="2">
        <f t="shared" si="1"/>
        <v>1331</v>
      </c>
      <c r="D12" s="27">
        <v>41738</v>
      </c>
      <c r="E12" s="28">
        <v>162000</v>
      </c>
      <c r="F12" s="1">
        <f t="shared" si="0"/>
        <v>149523.37600000002</v>
      </c>
      <c r="H12" s="41" t="s">
        <v>182</v>
      </c>
      <c r="I12" s="42">
        <v>0.24942151221074949</v>
      </c>
      <c r="J12" s="43">
        <v>38.547461574159577</v>
      </c>
      <c r="K12" s="44">
        <v>1</v>
      </c>
      <c r="L12" s="44">
        <v>116</v>
      </c>
      <c r="M12" s="43">
        <v>8.5669699682041023E-9</v>
      </c>
      <c r="N12" s="43">
        <v>237831.85221189231</v>
      </c>
      <c r="O12" s="43">
        <v>-0.2516590516911632</v>
      </c>
      <c r="P12" s="45"/>
      <c r="Q12" s="46"/>
      <c r="R12" s="31"/>
    </row>
    <row r="13" spans="1:18" ht="14.25" x14ac:dyDescent="0.2">
      <c r="A13" s="2">
        <v>12</v>
      </c>
      <c r="B13" s="2">
        <f t="shared" si="2"/>
        <v>144</v>
      </c>
      <c r="C13" s="2">
        <f t="shared" si="1"/>
        <v>1728</v>
      </c>
      <c r="D13" s="27">
        <v>41746</v>
      </c>
      <c r="E13" s="28">
        <v>151800</v>
      </c>
      <c r="F13" s="1">
        <f t="shared" si="0"/>
        <v>149947.25900000002</v>
      </c>
      <c r="H13" s="41" t="s">
        <v>183</v>
      </c>
      <c r="I13" s="42">
        <v>7.2060584721368448E-3</v>
      </c>
      <c r="J13" s="43">
        <v>0.84197006831191878</v>
      </c>
      <c r="K13" s="44">
        <v>1</v>
      </c>
      <c r="L13" s="44">
        <v>116</v>
      </c>
      <c r="M13" s="43">
        <v>0.36073781749508194</v>
      </c>
      <c r="N13" s="43">
        <v>11.406716452703009</v>
      </c>
      <c r="O13" s="43">
        <v>0.36658628664709225</v>
      </c>
      <c r="P13" s="45"/>
      <c r="Q13" s="46"/>
      <c r="R13" s="31"/>
    </row>
    <row r="14" spans="1:18" ht="14.25" x14ac:dyDescent="0.2">
      <c r="A14" s="2">
        <v>13</v>
      </c>
      <c r="B14" s="2">
        <f t="shared" si="2"/>
        <v>169</v>
      </c>
      <c r="C14" s="2">
        <f t="shared" si="1"/>
        <v>2197</v>
      </c>
      <c r="D14" s="27">
        <v>41752</v>
      </c>
      <c r="E14" s="28">
        <v>142000</v>
      </c>
      <c r="F14" s="1">
        <f t="shared" si="0"/>
        <v>150244.95000000001</v>
      </c>
      <c r="H14" s="41" t="s">
        <v>184</v>
      </c>
      <c r="I14" s="42">
        <v>0.31604510902736793</v>
      </c>
      <c r="J14" s="43">
        <v>53.601828323853084</v>
      </c>
      <c r="K14" s="44">
        <v>1</v>
      </c>
      <c r="L14" s="44">
        <v>116</v>
      </c>
      <c r="M14" s="43">
        <v>3.4902645913345987E-11</v>
      </c>
      <c r="N14" s="43">
        <v>11.884228825365799</v>
      </c>
      <c r="O14" s="43">
        <v>-7.7459680854584292E-3</v>
      </c>
      <c r="P14" s="45"/>
      <c r="Q14" s="46"/>
      <c r="R14" s="31"/>
    </row>
    <row r="15" spans="1:18" ht="15" thickBot="1" x14ac:dyDescent="0.25">
      <c r="A15" s="2">
        <v>14</v>
      </c>
      <c r="B15" s="2">
        <f t="shared" si="2"/>
        <v>196</v>
      </c>
      <c r="C15" s="2">
        <f t="shared" si="1"/>
        <v>2744</v>
      </c>
      <c r="D15" s="27">
        <v>41759</v>
      </c>
      <c r="E15" s="28">
        <v>142200</v>
      </c>
      <c r="F15" s="1">
        <f t="shared" si="0"/>
        <v>150419.74300000002</v>
      </c>
      <c r="H15" s="47" t="s">
        <v>185</v>
      </c>
      <c r="I15" s="48">
        <v>0.31604510902736793</v>
      </c>
      <c r="J15" s="49">
        <v>53.601828323853084</v>
      </c>
      <c r="K15" s="50">
        <v>1</v>
      </c>
      <c r="L15" s="50">
        <v>116</v>
      </c>
      <c r="M15" s="49">
        <v>3.4902645913345987E-11</v>
      </c>
      <c r="N15" s="49">
        <v>144962.27648261539</v>
      </c>
      <c r="O15" s="49">
        <v>-7.7459680854584292E-3</v>
      </c>
      <c r="P15" s="51"/>
      <c r="Q15" s="52"/>
      <c r="R15" s="31"/>
    </row>
    <row r="16" spans="1:18" ht="14.25" x14ac:dyDescent="0.2">
      <c r="A16" s="2">
        <v>15</v>
      </c>
      <c r="B16" s="2">
        <f t="shared" si="2"/>
        <v>225</v>
      </c>
      <c r="C16" s="2">
        <f t="shared" si="1"/>
        <v>3375</v>
      </c>
      <c r="D16" s="27">
        <v>41768</v>
      </c>
      <c r="E16" s="28">
        <v>147200</v>
      </c>
      <c r="F16" s="1">
        <f t="shared" si="0"/>
        <v>150474.932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20" x14ac:dyDescent="0.15">
      <c r="A17" s="2">
        <v>16</v>
      </c>
      <c r="B17" s="2">
        <f t="shared" si="2"/>
        <v>256</v>
      </c>
      <c r="C17" s="2">
        <f t="shared" si="1"/>
        <v>4096</v>
      </c>
      <c r="D17" s="27">
        <v>41773</v>
      </c>
      <c r="E17" s="28">
        <v>140900</v>
      </c>
      <c r="F17" s="1">
        <f t="shared" si="0"/>
        <v>150413.81100000002</v>
      </c>
      <c r="K17" s="5"/>
      <c r="L17" s="5"/>
      <c r="M17" s="5"/>
      <c r="N17" s="5"/>
      <c r="O17" s="5"/>
      <c r="P17" s="5"/>
      <c r="Q17" s="5"/>
    </row>
    <row r="18" spans="1:20" x14ac:dyDescent="0.15">
      <c r="A18" s="2">
        <v>17</v>
      </c>
      <c r="B18" s="2">
        <f t="shared" si="2"/>
        <v>289</v>
      </c>
      <c r="C18" s="2">
        <f t="shared" si="1"/>
        <v>4913</v>
      </c>
      <c r="D18" s="27">
        <v>41780</v>
      </c>
      <c r="E18" s="28">
        <v>143200</v>
      </c>
      <c r="F18" s="1">
        <f t="shared" si="0"/>
        <v>150239.674</v>
      </c>
      <c r="G18" s="3" t="s">
        <v>6</v>
      </c>
      <c r="H18" s="3" t="s">
        <v>7</v>
      </c>
      <c r="I18" s="3"/>
      <c r="J18" s="3"/>
      <c r="K18" s="9"/>
      <c r="L18" s="9"/>
      <c r="M18" s="5"/>
      <c r="N18" s="5"/>
      <c r="O18" s="5"/>
      <c r="P18" s="5"/>
      <c r="Q18" s="5"/>
    </row>
    <row r="19" spans="1:20" x14ac:dyDescent="0.15">
      <c r="A19" s="2">
        <v>18</v>
      </c>
      <c r="B19" s="2">
        <f t="shared" si="2"/>
        <v>324</v>
      </c>
      <c r="C19" s="2">
        <f t="shared" si="1"/>
        <v>5832</v>
      </c>
      <c r="D19" s="27">
        <v>41787</v>
      </c>
      <c r="E19" s="28">
        <v>142000</v>
      </c>
      <c r="F19" s="1">
        <f t="shared" si="0"/>
        <v>149955.815</v>
      </c>
      <c r="G19" s="3"/>
      <c r="H19" s="3" t="s">
        <v>208</v>
      </c>
      <c r="I19" s="3"/>
      <c r="J19" s="3"/>
      <c r="K19" s="10"/>
      <c r="L19" s="10"/>
      <c r="M19" s="5"/>
      <c r="N19" s="5"/>
      <c r="O19" s="5"/>
      <c r="P19" s="5"/>
      <c r="Q19" s="5"/>
    </row>
    <row r="20" spans="1:20" x14ac:dyDescent="0.15">
      <c r="A20" s="2">
        <v>19</v>
      </c>
      <c r="B20" s="2">
        <f t="shared" si="2"/>
        <v>361</v>
      </c>
      <c r="C20" s="2">
        <f t="shared" si="1"/>
        <v>6859</v>
      </c>
      <c r="D20" s="27">
        <v>41794</v>
      </c>
      <c r="E20" s="28">
        <v>162000</v>
      </c>
      <c r="F20" s="1">
        <f t="shared" si="0"/>
        <v>149565.52799999999</v>
      </c>
      <c r="K20" s="4"/>
      <c r="L20" s="4"/>
      <c r="M20" s="5"/>
      <c r="N20" s="5"/>
      <c r="O20" s="5"/>
      <c r="P20" s="5"/>
      <c r="Q20" s="5"/>
    </row>
    <row r="21" spans="1:20" x14ac:dyDescent="0.15">
      <c r="A21" s="2">
        <v>20</v>
      </c>
      <c r="B21" s="2">
        <f t="shared" si="2"/>
        <v>400</v>
      </c>
      <c r="C21" s="2">
        <f t="shared" si="1"/>
        <v>8000</v>
      </c>
      <c r="D21" s="27">
        <v>41801</v>
      </c>
      <c r="E21" s="28">
        <v>166000</v>
      </c>
      <c r="F21" s="1">
        <f t="shared" si="0"/>
        <v>149072.10700000002</v>
      </c>
      <c r="K21" s="4"/>
      <c r="L21" s="4"/>
      <c r="M21" s="5"/>
      <c r="N21" s="5"/>
      <c r="O21" s="5"/>
      <c r="P21" s="5"/>
      <c r="Q21" s="5"/>
    </row>
    <row r="22" spans="1:20" x14ac:dyDescent="0.15">
      <c r="A22" s="2">
        <v>21</v>
      </c>
      <c r="B22" s="2">
        <f t="shared" si="2"/>
        <v>441</v>
      </c>
      <c r="C22" s="2">
        <f t="shared" si="1"/>
        <v>9261</v>
      </c>
      <c r="D22" s="27">
        <v>41808</v>
      </c>
      <c r="E22" s="28">
        <v>171000</v>
      </c>
      <c r="F22" s="1">
        <f t="shared" si="0"/>
        <v>148478.84600000002</v>
      </c>
      <c r="K22" s="4"/>
      <c r="L22" s="4"/>
      <c r="M22" s="5"/>
      <c r="N22" s="5"/>
      <c r="O22" s="5"/>
      <c r="P22" s="5"/>
      <c r="Q22" s="5"/>
    </row>
    <row r="23" spans="1:20" x14ac:dyDescent="0.15">
      <c r="A23" s="2">
        <v>22</v>
      </c>
      <c r="B23" s="2">
        <f t="shared" si="2"/>
        <v>484</v>
      </c>
      <c r="C23" s="2">
        <f t="shared" si="1"/>
        <v>10648</v>
      </c>
      <c r="D23" s="27">
        <v>41815</v>
      </c>
      <c r="E23" s="28">
        <v>171000</v>
      </c>
      <c r="F23" s="1">
        <f t="shared" si="0"/>
        <v>147789.03900000002</v>
      </c>
      <c r="K23" s="4"/>
      <c r="L23" s="4"/>
      <c r="M23" s="5"/>
      <c r="N23" s="5"/>
      <c r="O23" s="5"/>
      <c r="P23" s="5"/>
      <c r="Q23" s="5"/>
    </row>
    <row r="24" spans="1:20" x14ac:dyDescent="0.15">
      <c r="A24" s="2">
        <v>23</v>
      </c>
      <c r="B24" s="2">
        <f t="shared" si="2"/>
        <v>529</v>
      </c>
      <c r="C24" s="2">
        <f t="shared" si="1"/>
        <v>12167</v>
      </c>
      <c r="D24" s="27">
        <v>41822</v>
      </c>
      <c r="E24" s="28">
        <v>165000</v>
      </c>
      <c r="F24" s="1">
        <f t="shared" si="0"/>
        <v>147005.98000000001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15">
      <c r="A25" s="2">
        <v>24</v>
      </c>
      <c r="B25" s="2">
        <f t="shared" si="2"/>
        <v>576</v>
      </c>
      <c r="C25" s="2">
        <f t="shared" si="1"/>
        <v>13824</v>
      </c>
      <c r="D25" s="27">
        <v>41829</v>
      </c>
      <c r="E25" s="28">
        <v>155000</v>
      </c>
      <c r="F25" s="1">
        <f t="shared" si="0"/>
        <v>146132.96300000002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15">
      <c r="A26" s="2">
        <v>25</v>
      </c>
      <c r="B26" s="2">
        <f t="shared" si="2"/>
        <v>625</v>
      </c>
      <c r="C26" s="2">
        <f t="shared" si="1"/>
        <v>15625</v>
      </c>
      <c r="D26" s="27">
        <v>41836</v>
      </c>
      <c r="E26" s="28">
        <v>152000</v>
      </c>
      <c r="F26" s="1">
        <f t="shared" si="0"/>
        <v>145173.28200000001</v>
      </c>
      <c r="K26" s="6"/>
      <c r="L26" s="6"/>
      <c r="M26" s="6"/>
      <c r="N26" s="6"/>
      <c r="O26" s="6"/>
      <c r="P26" s="6"/>
      <c r="Q26" s="5"/>
      <c r="R26" s="5"/>
      <c r="S26" s="5"/>
      <c r="T26" s="5"/>
    </row>
    <row r="27" spans="1:20" x14ac:dyDescent="0.15">
      <c r="A27" s="2">
        <v>26</v>
      </c>
      <c r="B27" s="2">
        <f t="shared" si="2"/>
        <v>676</v>
      </c>
      <c r="C27" s="2">
        <f t="shared" si="1"/>
        <v>17576</v>
      </c>
      <c r="D27" s="27">
        <v>41843</v>
      </c>
      <c r="E27" s="28">
        <v>154000</v>
      </c>
      <c r="F27" s="1">
        <f t="shared" si="0"/>
        <v>144130.231</v>
      </c>
      <c r="K27" s="4"/>
      <c r="L27" s="4"/>
      <c r="M27" s="4"/>
      <c r="N27" s="4"/>
      <c r="O27" s="4"/>
      <c r="P27" s="4"/>
      <c r="Q27" s="5"/>
      <c r="R27" s="5"/>
      <c r="S27" s="5"/>
      <c r="T27" s="5"/>
    </row>
    <row r="28" spans="1:20" x14ac:dyDescent="0.15">
      <c r="A28" s="2">
        <v>27</v>
      </c>
      <c r="B28" s="2">
        <f t="shared" si="2"/>
        <v>729</v>
      </c>
      <c r="C28" s="2">
        <f t="shared" si="1"/>
        <v>19683</v>
      </c>
      <c r="D28" s="27">
        <v>41850</v>
      </c>
      <c r="E28" s="28">
        <v>149000</v>
      </c>
      <c r="F28" s="1">
        <f t="shared" si="0"/>
        <v>143007.10399999999</v>
      </c>
      <c r="K28" s="4"/>
      <c r="L28" s="4"/>
      <c r="M28" s="4"/>
      <c r="N28" s="4"/>
      <c r="O28" s="4"/>
      <c r="P28" s="4"/>
      <c r="Q28" s="5"/>
      <c r="R28" s="5"/>
      <c r="S28" s="5"/>
      <c r="T28" s="5"/>
    </row>
    <row r="29" spans="1:20" x14ac:dyDescent="0.15">
      <c r="A29" s="2">
        <v>28</v>
      </c>
      <c r="B29" s="2">
        <f t="shared" si="2"/>
        <v>784</v>
      </c>
      <c r="C29" s="2">
        <f t="shared" si="1"/>
        <v>21952</v>
      </c>
      <c r="D29" s="27">
        <v>41857</v>
      </c>
      <c r="E29" s="28">
        <v>151000</v>
      </c>
      <c r="F29" s="1">
        <f t="shared" si="0"/>
        <v>141807.19500000001</v>
      </c>
      <c r="K29" s="4"/>
      <c r="L29" s="4"/>
      <c r="M29" s="4"/>
      <c r="N29" s="4"/>
      <c r="O29" s="4"/>
      <c r="P29" s="4"/>
      <c r="Q29" s="5"/>
      <c r="R29" s="5"/>
      <c r="S29" s="5"/>
      <c r="T29" s="5"/>
    </row>
    <row r="30" spans="1:20" x14ac:dyDescent="0.15">
      <c r="A30" s="2">
        <v>29</v>
      </c>
      <c r="B30" s="2">
        <f t="shared" si="2"/>
        <v>841</v>
      </c>
      <c r="C30" s="2">
        <f t="shared" si="1"/>
        <v>24389</v>
      </c>
      <c r="D30" s="27">
        <v>41864</v>
      </c>
      <c r="E30" s="28">
        <v>157000</v>
      </c>
      <c r="F30" s="1">
        <f t="shared" si="0"/>
        <v>140533.79800000001</v>
      </c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15">
      <c r="A31" s="2">
        <v>30</v>
      </c>
      <c r="B31" s="2">
        <f t="shared" si="2"/>
        <v>900</v>
      </c>
      <c r="C31" s="2">
        <f t="shared" si="1"/>
        <v>27000</v>
      </c>
      <c r="D31" s="27">
        <v>41871</v>
      </c>
      <c r="E31" s="28">
        <v>158000</v>
      </c>
      <c r="F31" s="1">
        <f t="shared" si="0"/>
        <v>139190.20700000002</v>
      </c>
      <c r="K31" s="6"/>
      <c r="L31" s="6"/>
      <c r="M31" s="6"/>
      <c r="N31" s="6"/>
      <c r="O31" s="6"/>
      <c r="P31" s="6"/>
      <c r="Q31" s="6"/>
      <c r="R31" s="5"/>
      <c r="S31" s="5"/>
      <c r="T31" s="5"/>
    </row>
    <row r="32" spans="1:20" x14ac:dyDescent="0.15">
      <c r="A32" s="2">
        <v>31</v>
      </c>
      <c r="B32" s="2">
        <f t="shared" si="2"/>
        <v>961</v>
      </c>
      <c r="C32" s="2">
        <f t="shared" si="1"/>
        <v>29791</v>
      </c>
      <c r="D32" s="27">
        <v>41878</v>
      </c>
      <c r="E32" s="28">
        <v>160000</v>
      </c>
      <c r="F32" s="1">
        <f t="shared" si="0"/>
        <v>137779.71600000001</v>
      </c>
      <c r="K32" s="4"/>
      <c r="L32" s="4"/>
      <c r="M32" s="4"/>
      <c r="N32" s="4"/>
      <c r="O32" s="4"/>
      <c r="P32" s="4"/>
      <c r="Q32" s="4"/>
      <c r="R32" s="5"/>
      <c r="S32" s="5"/>
      <c r="T32" s="5"/>
    </row>
    <row r="33" spans="1:20" x14ac:dyDescent="0.15">
      <c r="A33" s="2">
        <v>32</v>
      </c>
      <c r="B33" s="2">
        <f t="shared" si="2"/>
        <v>1024</v>
      </c>
      <c r="C33" s="2">
        <f t="shared" si="1"/>
        <v>32768</v>
      </c>
      <c r="D33" s="27">
        <v>41885</v>
      </c>
      <c r="E33" s="28">
        <v>148000</v>
      </c>
      <c r="F33" s="1">
        <f t="shared" si="0"/>
        <v>136305.61900000001</v>
      </c>
      <c r="K33" s="4"/>
      <c r="L33" s="4"/>
      <c r="M33" s="4"/>
      <c r="N33" s="4"/>
      <c r="O33" s="4"/>
      <c r="P33" s="4"/>
      <c r="Q33" s="4"/>
      <c r="R33" s="5"/>
      <c r="S33" s="5"/>
      <c r="T33" s="5"/>
    </row>
    <row r="34" spans="1:20" x14ac:dyDescent="0.15">
      <c r="A34" s="2">
        <v>33</v>
      </c>
      <c r="B34" s="2">
        <f t="shared" si="2"/>
        <v>1089</v>
      </c>
      <c r="C34" s="2">
        <f t="shared" si="1"/>
        <v>35937</v>
      </c>
      <c r="D34" s="27">
        <v>41892</v>
      </c>
      <c r="E34" s="28">
        <v>135000</v>
      </c>
      <c r="F34" s="1">
        <f t="shared" si="0"/>
        <v>134771.21000000002</v>
      </c>
      <c r="K34" s="4"/>
      <c r="L34" s="4"/>
      <c r="M34" s="4"/>
      <c r="N34" s="4"/>
      <c r="O34" s="4"/>
      <c r="P34" s="4"/>
      <c r="Q34" s="4"/>
      <c r="R34" s="5"/>
      <c r="S34" s="5"/>
      <c r="T34" s="5"/>
    </row>
    <row r="35" spans="1:20" x14ac:dyDescent="0.15">
      <c r="A35" s="2">
        <v>34</v>
      </c>
      <c r="B35" s="2">
        <f t="shared" si="2"/>
        <v>1156</v>
      </c>
      <c r="C35" s="2">
        <f t="shared" si="1"/>
        <v>39304</v>
      </c>
      <c r="D35" s="27">
        <v>41899</v>
      </c>
      <c r="E35" s="28">
        <v>127000</v>
      </c>
      <c r="F35" s="1">
        <f t="shared" si="0"/>
        <v>133179.783</v>
      </c>
      <c r="R35" s="5"/>
      <c r="S35" s="5"/>
      <c r="T35" s="5"/>
    </row>
    <row r="36" spans="1:20" x14ac:dyDescent="0.15">
      <c r="A36" s="2">
        <v>35</v>
      </c>
      <c r="B36" s="2">
        <f t="shared" si="2"/>
        <v>1225</v>
      </c>
      <c r="C36" s="2">
        <f t="shared" si="1"/>
        <v>42875</v>
      </c>
      <c r="D36" s="27">
        <v>41906</v>
      </c>
      <c r="E36" s="28">
        <v>115000</v>
      </c>
      <c r="F36" s="1">
        <f t="shared" si="0"/>
        <v>131534.63200000001</v>
      </c>
      <c r="R36" s="6"/>
      <c r="S36" s="6"/>
      <c r="T36" s="5"/>
    </row>
    <row r="37" spans="1:20" x14ac:dyDescent="0.15">
      <c r="A37" s="2">
        <v>36</v>
      </c>
      <c r="B37" s="2">
        <f t="shared" si="2"/>
        <v>1296</v>
      </c>
      <c r="C37" s="2">
        <f t="shared" si="1"/>
        <v>46656</v>
      </c>
      <c r="D37" s="27">
        <v>41913</v>
      </c>
      <c r="E37" s="28">
        <v>112000</v>
      </c>
      <c r="F37" s="1">
        <f t="shared" si="0"/>
        <v>129839.05100000001</v>
      </c>
      <c r="R37" s="4"/>
      <c r="S37" s="4"/>
      <c r="T37" s="5"/>
    </row>
    <row r="38" spans="1:20" x14ac:dyDescent="0.15">
      <c r="A38" s="2">
        <v>37</v>
      </c>
      <c r="B38" s="2">
        <f t="shared" si="2"/>
        <v>1369</v>
      </c>
      <c r="C38" s="2">
        <f t="shared" si="1"/>
        <v>50653</v>
      </c>
      <c r="D38" s="27">
        <v>41920</v>
      </c>
      <c r="E38" s="28">
        <v>105000</v>
      </c>
      <c r="F38" s="1">
        <f t="shared" si="0"/>
        <v>128096.33400000002</v>
      </c>
      <c r="R38" s="4"/>
      <c r="S38" s="4"/>
      <c r="T38" s="5"/>
    </row>
    <row r="39" spans="1:20" x14ac:dyDescent="0.15">
      <c r="A39" s="2">
        <v>38</v>
      </c>
      <c r="B39" s="2">
        <f t="shared" si="2"/>
        <v>1444</v>
      </c>
      <c r="C39" s="2">
        <f t="shared" si="1"/>
        <v>54872</v>
      </c>
      <c r="D39" s="27">
        <v>41927</v>
      </c>
      <c r="E39" s="28">
        <v>90000</v>
      </c>
      <c r="F39" s="1">
        <f t="shared" si="0"/>
        <v>126309.77500000001</v>
      </c>
      <c r="R39" s="4"/>
      <c r="S39" s="4"/>
      <c r="T39" s="5"/>
    </row>
    <row r="40" spans="1:20" x14ac:dyDescent="0.15">
      <c r="A40" s="2">
        <v>39</v>
      </c>
      <c r="B40" s="2">
        <f t="shared" si="2"/>
        <v>1521</v>
      </c>
      <c r="C40" s="2">
        <f t="shared" si="1"/>
        <v>59319</v>
      </c>
      <c r="D40" s="27">
        <v>41934</v>
      </c>
      <c r="E40" s="28">
        <v>87000</v>
      </c>
      <c r="F40" s="1">
        <f t="shared" si="0"/>
        <v>124482.66800000001</v>
      </c>
    </row>
    <row r="41" spans="1:20" x14ac:dyDescent="0.15">
      <c r="A41" s="2">
        <v>40</v>
      </c>
      <c r="B41" s="2">
        <f t="shared" si="2"/>
        <v>1600</v>
      </c>
      <c r="C41" s="2">
        <f t="shared" si="1"/>
        <v>64000</v>
      </c>
      <c r="D41" s="27">
        <v>41941</v>
      </c>
      <c r="E41" s="28">
        <v>82000</v>
      </c>
      <c r="F41" s="1">
        <f t="shared" si="0"/>
        <v>122618.307</v>
      </c>
    </row>
    <row r="42" spans="1:20" x14ac:dyDescent="0.15">
      <c r="A42" s="2">
        <v>41</v>
      </c>
      <c r="B42" s="2">
        <f t="shared" si="2"/>
        <v>1681</v>
      </c>
      <c r="C42" s="2">
        <f t="shared" si="1"/>
        <v>68921</v>
      </c>
      <c r="D42" s="27">
        <v>41948</v>
      </c>
      <c r="E42" s="28">
        <v>83000</v>
      </c>
      <c r="F42" s="1">
        <f t="shared" si="0"/>
        <v>120719.986</v>
      </c>
    </row>
    <row r="43" spans="1:20" x14ac:dyDescent="0.15">
      <c r="A43" s="2">
        <v>42</v>
      </c>
      <c r="B43" s="2">
        <f t="shared" si="2"/>
        <v>1764</v>
      </c>
      <c r="C43" s="2">
        <f t="shared" si="1"/>
        <v>74088</v>
      </c>
      <c r="D43" s="27">
        <v>41955</v>
      </c>
      <c r="E43" s="28">
        <v>77000</v>
      </c>
      <c r="F43" s="1">
        <f t="shared" si="0"/>
        <v>118790.99900000001</v>
      </c>
    </row>
    <row r="44" spans="1:20" x14ac:dyDescent="0.15">
      <c r="A44" s="2">
        <v>43</v>
      </c>
      <c r="B44" s="2">
        <f t="shared" si="2"/>
        <v>1849</v>
      </c>
      <c r="C44" s="2">
        <f t="shared" si="1"/>
        <v>79507</v>
      </c>
      <c r="D44" s="27">
        <v>41962</v>
      </c>
      <c r="E44" s="28">
        <v>74000</v>
      </c>
      <c r="F44" s="1">
        <f t="shared" si="0"/>
        <v>116834.64000000001</v>
      </c>
    </row>
    <row r="45" spans="1:20" x14ac:dyDescent="0.15">
      <c r="A45" s="2">
        <v>44</v>
      </c>
      <c r="B45" s="2">
        <f t="shared" si="2"/>
        <v>1936</v>
      </c>
      <c r="C45" s="2">
        <f t="shared" si="1"/>
        <v>85184</v>
      </c>
      <c r="D45" s="27">
        <v>41969</v>
      </c>
      <c r="E45" s="28">
        <v>85000</v>
      </c>
      <c r="F45" s="1">
        <f t="shared" si="0"/>
        <v>114854.20300000002</v>
      </c>
    </row>
    <row r="46" spans="1:20" x14ac:dyDescent="0.15">
      <c r="A46" s="2">
        <v>45</v>
      </c>
      <c r="B46" s="2">
        <f t="shared" si="2"/>
        <v>2025</v>
      </c>
      <c r="C46" s="2">
        <f t="shared" si="1"/>
        <v>91125</v>
      </c>
      <c r="D46" s="27">
        <v>41976</v>
      </c>
      <c r="E46" s="28">
        <v>92500</v>
      </c>
      <c r="F46" s="1">
        <f t="shared" si="0"/>
        <v>112852.98200000002</v>
      </c>
    </row>
    <row r="47" spans="1:20" x14ac:dyDescent="0.15">
      <c r="A47" s="2">
        <v>46</v>
      </c>
      <c r="B47" s="2">
        <f t="shared" si="2"/>
        <v>2116</v>
      </c>
      <c r="C47" s="2">
        <f t="shared" si="1"/>
        <v>97336</v>
      </c>
      <c r="D47" s="27">
        <v>41983</v>
      </c>
      <c r="E47" s="28">
        <v>95500</v>
      </c>
      <c r="F47" s="1">
        <f t="shared" si="0"/>
        <v>110834.27100000001</v>
      </c>
    </row>
    <row r="48" spans="1:20" x14ac:dyDescent="0.15">
      <c r="A48" s="2">
        <v>47</v>
      </c>
      <c r="B48" s="2">
        <f t="shared" si="2"/>
        <v>2209</v>
      </c>
      <c r="C48" s="2">
        <f t="shared" si="1"/>
        <v>103823</v>
      </c>
      <c r="D48" s="27">
        <v>41990</v>
      </c>
      <c r="E48" s="28">
        <v>92500</v>
      </c>
      <c r="F48" s="1">
        <f t="shared" si="0"/>
        <v>108801.36400000002</v>
      </c>
    </row>
    <row r="49" spans="1:6" x14ac:dyDescent="0.15">
      <c r="A49" s="2">
        <v>48</v>
      </c>
      <c r="B49" s="2">
        <f t="shared" si="2"/>
        <v>2304</v>
      </c>
      <c r="C49" s="2">
        <f t="shared" si="1"/>
        <v>110592</v>
      </c>
      <c r="D49" s="27">
        <v>41997</v>
      </c>
      <c r="E49" s="28">
        <v>96000</v>
      </c>
      <c r="F49" s="1">
        <f t="shared" si="0"/>
        <v>106757.55500000001</v>
      </c>
    </row>
    <row r="50" spans="1:6" x14ac:dyDescent="0.15">
      <c r="A50" s="2">
        <v>49</v>
      </c>
      <c r="B50" s="2">
        <f t="shared" si="2"/>
        <v>2401</v>
      </c>
      <c r="C50" s="2">
        <f t="shared" si="1"/>
        <v>117649</v>
      </c>
      <c r="D50" s="27">
        <v>42004</v>
      </c>
      <c r="E50" s="28">
        <v>102000</v>
      </c>
      <c r="F50" s="1">
        <f t="shared" si="0"/>
        <v>104706.13800000004</v>
      </c>
    </row>
    <row r="51" spans="1:6" x14ac:dyDescent="0.15">
      <c r="A51" s="2">
        <v>50</v>
      </c>
      <c r="B51" s="2">
        <f t="shared" si="2"/>
        <v>2500</v>
      </c>
      <c r="C51" s="2">
        <f t="shared" si="1"/>
        <v>125000</v>
      </c>
      <c r="D51" s="27">
        <v>42011</v>
      </c>
      <c r="E51" s="28">
        <v>111000</v>
      </c>
      <c r="F51" s="1">
        <f t="shared" si="0"/>
        <v>102650.40700000001</v>
      </c>
    </row>
    <row r="52" spans="1:6" x14ac:dyDescent="0.15">
      <c r="A52" s="2">
        <v>51</v>
      </c>
      <c r="B52" s="2">
        <f t="shared" si="2"/>
        <v>2601</v>
      </c>
      <c r="C52" s="2">
        <f t="shared" si="1"/>
        <v>132651</v>
      </c>
      <c r="D52" s="27">
        <v>42018</v>
      </c>
      <c r="E52" s="28">
        <v>109000</v>
      </c>
      <c r="F52" s="1">
        <f t="shared" si="0"/>
        <v>100593.65600000003</v>
      </c>
    </row>
    <row r="53" spans="1:6" x14ac:dyDescent="0.15">
      <c r="A53" s="2">
        <v>52</v>
      </c>
      <c r="B53" s="2">
        <f t="shared" si="2"/>
        <v>2704</v>
      </c>
      <c r="C53" s="2">
        <f t="shared" si="1"/>
        <v>140608</v>
      </c>
      <c r="D53" s="27">
        <v>42025</v>
      </c>
      <c r="E53" s="28">
        <v>106000</v>
      </c>
      <c r="F53" s="1">
        <f t="shared" si="0"/>
        <v>98539.179000000004</v>
      </c>
    </row>
    <row r="54" spans="1:6" x14ac:dyDescent="0.15">
      <c r="A54" s="2">
        <v>53</v>
      </c>
      <c r="B54" s="2">
        <f t="shared" si="2"/>
        <v>2809</v>
      </c>
      <c r="C54" s="2">
        <f t="shared" si="1"/>
        <v>148877</v>
      </c>
      <c r="D54" s="27">
        <v>42032</v>
      </c>
      <c r="E54" s="28">
        <v>107000</v>
      </c>
      <c r="F54" s="1">
        <f t="shared" si="0"/>
        <v>96490.270000000033</v>
      </c>
    </row>
    <row r="55" spans="1:6" x14ac:dyDescent="0.15">
      <c r="A55" s="2">
        <v>54</v>
      </c>
      <c r="B55" s="2">
        <f t="shared" si="2"/>
        <v>2916</v>
      </c>
      <c r="C55" s="2">
        <f t="shared" si="1"/>
        <v>157464</v>
      </c>
      <c r="D55" s="27">
        <v>42039</v>
      </c>
      <c r="E55" s="28">
        <v>112000</v>
      </c>
      <c r="F55" s="1">
        <f t="shared" si="0"/>
        <v>94450.222999999998</v>
      </c>
    </row>
    <row r="56" spans="1:6" x14ac:dyDescent="0.15">
      <c r="A56" s="2">
        <v>55</v>
      </c>
      <c r="B56" s="2">
        <f t="shared" si="2"/>
        <v>3025</v>
      </c>
      <c r="C56" s="2">
        <f t="shared" si="1"/>
        <v>166375</v>
      </c>
      <c r="D56" s="27">
        <v>42046</v>
      </c>
      <c r="E56" s="28">
        <v>110000</v>
      </c>
      <c r="F56" s="1">
        <f t="shared" si="0"/>
        <v>92422.331999999995</v>
      </c>
    </row>
    <row r="57" spans="1:6" x14ac:dyDescent="0.15">
      <c r="A57" s="2">
        <v>56</v>
      </c>
      <c r="B57" s="2">
        <f t="shared" si="2"/>
        <v>3136</v>
      </c>
      <c r="C57" s="2">
        <f t="shared" si="1"/>
        <v>175616</v>
      </c>
      <c r="D57" s="27">
        <v>42053</v>
      </c>
      <c r="E57" s="28">
        <v>110000</v>
      </c>
      <c r="F57" s="1">
        <f t="shared" si="0"/>
        <v>90409.891000000032</v>
      </c>
    </row>
    <row r="58" spans="1:6" x14ac:dyDescent="0.15">
      <c r="A58" s="2">
        <v>57</v>
      </c>
      <c r="B58" s="2">
        <f t="shared" si="2"/>
        <v>3249</v>
      </c>
      <c r="C58" s="2">
        <f t="shared" si="1"/>
        <v>185193</v>
      </c>
      <c r="D58" s="27">
        <v>42060</v>
      </c>
      <c r="E58" s="28">
        <v>136000</v>
      </c>
      <c r="F58" s="1">
        <f t="shared" si="0"/>
        <v>88416.194000000003</v>
      </c>
    </row>
    <row r="59" spans="1:6" x14ac:dyDescent="0.15">
      <c r="A59" s="2">
        <v>58</v>
      </c>
      <c r="B59" s="2">
        <f t="shared" si="2"/>
        <v>3364</v>
      </c>
      <c r="C59" s="2">
        <f t="shared" si="1"/>
        <v>195112</v>
      </c>
      <c r="D59" s="27">
        <v>42067</v>
      </c>
      <c r="E59" s="28">
        <v>134000</v>
      </c>
      <c r="F59" s="1">
        <f t="shared" si="0"/>
        <v>86444.535000000033</v>
      </c>
    </row>
    <row r="60" spans="1:6" x14ac:dyDescent="0.15">
      <c r="A60" s="2">
        <v>59</v>
      </c>
      <c r="B60" s="2">
        <f t="shared" si="2"/>
        <v>3481</v>
      </c>
      <c r="C60" s="2">
        <f t="shared" si="1"/>
        <v>205379</v>
      </c>
      <c r="D60" s="27">
        <v>42074</v>
      </c>
      <c r="E60" s="28">
        <v>120000</v>
      </c>
      <c r="F60" s="1">
        <f t="shared" si="0"/>
        <v>84498.208000000057</v>
      </c>
    </row>
    <row r="61" spans="1:6" x14ac:dyDescent="0.15">
      <c r="A61" s="2">
        <v>60</v>
      </c>
      <c r="B61" s="2">
        <f t="shared" si="2"/>
        <v>3600</v>
      </c>
      <c r="C61" s="2">
        <f t="shared" si="1"/>
        <v>216000</v>
      </c>
      <c r="D61" s="27">
        <v>42081</v>
      </c>
      <c r="E61" s="28">
        <v>113000</v>
      </c>
      <c r="F61" s="1">
        <f t="shared" si="0"/>
        <v>82580.507000000027</v>
      </c>
    </row>
    <row r="62" spans="1:6" x14ac:dyDescent="0.15">
      <c r="A62" s="2">
        <v>61</v>
      </c>
      <c r="B62" s="2">
        <f t="shared" si="2"/>
        <v>3721</v>
      </c>
      <c r="C62" s="2">
        <f t="shared" si="1"/>
        <v>226981</v>
      </c>
      <c r="D62" s="27">
        <v>42088</v>
      </c>
      <c r="E62" s="28">
        <v>110000</v>
      </c>
      <c r="F62" s="1">
        <f t="shared" si="0"/>
        <v>80694.72600000001</v>
      </c>
    </row>
    <row r="63" spans="1:6" x14ac:dyDescent="0.15">
      <c r="A63" s="2">
        <v>62</v>
      </c>
      <c r="B63" s="2">
        <f t="shared" si="2"/>
        <v>3844</v>
      </c>
      <c r="C63" s="2">
        <f t="shared" si="1"/>
        <v>238328</v>
      </c>
      <c r="D63" s="27">
        <v>42095</v>
      </c>
      <c r="E63" s="28">
        <v>90800</v>
      </c>
      <c r="F63" s="1">
        <f t="shared" si="0"/>
        <v>78844.159000000014</v>
      </c>
    </row>
    <row r="64" spans="1:6" x14ac:dyDescent="0.15">
      <c r="A64" s="2">
        <v>63</v>
      </c>
      <c r="B64" s="2">
        <f t="shared" si="2"/>
        <v>3969</v>
      </c>
      <c r="C64" s="2">
        <f t="shared" si="1"/>
        <v>250047</v>
      </c>
      <c r="D64" s="27">
        <v>42102</v>
      </c>
      <c r="E64" s="28">
        <v>83000</v>
      </c>
      <c r="F64" s="1">
        <f t="shared" si="0"/>
        <v>77032.100000000006</v>
      </c>
    </row>
    <row r="65" spans="1:6" x14ac:dyDescent="0.15">
      <c r="A65" s="2">
        <v>64</v>
      </c>
      <c r="B65" s="2">
        <f t="shared" si="2"/>
        <v>4096</v>
      </c>
      <c r="C65" s="2">
        <f t="shared" si="1"/>
        <v>262144</v>
      </c>
      <c r="D65" s="27">
        <v>42109</v>
      </c>
      <c r="E65" s="28">
        <v>78000</v>
      </c>
      <c r="F65" s="1">
        <f t="shared" si="0"/>
        <v>75261.843000000023</v>
      </c>
    </row>
    <row r="66" spans="1:6" x14ac:dyDescent="0.15">
      <c r="A66" s="2">
        <v>65</v>
      </c>
      <c r="B66" s="2">
        <f t="shared" si="2"/>
        <v>4225</v>
      </c>
      <c r="C66" s="2">
        <f t="shared" si="1"/>
        <v>274625</v>
      </c>
      <c r="D66" s="27">
        <v>42116</v>
      </c>
      <c r="E66" s="28">
        <v>66000</v>
      </c>
      <c r="F66" s="1">
        <f t="shared" si="0"/>
        <v>73536.682000000001</v>
      </c>
    </row>
    <row r="67" spans="1:6" x14ac:dyDescent="0.15">
      <c r="A67" s="2">
        <v>66</v>
      </c>
      <c r="B67" s="2">
        <f t="shared" si="2"/>
        <v>4356</v>
      </c>
      <c r="C67" s="2">
        <f t="shared" si="1"/>
        <v>287496</v>
      </c>
      <c r="D67" s="27">
        <v>42123</v>
      </c>
      <c r="E67" s="28">
        <v>67000</v>
      </c>
      <c r="F67" s="1">
        <f t="shared" ref="F67:F119" si="3">2111.71*A67-82.86*B67+0.549*C67+135589.907</f>
        <v>71859.911000000051</v>
      </c>
    </row>
    <row r="68" spans="1:6" x14ac:dyDescent="0.15">
      <c r="A68" s="2">
        <v>67</v>
      </c>
      <c r="B68" s="2">
        <f t="shared" si="2"/>
        <v>4489</v>
      </c>
      <c r="C68" s="2">
        <f t="shared" ref="C68:C119" si="4">A68^3</f>
        <v>300763</v>
      </c>
      <c r="D68" s="27">
        <v>42130</v>
      </c>
      <c r="E68" s="28">
        <v>58000</v>
      </c>
      <c r="F68" s="1">
        <f t="shared" si="3"/>
        <v>70234.824000000051</v>
      </c>
    </row>
    <row r="69" spans="1:6" x14ac:dyDescent="0.15">
      <c r="A69" s="2">
        <v>68</v>
      </c>
      <c r="B69" s="2">
        <f t="shared" si="2"/>
        <v>4624</v>
      </c>
      <c r="C69" s="2">
        <f t="shared" si="4"/>
        <v>314432</v>
      </c>
      <c r="D69" s="27">
        <v>42137</v>
      </c>
      <c r="E69" s="28">
        <v>49800</v>
      </c>
      <c r="F69" s="1">
        <f t="shared" si="3"/>
        <v>68664.714999999997</v>
      </c>
    </row>
    <row r="70" spans="1:6" x14ac:dyDescent="0.15">
      <c r="A70" s="2">
        <v>69</v>
      </c>
      <c r="B70" s="2">
        <f t="shared" ref="B70:B119" si="5">A70^2</f>
        <v>4761</v>
      </c>
      <c r="C70" s="2">
        <f t="shared" si="4"/>
        <v>328509</v>
      </c>
      <c r="D70" s="27">
        <v>42144</v>
      </c>
      <c r="E70" s="28">
        <v>38000</v>
      </c>
      <c r="F70" s="1">
        <f t="shared" si="3"/>
        <v>67152.877999999997</v>
      </c>
    </row>
    <row r="71" spans="1:6" x14ac:dyDescent="0.15">
      <c r="A71" s="2">
        <v>70</v>
      </c>
      <c r="B71" s="2">
        <f t="shared" si="5"/>
        <v>4900</v>
      </c>
      <c r="C71" s="2">
        <f t="shared" si="4"/>
        <v>343000</v>
      </c>
      <c r="D71" s="27">
        <v>42151</v>
      </c>
      <c r="E71" s="28">
        <v>45000</v>
      </c>
      <c r="F71" s="1">
        <f t="shared" si="3"/>
        <v>65702.607000000047</v>
      </c>
    </row>
    <row r="72" spans="1:6" x14ac:dyDescent="0.15">
      <c r="A72" s="2">
        <v>71</v>
      </c>
      <c r="B72" s="2">
        <f t="shared" si="5"/>
        <v>5041</v>
      </c>
      <c r="C72" s="2">
        <f t="shared" si="4"/>
        <v>357911</v>
      </c>
      <c r="D72" s="27">
        <v>42158</v>
      </c>
      <c r="E72" s="28">
        <v>43000</v>
      </c>
      <c r="F72" s="1">
        <f t="shared" si="3"/>
        <v>64317.196000000054</v>
      </c>
    </row>
    <row r="73" spans="1:6" x14ac:dyDescent="0.15">
      <c r="A73" s="2">
        <v>72</v>
      </c>
      <c r="B73" s="2">
        <f t="shared" si="5"/>
        <v>5184</v>
      </c>
      <c r="C73" s="2">
        <f t="shared" si="4"/>
        <v>373248</v>
      </c>
      <c r="D73" s="27">
        <v>42165</v>
      </c>
      <c r="E73" s="28">
        <v>37000</v>
      </c>
      <c r="F73" s="1">
        <f t="shared" si="3"/>
        <v>62999.939000000013</v>
      </c>
    </row>
    <row r="74" spans="1:6" x14ac:dyDescent="0.15">
      <c r="A74" s="2">
        <v>73</v>
      </c>
      <c r="B74" s="2">
        <f t="shared" si="5"/>
        <v>5329</v>
      </c>
      <c r="C74" s="2">
        <f t="shared" si="4"/>
        <v>389017</v>
      </c>
      <c r="D74" s="27">
        <v>42172</v>
      </c>
      <c r="E74" s="28">
        <v>37500</v>
      </c>
      <c r="F74" s="1">
        <f t="shared" si="3"/>
        <v>61754.130000000034</v>
      </c>
    </row>
    <row r="75" spans="1:6" x14ac:dyDescent="0.15">
      <c r="A75" s="2">
        <v>74</v>
      </c>
      <c r="B75" s="2">
        <f t="shared" si="5"/>
        <v>5476</v>
      </c>
      <c r="C75" s="2">
        <f t="shared" si="4"/>
        <v>405224</v>
      </c>
      <c r="D75" s="27">
        <v>42179</v>
      </c>
      <c r="E75" s="28">
        <v>37200</v>
      </c>
      <c r="F75" s="1">
        <f t="shared" si="3"/>
        <v>60583.063000000082</v>
      </c>
    </row>
    <row r="76" spans="1:6" x14ac:dyDescent="0.15">
      <c r="A76" s="2">
        <v>75</v>
      </c>
      <c r="B76" s="2">
        <f t="shared" si="5"/>
        <v>5625</v>
      </c>
      <c r="C76" s="2">
        <f t="shared" si="4"/>
        <v>421875</v>
      </c>
      <c r="D76" s="27">
        <v>42186</v>
      </c>
      <c r="E76" s="28">
        <v>44600</v>
      </c>
      <c r="F76" s="1">
        <f t="shared" si="3"/>
        <v>59490.032000000036</v>
      </c>
    </row>
    <row r="77" spans="1:6" x14ac:dyDescent="0.15">
      <c r="A77" s="2">
        <v>76</v>
      </c>
      <c r="B77" s="2">
        <f t="shared" si="5"/>
        <v>5776</v>
      </c>
      <c r="C77" s="2">
        <f t="shared" si="4"/>
        <v>438976</v>
      </c>
      <c r="D77" s="27">
        <v>42193</v>
      </c>
      <c r="E77" s="29">
        <v>51000</v>
      </c>
      <c r="F77" s="1">
        <f t="shared" si="3"/>
        <v>58478.331000000006</v>
      </c>
    </row>
    <row r="78" spans="1:6" x14ac:dyDescent="0.15">
      <c r="A78" s="2">
        <v>77</v>
      </c>
      <c r="B78" s="2">
        <f t="shared" si="5"/>
        <v>5929</v>
      </c>
      <c r="C78" s="2">
        <f t="shared" si="4"/>
        <v>456533</v>
      </c>
      <c r="D78" s="27">
        <v>42200</v>
      </c>
      <c r="E78" s="29">
        <v>47000</v>
      </c>
      <c r="F78" s="1">
        <f t="shared" si="3"/>
        <v>57551.254000000015</v>
      </c>
    </row>
    <row r="79" spans="1:6" x14ac:dyDescent="0.15">
      <c r="A79" s="2">
        <v>78</v>
      </c>
      <c r="B79" s="2">
        <f t="shared" si="5"/>
        <v>6084</v>
      </c>
      <c r="C79" s="2">
        <f t="shared" si="4"/>
        <v>474552</v>
      </c>
      <c r="D79" s="27">
        <v>42207</v>
      </c>
      <c r="E79" s="30">
        <v>52000</v>
      </c>
      <c r="F79" s="1">
        <f t="shared" si="3"/>
        <v>56712.09500000003</v>
      </c>
    </row>
    <row r="80" spans="1:6" x14ac:dyDescent="0.15">
      <c r="A80" s="2">
        <v>79</v>
      </c>
      <c r="B80" s="2">
        <f t="shared" si="5"/>
        <v>6241</v>
      </c>
      <c r="C80" s="2">
        <f t="shared" si="4"/>
        <v>493039</v>
      </c>
      <c r="D80" s="27">
        <v>42214</v>
      </c>
      <c r="E80" s="30">
        <v>55000</v>
      </c>
      <c r="F80" s="1">
        <f t="shared" si="3"/>
        <v>55964.147999999986</v>
      </c>
    </row>
    <row r="81" spans="1:6" x14ac:dyDescent="0.15">
      <c r="A81" s="2">
        <v>80</v>
      </c>
      <c r="B81" s="2">
        <f t="shared" si="5"/>
        <v>6400</v>
      </c>
      <c r="C81" s="2">
        <f t="shared" si="4"/>
        <v>512000</v>
      </c>
      <c r="D81" s="27">
        <v>42221</v>
      </c>
      <c r="E81" s="30">
        <v>46000</v>
      </c>
      <c r="F81" s="1">
        <f t="shared" si="3"/>
        <v>55310.706999999995</v>
      </c>
    </row>
    <row r="82" spans="1:6" x14ac:dyDescent="0.15">
      <c r="A82" s="2">
        <v>81</v>
      </c>
      <c r="B82" s="2">
        <f t="shared" si="5"/>
        <v>6561</v>
      </c>
      <c r="C82" s="2">
        <f t="shared" si="4"/>
        <v>531441</v>
      </c>
      <c r="D82" s="27">
        <v>42228</v>
      </c>
      <c r="E82" s="30">
        <v>48000</v>
      </c>
      <c r="F82" s="1">
        <f t="shared" si="3"/>
        <v>54755.06600000005</v>
      </c>
    </row>
    <row r="83" spans="1:6" x14ac:dyDescent="0.15">
      <c r="A83" s="2">
        <v>82</v>
      </c>
      <c r="B83" s="2">
        <f t="shared" si="5"/>
        <v>6724</v>
      </c>
      <c r="C83" s="2">
        <f t="shared" si="4"/>
        <v>551368</v>
      </c>
      <c r="D83" s="27">
        <v>42235</v>
      </c>
      <c r="E83" s="30">
        <v>72000</v>
      </c>
      <c r="F83" s="1">
        <f t="shared" si="3"/>
        <v>54300.518999999971</v>
      </c>
    </row>
    <row r="84" spans="1:6" x14ac:dyDescent="0.15">
      <c r="A84" s="2">
        <v>83</v>
      </c>
      <c r="B84" s="2">
        <f t="shared" si="5"/>
        <v>6889</v>
      </c>
      <c r="C84" s="2">
        <f t="shared" si="4"/>
        <v>571787</v>
      </c>
      <c r="D84" s="27">
        <v>42242</v>
      </c>
      <c r="E84" s="30">
        <v>72000</v>
      </c>
      <c r="F84" s="1">
        <f t="shared" si="3"/>
        <v>53950.359999999986</v>
      </c>
    </row>
    <row r="85" spans="1:6" x14ac:dyDescent="0.15">
      <c r="A85" s="2">
        <v>84</v>
      </c>
      <c r="B85" s="2">
        <f t="shared" si="5"/>
        <v>7056</v>
      </c>
      <c r="C85" s="2">
        <f t="shared" si="4"/>
        <v>592704</v>
      </c>
      <c r="D85" s="27">
        <v>42249</v>
      </c>
      <c r="E85" s="30">
        <v>83000</v>
      </c>
      <c r="F85" s="1">
        <f t="shared" si="3"/>
        <v>53707.883000000031</v>
      </c>
    </row>
    <row r="86" spans="1:6" x14ac:dyDescent="0.15">
      <c r="A86" s="2">
        <v>85</v>
      </c>
      <c r="B86" s="2">
        <f t="shared" si="5"/>
        <v>7225</v>
      </c>
      <c r="C86" s="2">
        <f t="shared" si="4"/>
        <v>614125</v>
      </c>
      <c r="D86" s="27">
        <v>42256</v>
      </c>
      <c r="E86" s="30">
        <v>91000</v>
      </c>
      <c r="F86" s="1">
        <f t="shared" si="3"/>
        <v>53576.381999999983</v>
      </c>
    </row>
    <row r="87" spans="1:6" x14ac:dyDescent="0.15">
      <c r="A87" s="2">
        <v>86</v>
      </c>
      <c r="B87" s="2">
        <f t="shared" si="5"/>
        <v>7396</v>
      </c>
      <c r="C87" s="2">
        <f t="shared" si="4"/>
        <v>636056</v>
      </c>
      <c r="D87" s="27">
        <v>42263</v>
      </c>
      <c r="E87" s="30">
        <v>92000</v>
      </c>
      <c r="F87" s="1">
        <f t="shared" si="3"/>
        <v>53559.151000000071</v>
      </c>
    </row>
    <row r="88" spans="1:6" x14ac:dyDescent="0.15">
      <c r="A88" s="2">
        <v>87</v>
      </c>
      <c r="B88" s="2">
        <f t="shared" si="5"/>
        <v>7569</v>
      </c>
      <c r="C88" s="2">
        <f t="shared" si="4"/>
        <v>658503</v>
      </c>
      <c r="D88" s="27">
        <v>42270</v>
      </c>
      <c r="E88" s="30">
        <v>100000</v>
      </c>
      <c r="F88" s="1">
        <f t="shared" si="3"/>
        <v>53659.484000000113</v>
      </c>
    </row>
    <row r="89" spans="1:6" x14ac:dyDescent="0.15">
      <c r="A89" s="2">
        <v>88</v>
      </c>
      <c r="B89" s="2">
        <f t="shared" si="5"/>
        <v>7744</v>
      </c>
      <c r="C89" s="2">
        <f t="shared" si="4"/>
        <v>681472</v>
      </c>
      <c r="D89" s="27">
        <v>42277</v>
      </c>
      <c r="E89" s="28">
        <v>99700</v>
      </c>
      <c r="F89" s="1">
        <f t="shared" si="3"/>
        <v>53880.675000000047</v>
      </c>
    </row>
    <row r="90" spans="1:6" x14ac:dyDescent="0.15">
      <c r="A90" s="2">
        <v>89</v>
      </c>
      <c r="B90" s="2">
        <f t="shared" si="5"/>
        <v>7921</v>
      </c>
      <c r="C90" s="2">
        <f t="shared" si="4"/>
        <v>704969</v>
      </c>
      <c r="D90" s="27">
        <v>42291</v>
      </c>
      <c r="E90" s="28">
        <v>85500</v>
      </c>
      <c r="F90" s="1">
        <f t="shared" si="3"/>
        <v>54226.018000000098</v>
      </c>
    </row>
    <row r="91" spans="1:6" x14ac:dyDescent="0.15">
      <c r="A91" s="2">
        <v>90</v>
      </c>
      <c r="B91" s="2">
        <f t="shared" si="5"/>
        <v>8100</v>
      </c>
      <c r="C91" s="2">
        <f t="shared" si="4"/>
        <v>729000</v>
      </c>
      <c r="D91" s="27">
        <v>42298</v>
      </c>
      <c r="E91" s="28">
        <v>74000</v>
      </c>
      <c r="F91" s="1">
        <f t="shared" si="3"/>
        <v>54698.807000000088</v>
      </c>
    </row>
    <row r="92" spans="1:6" x14ac:dyDescent="0.15">
      <c r="A92" s="2">
        <v>91</v>
      </c>
      <c r="B92" s="2">
        <f t="shared" si="5"/>
        <v>8281</v>
      </c>
      <c r="C92" s="2">
        <f t="shared" si="4"/>
        <v>753571</v>
      </c>
      <c r="D92" s="27">
        <v>42305</v>
      </c>
      <c r="E92" s="28">
        <v>63000</v>
      </c>
      <c r="F92" s="1">
        <f t="shared" si="3"/>
        <v>55302.33600000001</v>
      </c>
    </row>
    <row r="93" spans="1:6" x14ac:dyDescent="0.15">
      <c r="A93" s="2">
        <v>92</v>
      </c>
      <c r="B93" s="2">
        <f t="shared" si="5"/>
        <v>8464</v>
      </c>
      <c r="C93" s="2">
        <f t="shared" si="4"/>
        <v>778688</v>
      </c>
      <c r="D93" s="27">
        <v>42312</v>
      </c>
      <c r="E93" s="28">
        <v>57000</v>
      </c>
      <c r="F93" s="1">
        <f t="shared" si="3"/>
        <v>56039.899000000034</v>
      </c>
    </row>
    <row r="94" spans="1:6" x14ac:dyDescent="0.15">
      <c r="A94" s="2">
        <v>93</v>
      </c>
      <c r="B94" s="2">
        <f t="shared" si="5"/>
        <v>8649</v>
      </c>
      <c r="C94" s="2">
        <f t="shared" si="4"/>
        <v>804357</v>
      </c>
      <c r="D94" s="27">
        <v>42319</v>
      </c>
      <c r="E94" s="28">
        <v>41000</v>
      </c>
      <c r="F94" s="1">
        <f t="shared" si="3"/>
        <v>56914.790000000037</v>
      </c>
    </row>
    <row r="95" spans="1:6" x14ac:dyDescent="0.15">
      <c r="A95" s="2">
        <v>94</v>
      </c>
      <c r="B95" s="2">
        <f t="shared" si="5"/>
        <v>8836</v>
      </c>
      <c r="C95" s="2">
        <f t="shared" si="4"/>
        <v>830584</v>
      </c>
      <c r="D95" s="27">
        <v>42326</v>
      </c>
      <c r="E95" s="28">
        <v>36000</v>
      </c>
      <c r="F95" s="1">
        <f t="shared" si="3"/>
        <v>57930.303000000073</v>
      </c>
    </row>
    <row r="96" spans="1:6" x14ac:dyDescent="0.15">
      <c r="A96" s="2">
        <v>95</v>
      </c>
      <c r="B96" s="2">
        <f t="shared" si="5"/>
        <v>9025</v>
      </c>
      <c r="C96" s="2">
        <f t="shared" si="4"/>
        <v>857375</v>
      </c>
      <c r="D96" s="27">
        <v>42333</v>
      </c>
      <c r="E96" s="28">
        <v>36000</v>
      </c>
      <c r="F96" s="1">
        <f t="shared" si="3"/>
        <v>59089.732000000018</v>
      </c>
    </row>
    <row r="97" spans="1:6" x14ac:dyDescent="0.15">
      <c r="A97" s="2">
        <v>96</v>
      </c>
      <c r="B97" s="2">
        <f t="shared" si="5"/>
        <v>9216</v>
      </c>
      <c r="C97" s="2">
        <f t="shared" si="4"/>
        <v>884736</v>
      </c>
      <c r="D97" s="27">
        <v>42340</v>
      </c>
      <c r="E97" s="28">
        <v>29000</v>
      </c>
      <c r="F97" s="1">
        <f t="shared" si="3"/>
        <v>60396.371000000043</v>
      </c>
    </row>
    <row r="98" spans="1:6" x14ac:dyDescent="0.15">
      <c r="A98" s="2">
        <v>97</v>
      </c>
      <c r="B98" s="2">
        <f t="shared" si="5"/>
        <v>9409</v>
      </c>
      <c r="C98" s="2">
        <f t="shared" si="4"/>
        <v>912673</v>
      </c>
      <c r="D98" s="27">
        <v>42347</v>
      </c>
      <c r="E98" s="28">
        <v>28310</v>
      </c>
      <c r="F98" s="1">
        <f t="shared" si="3"/>
        <v>61853.514000000025</v>
      </c>
    </row>
    <row r="99" spans="1:6" x14ac:dyDescent="0.15">
      <c r="A99" s="2">
        <v>98</v>
      </c>
      <c r="B99" s="2">
        <f t="shared" si="5"/>
        <v>9604</v>
      </c>
      <c r="C99" s="2">
        <f t="shared" si="4"/>
        <v>941192</v>
      </c>
      <c r="D99" s="27">
        <v>42354</v>
      </c>
      <c r="E99" s="30">
        <v>49800</v>
      </c>
      <c r="F99" s="1">
        <f t="shared" si="3"/>
        <v>63464.455000000191</v>
      </c>
    </row>
    <row r="100" spans="1:6" x14ac:dyDescent="0.15">
      <c r="A100" s="2">
        <v>99</v>
      </c>
      <c r="B100" s="2">
        <f t="shared" si="5"/>
        <v>9801</v>
      </c>
      <c r="C100" s="2">
        <f t="shared" si="4"/>
        <v>970299</v>
      </c>
      <c r="D100" s="27">
        <v>42361</v>
      </c>
      <c r="E100" s="30">
        <v>52000</v>
      </c>
      <c r="F100" s="1">
        <f t="shared" si="3"/>
        <v>65232.488000000129</v>
      </c>
    </row>
    <row r="101" spans="1:6" x14ac:dyDescent="0.15">
      <c r="A101" s="2">
        <v>100</v>
      </c>
      <c r="B101" s="2">
        <f t="shared" si="5"/>
        <v>10000</v>
      </c>
      <c r="C101" s="2">
        <f t="shared" si="4"/>
        <v>1000000</v>
      </c>
      <c r="D101" s="27">
        <v>42368</v>
      </c>
      <c r="E101" s="30">
        <v>61200</v>
      </c>
      <c r="F101" s="1">
        <f t="shared" si="3"/>
        <v>67160.907000000007</v>
      </c>
    </row>
    <row r="102" spans="1:6" x14ac:dyDescent="0.15">
      <c r="A102" s="2">
        <v>101</v>
      </c>
      <c r="B102" s="2">
        <f t="shared" si="5"/>
        <v>10201</v>
      </c>
      <c r="C102" s="2">
        <f t="shared" si="4"/>
        <v>1030301</v>
      </c>
      <c r="D102" s="27">
        <v>42375</v>
      </c>
      <c r="E102" s="30">
        <v>76640</v>
      </c>
      <c r="F102" s="1">
        <f t="shared" si="3"/>
        <v>69253.006000000052</v>
      </c>
    </row>
    <row r="103" spans="1:6" x14ac:dyDescent="0.15">
      <c r="A103" s="2">
        <v>102</v>
      </c>
      <c r="B103" s="2">
        <f t="shared" si="5"/>
        <v>10404</v>
      </c>
      <c r="C103" s="2">
        <f t="shared" si="4"/>
        <v>1061208</v>
      </c>
      <c r="D103" s="27">
        <v>42382</v>
      </c>
      <c r="E103" s="30">
        <v>69000</v>
      </c>
      <c r="F103" s="1">
        <f t="shared" si="3"/>
        <v>71512.079000000143</v>
      </c>
    </row>
    <row r="104" spans="1:6" x14ac:dyDescent="0.15">
      <c r="A104" s="2">
        <v>103</v>
      </c>
      <c r="B104" s="2">
        <f t="shared" si="5"/>
        <v>10609</v>
      </c>
      <c r="C104" s="2">
        <f t="shared" si="4"/>
        <v>1092727</v>
      </c>
      <c r="D104" s="27">
        <v>42389</v>
      </c>
      <c r="E104" s="30">
        <v>74000</v>
      </c>
      <c r="F104" s="1">
        <f t="shared" si="3"/>
        <v>73941.420000000042</v>
      </c>
    </row>
    <row r="105" spans="1:6" x14ac:dyDescent="0.15">
      <c r="A105" s="2">
        <v>104</v>
      </c>
      <c r="B105" s="2">
        <f t="shared" si="5"/>
        <v>10816</v>
      </c>
      <c r="C105" s="2">
        <f t="shared" si="4"/>
        <v>1124864</v>
      </c>
      <c r="D105" s="27">
        <v>42396</v>
      </c>
      <c r="E105" s="30">
        <v>61000</v>
      </c>
      <c r="F105" s="1">
        <f t="shared" si="3"/>
        <v>76544.322999999975</v>
      </c>
    </row>
    <row r="106" spans="1:6" x14ac:dyDescent="0.15">
      <c r="A106" s="2">
        <v>105</v>
      </c>
      <c r="B106" s="2">
        <f t="shared" si="5"/>
        <v>11025</v>
      </c>
      <c r="C106" s="2">
        <f t="shared" si="4"/>
        <v>1157625</v>
      </c>
      <c r="D106" s="27">
        <v>42403</v>
      </c>
      <c r="E106" s="30">
        <v>69000</v>
      </c>
      <c r="F106" s="1">
        <f t="shared" si="3"/>
        <v>79324.082000000053</v>
      </c>
    </row>
    <row r="107" spans="1:6" x14ac:dyDescent="0.15">
      <c r="A107" s="2">
        <v>106</v>
      </c>
      <c r="B107" s="2">
        <f t="shared" si="5"/>
        <v>11236</v>
      </c>
      <c r="C107" s="2">
        <f t="shared" si="4"/>
        <v>1191016</v>
      </c>
      <c r="D107" s="27">
        <v>42410</v>
      </c>
      <c r="E107" s="30">
        <v>69000</v>
      </c>
      <c r="F107" s="1">
        <f t="shared" si="3"/>
        <v>82283.991000000155</v>
      </c>
    </row>
    <row r="108" spans="1:6" x14ac:dyDescent="0.15">
      <c r="A108" s="2">
        <v>107</v>
      </c>
      <c r="B108" s="2">
        <f t="shared" si="5"/>
        <v>11449</v>
      </c>
      <c r="C108" s="2">
        <f t="shared" si="4"/>
        <v>1225043</v>
      </c>
      <c r="D108" s="27">
        <v>42417</v>
      </c>
      <c r="E108" s="30">
        <v>95700</v>
      </c>
      <c r="F108" s="1">
        <f t="shared" si="3"/>
        <v>85427.344000000041</v>
      </c>
    </row>
    <row r="109" spans="1:6" x14ac:dyDescent="0.15">
      <c r="A109" s="2">
        <v>108</v>
      </c>
      <c r="B109" s="2">
        <f t="shared" si="5"/>
        <v>11664</v>
      </c>
      <c r="C109" s="2">
        <f t="shared" si="4"/>
        <v>1259712</v>
      </c>
      <c r="D109" s="27">
        <v>42424</v>
      </c>
      <c r="E109" s="30">
        <v>94600</v>
      </c>
      <c r="F109" s="1">
        <f t="shared" si="3"/>
        <v>88757.434999999939</v>
      </c>
    </row>
    <row r="110" spans="1:6" x14ac:dyDescent="0.15">
      <c r="A110" s="2">
        <v>109</v>
      </c>
      <c r="B110" s="2">
        <f t="shared" si="5"/>
        <v>11881</v>
      </c>
      <c r="C110" s="2">
        <f t="shared" si="4"/>
        <v>1295029</v>
      </c>
      <c r="D110" s="27">
        <v>42431</v>
      </c>
      <c r="E110" s="30">
        <v>93800</v>
      </c>
      <c r="F110" s="1">
        <f t="shared" si="3"/>
        <v>92277.558000000077</v>
      </c>
    </row>
    <row r="111" spans="1:6" x14ac:dyDescent="0.15">
      <c r="A111" s="2">
        <v>110</v>
      </c>
      <c r="B111" s="2">
        <f t="shared" si="5"/>
        <v>12100</v>
      </c>
      <c r="C111" s="2">
        <f t="shared" si="4"/>
        <v>1331000</v>
      </c>
      <c r="D111" s="27">
        <v>42438</v>
      </c>
      <c r="E111" s="30">
        <v>96710</v>
      </c>
      <c r="F111" s="1">
        <f t="shared" si="3"/>
        <v>95991.006999999983</v>
      </c>
    </row>
    <row r="112" spans="1:6" x14ac:dyDescent="0.15">
      <c r="A112" s="2">
        <v>111</v>
      </c>
      <c r="B112" s="2">
        <f t="shared" si="5"/>
        <v>12321</v>
      </c>
      <c r="C112" s="2">
        <f t="shared" si="4"/>
        <v>1367631</v>
      </c>
      <c r="D112" s="27">
        <v>42445</v>
      </c>
      <c r="E112" s="30">
        <v>102000</v>
      </c>
      <c r="F112" s="1">
        <f t="shared" si="3"/>
        <v>99901.076000000117</v>
      </c>
    </row>
    <row r="113" spans="1:6" x14ac:dyDescent="0.15">
      <c r="A113" s="2">
        <v>112</v>
      </c>
      <c r="B113" s="2">
        <f t="shared" si="5"/>
        <v>12544</v>
      </c>
      <c r="C113" s="2">
        <f t="shared" si="4"/>
        <v>1404928</v>
      </c>
      <c r="D113" s="27">
        <v>42452</v>
      </c>
      <c r="E113" s="30">
        <v>109400</v>
      </c>
      <c r="F113" s="1">
        <f t="shared" si="3"/>
        <v>104011.05900000012</v>
      </c>
    </row>
    <row r="114" spans="1:6" x14ac:dyDescent="0.15">
      <c r="A114" s="2">
        <v>113</v>
      </c>
      <c r="B114" s="2">
        <f t="shared" si="5"/>
        <v>12769</v>
      </c>
      <c r="C114" s="2">
        <f t="shared" si="4"/>
        <v>1442897</v>
      </c>
      <c r="D114" s="27">
        <v>42459</v>
      </c>
      <c r="E114" s="30">
        <v>121600</v>
      </c>
      <c r="F114" s="1">
        <f t="shared" si="3"/>
        <v>108324.25</v>
      </c>
    </row>
    <row r="115" spans="1:6" x14ac:dyDescent="0.15">
      <c r="A115" s="2">
        <v>114</v>
      </c>
      <c r="B115" s="2">
        <f t="shared" si="5"/>
        <v>12996</v>
      </c>
      <c r="C115" s="2">
        <f t="shared" si="4"/>
        <v>1481544</v>
      </c>
      <c r="D115" s="27">
        <v>42466</v>
      </c>
      <c r="E115" s="30">
        <v>119000</v>
      </c>
      <c r="F115" s="1">
        <f t="shared" si="3"/>
        <v>112843.94299999997</v>
      </c>
    </row>
    <row r="116" spans="1:6" x14ac:dyDescent="0.15">
      <c r="A116" s="2">
        <v>115</v>
      </c>
      <c r="B116" s="2">
        <f t="shared" si="5"/>
        <v>13225</v>
      </c>
      <c r="C116" s="2">
        <f t="shared" si="4"/>
        <v>1520875</v>
      </c>
      <c r="D116" s="27">
        <v>42473</v>
      </c>
      <c r="E116" s="30">
        <v>128000</v>
      </c>
      <c r="F116" s="1">
        <f t="shared" si="3"/>
        <v>117573.43200000015</v>
      </c>
    </row>
    <row r="117" spans="1:6" x14ac:dyDescent="0.15">
      <c r="A117" s="2">
        <v>116</v>
      </c>
      <c r="B117" s="2">
        <f t="shared" si="5"/>
        <v>13456</v>
      </c>
      <c r="C117" s="2">
        <f t="shared" si="4"/>
        <v>1560896</v>
      </c>
      <c r="D117" s="27">
        <v>42480</v>
      </c>
      <c r="E117" s="30">
        <v>112000</v>
      </c>
      <c r="F117" s="1">
        <f t="shared" si="3"/>
        <v>122516.01100000017</v>
      </c>
    </row>
    <row r="118" spans="1:6" x14ac:dyDescent="0.15">
      <c r="A118" s="2">
        <v>117</v>
      </c>
      <c r="B118" s="2">
        <f t="shared" si="5"/>
        <v>13689</v>
      </c>
      <c r="C118" s="2">
        <f t="shared" si="4"/>
        <v>1601613</v>
      </c>
      <c r="D118" s="27">
        <v>42487</v>
      </c>
      <c r="E118" s="30">
        <v>125000</v>
      </c>
      <c r="F118" s="1">
        <f t="shared" si="3"/>
        <v>127674.97400000016</v>
      </c>
    </row>
    <row r="119" spans="1:6" x14ac:dyDescent="0.15">
      <c r="A119" s="2">
        <v>118</v>
      </c>
      <c r="B119" s="2">
        <f t="shared" si="5"/>
        <v>13924</v>
      </c>
      <c r="C119" s="2">
        <f t="shared" si="4"/>
        <v>1643032</v>
      </c>
      <c r="D119" s="27">
        <v>42494</v>
      </c>
      <c r="E119" s="30">
        <v>127000</v>
      </c>
      <c r="F119" s="1">
        <f t="shared" si="3"/>
        <v>133053.61500000022</v>
      </c>
    </row>
  </sheetData>
  <mergeCells count="5">
    <mergeCell ref="H2:Q2"/>
    <mergeCell ref="H3:Q3"/>
    <mergeCell ref="H4:H5"/>
    <mergeCell ref="I4:M4"/>
    <mergeCell ref="N4:Q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7"/>
  <sheetViews>
    <sheetView tabSelected="1" workbookViewId="0">
      <selection activeCell="O22" sqref="O22"/>
    </sheetView>
  </sheetViews>
  <sheetFormatPr defaultRowHeight="13.5" x14ac:dyDescent="0.15"/>
  <cols>
    <col min="1" max="1" width="10.75" customWidth="1"/>
    <col min="3" max="3" width="14.375" customWidth="1"/>
    <col min="5" max="5" width="2.5" customWidth="1"/>
    <col min="6" max="6" width="14.375" customWidth="1"/>
    <col min="7" max="7" width="9.625" bestFit="1" customWidth="1"/>
    <col min="8" max="10" width="9.125" bestFit="1" customWidth="1"/>
    <col min="11" max="12" width="9.625" bestFit="1" customWidth="1"/>
    <col min="13" max="13" width="9.125" bestFit="1" customWidth="1"/>
    <col min="14" max="14" width="9.625" bestFit="1" customWidth="1"/>
    <col min="15" max="18" width="9.125" bestFit="1" customWidth="1"/>
    <col min="19" max="21" width="9.625" bestFit="1" customWidth="1"/>
    <col min="22" max="23" width="9.125" bestFit="1" customWidth="1"/>
    <col min="24" max="25" width="9.625" bestFit="1" customWidth="1"/>
    <col min="26" max="27" width="9.125" bestFit="1" customWidth="1"/>
    <col min="28" max="29" width="9.625" bestFit="1" customWidth="1"/>
    <col min="30" max="33" width="9.125" bestFit="1" customWidth="1"/>
    <col min="34" max="38" width="9.625" bestFit="1" customWidth="1"/>
    <col min="39" max="40" width="9.125" bestFit="1" customWidth="1"/>
    <col min="41" max="47" width="9.625" bestFit="1" customWidth="1"/>
    <col min="48" max="50" width="9.125" bestFit="1" customWidth="1"/>
    <col min="51" max="52" width="9.625" bestFit="1" customWidth="1"/>
    <col min="53" max="55" width="9.125" bestFit="1" customWidth="1"/>
    <col min="56" max="56" width="13.25" bestFit="1" customWidth="1"/>
    <col min="57" max="57" width="9.625" bestFit="1" customWidth="1"/>
    <col min="58" max="58" width="13.25" bestFit="1" customWidth="1"/>
  </cols>
  <sheetData>
    <row r="1" spans="1:58" x14ac:dyDescent="0.15">
      <c r="A1" s="2" t="s">
        <v>107</v>
      </c>
      <c r="B1" s="2" t="s">
        <v>109</v>
      </c>
      <c r="C1" s="2" t="s">
        <v>108</v>
      </c>
      <c r="D1" s="13" t="s">
        <v>157</v>
      </c>
      <c r="F1" s="14" t="s">
        <v>110</v>
      </c>
    </row>
    <row r="2" spans="1:58" x14ac:dyDescent="0.15">
      <c r="A2" s="12" t="s">
        <v>9</v>
      </c>
      <c r="B2" s="58">
        <v>52000</v>
      </c>
      <c r="C2" s="12"/>
      <c r="D2" s="8"/>
    </row>
    <row r="3" spans="1:58" ht="20.25" customHeight="1" x14ac:dyDescent="0.15">
      <c r="A3" s="12" t="s">
        <v>10</v>
      </c>
      <c r="B3" s="58">
        <v>67800</v>
      </c>
      <c r="C3" s="12"/>
      <c r="D3" s="8"/>
      <c r="F3" s="16" t="s">
        <v>111</v>
      </c>
      <c r="G3" s="17">
        <v>1</v>
      </c>
      <c r="H3" s="17">
        <v>2</v>
      </c>
      <c r="I3" s="17">
        <v>3</v>
      </c>
      <c r="J3" s="17">
        <v>4</v>
      </c>
      <c r="K3" s="17">
        <v>5</v>
      </c>
      <c r="L3" s="17">
        <v>6</v>
      </c>
      <c r="M3" s="17">
        <v>7</v>
      </c>
      <c r="N3" s="17">
        <v>8</v>
      </c>
      <c r="O3" s="17">
        <v>9</v>
      </c>
      <c r="P3" s="17">
        <v>10</v>
      </c>
      <c r="Q3" s="17">
        <v>11</v>
      </c>
      <c r="R3" s="17">
        <v>12</v>
      </c>
      <c r="S3" s="17">
        <v>13</v>
      </c>
      <c r="T3" s="17">
        <v>14</v>
      </c>
      <c r="U3" s="17">
        <v>15</v>
      </c>
      <c r="V3" s="17">
        <v>16</v>
      </c>
      <c r="W3" s="17">
        <v>17</v>
      </c>
      <c r="X3" s="17">
        <v>18</v>
      </c>
      <c r="Y3" s="17">
        <v>19</v>
      </c>
      <c r="Z3" s="17">
        <v>20</v>
      </c>
      <c r="AA3" s="17">
        <v>21</v>
      </c>
      <c r="AB3" s="17">
        <v>22</v>
      </c>
      <c r="AC3" s="17">
        <v>23</v>
      </c>
      <c r="AD3" s="17">
        <v>24</v>
      </c>
      <c r="AE3" s="17">
        <v>25</v>
      </c>
      <c r="AF3" s="17">
        <v>26</v>
      </c>
      <c r="AG3" s="17">
        <v>27</v>
      </c>
      <c r="AH3" s="17">
        <v>28</v>
      </c>
      <c r="AI3" s="17">
        <v>29</v>
      </c>
      <c r="AJ3" s="17">
        <v>30</v>
      </c>
      <c r="AK3" s="17">
        <v>31</v>
      </c>
      <c r="AL3" s="17">
        <v>32</v>
      </c>
      <c r="AM3" s="17">
        <v>33</v>
      </c>
      <c r="AN3" s="17">
        <v>34</v>
      </c>
      <c r="AO3" s="17">
        <v>35</v>
      </c>
      <c r="AP3" s="17">
        <v>36</v>
      </c>
      <c r="AQ3" s="17">
        <v>37</v>
      </c>
      <c r="AR3" s="17">
        <v>38</v>
      </c>
      <c r="AS3" s="17">
        <v>39</v>
      </c>
      <c r="AT3" s="17">
        <v>40</v>
      </c>
      <c r="AU3" s="17">
        <v>41</v>
      </c>
      <c r="AV3" s="17">
        <v>42</v>
      </c>
      <c r="AW3" s="17">
        <v>43</v>
      </c>
      <c r="AX3" s="17">
        <v>44</v>
      </c>
      <c r="AY3" s="17">
        <v>45</v>
      </c>
      <c r="AZ3" s="17">
        <v>46</v>
      </c>
      <c r="BA3" s="17">
        <v>47</v>
      </c>
      <c r="BB3" s="17">
        <v>48</v>
      </c>
      <c r="BC3" s="17">
        <v>49</v>
      </c>
      <c r="BD3" s="17" t="s">
        <v>113</v>
      </c>
    </row>
    <row r="4" spans="1:58" x14ac:dyDescent="0.15">
      <c r="A4" s="12" t="s">
        <v>11</v>
      </c>
      <c r="B4" s="58">
        <v>135500</v>
      </c>
      <c r="C4" s="12"/>
      <c r="D4" s="8"/>
      <c r="F4" s="17">
        <v>2014</v>
      </c>
      <c r="G4" s="15" t="s">
        <v>112</v>
      </c>
      <c r="H4" s="15" t="s">
        <v>112</v>
      </c>
      <c r="I4" s="15" t="s">
        <v>112</v>
      </c>
      <c r="J4" s="18">
        <v>1.1213773927922146</v>
      </c>
      <c r="K4" s="18">
        <v>1.0568267066766692</v>
      </c>
      <c r="L4" s="18">
        <v>1.1017308671304937</v>
      </c>
      <c r="M4" s="18">
        <v>1.0598184818481848</v>
      </c>
      <c r="N4" s="18">
        <v>1.0481130534226433</v>
      </c>
      <c r="O4" s="18">
        <v>1.037037037037037</v>
      </c>
      <c r="P4" s="18">
        <v>1.0092189500640205</v>
      </c>
      <c r="Q4" s="18">
        <v>1.0033622367722526</v>
      </c>
      <c r="R4" s="18">
        <v>0.97120921305182339</v>
      </c>
      <c r="S4" s="18">
        <v>0.94218009478672993</v>
      </c>
      <c r="T4" s="18">
        <v>0.96706499562809689</v>
      </c>
      <c r="U4" s="18">
        <v>1.020905578123452</v>
      </c>
      <c r="V4" s="18">
        <v>0.96743501716527713</v>
      </c>
      <c r="W4" s="18">
        <v>0.96061332055582171</v>
      </c>
      <c r="X4" s="18">
        <v>0.92697939009605523</v>
      </c>
      <c r="Y4" s="18">
        <v>1.0345771371225252</v>
      </c>
      <c r="Z4" s="18">
        <v>1.0373147652204964</v>
      </c>
      <c r="AA4" s="18">
        <v>1.0574204946996466</v>
      </c>
      <c r="AB4" s="18">
        <v>1.0481611208406305</v>
      </c>
      <c r="AC4" s="18">
        <v>1.0185185185185186</v>
      </c>
      <c r="AD4" s="18">
        <v>0.9713518352730528</v>
      </c>
      <c r="AE4" s="18">
        <v>0.96991795806745673</v>
      </c>
      <c r="AF4" s="18">
        <v>0.99538319482917825</v>
      </c>
      <c r="AG4" s="18">
        <v>0.9693308550185874</v>
      </c>
      <c r="AH4" s="18">
        <v>0.97779833487511569</v>
      </c>
      <c r="AI4" s="18">
        <v>1.0204271123491178</v>
      </c>
      <c r="AJ4" s="18">
        <v>1.0453686200378072</v>
      </c>
      <c r="AK4" s="18">
        <v>1.0810810810810811</v>
      </c>
      <c r="AL4" s="18">
        <v>1.0359999999999998</v>
      </c>
      <c r="AM4" s="18">
        <v>0.98952879581151842</v>
      </c>
      <c r="AN4" s="18">
        <v>0.98558758314855877</v>
      </c>
      <c r="AO4" s="18">
        <v>0.96754807692307698</v>
      </c>
      <c r="AP4" s="18">
        <v>1.0168612191958495</v>
      </c>
      <c r="AQ4" s="18">
        <v>1.0236768802228413</v>
      </c>
      <c r="AR4" s="18">
        <v>0.93471810089020768</v>
      </c>
      <c r="AS4" s="18">
        <v>0.95754716981132082</v>
      </c>
      <c r="AT4" s="18">
        <v>0.95986622073578587</v>
      </c>
      <c r="AU4" s="18">
        <v>1.0051903114186851</v>
      </c>
      <c r="AV4" s="18">
        <v>0.92850990525409127</v>
      </c>
      <c r="AW4" s="18">
        <v>0.87945670628183359</v>
      </c>
      <c r="AX4" s="18">
        <v>0.99249374478732277</v>
      </c>
      <c r="AY4" s="18">
        <v>1.0571428571428572</v>
      </c>
      <c r="AZ4" s="18">
        <v>1.0486274509803923</v>
      </c>
      <c r="BA4" s="18">
        <v>0.95997034840622686</v>
      </c>
      <c r="BB4" s="18">
        <v>0.96206156048675728</v>
      </c>
      <c r="BC4" s="18">
        <v>1.002808988764045</v>
      </c>
      <c r="BD4" s="18">
        <f>SUM(J4:BC4)</f>
        <v>46.12811928334537</v>
      </c>
    </row>
    <row r="5" spans="1:58" x14ac:dyDescent="0.15">
      <c r="A5" s="12" t="s">
        <v>12</v>
      </c>
      <c r="B5" s="58">
        <v>149800</v>
      </c>
      <c r="C5" s="12">
        <f>(B2+B3+B4+B5+B6+B7+B8)/7</f>
        <v>133585.71428571429</v>
      </c>
      <c r="D5" s="2">
        <f>B5/C5</f>
        <v>1.1213773927922146</v>
      </c>
      <c r="F5" s="17">
        <v>2015</v>
      </c>
      <c r="G5" s="18">
        <v>1.0739460953697304</v>
      </c>
      <c r="H5" s="18">
        <v>1.0269179004037685</v>
      </c>
      <c r="I5" s="18">
        <v>0.98018494055482164</v>
      </c>
      <c r="J5" s="18">
        <v>0.9790849673202614</v>
      </c>
      <c r="K5" s="18">
        <v>0.99240506329113931</v>
      </c>
      <c r="L5" s="18">
        <v>0.94478527607361962</v>
      </c>
      <c r="M5" s="18">
        <v>0.92882991556091676</v>
      </c>
      <c r="N5" s="18">
        <v>1.1401197604790418</v>
      </c>
      <c r="O5" s="18">
        <v>1.1260504201680672</v>
      </c>
      <c r="P5" s="18">
        <v>1.0321946424182846</v>
      </c>
      <c r="Q5" s="18">
        <v>1.0053380782918149</v>
      </c>
      <c r="R5" s="18">
        <v>1.0565312843029637</v>
      </c>
      <c r="S5" s="18">
        <v>0.96186440677966101</v>
      </c>
      <c r="T5" s="18">
        <v>0.95590654820664689</v>
      </c>
      <c r="U5" s="18">
        <v>0.98769898697539804</v>
      </c>
      <c r="V5" s="18">
        <v>0.93788063337393435</v>
      </c>
      <c r="W5" s="18">
        <v>1.0663938153706229</v>
      </c>
      <c r="X5" s="18">
        <v>1.0104529616724738</v>
      </c>
      <c r="Y5" s="18">
        <v>0.95038167938931295</v>
      </c>
      <c r="Z5" s="18">
        <v>0.78744819419775014</v>
      </c>
      <c r="AA5" s="18">
        <v>1.0217320791436912</v>
      </c>
      <c r="AB5" s="18">
        <v>1.0469565217391303</v>
      </c>
      <c r="AC5" s="18">
        <v>0.91746369110874959</v>
      </c>
      <c r="AD5" s="18">
        <v>0.88892651540805967</v>
      </c>
      <c r="AE5" s="18">
        <v>0.87588294651866794</v>
      </c>
      <c r="AF5" s="18">
        <v>1.0192621612797912</v>
      </c>
      <c r="AG5" s="18">
        <v>1.1008325624421831</v>
      </c>
      <c r="AH5" s="18">
        <v>0.98858173076923073</v>
      </c>
      <c r="AI5" s="18">
        <v>1.059371362048894</v>
      </c>
      <c r="AJ5" s="18">
        <v>1.0377358490566038</v>
      </c>
      <c r="AK5" s="18">
        <v>0.8214285714285714</v>
      </c>
      <c r="AL5" s="18">
        <v>0.78504672897196259</v>
      </c>
      <c r="AM5" s="18">
        <v>1.0792291220556747</v>
      </c>
      <c r="AN5" s="18">
        <v>1</v>
      </c>
      <c r="AO5" s="18">
        <v>1.0412186379928317</v>
      </c>
      <c r="AP5" s="18">
        <v>1.044776119402985</v>
      </c>
      <c r="AQ5" s="18">
        <v>1.0333761232349166</v>
      </c>
      <c r="AR5" s="18">
        <v>1.1196417146513116</v>
      </c>
      <c r="AS5" s="18">
        <v>1.1531725049570389</v>
      </c>
      <c r="AT5" s="18">
        <v>1.0477941176470589</v>
      </c>
      <c r="AU5" s="18">
        <v>0.99577085736255289</v>
      </c>
      <c r="AV5" s="18">
        <v>0.96668128014028931</v>
      </c>
      <c r="AW5" s="18">
        <v>1.0165605095541401</v>
      </c>
      <c r="AX5" s="18">
        <v>0.85416666666666663</v>
      </c>
      <c r="AY5" s="18">
        <v>0.868037614963315</v>
      </c>
      <c r="AZ5" s="18">
        <v>0.90938616433907116</v>
      </c>
      <c r="BA5" s="18">
        <v>0.68407750631844988</v>
      </c>
      <c r="BB5" s="18">
        <v>0.61022324865280986</v>
      </c>
      <c r="BC5" s="15">
        <v>0.96099241902136456</v>
      </c>
      <c r="BD5" s="18">
        <f>SUM(J5:BC5)</f>
        <v>44.811691960747915</v>
      </c>
    </row>
    <row r="6" spans="1:58" x14ac:dyDescent="0.15">
      <c r="A6" s="12" t="s">
        <v>13</v>
      </c>
      <c r="B6" s="58">
        <v>161000</v>
      </c>
      <c r="C6" s="12">
        <f t="shared" ref="C6:C69" si="0">(B3+B4+B5+B6+B7+B8+B9)/7</f>
        <v>152342.85714285713</v>
      </c>
      <c r="D6" s="2">
        <f t="shared" ref="D6:D69" si="1">B6/C6</f>
        <v>1.0568267066766692</v>
      </c>
      <c r="F6" s="17">
        <v>2016</v>
      </c>
      <c r="G6" s="18">
        <v>1.383571889103804</v>
      </c>
      <c r="H6" s="18">
        <v>1.1291642314436003</v>
      </c>
      <c r="I6" s="18">
        <v>1.1057979677226539</v>
      </c>
      <c r="J6" s="18">
        <v>0.83019014659563717</v>
      </c>
      <c r="K6" s="18">
        <v>0.90738305466842006</v>
      </c>
      <c r="L6" s="18">
        <v>0.86698976844372644</v>
      </c>
      <c r="M6" s="18">
        <v>1.155378486055777</v>
      </c>
      <c r="N6" s="18">
        <v>1.0666709621301202</v>
      </c>
      <c r="O6" s="18">
        <v>0.99302793363681729</v>
      </c>
      <c r="P6" s="18">
        <v>0.94838962749190958</v>
      </c>
      <c r="Q6" s="18">
        <v>0.9686478273256367</v>
      </c>
      <c r="R6" s="18">
        <v>0.99388716564353474</v>
      </c>
      <c r="S6" s="18">
        <v>1.0792306424414551</v>
      </c>
      <c r="T6" s="18">
        <v>1.0195838433292534</v>
      </c>
      <c r="U6" s="18">
        <v>1.0641330166270784</v>
      </c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5"/>
      <c r="BD6" s="18">
        <f t="shared" ref="BD6:BD7" si="2">SUM(J6:BC6)</f>
        <v>11.893512474389368</v>
      </c>
    </row>
    <row r="7" spans="1:58" x14ac:dyDescent="0.15">
      <c r="A7" s="12" t="s">
        <v>14</v>
      </c>
      <c r="B7" s="58">
        <v>185500</v>
      </c>
      <c r="C7" s="12">
        <f t="shared" si="0"/>
        <v>168371.42857142858</v>
      </c>
      <c r="D7" s="2">
        <f t="shared" si="1"/>
        <v>1.1017308671304937</v>
      </c>
      <c r="F7" s="17" t="s">
        <v>113</v>
      </c>
      <c r="G7" s="18">
        <f>SUM(G5:G6)</f>
        <v>2.4575179844735344</v>
      </c>
      <c r="H7" s="18">
        <f t="shared" ref="H7:I7" si="3">SUM(H5:H6)</f>
        <v>2.1560821318473691</v>
      </c>
      <c r="I7" s="18">
        <f t="shared" si="3"/>
        <v>2.0859829082774755</v>
      </c>
      <c r="J7" s="18">
        <f>SUM(J4:J6)</f>
        <v>2.9306525067081131</v>
      </c>
      <c r="K7" s="18">
        <f t="shared" ref="K7:BC7" si="4">SUM(K4:K6)</f>
        <v>2.9566148246362287</v>
      </c>
      <c r="L7" s="18">
        <f t="shared" si="4"/>
        <v>2.9135059116478397</v>
      </c>
      <c r="M7" s="18">
        <f t="shared" si="4"/>
        <v>3.1440268834648784</v>
      </c>
      <c r="N7" s="18">
        <f t="shared" si="4"/>
        <v>3.2549037760318051</v>
      </c>
      <c r="O7" s="18">
        <f t="shared" si="4"/>
        <v>3.1561153908419213</v>
      </c>
      <c r="P7" s="18">
        <f t="shared" si="4"/>
        <v>2.9898032199742151</v>
      </c>
      <c r="Q7" s="18">
        <f t="shared" si="4"/>
        <v>2.9773481423897041</v>
      </c>
      <c r="R7" s="18">
        <f t="shared" si="4"/>
        <v>3.0216276629983221</v>
      </c>
      <c r="S7" s="18">
        <f t="shared" si="4"/>
        <v>2.983275144007846</v>
      </c>
      <c r="T7" s="18">
        <f t="shared" si="4"/>
        <v>2.9425553871639973</v>
      </c>
      <c r="U7" s="18">
        <f t="shared" si="4"/>
        <v>3.0727375817259284</v>
      </c>
      <c r="V7" s="18">
        <f t="shared" si="4"/>
        <v>1.9053156505392115</v>
      </c>
      <c r="W7" s="18">
        <f t="shared" si="4"/>
        <v>2.0270071359264445</v>
      </c>
      <c r="X7" s="18">
        <f t="shared" si="4"/>
        <v>1.937432351768529</v>
      </c>
      <c r="Y7" s="18">
        <f t="shared" si="4"/>
        <v>1.9849588165118381</v>
      </c>
      <c r="Z7" s="18">
        <f t="shared" si="4"/>
        <v>1.8247629594182464</v>
      </c>
      <c r="AA7" s="18">
        <f t="shared" si="4"/>
        <v>2.0791525738433378</v>
      </c>
      <c r="AB7" s="18">
        <f t="shared" si="4"/>
        <v>2.0951176425797611</v>
      </c>
      <c r="AC7" s="18">
        <f t="shared" si="4"/>
        <v>1.9359822096272681</v>
      </c>
      <c r="AD7" s="18">
        <f t="shared" si="4"/>
        <v>1.8602783506811125</v>
      </c>
      <c r="AE7" s="18">
        <f t="shared" si="4"/>
        <v>1.8458009045861248</v>
      </c>
      <c r="AF7" s="18">
        <f t="shared" si="4"/>
        <v>2.0146453561089697</v>
      </c>
      <c r="AG7" s="18">
        <f t="shared" si="4"/>
        <v>2.0701634174607704</v>
      </c>
      <c r="AH7" s="18">
        <f t="shared" si="4"/>
        <v>1.9663800656443464</v>
      </c>
      <c r="AI7" s="18">
        <f t="shared" si="4"/>
        <v>2.0797984743980118</v>
      </c>
      <c r="AJ7" s="18">
        <f t="shared" si="4"/>
        <v>2.0831044690944109</v>
      </c>
      <c r="AK7" s="18">
        <f t="shared" si="4"/>
        <v>1.9025096525096525</v>
      </c>
      <c r="AL7" s="18">
        <f t="shared" si="4"/>
        <v>1.8210467289719623</v>
      </c>
      <c r="AM7" s="18">
        <f t="shared" si="4"/>
        <v>2.0687579178671931</v>
      </c>
      <c r="AN7" s="18">
        <f t="shared" si="4"/>
        <v>1.9855875831485588</v>
      </c>
      <c r="AO7" s="18">
        <f t="shared" si="4"/>
        <v>2.0087667149159087</v>
      </c>
      <c r="AP7" s="18">
        <f t="shared" si="4"/>
        <v>2.0616373385988345</v>
      </c>
      <c r="AQ7" s="18">
        <f t="shared" si="4"/>
        <v>2.0570530034577579</v>
      </c>
      <c r="AR7" s="18">
        <f t="shared" si="4"/>
        <v>2.0543598155415195</v>
      </c>
      <c r="AS7" s="18">
        <f t="shared" si="4"/>
        <v>2.1107196747683599</v>
      </c>
      <c r="AT7" s="18">
        <f t="shared" si="4"/>
        <v>2.0076603383828449</v>
      </c>
      <c r="AU7" s="18">
        <f t="shared" si="4"/>
        <v>2.0009611687812381</v>
      </c>
      <c r="AV7" s="18">
        <f t="shared" si="4"/>
        <v>1.8951911853943806</v>
      </c>
      <c r="AW7" s="18">
        <f t="shared" si="4"/>
        <v>1.8960172158359736</v>
      </c>
      <c r="AX7" s="18">
        <f t="shared" si="4"/>
        <v>1.8466604114539895</v>
      </c>
      <c r="AY7" s="18">
        <f t="shared" si="4"/>
        <v>1.925180472106172</v>
      </c>
      <c r="AZ7" s="18">
        <f t="shared" si="4"/>
        <v>1.9580136153194636</v>
      </c>
      <c r="BA7" s="18">
        <f t="shared" si="4"/>
        <v>1.6440478547246768</v>
      </c>
      <c r="BB7" s="18">
        <f t="shared" si="4"/>
        <v>1.5722848091395671</v>
      </c>
      <c r="BC7" s="18">
        <f t="shared" si="4"/>
        <v>1.9638014077854096</v>
      </c>
      <c r="BD7" s="18">
        <f t="shared" si="2"/>
        <v>102.83332371848263</v>
      </c>
    </row>
    <row r="8" spans="1:58" x14ac:dyDescent="0.15">
      <c r="A8" s="12" t="s">
        <v>15</v>
      </c>
      <c r="B8" s="58">
        <v>183500</v>
      </c>
      <c r="C8" s="12">
        <f t="shared" si="0"/>
        <v>173142.85714285713</v>
      </c>
      <c r="D8" s="2">
        <f t="shared" si="1"/>
        <v>1.0598184818481848</v>
      </c>
      <c r="F8" s="17" t="s">
        <v>114</v>
      </c>
      <c r="G8" s="20">
        <f>G7/2</f>
        <v>1.2287589922367672</v>
      </c>
      <c r="H8" s="20">
        <f t="shared" ref="H8:I8" si="5">H7/2</f>
        <v>1.0780410659236845</v>
      </c>
      <c r="I8" s="20">
        <f t="shared" si="5"/>
        <v>1.0429914541387377</v>
      </c>
      <c r="J8" s="20">
        <f>J7/3</f>
        <v>0.97688416890270435</v>
      </c>
      <c r="K8" s="20">
        <f t="shared" ref="K8:U8" si="6">K7/3</f>
        <v>0.9855382748787429</v>
      </c>
      <c r="L8" s="20">
        <f t="shared" si="6"/>
        <v>0.9711686372159466</v>
      </c>
      <c r="M8" s="20">
        <f t="shared" si="6"/>
        <v>1.0480089611549595</v>
      </c>
      <c r="N8" s="20">
        <f t="shared" si="6"/>
        <v>1.084967925343935</v>
      </c>
      <c r="O8" s="20">
        <f t="shared" si="6"/>
        <v>1.0520384636139737</v>
      </c>
      <c r="P8" s="20">
        <f t="shared" si="6"/>
        <v>0.99660107332473835</v>
      </c>
      <c r="Q8" s="20">
        <f t="shared" si="6"/>
        <v>0.99244938079656808</v>
      </c>
      <c r="R8" s="20">
        <f t="shared" si="6"/>
        <v>1.0072092209994408</v>
      </c>
      <c r="S8" s="20">
        <f t="shared" si="6"/>
        <v>0.99442504800261533</v>
      </c>
      <c r="T8" s="20">
        <f t="shared" si="6"/>
        <v>0.98085179572133241</v>
      </c>
      <c r="U8" s="20">
        <f t="shared" si="6"/>
        <v>1.0242458605753095</v>
      </c>
      <c r="V8" s="20">
        <f>V7/2</f>
        <v>0.95265782526960574</v>
      </c>
      <c r="W8" s="20">
        <f t="shared" ref="W8:BC8" si="7">W7/2</f>
        <v>1.0135035679632223</v>
      </c>
      <c r="X8" s="20">
        <f t="shared" si="7"/>
        <v>0.96871617588426451</v>
      </c>
      <c r="Y8" s="20">
        <f t="shared" si="7"/>
        <v>0.99247940825591907</v>
      </c>
      <c r="Z8" s="20">
        <f t="shared" si="7"/>
        <v>0.9123814797091232</v>
      </c>
      <c r="AA8" s="20">
        <f t="shared" si="7"/>
        <v>1.0395762869216689</v>
      </c>
      <c r="AB8" s="20">
        <f t="shared" si="7"/>
        <v>1.0475588212898805</v>
      </c>
      <c r="AC8" s="20">
        <f t="shared" si="7"/>
        <v>0.96799110481363404</v>
      </c>
      <c r="AD8" s="20">
        <f t="shared" si="7"/>
        <v>0.93013917534055623</v>
      </c>
      <c r="AE8" s="20">
        <f t="shared" si="7"/>
        <v>0.92290045229306239</v>
      </c>
      <c r="AF8" s="20">
        <f t="shared" si="7"/>
        <v>1.0073226780544848</v>
      </c>
      <c r="AG8" s="20">
        <f t="shared" si="7"/>
        <v>1.0350817087303852</v>
      </c>
      <c r="AH8" s="20">
        <f t="shared" si="7"/>
        <v>0.98319003282217321</v>
      </c>
      <c r="AI8" s="20">
        <f t="shared" si="7"/>
        <v>1.0398992371990059</v>
      </c>
      <c r="AJ8" s="20">
        <f t="shared" si="7"/>
        <v>1.0415522345472055</v>
      </c>
      <c r="AK8" s="20">
        <f t="shared" si="7"/>
        <v>0.95125482625482627</v>
      </c>
      <c r="AL8" s="20">
        <f t="shared" si="7"/>
        <v>0.91052336448598115</v>
      </c>
      <c r="AM8" s="20">
        <f t="shared" si="7"/>
        <v>1.0343789589335965</v>
      </c>
      <c r="AN8" s="20">
        <f t="shared" si="7"/>
        <v>0.99279379157427938</v>
      </c>
      <c r="AO8" s="20">
        <f t="shared" si="7"/>
        <v>1.0043833574579544</v>
      </c>
      <c r="AP8" s="20">
        <f t="shared" si="7"/>
        <v>1.0308186692994172</v>
      </c>
      <c r="AQ8" s="20">
        <f t="shared" si="7"/>
        <v>1.0285265017288789</v>
      </c>
      <c r="AR8" s="20">
        <f t="shared" si="7"/>
        <v>1.0271799077707597</v>
      </c>
      <c r="AS8" s="20">
        <f t="shared" si="7"/>
        <v>1.0553598373841799</v>
      </c>
      <c r="AT8" s="20">
        <f t="shared" si="7"/>
        <v>1.0038301691914224</v>
      </c>
      <c r="AU8" s="20">
        <f t="shared" si="7"/>
        <v>1.000480584390619</v>
      </c>
      <c r="AV8" s="20">
        <f t="shared" si="7"/>
        <v>0.94759559269719029</v>
      </c>
      <c r="AW8" s="20">
        <f t="shared" si="7"/>
        <v>0.9480086079179868</v>
      </c>
      <c r="AX8" s="20">
        <f t="shared" si="7"/>
        <v>0.92333020572699476</v>
      </c>
      <c r="AY8" s="20">
        <f t="shared" si="7"/>
        <v>0.96259023605308602</v>
      </c>
      <c r="AZ8" s="20">
        <f t="shared" si="7"/>
        <v>0.9790068076597318</v>
      </c>
      <c r="BA8" s="20">
        <f t="shared" si="7"/>
        <v>0.82202392736233842</v>
      </c>
      <c r="BB8" s="20">
        <f t="shared" si="7"/>
        <v>0.78614240456978357</v>
      </c>
      <c r="BC8" s="20">
        <f t="shared" si="7"/>
        <v>0.98190070389270478</v>
      </c>
      <c r="BD8" s="18">
        <f>BD7/110</f>
        <v>0.93484839744075121</v>
      </c>
    </row>
    <row r="9" spans="1:58" x14ac:dyDescent="0.15">
      <c r="A9" s="12" t="s">
        <v>16</v>
      </c>
      <c r="B9" s="58">
        <v>183300</v>
      </c>
      <c r="C9" s="12">
        <f t="shared" si="0"/>
        <v>174885.71428571429</v>
      </c>
      <c r="D9" s="2">
        <f t="shared" si="1"/>
        <v>1.0481130534226433</v>
      </c>
      <c r="F9" s="17" t="s">
        <v>115</v>
      </c>
      <c r="G9" s="19">
        <f>(G8/$BD$8)*100</f>
        <v>131.43938585129183</v>
      </c>
      <c r="H9" s="19">
        <f t="shared" ref="H9:BC9" si="8">(H8/$BD$8)*100</f>
        <v>115.31720746111762</v>
      </c>
      <c r="I9" s="19">
        <f t="shared" si="8"/>
        <v>111.56797797311732</v>
      </c>
      <c r="J9" s="19">
        <f t="shared" si="8"/>
        <v>104.49653351035639</v>
      </c>
      <c r="K9" s="19">
        <f t="shared" si="8"/>
        <v>105.42225644037693</v>
      </c>
      <c r="L9" s="19">
        <f t="shared" si="8"/>
        <v>103.88514756773675</v>
      </c>
      <c r="M9" s="19">
        <f t="shared" si="8"/>
        <v>112.10469676409541</v>
      </c>
      <c r="N9" s="19">
        <f t="shared" si="8"/>
        <v>116.05816818150967</v>
      </c>
      <c r="O9" s="19">
        <f t="shared" si="8"/>
        <v>112.53572948234634</v>
      </c>
      <c r="P9" s="19">
        <f t="shared" si="8"/>
        <v>106.60563531509941</v>
      </c>
      <c r="Q9" s="19">
        <f t="shared" si="8"/>
        <v>106.16153202096787</v>
      </c>
      <c r="R9" s="19">
        <f t="shared" si="8"/>
        <v>107.74038055333732</v>
      </c>
      <c r="S9" s="19">
        <f t="shared" si="8"/>
        <v>106.3728675927521</v>
      </c>
      <c r="T9" s="19">
        <f t="shared" si="8"/>
        <v>104.92094743987586</v>
      </c>
      <c r="U9" s="19">
        <f t="shared" si="8"/>
        <v>109.56277652925262</v>
      </c>
      <c r="V9" s="19">
        <f t="shared" si="8"/>
        <v>101.90506052934462</v>
      </c>
      <c r="W9" s="19">
        <f t="shared" si="8"/>
        <v>108.41368191225425</v>
      </c>
      <c r="X9" s="19">
        <f t="shared" si="8"/>
        <v>103.62280970221802</v>
      </c>
      <c r="Y9" s="19">
        <f t="shared" si="8"/>
        <v>106.16474403474821</v>
      </c>
      <c r="Z9" s="19">
        <f t="shared" si="8"/>
        <v>97.596731427990505</v>
      </c>
      <c r="AA9" s="19">
        <f t="shared" si="8"/>
        <v>111.20266021395786</v>
      </c>
      <c r="AB9" s="19">
        <f t="shared" si="8"/>
        <v>112.05654565571128</v>
      </c>
      <c r="AC9" s="19">
        <f t="shared" si="8"/>
        <v>103.54524941836716</v>
      </c>
      <c r="AD9" s="19">
        <f t="shared" si="8"/>
        <v>99.496258204743469</v>
      </c>
      <c r="AE9" s="19">
        <f t="shared" si="8"/>
        <v>98.721937676697351</v>
      </c>
      <c r="AF9" s="19">
        <f t="shared" si="8"/>
        <v>107.75251696554649</v>
      </c>
      <c r="AG9" s="19">
        <f t="shared" si="8"/>
        <v>110.7218787093216</v>
      </c>
      <c r="AH9" s="19">
        <f t="shared" si="8"/>
        <v>105.171066828992</v>
      </c>
      <c r="AI9" s="19">
        <f t="shared" si="8"/>
        <v>111.23720595187869</v>
      </c>
      <c r="AJ9" s="19">
        <f t="shared" si="8"/>
        <v>111.41402578199498</v>
      </c>
      <c r="AK9" s="19">
        <f t="shared" si="8"/>
        <v>101.75498282491466</v>
      </c>
      <c r="AL9" s="19">
        <f t="shared" si="8"/>
        <v>97.39797029963762</v>
      </c>
      <c r="AM9" s="19">
        <f t="shared" si="8"/>
        <v>110.64670611463004</v>
      </c>
      <c r="AN9" s="19">
        <f t="shared" si="8"/>
        <v>106.19837337178519</v>
      </c>
      <c r="AO9" s="19">
        <f t="shared" si="8"/>
        <v>107.43810014624431</v>
      </c>
      <c r="AP9" s="19">
        <f t="shared" si="8"/>
        <v>110.265864724312</v>
      </c>
      <c r="AQ9" s="19">
        <f t="shared" si="8"/>
        <v>110.02067335672625</v>
      </c>
      <c r="AR9" s="19">
        <f t="shared" si="8"/>
        <v>109.87662925697643</v>
      </c>
      <c r="AS9" s="19">
        <f t="shared" si="8"/>
        <v>112.89101423004435</v>
      </c>
      <c r="AT9" s="19">
        <f t="shared" si="8"/>
        <v>107.37892603116359</v>
      </c>
      <c r="AU9" s="19">
        <f t="shared" si="8"/>
        <v>107.02062357164468</v>
      </c>
      <c r="AV9" s="19">
        <f t="shared" si="8"/>
        <v>101.36355748069268</v>
      </c>
      <c r="AW9" s="19">
        <f t="shared" si="8"/>
        <v>101.40773739498971</v>
      </c>
      <c r="AX9" s="19">
        <f t="shared" si="8"/>
        <v>98.767908064528029</v>
      </c>
      <c r="AY9" s="19">
        <f t="shared" si="8"/>
        <v>102.9675227222169</v>
      </c>
      <c r="AZ9" s="19">
        <f t="shared" si="8"/>
        <v>104.72359051369924</v>
      </c>
      <c r="BA9" s="19">
        <f t="shared" si="8"/>
        <v>87.931254908573194</v>
      </c>
      <c r="BB9" s="19">
        <f t="shared" si="8"/>
        <v>84.093036552443536</v>
      </c>
      <c r="BC9" s="19">
        <f t="shared" si="8"/>
        <v>105.03314832445179</v>
      </c>
      <c r="BD9" s="18">
        <f>SUM(G9:BC9)*100</f>
        <v>521039.1235586676</v>
      </c>
    </row>
    <row r="10" spans="1:58" x14ac:dyDescent="0.15">
      <c r="A10" s="12" t="s">
        <v>17</v>
      </c>
      <c r="B10" s="58">
        <v>180000</v>
      </c>
      <c r="C10" s="12">
        <f t="shared" si="0"/>
        <v>173571.42857142858</v>
      </c>
      <c r="D10" s="2">
        <f t="shared" si="1"/>
        <v>1.037037037037037</v>
      </c>
      <c r="BF10" s="18"/>
    </row>
    <row r="11" spans="1:58" x14ac:dyDescent="0.15">
      <c r="A11" s="12" t="s">
        <v>18</v>
      </c>
      <c r="B11" s="58">
        <v>168900</v>
      </c>
      <c r="C11" s="12">
        <f t="shared" si="0"/>
        <v>167357.14285714287</v>
      </c>
      <c r="D11" s="2">
        <f t="shared" si="1"/>
        <v>1.0092189500640205</v>
      </c>
      <c r="BF11" s="18"/>
    </row>
    <row r="12" spans="1:58" x14ac:dyDescent="0.15">
      <c r="A12" s="12" t="s">
        <v>19</v>
      </c>
      <c r="B12" s="58">
        <v>162000</v>
      </c>
      <c r="C12" s="12">
        <f t="shared" si="0"/>
        <v>161457.14285714287</v>
      </c>
      <c r="D12" s="2">
        <f t="shared" si="1"/>
        <v>1.0033622367722526</v>
      </c>
      <c r="BF12" s="18"/>
    </row>
    <row r="13" spans="1:58" x14ac:dyDescent="0.15">
      <c r="A13" s="12" t="s">
        <v>20</v>
      </c>
      <c r="B13" s="58">
        <v>151800</v>
      </c>
      <c r="C13" s="12">
        <f t="shared" si="0"/>
        <v>156300</v>
      </c>
      <c r="D13" s="2">
        <f t="shared" si="1"/>
        <v>0.97120921305182339</v>
      </c>
      <c r="BF13" s="18"/>
    </row>
    <row r="14" spans="1:58" x14ac:dyDescent="0.15">
      <c r="A14" s="12" t="s">
        <v>21</v>
      </c>
      <c r="B14" s="58">
        <v>142000</v>
      </c>
      <c r="C14" s="12">
        <f t="shared" si="0"/>
        <v>150714.28571428571</v>
      </c>
      <c r="D14" s="2">
        <f t="shared" si="1"/>
        <v>0.94218009478672993</v>
      </c>
      <c r="BF14" s="20"/>
    </row>
    <row r="15" spans="1:58" x14ac:dyDescent="0.15">
      <c r="A15" s="12" t="s">
        <v>22</v>
      </c>
      <c r="B15" s="58">
        <v>142200</v>
      </c>
      <c r="C15" s="12">
        <f t="shared" si="0"/>
        <v>147042.85714285713</v>
      </c>
      <c r="D15" s="2">
        <f t="shared" si="1"/>
        <v>0.96706499562809689</v>
      </c>
      <c r="BF15" s="19"/>
    </row>
    <row r="16" spans="1:58" x14ac:dyDescent="0.15">
      <c r="A16" s="12" t="s">
        <v>23</v>
      </c>
      <c r="B16" s="58">
        <v>147200</v>
      </c>
      <c r="C16" s="12">
        <f t="shared" si="0"/>
        <v>144185.71428571429</v>
      </c>
      <c r="D16" s="2">
        <f t="shared" si="1"/>
        <v>1.020905578123452</v>
      </c>
    </row>
    <row r="17" spans="1:13" x14ac:dyDescent="0.15">
      <c r="A17" s="12" t="s">
        <v>24</v>
      </c>
      <c r="B17" s="58">
        <v>140900</v>
      </c>
      <c r="C17" s="12">
        <f t="shared" si="0"/>
        <v>145642.85714285713</v>
      </c>
      <c r="D17" s="2">
        <f t="shared" si="1"/>
        <v>0.96743501716527713</v>
      </c>
    </row>
    <row r="18" spans="1:13" x14ac:dyDescent="0.15">
      <c r="A18" s="12" t="s">
        <v>25</v>
      </c>
      <c r="B18" s="58">
        <v>143200</v>
      </c>
      <c r="C18" s="12">
        <f t="shared" si="0"/>
        <v>149071.42857142858</v>
      </c>
      <c r="D18" s="2">
        <f t="shared" si="1"/>
        <v>0.96061332055582171</v>
      </c>
    </row>
    <row r="19" spans="1:13" x14ac:dyDescent="0.15">
      <c r="A19" s="12" t="s">
        <v>26</v>
      </c>
      <c r="B19" s="58">
        <v>142000</v>
      </c>
      <c r="C19" s="12">
        <f t="shared" si="0"/>
        <v>153185.71428571429</v>
      </c>
      <c r="D19" s="2">
        <f t="shared" si="1"/>
        <v>0.92697939009605523</v>
      </c>
    </row>
    <row r="20" spans="1:13" x14ac:dyDescent="0.15">
      <c r="A20" s="12" t="s">
        <v>27</v>
      </c>
      <c r="B20" s="58">
        <v>162000</v>
      </c>
      <c r="C20" s="12">
        <f t="shared" si="0"/>
        <v>156585.71428571429</v>
      </c>
      <c r="D20" s="2">
        <f t="shared" si="1"/>
        <v>1.0345771371225252</v>
      </c>
    </row>
    <row r="21" spans="1:13" x14ac:dyDescent="0.15">
      <c r="A21" s="12" t="s">
        <v>28</v>
      </c>
      <c r="B21" s="58">
        <v>166000</v>
      </c>
      <c r="C21" s="12">
        <f t="shared" si="0"/>
        <v>160028.57142857142</v>
      </c>
      <c r="D21" s="2">
        <f t="shared" si="1"/>
        <v>1.0373147652204964</v>
      </c>
    </row>
    <row r="22" spans="1:13" x14ac:dyDescent="0.15">
      <c r="A22" s="12" t="s">
        <v>29</v>
      </c>
      <c r="B22" s="58">
        <v>171000</v>
      </c>
      <c r="C22" s="12">
        <f t="shared" si="0"/>
        <v>161714.28571428571</v>
      </c>
      <c r="D22" s="2">
        <f t="shared" si="1"/>
        <v>1.0574204946996466</v>
      </c>
    </row>
    <row r="23" spans="1:13" x14ac:dyDescent="0.15">
      <c r="A23" s="12" t="s">
        <v>30</v>
      </c>
      <c r="B23" s="58">
        <v>171000</v>
      </c>
      <c r="C23" s="12">
        <f t="shared" si="0"/>
        <v>163142.85714285713</v>
      </c>
      <c r="D23" s="2">
        <f t="shared" si="1"/>
        <v>1.0481611208406305</v>
      </c>
    </row>
    <row r="24" spans="1:13" x14ac:dyDescent="0.15">
      <c r="A24" s="12" t="s">
        <v>31</v>
      </c>
      <c r="B24" s="58">
        <v>165000</v>
      </c>
      <c r="C24" s="12">
        <f t="shared" si="0"/>
        <v>162000</v>
      </c>
      <c r="D24" s="2">
        <f t="shared" si="1"/>
        <v>1.0185185185185186</v>
      </c>
    </row>
    <row r="25" spans="1:13" x14ac:dyDescent="0.15">
      <c r="A25" s="12" t="s">
        <v>32</v>
      </c>
      <c r="B25" s="58">
        <v>155000</v>
      </c>
      <c r="C25" s="12">
        <f t="shared" si="0"/>
        <v>159571.42857142858</v>
      </c>
      <c r="D25" s="2">
        <f t="shared" si="1"/>
        <v>0.9713518352730528</v>
      </c>
    </row>
    <row r="26" spans="1:13" x14ac:dyDescent="0.15">
      <c r="A26" s="12" t="s">
        <v>33</v>
      </c>
      <c r="B26" s="58">
        <v>152000</v>
      </c>
      <c r="C26" s="12">
        <f t="shared" si="0"/>
        <v>156714.28571428571</v>
      </c>
      <c r="D26" s="2">
        <f t="shared" si="1"/>
        <v>0.96991795806745673</v>
      </c>
    </row>
    <row r="27" spans="1:13" x14ac:dyDescent="0.15">
      <c r="A27" s="12" t="s">
        <v>34</v>
      </c>
      <c r="B27" s="58">
        <v>154000</v>
      </c>
      <c r="C27" s="12">
        <f t="shared" si="0"/>
        <v>154714.28571428571</v>
      </c>
      <c r="D27" s="2">
        <f t="shared" si="1"/>
        <v>0.99538319482917825</v>
      </c>
    </row>
    <row r="28" spans="1:13" x14ac:dyDescent="0.15">
      <c r="A28" s="12" t="s">
        <v>35</v>
      </c>
      <c r="B28" s="58">
        <v>149000</v>
      </c>
      <c r="C28" s="12">
        <f t="shared" si="0"/>
        <v>153714.28571428571</v>
      </c>
      <c r="D28" s="2">
        <f t="shared" si="1"/>
        <v>0.9693308550185874</v>
      </c>
    </row>
    <row r="29" spans="1:13" x14ac:dyDescent="0.15">
      <c r="A29" s="12" t="s">
        <v>36</v>
      </c>
      <c r="B29" s="58">
        <v>151000</v>
      </c>
      <c r="C29" s="12">
        <f t="shared" si="0"/>
        <v>154428.57142857142</v>
      </c>
      <c r="D29" s="2">
        <f t="shared" si="1"/>
        <v>0.97779833487511569</v>
      </c>
    </row>
    <row r="30" spans="1:13" x14ac:dyDescent="0.15">
      <c r="A30" s="12" t="s">
        <v>37</v>
      </c>
      <c r="B30" s="58">
        <v>157000</v>
      </c>
      <c r="C30" s="12">
        <f t="shared" si="0"/>
        <v>153857.14285714287</v>
      </c>
      <c r="D30" s="2">
        <f t="shared" si="1"/>
        <v>1.0204271123491178</v>
      </c>
    </row>
    <row r="31" spans="1:13" x14ac:dyDescent="0.15">
      <c r="A31" s="12" t="s">
        <v>38</v>
      </c>
      <c r="B31" s="58">
        <v>158000</v>
      </c>
      <c r="C31" s="12">
        <f t="shared" si="0"/>
        <v>151142.85714285713</v>
      </c>
      <c r="D31" s="2">
        <f t="shared" si="1"/>
        <v>1.0453686200378072</v>
      </c>
    </row>
    <row r="32" spans="1:13" x14ac:dyDescent="0.15">
      <c r="A32" s="12" t="s">
        <v>39</v>
      </c>
      <c r="B32" s="58">
        <v>160000</v>
      </c>
      <c r="C32" s="12">
        <f t="shared" si="0"/>
        <v>148000</v>
      </c>
      <c r="D32" s="2">
        <f t="shared" si="1"/>
        <v>1.0810810810810811</v>
      </c>
      <c r="F32" s="77" t="s">
        <v>205</v>
      </c>
      <c r="G32" s="77"/>
      <c r="H32" s="77"/>
      <c r="I32" s="77"/>
      <c r="J32" s="77"/>
      <c r="K32" s="77"/>
      <c r="L32" s="77"/>
      <c r="M32" s="77"/>
    </row>
    <row r="33" spans="1:13" x14ac:dyDescent="0.15">
      <c r="A33" s="12" t="s">
        <v>40</v>
      </c>
      <c r="B33" s="58">
        <v>148000</v>
      </c>
      <c r="C33" s="12">
        <f t="shared" si="0"/>
        <v>142857.14285714287</v>
      </c>
      <c r="D33" s="2">
        <f t="shared" si="1"/>
        <v>1.0359999999999998</v>
      </c>
      <c r="F33" s="77"/>
      <c r="G33" s="77"/>
      <c r="H33" s="77"/>
      <c r="I33" s="77"/>
      <c r="J33" s="77"/>
      <c r="K33" s="77"/>
      <c r="L33" s="77"/>
      <c r="M33" s="77"/>
    </row>
    <row r="34" spans="1:13" x14ac:dyDescent="0.15">
      <c r="A34" s="12" t="s">
        <v>41</v>
      </c>
      <c r="B34" s="58">
        <v>135000</v>
      </c>
      <c r="C34" s="12">
        <f t="shared" si="0"/>
        <v>136428.57142857142</v>
      </c>
      <c r="D34" s="2">
        <f t="shared" si="1"/>
        <v>0.98952879581151842</v>
      </c>
      <c r="F34" s="77"/>
      <c r="G34" s="77"/>
      <c r="H34" s="77"/>
      <c r="I34" s="77"/>
      <c r="J34" s="77"/>
      <c r="K34" s="77"/>
      <c r="L34" s="77"/>
      <c r="M34" s="77"/>
    </row>
    <row r="35" spans="1:13" x14ac:dyDescent="0.15">
      <c r="A35" s="12" t="s">
        <v>42</v>
      </c>
      <c r="B35" s="58">
        <v>127000</v>
      </c>
      <c r="C35" s="12">
        <f t="shared" si="0"/>
        <v>128857.14285714286</v>
      </c>
      <c r="D35" s="2">
        <f t="shared" si="1"/>
        <v>0.98558758314855877</v>
      </c>
      <c r="F35" s="77"/>
      <c r="G35" s="77"/>
      <c r="H35" s="77"/>
      <c r="I35" s="77"/>
      <c r="J35" s="77"/>
      <c r="K35" s="77"/>
      <c r="L35" s="77"/>
      <c r="M35" s="77"/>
    </row>
    <row r="36" spans="1:13" x14ac:dyDescent="0.15">
      <c r="A36" s="12" t="s">
        <v>43</v>
      </c>
      <c r="B36" s="58">
        <v>115000</v>
      </c>
      <c r="C36" s="12">
        <f t="shared" si="0"/>
        <v>118857.14285714286</v>
      </c>
      <c r="D36" s="2">
        <f t="shared" si="1"/>
        <v>0.96754807692307698</v>
      </c>
    </row>
    <row r="37" spans="1:13" x14ac:dyDescent="0.15">
      <c r="A37" s="12" t="s">
        <v>44</v>
      </c>
      <c r="B37" s="58">
        <v>112000</v>
      </c>
      <c r="C37" s="12">
        <f t="shared" si="0"/>
        <v>110142.85714285714</v>
      </c>
      <c r="D37" s="2">
        <f t="shared" si="1"/>
        <v>1.0168612191958495</v>
      </c>
    </row>
    <row r="38" spans="1:13" x14ac:dyDescent="0.15">
      <c r="A38" s="12" t="s">
        <v>45</v>
      </c>
      <c r="B38" s="58">
        <v>105000</v>
      </c>
      <c r="C38" s="12">
        <f t="shared" si="0"/>
        <v>102571.42857142857</v>
      </c>
      <c r="D38" s="2">
        <f t="shared" si="1"/>
        <v>1.0236768802228413</v>
      </c>
    </row>
    <row r="39" spans="1:13" x14ac:dyDescent="0.15">
      <c r="A39" s="12" t="s">
        <v>46</v>
      </c>
      <c r="B39" s="58">
        <v>90000</v>
      </c>
      <c r="C39" s="12">
        <f t="shared" si="0"/>
        <v>96285.71428571429</v>
      </c>
      <c r="D39" s="2">
        <f t="shared" si="1"/>
        <v>0.93471810089020768</v>
      </c>
    </row>
    <row r="40" spans="1:13" x14ac:dyDescent="0.15">
      <c r="A40" s="12" t="s">
        <v>47</v>
      </c>
      <c r="B40" s="58">
        <v>87000</v>
      </c>
      <c r="C40" s="12">
        <f t="shared" si="0"/>
        <v>90857.142857142855</v>
      </c>
      <c r="D40" s="2">
        <f t="shared" si="1"/>
        <v>0.95754716981132082</v>
      </c>
    </row>
    <row r="41" spans="1:13" x14ac:dyDescent="0.15">
      <c r="A41" s="12" t="s">
        <v>48</v>
      </c>
      <c r="B41" s="58">
        <v>82000</v>
      </c>
      <c r="C41" s="12">
        <f t="shared" si="0"/>
        <v>85428.571428571435</v>
      </c>
      <c r="D41" s="2">
        <f t="shared" si="1"/>
        <v>0.95986622073578587</v>
      </c>
    </row>
    <row r="42" spans="1:13" x14ac:dyDescent="0.15">
      <c r="A42" s="12" t="s">
        <v>49</v>
      </c>
      <c r="B42" s="58">
        <v>83000</v>
      </c>
      <c r="C42" s="12">
        <f t="shared" si="0"/>
        <v>82571.428571428565</v>
      </c>
      <c r="D42" s="2">
        <f t="shared" si="1"/>
        <v>1.0051903114186851</v>
      </c>
    </row>
    <row r="43" spans="1:13" x14ac:dyDescent="0.15">
      <c r="A43" s="12" t="s">
        <v>50</v>
      </c>
      <c r="B43" s="58">
        <v>77000</v>
      </c>
      <c r="C43" s="12">
        <f t="shared" si="0"/>
        <v>82928.571428571435</v>
      </c>
      <c r="D43" s="2">
        <f t="shared" si="1"/>
        <v>0.92850990525409127</v>
      </c>
    </row>
    <row r="44" spans="1:13" x14ac:dyDescent="0.15">
      <c r="A44" s="12" t="s">
        <v>51</v>
      </c>
      <c r="B44" s="58">
        <v>74000</v>
      </c>
      <c r="C44" s="12">
        <f t="shared" si="0"/>
        <v>84142.857142857145</v>
      </c>
      <c r="D44" s="2">
        <f t="shared" si="1"/>
        <v>0.87945670628183359</v>
      </c>
    </row>
    <row r="45" spans="1:13" x14ac:dyDescent="0.15">
      <c r="A45" s="12" t="s">
        <v>52</v>
      </c>
      <c r="B45" s="58">
        <v>85000</v>
      </c>
      <c r="C45" s="12">
        <f t="shared" si="0"/>
        <v>85642.857142857145</v>
      </c>
      <c r="D45" s="2">
        <f t="shared" si="1"/>
        <v>0.99249374478732277</v>
      </c>
    </row>
    <row r="46" spans="1:13" x14ac:dyDescent="0.15">
      <c r="A46" s="12" t="s">
        <v>53</v>
      </c>
      <c r="B46" s="58">
        <v>92500</v>
      </c>
      <c r="C46" s="12">
        <f t="shared" si="0"/>
        <v>87500</v>
      </c>
      <c r="D46" s="2">
        <f t="shared" si="1"/>
        <v>1.0571428571428572</v>
      </c>
    </row>
    <row r="47" spans="1:13" x14ac:dyDescent="0.15">
      <c r="A47" s="12" t="s">
        <v>54</v>
      </c>
      <c r="B47" s="58">
        <v>95500</v>
      </c>
      <c r="C47" s="12">
        <f t="shared" si="0"/>
        <v>91071.428571428565</v>
      </c>
      <c r="D47" s="2">
        <f t="shared" si="1"/>
        <v>1.0486274509803923</v>
      </c>
    </row>
    <row r="48" spans="1:13" x14ac:dyDescent="0.15">
      <c r="A48" s="12" t="s">
        <v>55</v>
      </c>
      <c r="B48" s="58">
        <v>92500</v>
      </c>
      <c r="C48" s="12">
        <f t="shared" si="0"/>
        <v>96357.142857142855</v>
      </c>
      <c r="D48" s="2">
        <f t="shared" si="1"/>
        <v>0.95997034840622686</v>
      </c>
    </row>
    <row r="49" spans="1:4" x14ac:dyDescent="0.15">
      <c r="A49" s="12" t="s">
        <v>56</v>
      </c>
      <c r="B49" s="58">
        <v>96000</v>
      </c>
      <c r="C49" s="12">
        <f t="shared" si="0"/>
        <v>99785.71428571429</v>
      </c>
      <c r="D49" s="2">
        <f t="shared" si="1"/>
        <v>0.96206156048675728</v>
      </c>
    </row>
    <row r="50" spans="1:4" x14ac:dyDescent="0.15">
      <c r="A50" s="12" t="s">
        <v>57</v>
      </c>
      <c r="B50" s="58">
        <v>102000</v>
      </c>
      <c r="C50" s="12">
        <f t="shared" si="0"/>
        <v>101714.28571428571</v>
      </c>
      <c r="D50" s="2">
        <f t="shared" si="1"/>
        <v>1.002808988764045</v>
      </c>
    </row>
    <row r="51" spans="1:4" x14ac:dyDescent="0.15">
      <c r="A51" s="12" t="s">
        <v>58</v>
      </c>
      <c r="B51" s="28">
        <v>111000</v>
      </c>
      <c r="C51" s="12">
        <f t="shared" si="0"/>
        <v>103357.14285714286</v>
      </c>
      <c r="D51" s="2">
        <f t="shared" si="1"/>
        <v>1.0739460953697304</v>
      </c>
    </row>
    <row r="52" spans="1:4" x14ac:dyDescent="0.15">
      <c r="A52" s="12" t="s">
        <v>59</v>
      </c>
      <c r="B52" s="28">
        <v>109000</v>
      </c>
      <c r="C52" s="12">
        <f t="shared" si="0"/>
        <v>106142.85714285714</v>
      </c>
      <c r="D52" s="2">
        <f t="shared" si="1"/>
        <v>1.0269179004037685</v>
      </c>
    </row>
    <row r="53" spans="1:4" x14ac:dyDescent="0.15">
      <c r="A53" s="12" t="s">
        <v>60</v>
      </c>
      <c r="B53" s="28">
        <v>106000</v>
      </c>
      <c r="C53" s="12">
        <f t="shared" si="0"/>
        <v>108142.85714285714</v>
      </c>
      <c r="D53" s="2">
        <f t="shared" si="1"/>
        <v>0.98018494055482164</v>
      </c>
    </row>
    <row r="54" spans="1:4" x14ac:dyDescent="0.15">
      <c r="A54" s="12" t="s">
        <v>61</v>
      </c>
      <c r="B54" s="28">
        <v>107000</v>
      </c>
      <c r="C54" s="12">
        <f t="shared" si="0"/>
        <v>109285.71428571429</v>
      </c>
      <c r="D54" s="2">
        <f t="shared" si="1"/>
        <v>0.9790849673202614</v>
      </c>
    </row>
    <row r="55" spans="1:4" x14ac:dyDescent="0.15">
      <c r="A55" s="12" t="s">
        <v>62</v>
      </c>
      <c r="B55" s="28">
        <v>112000</v>
      </c>
      <c r="C55" s="12">
        <f t="shared" si="0"/>
        <v>112857.14285714286</v>
      </c>
      <c r="D55" s="2">
        <f t="shared" si="1"/>
        <v>0.99240506329113931</v>
      </c>
    </row>
    <row r="56" spans="1:4" x14ac:dyDescent="0.15">
      <c r="A56" s="12" t="s">
        <v>63</v>
      </c>
      <c r="B56" s="28">
        <v>110000</v>
      </c>
      <c r="C56" s="12">
        <f t="shared" si="0"/>
        <v>116428.57142857143</v>
      </c>
      <c r="D56" s="2">
        <f t="shared" si="1"/>
        <v>0.94478527607361962</v>
      </c>
    </row>
    <row r="57" spans="1:4" x14ac:dyDescent="0.15">
      <c r="A57" s="12" t="s">
        <v>64</v>
      </c>
      <c r="B57" s="28">
        <v>110000</v>
      </c>
      <c r="C57" s="12">
        <f t="shared" si="0"/>
        <v>118428.57142857143</v>
      </c>
      <c r="D57" s="2">
        <f t="shared" si="1"/>
        <v>0.92882991556091676</v>
      </c>
    </row>
    <row r="58" spans="1:4" x14ac:dyDescent="0.15">
      <c r="A58" s="12" t="s">
        <v>65</v>
      </c>
      <c r="B58" s="28">
        <v>136000</v>
      </c>
      <c r="C58" s="12">
        <f t="shared" si="0"/>
        <v>119285.71428571429</v>
      </c>
      <c r="D58" s="2">
        <f t="shared" si="1"/>
        <v>1.1401197604790418</v>
      </c>
    </row>
    <row r="59" spans="1:4" x14ac:dyDescent="0.15">
      <c r="A59" s="12" t="s">
        <v>66</v>
      </c>
      <c r="B59" s="28">
        <v>134000</v>
      </c>
      <c r="C59" s="12">
        <f t="shared" si="0"/>
        <v>119000</v>
      </c>
      <c r="D59" s="2">
        <f t="shared" si="1"/>
        <v>1.1260504201680672</v>
      </c>
    </row>
    <row r="60" spans="1:4" x14ac:dyDescent="0.15">
      <c r="A60" s="12" t="s">
        <v>67</v>
      </c>
      <c r="B60" s="28">
        <v>120000</v>
      </c>
      <c r="C60" s="12">
        <f t="shared" si="0"/>
        <v>116257.14285714286</v>
      </c>
      <c r="D60" s="2">
        <f t="shared" si="1"/>
        <v>1.0321946424182846</v>
      </c>
    </row>
    <row r="61" spans="1:4" x14ac:dyDescent="0.15">
      <c r="A61" s="12" t="s">
        <v>68</v>
      </c>
      <c r="B61" s="28">
        <v>113000</v>
      </c>
      <c r="C61" s="12">
        <f t="shared" si="0"/>
        <v>112400</v>
      </c>
      <c r="D61" s="2">
        <f t="shared" si="1"/>
        <v>1.0053380782918149</v>
      </c>
    </row>
    <row r="62" spans="1:4" x14ac:dyDescent="0.15">
      <c r="A62" s="12" t="s">
        <v>69</v>
      </c>
      <c r="B62" s="28">
        <v>110000</v>
      </c>
      <c r="C62" s="12">
        <f t="shared" si="0"/>
        <v>104114.28571428571</v>
      </c>
      <c r="D62" s="2">
        <f t="shared" si="1"/>
        <v>1.0565312843029637</v>
      </c>
    </row>
    <row r="63" spans="1:4" x14ac:dyDescent="0.15">
      <c r="A63" s="12" t="s">
        <v>70</v>
      </c>
      <c r="B63" s="28">
        <v>90800</v>
      </c>
      <c r="C63" s="12">
        <f t="shared" si="0"/>
        <v>94400</v>
      </c>
      <c r="D63" s="2">
        <f t="shared" si="1"/>
        <v>0.96186440677966101</v>
      </c>
    </row>
    <row r="64" spans="1:4" x14ac:dyDescent="0.15">
      <c r="A64" s="12" t="s">
        <v>71</v>
      </c>
      <c r="B64" s="28">
        <v>83000</v>
      </c>
      <c r="C64" s="12">
        <f t="shared" si="0"/>
        <v>86828.571428571435</v>
      </c>
      <c r="D64" s="2">
        <f t="shared" si="1"/>
        <v>0.95590654820664689</v>
      </c>
    </row>
    <row r="65" spans="1:4" x14ac:dyDescent="0.15">
      <c r="A65" s="12" t="s">
        <v>72</v>
      </c>
      <c r="B65" s="28">
        <v>78000</v>
      </c>
      <c r="C65" s="12">
        <f t="shared" si="0"/>
        <v>78971.428571428565</v>
      </c>
      <c r="D65" s="2">
        <f t="shared" si="1"/>
        <v>0.98769898697539804</v>
      </c>
    </row>
    <row r="66" spans="1:4" x14ac:dyDescent="0.15">
      <c r="A66" s="12" t="s">
        <v>73</v>
      </c>
      <c r="B66" s="28">
        <v>66000</v>
      </c>
      <c r="C66" s="12">
        <f t="shared" si="0"/>
        <v>70371.428571428565</v>
      </c>
      <c r="D66" s="2">
        <f t="shared" si="1"/>
        <v>0.93788063337393435</v>
      </c>
    </row>
    <row r="67" spans="1:4" x14ac:dyDescent="0.15">
      <c r="A67" s="12" t="s">
        <v>74</v>
      </c>
      <c r="B67" s="28">
        <v>67000</v>
      </c>
      <c r="C67" s="12">
        <f t="shared" si="0"/>
        <v>62828.571428571428</v>
      </c>
      <c r="D67" s="2">
        <f t="shared" si="1"/>
        <v>1.0663938153706229</v>
      </c>
    </row>
    <row r="68" spans="1:4" x14ac:dyDescent="0.15">
      <c r="A68" s="12" t="s">
        <v>75</v>
      </c>
      <c r="B68" s="28">
        <v>58000</v>
      </c>
      <c r="C68" s="12">
        <f t="shared" si="0"/>
        <v>57400</v>
      </c>
      <c r="D68" s="2">
        <f t="shared" si="1"/>
        <v>1.0104529616724738</v>
      </c>
    </row>
    <row r="69" spans="1:4" x14ac:dyDescent="0.15">
      <c r="A69" s="12" t="s">
        <v>76</v>
      </c>
      <c r="B69" s="28">
        <v>49800</v>
      </c>
      <c r="C69" s="12">
        <f t="shared" si="0"/>
        <v>52400</v>
      </c>
      <c r="D69" s="2">
        <f t="shared" si="1"/>
        <v>0.95038167938931295</v>
      </c>
    </row>
    <row r="70" spans="1:4" x14ac:dyDescent="0.15">
      <c r="A70" s="12" t="s">
        <v>77</v>
      </c>
      <c r="B70" s="28">
        <v>38000</v>
      </c>
      <c r="C70" s="12">
        <f t="shared" ref="C70:C114" si="9">(B67+B68+B69+B70+B71+B72+B73)/7</f>
        <v>48257.142857142855</v>
      </c>
      <c r="D70" s="2">
        <f t="shared" ref="D70:D114" si="10">B70/C70</f>
        <v>0.78744819419775014</v>
      </c>
    </row>
    <row r="71" spans="1:4" x14ac:dyDescent="0.15">
      <c r="A71" s="12" t="s">
        <v>78</v>
      </c>
      <c r="B71" s="28">
        <v>45000</v>
      </c>
      <c r="C71" s="12">
        <f t="shared" si="9"/>
        <v>44042.857142857145</v>
      </c>
      <c r="D71" s="2">
        <f t="shared" si="10"/>
        <v>1.0217320791436912</v>
      </c>
    </row>
    <row r="72" spans="1:4" x14ac:dyDescent="0.15">
      <c r="A72" s="12" t="s">
        <v>79</v>
      </c>
      <c r="B72" s="28">
        <v>43000</v>
      </c>
      <c r="C72" s="12">
        <f t="shared" si="9"/>
        <v>41071.428571428572</v>
      </c>
      <c r="D72" s="2">
        <f t="shared" si="10"/>
        <v>1.0469565217391303</v>
      </c>
    </row>
    <row r="73" spans="1:4" x14ac:dyDescent="0.15">
      <c r="A73" s="12" t="s">
        <v>80</v>
      </c>
      <c r="B73" s="28">
        <v>37000</v>
      </c>
      <c r="C73" s="12">
        <f t="shared" si="9"/>
        <v>40328.571428571428</v>
      </c>
      <c r="D73" s="2">
        <f t="shared" si="10"/>
        <v>0.91746369110874959</v>
      </c>
    </row>
    <row r="74" spans="1:4" x14ac:dyDescent="0.15">
      <c r="A74" s="12" t="s">
        <v>81</v>
      </c>
      <c r="B74" s="28">
        <v>37500</v>
      </c>
      <c r="C74" s="12">
        <f t="shared" si="9"/>
        <v>42185.714285714283</v>
      </c>
      <c r="D74" s="2">
        <f t="shared" si="10"/>
        <v>0.88892651540805967</v>
      </c>
    </row>
    <row r="75" spans="1:4" x14ac:dyDescent="0.15">
      <c r="A75" s="12" t="s">
        <v>82</v>
      </c>
      <c r="B75" s="28">
        <v>37200</v>
      </c>
      <c r="C75" s="12">
        <f t="shared" si="9"/>
        <v>42471.428571428572</v>
      </c>
      <c r="D75" s="2">
        <f t="shared" si="10"/>
        <v>0.87588294651866794</v>
      </c>
    </row>
    <row r="76" spans="1:4" x14ac:dyDescent="0.15">
      <c r="A76" s="12" t="s">
        <v>83</v>
      </c>
      <c r="B76" s="28">
        <v>44600</v>
      </c>
      <c r="C76" s="12">
        <f t="shared" si="9"/>
        <v>43757.142857142855</v>
      </c>
      <c r="D76" s="2">
        <f t="shared" si="10"/>
        <v>1.0192621612797912</v>
      </c>
    </row>
    <row r="77" spans="1:4" x14ac:dyDescent="0.15">
      <c r="A77" s="12" t="s">
        <v>84</v>
      </c>
      <c r="B77" s="29">
        <v>51000</v>
      </c>
      <c r="C77" s="12">
        <f t="shared" si="9"/>
        <v>46328.571428571428</v>
      </c>
      <c r="D77" s="2">
        <f t="shared" si="10"/>
        <v>1.1008325624421831</v>
      </c>
    </row>
    <row r="78" spans="1:4" x14ac:dyDescent="0.15">
      <c r="A78" s="12" t="s">
        <v>85</v>
      </c>
      <c r="B78" s="29">
        <v>47000</v>
      </c>
      <c r="C78" s="12">
        <f t="shared" si="9"/>
        <v>47542.857142857145</v>
      </c>
      <c r="D78" s="2">
        <f t="shared" si="10"/>
        <v>0.98858173076923073</v>
      </c>
    </row>
    <row r="79" spans="1:4" x14ac:dyDescent="0.15">
      <c r="A79" s="12" t="s">
        <v>86</v>
      </c>
      <c r="B79" s="30">
        <v>52000</v>
      </c>
      <c r="C79" s="12">
        <f t="shared" si="9"/>
        <v>49085.714285714283</v>
      </c>
      <c r="D79" s="2">
        <f t="shared" si="10"/>
        <v>1.059371362048894</v>
      </c>
    </row>
    <row r="80" spans="1:4" x14ac:dyDescent="0.15">
      <c r="A80" s="12" t="s">
        <v>87</v>
      </c>
      <c r="B80" s="30">
        <v>55000</v>
      </c>
      <c r="C80" s="12">
        <f t="shared" si="9"/>
        <v>53000</v>
      </c>
      <c r="D80" s="2">
        <f t="shared" si="10"/>
        <v>1.0377358490566038</v>
      </c>
    </row>
    <row r="81" spans="1:4" x14ac:dyDescent="0.15">
      <c r="A81" s="12" t="s">
        <v>88</v>
      </c>
      <c r="B81" s="30">
        <v>46000</v>
      </c>
      <c r="C81" s="12">
        <f t="shared" si="9"/>
        <v>56000</v>
      </c>
      <c r="D81" s="2">
        <f t="shared" si="10"/>
        <v>0.8214285714285714</v>
      </c>
    </row>
    <row r="82" spans="1:4" x14ac:dyDescent="0.15">
      <c r="A82" s="12" t="s">
        <v>89</v>
      </c>
      <c r="B82" s="30">
        <v>48000</v>
      </c>
      <c r="C82" s="12">
        <f t="shared" si="9"/>
        <v>61142.857142857145</v>
      </c>
      <c r="D82" s="2">
        <f t="shared" si="10"/>
        <v>0.78504672897196259</v>
      </c>
    </row>
    <row r="83" spans="1:4" x14ac:dyDescent="0.15">
      <c r="A83" s="12" t="s">
        <v>90</v>
      </c>
      <c r="B83" s="30">
        <v>72000</v>
      </c>
      <c r="C83" s="12">
        <f t="shared" si="9"/>
        <v>66714.28571428571</v>
      </c>
      <c r="D83" s="2">
        <f t="shared" si="10"/>
        <v>1.0792291220556747</v>
      </c>
    </row>
    <row r="84" spans="1:4" x14ac:dyDescent="0.15">
      <c r="A84" s="12" t="s">
        <v>91</v>
      </c>
      <c r="B84" s="30">
        <v>72000</v>
      </c>
      <c r="C84" s="12">
        <f t="shared" si="9"/>
        <v>72000</v>
      </c>
      <c r="D84" s="2">
        <f t="shared" si="10"/>
        <v>1</v>
      </c>
    </row>
    <row r="85" spans="1:4" x14ac:dyDescent="0.15">
      <c r="A85" s="12" t="s">
        <v>92</v>
      </c>
      <c r="B85" s="30">
        <v>83000</v>
      </c>
      <c r="C85" s="12">
        <f t="shared" si="9"/>
        <v>79714.28571428571</v>
      </c>
      <c r="D85" s="2">
        <f t="shared" si="10"/>
        <v>1.0412186379928317</v>
      </c>
    </row>
    <row r="86" spans="1:4" x14ac:dyDescent="0.15">
      <c r="A86" s="12" t="s">
        <v>93</v>
      </c>
      <c r="B86" s="30">
        <v>91000</v>
      </c>
      <c r="C86" s="12">
        <f t="shared" si="9"/>
        <v>87100</v>
      </c>
      <c r="D86" s="2">
        <f t="shared" si="10"/>
        <v>1.044776119402985</v>
      </c>
    </row>
    <row r="87" spans="1:4" x14ac:dyDescent="0.15">
      <c r="A87" s="12" t="s">
        <v>94</v>
      </c>
      <c r="B87" s="30">
        <v>92000</v>
      </c>
      <c r="C87" s="12">
        <f t="shared" si="9"/>
        <v>89028.571428571435</v>
      </c>
      <c r="D87" s="2">
        <f t="shared" si="10"/>
        <v>1.0333761232349166</v>
      </c>
    </row>
    <row r="88" spans="1:4" x14ac:dyDescent="0.15">
      <c r="A88" s="12" t="s">
        <v>95</v>
      </c>
      <c r="B88" s="30">
        <v>100000</v>
      </c>
      <c r="C88" s="12">
        <f t="shared" si="9"/>
        <v>89314.28571428571</v>
      </c>
      <c r="D88" s="2">
        <f t="shared" si="10"/>
        <v>1.1196417146513116</v>
      </c>
    </row>
    <row r="89" spans="1:4" x14ac:dyDescent="0.15">
      <c r="A89" s="12" t="s">
        <v>96</v>
      </c>
      <c r="B89" s="28">
        <v>99700</v>
      </c>
      <c r="C89" s="12">
        <f t="shared" si="9"/>
        <v>86457.142857142855</v>
      </c>
      <c r="D89" s="2">
        <f t="shared" si="10"/>
        <v>1.1531725049570389</v>
      </c>
    </row>
    <row r="90" spans="1:4" x14ac:dyDescent="0.15">
      <c r="A90" s="12" t="s">
        <v>97</v>
      </c>
      <c r="B90" s="28">
        <v>85500</v>
      </c>
      <c r="C90" s="12">
        <f t="shared" si="9"/>
        <v>81600</v>
      </c>
      <c r="D90" s="2">
        <f t="shared" si="10"/>
        <v>1.0477941176470589</v>
      </c>
    </row>
    <row r="91" spans="1:4" x14ac:dyDescent="0.15">
      <c r="A91" s="12" t="s">
        <v>98</v>
      </c>
      <c r="B91" s="28">
        <v>74000</v>
      </c>
      <c r="C91" s="12">
        <f t="shared" si="9"/>
        <v>74314.28571428571</v>
      </c>
      <c r="D91" s="2">
        <f t="shared" si="10"/>
        <v>0.99577085736255289</v>
      </c>
    </row>
    <row r="92" spans="1:4" x14ac:dyDescent="0.15">
      <c r="A92" s="12" t="s">
        <v>99</v>
      </c>
      <c r="B92" s="28">
        <v>63000</v>
      </c>
      <c r="C92" s="12">
        <f t="shared" si="9"/>
        <v>65171.428571428572</v>
      </c>
      <c r="D92" s="2">
        <f t="shared" si="10"/>
        <v>0.96668128014028931</v>
      </c>
    </row>
    <row r="93" spans="1:4" x14ac:dyDescent="0.15">
      <c r="A93" s="12" t="s">
        <v>100</v>
      </c>
      <c r="B93" s="28">
        <v>57000</v>
      </c>
      <c r="C93" s="12">
        <f t="shared" si="9"/>
        <v>56071.428571428572</v>
      </c>
      <c r="D93" s="2">
        <f t="shared" si="10"/>
        <v>1.0165605095541401</v>
      </c>
    </row>
    <row r="94" spans="1:4" x14ac:dyDescent="0.15">
      <c r="A94" s="12" t="s">
        <v>101</v>
      </c>
      <c r="B94" s="28">
        <v>41000</v>
      </c>
      <c r="C94" s="12">
        <f t="shared" si="9"/>
        <v>48000</v>
      </c>
      <c r="D94" s="2">
        <f t="shared" si="10"/>
        <v>0.85416666666666663</v>
      </c>
    </row>
    <row r="95" spans="1:4" x14ac:dyDescent="0.15">
      <c r="A95" s="12" t="s">
        <v>102</v>
      </c>
      <c r="B95" s="28">
        <v>36000</v>
      </c>
      <c r="C95" s="12">
        <f t="shared" si="9"/>
        <v>41472.857142857145</v>
      </c>
      <c r="D95" s="2">
        <f t="shared" si="10"/>
        <v>0.868037614963315</v>
      </c>
    </row>
    <row r="96" spans="1:4" x14ac:dyDescent="0.15">
      <c r="A96" s="12" t="s">
        <v>103</v>
      </c>
      <c r="B96" s="28">
        <v>36000</v>
      </c>
      <c r="C96" s="12">
        <f t="shared" si="9"/>
        <v>39587.142857142855</v>
      </c>
      <c r="D96" s="2">
        <f t="shared" si="10"/>
        <v>0.90938616433907116</v>
      </c>
    </row>
    <row r="97" spans="1:4" x14ac:dyDescent="0.15">
      <c r="A97" s="12" t="s">
        <v>104</v>
      </c>
      <c r="B97" s="28">
        <v>29000</v>
      </c>
      <c r="C97" s="12">
        <f t="shared" si="9"/>
        <v>42392.857142857145</v>
      </c>
      <c r="D97" s="2">
        <f t="shared" si="10"/>
        <v>0.68407750631844988</v>
      </c>
    </row>
    <row r="98" spans="1:4" x14ac:dyDescent="0.15">
      <c r="A98" s="12" t="s">
        <v>105</v>
      </c>
      <c r="B98" s="28">
        <v>28310</v>
      </c>
      <c r="C98" s="12">
        <f t="shared" si="9"/>
        <v>46392.857142857145</v>
      </c>
      <c r="D98" s="2">
        <f t="shared" si="10"/>
        <v>0.61022324865280986</v>
      </c>
    </row>
    <row r="99" spans="1:4" x14ac:dyDescent="0.15">
      <c r="A99" s="12" t="s">
        <v>106</v>
      </c>
      <c r="B99" s="30">
        <v>49800</v>
      </c>
      <c r="C99" s="12">
        <f t="shared" si="9"/>
        <v>51821.428571428572</v>
      </c>
      <c r="D99" s="2">
        <f t="shared" si="10"/>
        <v>0.96099241902136456</v>
      </c>
    </row>
    <row r="100" spans="1:4" x14ac:dyDescent="0.15">
      <c r="A100" s="59" t="s">
        <v>187</v>
      </c>
      <c r="B100" s="30">
        <v>76640</v>
      </c>
      <c r="C100" s="12">
        <f t="shared" si="9"/>
        <v>55392.857142857145</v>
      </c>
      <c r="D100" s="2">
        <f t="shared" si="10"/>
        <v>1.383571889103804</v>
      </c>
    </row>
    <row r="101" spans="1:4" x14ac:dyDescent="0.15">
      <c r="A101" s="59" t="s">
        <v>188</v>
      </c>
      <c r="B101" s="30">
        <v>69000</v>
      </c>
      <c r="C101" s="12">
        <f t="shared" si="9"/>
        <v>61107.142857142855</v>
      </c>
      <c r="D101" s="2">
        <f t="shared" si="10"/>
        <v>1.1291642314436003</v>
      </c>
    </row>
    <row r="102" spans="1:4" x14ac:dyDescent="0.15">
      <c r="A102" s="59" t="s">
        <v>189</v>
      </c>
      <c r="B102" s="30">
        <v>74000</v>
      </c>
      <c r="C102" s="12">
        <f t="shared" si="9"/>
        <v>66920</v>
      </c>
      <c r="D102" s="2">
        <f t="shared" si="10"/>
        <v>1.1057979677226539</v>
      </c>
    </row>
    <row r="103" spans="1:4" x14ac:dyDescent="0.15">
      <c r="A103" s="59" t="s">
        <v>190</v>
      </c>
      <c r="B103" s="30">
        <v>61000</v>
      </c>
      <c r="C103" s="12">
        <f t="shared" si="9"/>
        <v>73477.142857142855</v>
      </c>
      <c r="D103" s="2">
        <f t="shared" si="10"/>
        <v>0.83019014659563717</v>
      </c>
    </row>
    <row r="104" spans="1:4" x14ac:dyDescent="0.15">
      <c r="A104" s="59" t="s">
        <v>191</v>
      </c>
      <c r="B104" s="30">
        <v>69000</v>
      </c>
      <c r="C104" s="12">
        <f t="shared" si="9"/>
        <v>76042.857142857145</v>
      </c>
      <c r="D104" s="2">
        <f t="shared" si="10"/>
        <v>0.90738305466842006</v>
      </c>
    </row>
    <row r="105" spans="1:4" x14ac:dyDescent="0.15">
      <c r="A105" s="59" t="s">
        <v>192</v>
      </c>
      <c r="B105" s="30">
        <v>69000</v>
      </c>
      <c r="C105" s="12">
        <f t="shared" si="9"/>
        <v>79585.71428571429</v>
      </c>
      <c r="D105" s="2">
        <f t="shared" si="10"/>
        <v>0.86698976844372644</v>
      </c>
    </row>
    <row r="106" spans="1:4" x14ac:dyDescent="0.15">
      <c r="A106" s="59" t="s">
        <v>193</v>
      </c>
      <c r="B106" s="30">
        <v>95700</v>
      </c>
      <c r="C106" s="12">
        <f t="shared" si="9"/>
        <v>82830</v>
      </c>
      <c r="D106" s="2">
        <f t="shared" si="10"/>
        <v>1.155378486055777</v>
      </c>
    </row>
    <row r="107" spans="1:4" x14ac:dyDescent="0.15">
      <c r="A107" s="59" t="s">
        <v>194</v>
      </c>
      <c r="B107" s="30">
        <v>94600</v>
      </c>
      <c r="C107" s="12">
        <f t="shared" si="9"/>
        <v>88687.142857142855</v>
      </c>
      <c r="D107" s="2">
        <f t="shared" si="10"/>
        <v>1.0666709621301202</v>
      </c>
    </row>
    <row r="108" spans="1:4" x14ac:dyDescent="0.15">
      <c r="A108" s="59" t="s">
        <v>195</v>
      </c>
      <c r="B108" s="30">
        <v>93800</v>
      </c>
      <c r="C108" s="12">
        <f t="shared" si="9"/>
        <v>94458.571428571435</v>
      </c>
      <c r="D108" s="2">
        <f t="shared" si="10"/>
        <v>0.99302793363681729</v>
      </c>
    </row>
    <row r="109" spans="1:4" x14ac:dyDescent="0.15">
      <c r="A109" s="59" t="s">
        <v>196</v>
      </c>
      <c r="B109" s="30">
        <v>96710</v>
      </c>
      <c r="C109" s="12">
        <f t="shared" si="9"/>
        <v>101972.85714285714</v>
      </c>
      <c r="D109" s="2">
        <f t="shared" si="10"/>
        <v>0.94838962749190958</v>
      </c>
    </row>
    <row r="110" spans="1:4" x14ac:dyDescent="0.15">
      <c r="A110" s="59" t="s">
        <v>197</v>
      </c>
      <c r="B110" s="30">
        <v>102000</v>
      </c>
      <c r="C110" s="12">
        <f t="shared" si="9"/>
        <v>105301.42857142857</v>
      </c>
      <c r="D110" s="2">
        <f t="shared" si="10"/>
        <v>0.9686478273256367</v>
      </c>
    </row>
    <row r="111" spans="1:4" x14ac:dyDescent="0.15">
      <c r="A111" s="59" t="s">
        <v>198</v>
      </c>
      <c r="B111" s="30">
        <v>109400</v>
      </c>
      <c r="C111" s="12">
        <f t="shared" si="9"/>
        <v>110072.85714285714</v>
      </c>
      <c r="D111" s="2">
        <f t="shared" si="10"/>
        <v>0.99388716564353474</v>
      </c>
    </row>
    <row r="112" spans="1:4" x14ac:dyDescent="0.15">
      <c r="A112" s="59" t="s">
        <v>199</v>
      </c>
      <c r="B112" s="30">
        <v>121600</v>
      </c>
      <c r="C112" s="12">
        <f t="shared" si="9"/>
        <v>112672.85714285714</v>
      </c>
      <c r="D112" s="2">
        <f t="shared" si="10"/>
        <v>1.0792306424414551</v>
      </c>
    </row>
    <row r="113" spans="1:4" x14ac:dyDescent="0.15">
      <c r="A113" s="59" t="s">
        <v>200</v>
      </c>
      <c r="B113" s="30">
        <v>119000</v>
      </c>
      <c r="C113" s="12">
        <f t="shared" si="9"/>
        <v>116714.28571428571</v>
      </c>
      <c r="D113" s="2">
        <f t="shared" si="10"/>
        <v>1.0195838433292534</v>
      </c>
    </row>
    <row r="114" spans="1:4" x14ac:dyDescent="0.15">
      <c r="A114" s="59" t="s">
        <v>201</v>
      </c>
      <c r="B114" s="30">
        <v>128000</v>
      </c>
      <c r="C114" s="12">
        <f t="shared" si="9"/>
        <v>120285.71428571429</v>
      </c>
      <c r="D114" s="2">
        <f t="shared" si="10"/>
        <v>1.0641330166270784</v>
      </c>
    </row>
    <row r="115" spans="1:4" x14ac:dyDescent="0.15">
      <c r="A115" s="59" t="s">
        <v>202</v>
      </c>
      <c r="B115" s="30">
        <v>112000</v>
      </c>
      <c r="C115" s="12"/>
      <c r="D115" s="2"/>
    </row>
    <row r="116" spans="1:4" x14ac:dyDescent="0.15">
      <c r="A116" s="59" t="s">
        <v>203</v>
      </c>
      <c r="B116" s="30">
        <v>125000</v>
      </c>
      <c r="C116" s="12"/>
      <c r="D116" s="2"/>
    </row>
    <row r="117" spans="1:4" x14ac:dyDescent="0.15">
      <c r="A117" s="59" t="s">
        <v>204</v>
      </c>
      <c r="B117" s="30">
        <v>127000</v>
      </c>
      <c r="C117" s="12"/>
      <c r="D117" s="2"/>
    </row>
  </sheetData>
  <mergeCells count="1">
    <mergeCell ref="F32:M35"/>
  </mergeCells>
  <phoneticPr fontId="1" type="noConversion"/>
  <conditionalFormatting sqref="G9:BC9">
    <cfRule type="cellIs" dxfId="0" priority="1" operator="greaterThanOrEqual">
      <formula>105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9"/>
  <sheetViews>
    <sheetView topLeftCell="J7" workbookViewId="0">
      <selection activeCell="N58" sqref="N58"/>
    </sheetView>
  </sheetViews>
  <sheetFormatPr defaultRowHeight="13.5" x14ac:dyDescent="0.15"/>
  <cols>
    <col min="5" max="5" width="12.25" customWidth="1"/>
    <col min="6" max="7" width="12" customWidth="1"/>
    <col min="8" max="8" width="2.875" customWidth="1"/>
  </cols>
  <sheetData>
    <row r="1" spans="1:9" ht="18.75" x14ac:dyDescent="0.25">
      <c r="A1" s="78" t="s">
        <v>149</v>
      </c>
      <c r="B1" s="78"/>
      <c r="C1" s="78"/>
      <c r="D1" s="78"/>
      <c r="E1" s="78"/>
      <c r="F1" s="78"/>
      <c r="G1" s="78"/>
      <c r="I1" s="24" t="s">
        <v>150</v>
      </c>
    </row>
    <row r="2" spans="1:9" ht="27" x14ac:dyDescent="0.15">
      <c r="A2" s="2" t="s">
        <v>107</v>
      </c>
      <c r="B2" s="2" t="s">
        <v>1</v>
      </c>
      <c r="C2" s="2" t="s">
        <v>2</v>
      </c>
      <c r="D2" s="2" t="s">
        <v>3</v>
      </c>
      <c r="E2" s="13" t="s">
        <v>116</v>
      </c>
      <c r="F2" s="13" t="s">
        <v>117</v>
      </c>
      <c r="G2" s="23" t="s">
        <v>120</v>
      </c>
    </row>
    <row r="3" spans="1:9" x14ac:dyDescent="0.15">
      <c r="A3" s="12" t="s">
        <v>9</v>
      </c>
      <c r="B3" s="2">
        <v>1</v>
      </c>
      <c r="C3" s="2">
        <f>B3^2</f>
        <v>1</v>
      </c>
      <c r="D3" s="2">
        <f>B3^3</f>
        <v>1</v>
      </c>
      <c r="E3" s="1">
        <v>137619.30600000001</v>
      </c>
      <c r="F3" s="2" t="s">
        <v>118</v>
      </c>
      <c r="G3" s="21" t="s">
        <v>119</v>
      </c>
    </row>
    <row r="4" spans="1:9" x14ac:dyDescent="0.15">
      <c r="A4" s="12" t="s">
        <v>10</v>
      </c>
      <c r="B4" s="2">
        <v>2</v>
      </c>
      <c r="C4" s="2">
        <f>B4^2</f>
        <v>4</v>
      </c>
      <c r="D4" s="2">
        <f>B4^3</f>
        <v>8</v>
      </c>
      <c r="E4" s="1">
        <v>139486.27900000001</v>
      </c>
      <c r="F4" s="2" t="s">
        <v>118</v>
      </c>
      <c r="G4" s="21" t="s">
        <v>119</v>
      </c>
    </row>
    <row r="5" spans="1:9" x14ac:dyDescent="0.15">
      <c r="A5" s="12" t="s">
        <v>11</v>
      </c>
      <c r="B5" s="2">
        <v>3</v>
      </c>
      <c r="C5" s="2">
        <f>B5^2</f>
        <v>9</v>
      </c>
      <c r="D5" s="2">
        <f t="shared" ref="D5:D68" si="0">B5^3</f>
        <v>27</v>
      </c>
      <c r="E5" s="1">
        <v>141194.12</v>
      </c>
      <c r="F5" s="2" t="s">
        <v>118</v>
      </c>
      <c r="G5" s="21" t="s">
        <v>119</v>
      </c>
    </row>
    <row r="6" spans="1:9" x14ac:dyDescent="0.15">
      <c r="A6" s="12" t="s">
        <v>12</v>
      </c>
      <c r="B6" s="2">
        <v>4</v>
      </c>
      <c r="C6" s="2">
        <f>B6^2</f>
        <v>16</v>
      </c>
      <c r="D6" s="2">
        <f t="shared" si="0"/>
        <v>64</v>
      </c>
      <c r="E6" s="1">
        <v>142746.12300000002</v>
      </c>
      <c r="F6" s="2">
        <v>133585.71428571429</v>
      </c>
      <c r="G6" s="22">
        <f>F6/E6</f>
        <v>0.93582726786712289</v>
      </c>
    </row>
    <row r="7" spans="1:9" x14ac:dyDescent="0.15">
      <c r="A7" s="12" t="s">
        <v>13</v>
      </c>
      <c r="B7" s="2">
        <v>5</v>
      </c>
      <c r="C7" s="2">
        <f t="shared" ref="C7:C70" si="1">B7^2</f>
        <v>25</v>
      </c>
      <c r="D7" s="2">
        <f t="shared" si="0"/>
        <v>125</v>
      </c>
      <c r="E7" s="1">
        <v>144145.58199999999</v>
      </c>
      <c r="F7" s="2">
        <v>152342.85714285713</v>
      </c>
      <c r="G7" s="22">
        <f t="shared" ref="G7:G70" si="2">F7/E7</f>
        <v>1.0568680290378731</v>
      </c>
    </row>
    <row r="8" spans="1:9" x14ac:dyDescent="0.15">
      <c r="A8" s="12" t="s">
        <v>14</v>
      </c>
      <c r="B8" s="2">
        <v>6</v>
      </c>
      <c r="C8" s="2">
        <f t="shared" si="1"/>
        <v>36</v>
      </c>
      <c r="D8" s="2">
        <f t="shared" si="0"/>
        <v>216</v>
      </c>
      <c r="E8" s="1">
        <v>145395.791</v>
      </c>
      <c r="F8" s="2">
        <v>168371.42857142858</v>
      </c>
      <c r="G8" s="22">
        <f t="shared" si="2"/>
        <v>1.1580213389494101</v>
      </c>
    </row>
    <row r="9" spans="1:9" x14ac:dyDescent="0.15">
      <c r="A9" s="12" t="s">
        <v>15</v>
      </c>
      <c r="B9" s="2">
        <v>7</v>
      </c>
      <c r="C9" s="2">
        <f t="shared" si="1"/>
        <v>49</v>
      </c>
      <c r="D9" s="2">
        <f t="shared" si="0"/>
        <v>343</v>
      </c>
      <c r="E9" s="1">
        <v>146500.04399999999</v>
      </c>
      <c r="F9" s="2">
        <v>173142.85714285713</v>
      </c>
      <c r="G9" s="22">
        <f t="shared" si="2"/>
        <v>1.1818621511325766</v>
      </c>
    </row>
    <row r="10" spans="1:9" x14ac:dyDescent="0.15">
      <c r="A10" s="12" t="s">
        <v>16</v>
      </c>
      <c r="B10" s="2">
        <v>8</v>
      </c>
      <c r="C10" s="2">
        <f t="shared" si="1"/>
        <v>64</v>
      </c>
      <c r="D10" s="2">
        <f t="shared" si="0"/>
        <v>512</v>
      </c>
      <c r="E10" s="1">
        <v>147461.63500000001</v>
      </c>
      <c r="F10" s="2">
        <v>174885.71428571429</v>
      </c>
      <c r="G10" s="22">
        <f t="shared" si="2"/>
        <v>1.1859743334984336</v>
      </c>
    </row>
    <row r="11" spans="1:9" x14ac:dyDescent="0.15">
      <c r="A11" s="12" t="s">
        <v>17</v>
      </c>
      <c r="B11" s="2">
        <v>9</v>
      </c>
      <c r="C11" s="2">
        <f t="shared" si="1"/>
        <v>81</v>
      </c>
      <c r="D11" s="2">
        <f t="shared" si="0"/>
        <v>729</v>
      </c>
      <c r="E11" s="1">
        <v>148283.85800000001</v>
      </c>
      <c r="F11" s="2">
        <v>173571.42857142858</v>
      </c>
      <c r="G11" s="22">
        <f t="shared" si="2"/>
        <v>1.1705348843259027</v>
      </c>
    </row>
    <row r="12" spans="1:9" x14ac:dyDescent="0.15">
      <c r="A12" s="12" t="s">
        <v>18</v>
      </c>
      <c r="B12" s="2">
        <v>10</v>
      </c>
      <c r="C12" s="2">
        <f t="shared" si="1"/>
        <v>100</v>
      </c>
      <c r="D12" s="2">
        <f t="shared" si="0"/>
        <v>1000</v>
      </c>
      <c r="E12" s="1">
        <v>148970.00700000001</v>
      </c>
      <c r="F12" s="2">
        <v>167357.14285714287</v>
      </c>
      <c r="G12" s="22">
        <f t="shared" si="2"/>
        <v>1.1234284419221572</v>
      </c>
    </row>
    <row r="13" spans="1:9" x14ac:dyDescent="0.15">
      <c r="A13" s="12" t="s">
        <v>19</v>
      </c>
      <c r="B13" s="2">
        <v>11</v>
      </c>
      <c r="C13" s="2">
        <f t="shared" si="1"/>
        <v>121</v>
      </c>
      <c r="D13" s="2">
        <f t="shared" si="0"/>
        <v>1331</v>
      </c>
      <c r="E13" s="1">
        <v>149523.37600000002</v>
      </c>
      <c r="F13" s="2">
        <v>161457.14285714287</v>
      </c>
      <c r="G13" s="22">
        <f t="shared" si="2"/>
        <v>1.0798120479646129</v>
      </c>
    </row>
    <row r="14" spans="1:9" x14ac:dyDescent="0.15">
      <c r="A14" s="12" t="s">
        <v>20</v>
      </c>
      <c r="B14" s="2">
        <v>12</v>
      </c>
      <c r="C14" s="2">
        <f t="shared" si="1"/>
        <v>144</v>
      </c>
      <c r="D14" s="2">
        <f t="shared" si="0"/>
        <v>1728</v>
      </c>
      <c r="E14" s="1">
        <v>149947.25900000002</v>
      </c>
      <c r="F14" s="2">
        <v>156300</v>
      </c>
      <c r="G14" s="22">
        <f t="shared" si="2"/>
        <v>1.0423665030115687</v>
      </c>
    </row>
    <row r="15" spans="1:9" x14ac:dyDescent="0.15">
      <c r="A15" s="12" t="s">
        <v>21</v>
      </c>
      <c r="B15" s="2">
        <v>13</v>
      </c>
      <c r="C15" s="2">
        <f t="shared" si="1"/>
        <v>169</v>
      </c>
      <c r="D15" s="2">
        <f t="shared" si="0"/>
        <v>2197</v>
      </c>
      <c r="E15" s="1">
        <v>150244.95000000001</v>
      </c>
      <c r="F15" s="2">
        <v>150714.28571428571</v>
      </c>
      <c r="G15" s="22">
        <f t="shared" si="2"/>
        <v>1.0031238035906411</v>
      </c>
    </row>
    <row r="16" spans="1:9" x14ac:dyDescent="0.15">
      <c r="A16" s="12" t="s">
        <v>22</v>
      </c>
      <c r="B16" s="2">
        <v>14</v>
      </c>
      <c r="C16" s="2">
        <f t="shared" si="1"/>
        <v>196</v>
      </c>
      <c r="D16" s="2">
        <f t="shared" si="0"/>
        <v>2744</v>
      </c>
      <c r="E16" s="1">
        <v>150419.74300000002</v>
      </c>
      <c r="F16" s="2">
        <v>147042.85714285713</v>
      </c>
      <c r="G16" s="22">
        <f t="shared" si="2"/>
        <v>0.97755024845945326</v>
      </c>
    </row>
    <row r="17" spans="1:7" x14ac:dyDescent="0.15">
      <c r="A17" s="25" t="s">
        <v>23</v>
      </c>
      <c r="B17" s="60">
        <v>15</v>
      </c>
      <c r="C17" s="60">
        <f t="shared" si="1"/>
        <v>225</v>
      </c>
      <c r="D17" s="60">
        <f t="shared" si="0"/>
        <v>3375</v>
      </c>
      <c r="E17" s="61">
        <v>150474.932</v>
      </c>
      <c r="F17" s="60">
        <v>144185.71428571429</v>
      </c>
      <c r="G17" s="62">
        <f t="shared" si="2"/>
        <v>0.95820421627247709</v>
      </c>
    </row>
    <row r="18" spans="1:7" x14ac:dyDescent="0.15">
      <c r="A18" s="12" t="s">
        <v>24</v>
      </c>
      <c r="B18" s="2">
        <v>16</v>
      </c>
      <c r="C18" s="2">
        <f t="shared" si="1"/>
        <v>256</v>
      </c>
      <c r="D18" s="2">
        <f t="shared" si="0"/>
        <v>4096</v>
      </c>
      <c r="E18" s="1">
        <v>150413.81100000002</v>
      </c>
      <c r="F18" s="2">
        <v>145642.85714285713</v>
      </c>
      <c r="G18" s="22">
        <f t="shared" si="2"/>
        <v>0.96828114502635076</v>
      </c>
    </row>
    <row r="19" spans="1:7" x14ac:dyDescent="0.15">
      <c r="A19" s="12" t="s">
        <v>25</v>
      </c>
      <c r="B19" s="2">
        <v>17</v>
      </c>
      <c r="C19" s="2">
        <f t="shared" si="1"/>
        <v>289</v>
      </c>
      <c r="D19" s="2">
        <f t="shared" si="0"/>
        <v>4913</v>
      </c>
      <c r="E19" s="1">
        <v>150239.674</v>
      </c>
      <c r="F19" s="2">
        <v>149071.42857142858</v>
      </c>
      <c r="G19" s="22">
        <f t="shared" si="2"/>
        <v>0.99222412164864371</v>
      </c>
    </row>
    <row r="20" spans="1:7" x14ac:dyDescent="0.15">
      <c r="A20" s="12" t="s">
        <v>26</v>
      </c>
      <c r="B20" s="2">
        <v>18</v>
      </c>
      <c r="C20" s="2">
        <f t="shared" si="1"/>
        <v>324</v>
      </c>
      <c r="D20" s="2">
        <f t="shared" si="0"/>
        <v>5832</v>
      </c>
      <c r="E20" s="1">
        <v>149955.815</v>
      </c>
      <c r="F20" s="2">
        <v>153185.71428571429</v>
      </c>
      <c r="G20" s="22">
        <f t="shared" si="2"/>
        <v>1.0215390065781329</v>
      </c>
    </row>
    <row r="21" spans="1:7" x14ac:dyDescent="0.15">
      <c r="A21" s="12" t="s">
        <v>27</v>
      </c>
      <c r="B21" s="2">
        <v>19</v>
      </c>
      <c r="C21" s="2">
        <f t="shared" si="1"/>
        <v>361</v>
      </c>
      <c r="D21" s="2">
        <f t="shared" si="0"/>
        <v>6859</v>
      </c>
      <c r="E21" s="1">
        <v>149565.52799999999</v>
      </c>
      <c r="F21" s="2">
        <v>156585.71428571429</v>
      </c>
      <c r="G21" s="22">
        <f t="shared" si="2"/>
        <v>1.0469371945500323</v>
      </c>
    </row>
    <row r="22" spans="1:7" x14ac:dyDescent="0.15">
      <c r="A22" s="12" t="s">
        <v>28</v>
      </c>
      <c r="B22" s="2">
        <v>20</v>
      </c>
      <c r="C22" s="2">
        <f t="shared" si="1"/>
        <v>400</v>
      </c>
      <c r="D22" s="2">
        <f t="shared" si="0"/>
        <v>8000</v>
      </c>
      <c r="E22" s="1">
        <v>149072.10700000002</v>
      </c>
      <c r="F22" s="2">
        <v>160028.57142857142</v>
      </c>
      <c r="G22" s="22">
        <f t="shared" si="2"/>
        <v>1.073497749841098</v>
      </c>
    </row>
    <row r="23" spans="1:7" x14ac:dyDescent="0.15">
      <c r="A23" s="12" t="s">
        <v>29</v>
      </c>
      <c r="B23" s="2">
        <v>21</v>
      </c>
      <c r="C23" s="2">
        <f t="shared" si="1"/>
        <v>441</v>
      </c>
      <c r="D23" s="2">
        <f t="shared" si="0"/>
        <v>9261</v>
      </c>
      <c r="E23" s="1">
        <v>148478.84600000002</v>
      </c>
      <c r="F23" s="2">
        <v>161714.28571428571</v>
      </c>
      <c r="G23" s="22">
        <f t="shared" si="2"/>
        <v>1.0891402382955326</v>
      </c>
    </row>
    <row r="24" spans="1:7" x14ac:dyDescent="0.15">
      <c r="A24" s="12" t="s">
        <v>30</v>
      </c>
      <c r="B24" s="2">
        <v>22</v>
      </c>
      <c r="C24" s="2">
        <f t="shared" si="1"/>
        <v>484</v>
      </c>
      <c r="D24" s="2">
        <f t="shared" si="0"/>
        <v>10648</v>
      </c>
      <c r="E24" s="1">
        <v>147789.03900000002</v>
      </c>
      <c r="F24" s="2">
        <v>163142.85714285713</v>
      </c>
      <c r="G24" s="22">
        <f t="shared" si="2"/>
        <v>1.1038901006918187</v>
      </c>
    </row>
    <row r="25" spans="1:7" x14ac:dyDescent="0.15">
      <c r="A25" s="12" t="s">
        <v>31</v>
      </c>
      <c r="B25" s="2">
        <v>23</v>
      </c>
      <c r="C25" s="2">
        <f t="shared" si="1"/>
        <v>529</v>
      </c>
      <c r="D25" s="2">
        <f t="shared" si="0"/>
        <v>12167</v>
      </c>
      <c r="E25" s="1">
        <v>147005.98000000001</v>
      </c>
      <c r="F25" s="2">
        <v>162000</v>
      </c>
      <c r="G25" s="22">
        <f t="shared" si="2"/>
        <v>1.1019959868299234</v>
      </c>
    </row>
    <row r="26" spans="1:7" x14ac:dyDescent="0.15">
      <c r="A26" s="12" t="s">
        <v>32</v>
      </c>
      <c r="B26" s="2">
        <v>24</v>
      </c>
      <c r="C26" s="2">
        <f t="shared" si="1"/>
        <v>576</v>
      </c>
      <c r="D26" s="2">
        <f t="shared" si="0"/>
        <v>13824</v>
      </c>
      <c r="E26" s="1">
        <v>146132.96300000002</v>
      </c>
      <c r="F26" s="2">
        <v>159571.42857142858</v>
      </c>
      <c r="G26" s="22">
        <f t="shared" si="2"/>
        <v>1.0919605357719913</v>
      </c>
    </row>
    <row r="27" spans="1:7" x14ac:dyDescent="0.15">
      <c r="A27" s="12" t="s">
        <v>33</v>
      </c>
      <c r="B27" s="2">
        <v>25</v>
      </c>
      <c r="C27" s="2">
        <f t="shared" si="1"/>
        <v>625</v>
      </c>
      <c r="D27" s="2">
        <f t="shared" si="0"/>
        <v>15625</v>
      </c>
      <c r="E27" s="1">
        <v>145173.28200000001</v>
      </c>
      <c r="F27" s="2">
        <v>156714.28571428571</v>
      </c>
      <c r="G27" s="22">
        <f t="shared" si="2"/>
        <v>1.0794981249668634</v>
      </c>
    </row>
    <row r="28" spans="1:7" x14ac:dyDescent="0.15">
      <c r="A28" s="12" t="s">
        <v>34</v>
      </c>
      <c r="B28" s="2">
        <v>26</v>
      </c>
      <c r="C28" s="2">
        <f t="shared" si="1"/>
        <v>676</v>
      </c>
      <c r="D28" s="2">
        <f t="shared" si="0"/>
        <v>17576</v>
      </c>
      <c r="E28" s="1">
        <v>144130.231</v>
      </c>
      <c r="F28" s="2">
        <v>154714.28571428571</v>
      </c>
      <c r="G28" s="22">
        <f t="shared" si="2"/>
        <v>1.0734339676059057</v>
      </c>
    </row>
    <row r="29" spans="1:7" x14ac:dyDescent="0.15">
      <c r="A29" s="12" t="s">
        <v>35</v>
      </c>
      <c r="B29" s="2">
        <v>27</v>
      </c>
      <c r="C29" s="2">
        <f t="shared" si="1"/>
        <v>729</v>
      </c>
      <c r="D29" s="2">
        <f t="shared" si="0"/>
        <v>19683</v>
      </c>
      <c r="E29" s="1">
        <v>143007.10399999999</v>
      </c>
      <c r="F29" s="2">
        <v>153714.28571428571</v>
      </c>
      <c r="G29" s="22">
        <f t="shared" si="2"/>
        <v>1.0748716771041369</v>
      </c>
    </row>
    <row r="30" spans="1:7" x14ac:dyDescent="0.15">
      <c r="A30" s="12" t="s">
        <v>36</v>
      </c>
      <c r="B30" s="2">
        <v>28</v>
      </c>
      <c r="C30" s="2">
        <f t="shared" si="1"/>
        <v>784</v>
      </c>
      <c r="D30" s="2">
        <f t="shared" si="0"/>
        <v>21952</v>
      </c>
      <c r="E30" s="1">
        <v>141807.19500000001</v>
      </c>
      <c r="F30" s="2">
        <v>154428.57142857142</v>
      </c>
      <c r="G30" s="22">
        <f t="shared" si="2"/>
        <v>1.0890037802988164</v>
      </c>
    </row>
    <row r="31" spans="1:7" x14ac:dyDescent="0.15">
      <c r="A31" s="12" t="s">
        <v>37</v>
      </c>
      <c r="B31" s="2">
        <v>29</v>
      </c>
      <c r="C31" s="2">
        <f t="shared" si="1"/>
        <v>841</v>
      </c>
      <c r="D31" s="2">
        <f t="shared" si="0"/>
        <v>24389</v>
      </c>
      <c r="E31" s="1">
        <v>140533.79800000001</v>
      </c>
      <c r="F31" s="2">
        <v>153857.14285714287</v>
      </c>
      <c r="G31" s="22">
        <f t="shared" si="2"/>
        <v>1.0948052713777996</v>
      </c>
    </row>
    <row r="32" spans="1:7" x14ac:dyDescent="0.15">
      <c r="A32" s="12" t="s">
        <v>38</v>
      </c>
      <c r="B32" s="2">
        <v>30</v>
      </c>
      <c r="C32" s="2">
        <f t="shared" si="1"/>
        <v>900</v>
      </c>
      <c r="D32" s="2">
        <f t="shared" si="0"/>
        <v>27000</v>
      </c>
      <c r="E32" s="1">
        <v>139190.20700000002</v>
      </c>
      <c r="F32" s="2">
        <v>151142.85714285713</v>
      </c>
      <c r="G32" s="22">
        <f t="shared" si="2"/>
        <v>1.0858727808548851</v>
      </c>
    </row>
    <row r="33" spans="1:36" x14ac:dyDescent="0.15">
      <c r="A33" s="12" t="s">
        <v>39</v>
      </c>
      <c r="B33" s="2">
        <v>31</v>
      </c>
      <c r="C33" s="2">
        <f t="shared" si="1"/>
        <v>961</v>
      </c>
      <c r="D33" s="2">
        <f t="shared" si="0"/>
        <v>29791</v>
      </c>
      <c r="E33" s="1">
        <v>137779.71600000001</v>
      </c>
      <c r="F33" s="2">
        <v>148000</v>
      </c>
      <c r="G33" s="22">
        <f t="shared" si="2"/>
        <v>1.0741784371220506</v>
      </c>
    </row>
    <row r="34" spans="1:36" x14ac:dyDescent="0.15">
      <c r="A34" s="12" t="s">
        <v>40</v>
      </c>
      <c r="B34" s="2">
        <v>32</v>
      </c>
      <c r="C34" s="2">
        <f t="shared" si="1"/>
        <v>1024</v>
      </c>
      <c r="D34" s="2">
        <f t="shared" si="0"/>
        <v>32768</v>
      </c>
      <c r="E34" s="1">
        <v>136305.61900000001</v>
      </c>
      <c r="F34" s="2">
        <v>142857.14285714287</v>
      </c>
      <c r="G34" s="22">
        <f t="shared" si="2"/>
        <v>1.0480649580348032</v>
      </c>
    </row>
    <row r="35" spans="1:36" x14ac:dyDescent="0.15">
      <c r="A35" s="12" t="s">
        <v>41</v>
      </c>
      <c r="B35" s="2">
        <v>33</v>
      </c>
      <c r="C35" s="2">
        <f t="shared" si="1"/>
        <v>1089</v>
      </c>
      <c r="D35" s="2">
        <f t="shared" si="0"/>
        <v>35937</v>
      </c>
      <c r="E35" s="1">
        <v>134771.21000000002</v>
      </c>
      <c r="F35" s="2">
        <v>136428.57142857142</v>
      </c>
      <c r="G35" s="22">
        <f t="shared" si="2"/>
        <v>1.0122975925538651</v>
      </c>
    </row>
    <row r="36" spans="1:36" x14ac:dyDescent="0.15">
      <c r="A36" s="12" t="s">
        <v>42</v>
      </c>
      <c r="B36" s="2">
        <v>34</v>
      </c>
      <c r="C36" s="2">
        <f t="shared" si="1"/>
        <v>1156</v>
      </c>
      <c r="D36" s="2">
        <f t="shared" si="0"/>
        <v>39304</v>
      </c>
      <c r="E36" s="1">
        <v>133179.783</v>
      </c>
      <c r="F36" s="2">
        <v>128857.14285714286</v>
      </c>
      <c r="G36" s="22">
        <f t="shared" si="2"/>
        <v>0.96754282034791161</v>
      </c>
    </row>
    <row r="37" spans="1:36" x14ac:dyDescent="0.15">
      <c r="A37" s="12" t="s">
        <v>43</v>
      </c>
      <c r="B37" s="2">
        <v>35</v>
      </c>
      <c r="C37" s="2">
        <f t="shared" si="1"/>
        <v>1225</v>
      </c>
      <c r="D37" s="2">
        <f t="shared" si="0"/>
        <v>42875</v>
      </c>
      <c r="E37" s="1">
        <v>131534.63200000001</v>
      </c>
      <c r="F37" s="2">
        <v>118857.14285714286</v>
      </c>
      <c r="G37" s="22">
        <f t="shared" si="2"/>
        <v>0.90361862157445227</v>
      </c>
    </row>
    <row r="38" spans="1:36" x14ac:dyDescent="0.15">
      <c r="A38" s="12" t="s">
        <v>44</v>
      </c>
      <c r="B38" s="2">
        <v>36</v>
      </c>
      <c r="C38" s="2">
        <f t="shared" si="1"/>
        <v>1296</v>
      </c>
      <c r="D38" s="2">
        <f t="shared" si="0"/>
        <v>46656</v>
      </c>
      <c r="E38" s="1">
        <v>129839.05100000001</v>
      </c>
      <c r="F38" s="2">
        <v>110142.85714285714</v>
      </c>
      <c r="G38" s="22">
        <f t="shared" si="2"/>
        <v>0.84830300510173273</v>
      </c>
    </row>
    <row r="39" spans="1:36" x14ac:dyDescent="0.15">
      <c r="A39" s="12" t="s">
        <v>45</v>
      </c>
      <c r="B39" s="2">
        <v>37</v>
      </c>
      <c r="C39" s="2">
        <f t="shared" si="1"/>
        <v>1369</v>
      </c>
      <c r="D39" s="2">
        <f t="shared" si="0"/>
        <v>50653</v>
      </c>
      <c r="E39" s="1">
        <v>128096.33400000002</v>
      </c>
      <c r="F39" s="2">
        <v>102571.42857142857</v>
      </c>
      <c r="G39" s="22">
        <f t="shared" si="2"/>
        <v>0.80073664380924869</v>
      </c>
    </row>
    <row r="40" spans="1:36" x14ac:dyDescent="0.15">
      <c r="A40" s="12" t="s">
        <v>46</v>
      </c>
      <c r="B40" s="2">
        <v>38</v>
      </c>
      <c r="C40" s="2">
        <f t="shared" si="1"/>
        <v>1444</v>
      </c>
      <c r="D40" s="2">
        <f t="shared" si="0"/>
        <v>54872</v>
      </c>
      <c r="E40" s="1">
        <v>126309.77500000001</v>
      </c>
      <c r="F40" s="2">
        <v>96285.71428571429</v>
      </c>
      <c r="G40" s="22">
        <f t="shared" si="2"/>
        <v>0.76229820127313408</v>
      </c>
    </row>
    <row r="41" spans="1:36" x14ac:dyDescent="0.15">
      <c r="A41" s="12" t="s">
        <v>47</v>
      </c>
      <c r="B41" s="2">
        <v>39</v>
      </c>
      <c r="C41" s="2">
        <f t="shared" si="1"/>
        <v>1521</v>
      </c>
      <c r="D41" s="2">
        <f t="shared" si="0"/>
        <v>59319</v>
      </c>
      <c r="E41" s="1">
        <v>124482.66800000001</v>
      </c>
      <c r="F41" s="2">
        <v>90857.142857142855</v>
      </c>
      <c r="G41" s="22">
        <f t="shared" si="2"/>
        <v>0.72987785622608004</v>
      </c>
    </row>
    <row r="42" spans="1:36" x14ac:dyDescent="0.15">
      <c r="A42" s="12" t="s">
        <v>48</v>
      </c>
      <c r="B42" s="2">
        <v>40</v>
      </c>
      <c r="C42" s="2">
        <f t="shared" si="1"/>
        <v>1600</v>
      </c>
      <c r="D42" s="2">
        <f t="shared" si="0"/>
        <v>64000</v>
      </c>
      <c r="E42" s="1">
        <v>122618.307</v>
      </c>
      <c r="F42" s="2">
        <v>85428.571428571435</v>
      </c>
      <c r="G42" s="22">
        <f t="shared" si="2"/>
        <v>0.69670323721376637</v>
      </c>
    </row>
    <row r="43" spans="1:36" x14ac:dyDescent="0.15">
      <c r="A43" s="25" t="s">
        <v>49</v>
      </c>
      <c r="B43" s="60">
        <v>41</v>
      </c>
      <c r="C43" s="60">
        <f t="shared" si="1"/>
        <v>1681</v>
      </c>
      <c r="D43" s="60">
        <f t="shared" si="0"/>
        <v>68921</v>
      </c>
      <c r="E43" s="61">
        <v>120719.986</v>
      </c>
      <c r="F43" s="60">
        <v>82571.428571428565</v>
      </c>
      <c r="G43" s="62">
        <f t="shared" si="2"/>
        <v>0.68399136967617413</v>
      </c>
    </row>
    <row r="44" spans="1:36" x14ac:dyDescent="0.15">
      <c r="A44" s="12" t="s">
        <v>50</v>
      </c>
      <c r="B44" s="2">
        <v>42</v>
      </c>
      <c r="C44" s="2">
        <f t="shared" si="1"/>
        <v>1764</v>
      </c>
      <c r="D44" s="2">
        <f t="shared" si="0"/>
        <v>74088</v>
      </c>
      <c r="E44" s="1">
        <v>118790.99900000001</v>
      </c>
      <c r="F44" s="2">
        <v>82928.571428571435</v>
      </c>
      <c r="G44" s="22">
        <f t="shared" si="2"/>
        <v>0.69810484065860434</v>
      </c>
      <c r="I44" s="79" t="s">
        <v>206</v>
      </c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36" x14ac:dyDescent="0.15">
      <c r="A45" s="12" t="s">
        <v>51</v>
      </c>
      <c r="B45" s="2">
        <v>43</v>
      </c>
      <c r="C45" s="2">
        <f t="shared" si="1"/>
        <v>1849</v>
      </c>
      <c r="D45" s="2">
        <f t="shared" si="0"/>
        <v>79507</v>
      </c>
      <c r="E45" s="1">
        <v>116834.64000000001</v>
      </c>
      <c r="F45" s="2">
        <v>84142.857142857145</v>
      </c>
      <c r="G45" s="22">
        <f t="shared" si="2"/>
        <v>0.72018758428884733</v>
      </c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spans="1:36" x14ac:dyDescent="0.15">
      <c r="A46" s="12" t="s">
        <v>52</v>
      </c>
      <c r="B46" s="2">
        <v>44</v>
      </c>
      <c r="C46" s="2">
        <f t="shared" si="1"/>
        <v>1936</v>
      </c>
      <c r="D46" s="2">
        <f t="shared" si="0"/>
        <v>85184</v>
      </c>
      <c r="E46" s="1">
        <v>114854.20300000002</v>
      </c>
      <c r="F46" s="2">
        <v>85642.857142857145</v>
      </c>
      <c r="G46" s="22">
        <f t="shared" si="2"/>
        <v>0.74566585206165359</v>
      </c>
    </row>
    <row r="47" spans="1:36" x14ac:dyDescent="0.15">
      <c r="A47" s="12" t="s">
        <v>53</v>
      </c>
      <c r="B47" s="2">
        <v>45</v>
      </c>
      <c r="C47" s="2">
        <f t="shared" si="1"/>
        <v>2025</v>
      </c>
      <c r="D47" s="2">
        <f t="shared" si="0"/>
        <v>91125</v>
      </c>
      <c r="E47" s="1">
        <v>112852.98200000002</v>
      </c>
      <c r="F47" s="2">
        <v>87500</v>
      </c>
      <c r="G47" s="22">
        <f t="shared" si="2"/>
        <v>0.77534504139199434</v>
      </c>
      <c r="I47" s="3" t="s">
        <v>151</v>
      </c>
    </row>
    <row r="48" spans="1:36" x14ac:dyDescent="0.15">
      <c r="A48" s="12" t="s">
        <v>54</v>
      </c>
      <c r="B48" s="2">
        <v>46</v>
      </c>
      <c r="C48" s="2">
        <f t="shared" si="1"/>
        <v>2116</v>
      </c>
      <c r="D48" s="2">
        <f t="shared" si="0"/>
        <v>97336</v>
      </c>
      <c r="E48" s="1">
        <v>110834.27100000001</v>
      </c>
      <c r="F48" s="2">
        <v>91071.428571428565</v>
      </c>
      <c r="G48" s="22">
        <f t="shared" si="2"/>
        <v>0.82169014827037168</v>
      </c>
      <c r="I48" s="17" t="s">
        <v>121</v>
      </c>
      <c r="J48" s="17" t="s">
        <v>123</v>
      </c>
      <c r="K48" s="17" t="s">
        <v>124</v>
      </c>
      <c r="L48" s="17" t="s">
        <v>125</v>
      </c>
      <c r="M48" s="17" t="s">
        <v>126</v>
      </c>
      <c r="N48" s="17" t="s">
        <v>127</v>
      </c>
      <c r="O48" s="17" t="s">
        <v>128</v>
      </c>
      <c r="P48" s="17" t="s">
        <v>129</v>
      </c>
      <c r="Q48" s="17" t="s">
        <v>130</v>
      </c>
      <c r="R48" s="17" t="s">
        <v>131</v>
      </c>
      <c r="S48" s="17" t="s">
        <v>132</v>
      </c>
      <c r="T48" s="17" t="s">
        <v>133</v>
      </c>
      <c r="U48" s="17" t="s">
        <v>134</v>
      </c>
      <c r="V48" s="17" t="s">
        <v>135</v>
      </c>
      <c r="W48" s="17" t="s">
        <v>136</v>
      </c>
      <c r="X48" s="17" t="s">
        <v>137</v>
      </c>
      <c r="Y48" s="17" t="s">
        <v>138</v>
      </c>
      <c r="Z48" s="17" t="s">
        <v>139</v>
      </c>
      <c r="AA48" s="17" t="s">
        <v>140</v>
      </c>
      <c r="AB48" s="17" t="s">
        <v>141</v>
      </c>
      <c r="AC48" s="17" t="s">
        <v>142</v>
      </c>
      <c r="AD48" s="17" t="s">
        <v>143</v>
      </c>
      <c r="AE48" s="17" t="s">
        <v>144</v>
      </c>
      <c r="AF48" s="17" t="s">
        <v>145</v>
      </c>
      <c r="AG48" s="17" t="s">
        <v>146</v>
      </c>
      <c r="AH48" s="17" t="s">
        <v>147</v>
      </c>
      <c r="AI48" s="17" t="s">
        <v>148</v>
      </c>
      <c r="AJ48" s="17"/>
    </row>
    <row r="49" spans="1:36" x14ac:dyDescent="0.15">
      <c r="A49" s="12" t="s">
        <v>55</v>
      </c>
      <c r="B49" s="2">
        <v>47</v>
      </c>
      <c r="C49" s="2">
        <f t="shared" si="1"/>
        <v>2209</v>
      </c>
      <c r="D49" s="2">
        <f t="shared" si="0"/>
        <v>103823</v>
      </c>
      <c r="E49" s="1">
        <v>108801.36400000002</v>
      </c>
      <c r="F49" s="2">
        <v>96357.142857142855</v>
      </c>
      <c r="G49" s="22">
        <f t="shared" si="2"/>
        <v>0.8856244013369432</v>
      </c>
      <c r="I49" s="17" t="s">
        <v>122</v>
      </c>
      <c r="J49" s="17">
        <v>0.95820421627247709</v>
      </c>
      <c r="K49" s="17">
        <v>0.96828114502635076</v>
      </c>
      <c r="L49" s="17">
        <v>0.99222412164864371</v>
      </c>
      <c r="M49" s="17">
        <v>1.0215390065781329</v>
      </c>
      <c r="N49" s="17">
        <v>1.0469371945500323</v>
      </c>
      <c r="O49" s="17">
        <v>1.073497749841098</v>
      </c>
      <c r="P49" s="17">
        <v>1.0891402382955326</v>
      </c>
      <c r="Q49" s="17">
        <v>1.1038901006918187</v>
      </c>
      <c r="R49" s="17">
        <v>1.1019959868299234</v>
      </c>
      <c r="S49" s="17">
        <v>1.0919605357719913</v>
      </c>
      <c r="T49" s="17">
        <v>1.0794981249668634</v>
      </c>
      <c r="U49" s="17">
        <v>1.0734339676059057</v>
      </c>
      <c r="V49" s="17">
        <v>1.0748716771041369</v>
      </c>
      <c r="W49" s="17">
        <v>1.0890037802988164</v>
      </c>
      <c r="X49" s="17">
        <v>1.0948052713777996</v>
      </c>
      <c r="Y49" s="17">
        <v>1.0858727808548851</v>
      </c>
      <c r="Z49" s="17">
        <v>1.0741784371220506</v>
      </c>
      <c r="AA49" s="17">
        <v>1.0480649580348032</v>
      </c>
      <c r="AB49" s="17">
        <v>1.0122975925538651</v>
      </c>
      <c r="AC49" s="17">
        <v>0.96754282034791161</v>
      </c>
      <c r="AD49" s="17">
        <v>0.90361862157445227</v>
      </c>
      <c r="AE49" s="17">
        <v>0.84830300510173273</v>
      </c>
      <c r="AF49" s="17">
        <v>0.80073664380924869</v>
      </c>
      <c r="AG49" s="17">
        <v>0.76229820127313408</v>
      </c>
      <c r="AH49" s="17">
        <v>0.72987785622608004</v>
      </c>
      <c r="AI49" s="17">
        <v>0.69670323721376637</v>
      </c>
      <c r="AJ49" s="17"/>
    </row>
    <row r="50" spans="1:36" x14ac:dyDescent="0.15">
      <c r="A50" s="12" t="s">
        <v>56</v>
      </c>
      <c r="B50" s="2">
        <v>48</v>
      </c>
      <c r="C50" s="2">
        <f t="shared" si="1"/>
        <v>2304</v>
      </c>
      <c r="D50" s="2">
        <f t="shared" si="0"/>
        <v>110592</v>
      </c>
      <c r="E50" s="1">
        <v>106757.55500000001</v>
      </c>
      <c r="F50" s="2">
        <v>99785.71428571429</v>
      </c>
      <c r="G50" s="22">
        <f t="shared" si="2"/>
        <v>0.93469463857348811</v>
      </c>
    </row>
    <row r="51" spans="1:36" x14ac:dyDescent="0.15">
      <c r="A51" s="12" t="s">
        <v>57</v>
      </c>
      <c r="B51" s="2">
        <v>49</v>
      </c>
      <c r="C51" s="2">
        <f t="shared" si="1"/>
        <v>2401</v>
      </c>
      <c r="D51" s="2">
        <f t="shared" si="0"/>
        <v>117649</v>
      </c>
      <c r="E51" s="1">
        <v>104706.13800000004</v>
      </c>
      <c r="F51" s="2">
        <v>101714.28571428571</v>
      </c>
      <c r="G51" s="22">
        <f t="shared" si="2"/>
        <v>0.97142619962055787</v>
      </c>
    </row>
    <row r="52" spans="1:36" x14ac:dyDescent="0.15">
      <c r="A52" s="12" t="s">
        <v>58</v>
      </c>
      <c r="B52" s="2">
        <v>50</v>
      </c>
      <c r="C52" s="2">
        <f t="shared" si="1"/>
        <v>2500</v>
      </c>
      <c r="D52" s="2">
        <f t="shared" si="0"/>
        <v>125000</v>
      </c>
      <c r="E52" s="1">
        <v>102650.40700000001</v>
      </c>
      <c r="F52" s="2">
        <v>103357.14285714286</v>
      </c>
      <c r="G52" s="22">
        <f t="shared" si="2"/>
        <v>1.0068848811982094</v>
      </c>
    </row>
    <row r="53" spans="1:36" x14ac:dyDescent="0.15">
      <c r="A53" s="12" t="s">
        <v>59</v>
      </c>
      <c r="B53" s="2">
        <v>51</v>
      </c>
      <c r="C53" s="2">
        <f t="shared" si="1"/>
        <v>2601</v>
      </c>
      <c r="D53" s="2">
        <f t="shared" si="0"/>
        <v>132651</v>
      </c>
      <c r="E53" s="1">
        <v>100593.65600000003</v>
      </c>
      <c r="F53" s="2">
        <v>106142.85714285714</v>
      </c>
      <c r="G53" s="22">
        <f t="shared" si="2"/>
        <v>1.0551645239224341</v>
      </c>
    </row>
    <row r="54" spans="1:36" x14ac:dyDescent="0.15">
      <c r="A54" s="12" t="s">
        <v>60</v>
      </c>
      <c r="B54" s="2">
        <v>52</v>
      </c>
      <c r="C54" s="2">
        <f t="shared" si="1"/>
        <v>2704</v>
      </c>
      <c r="D54" s="2">
        <f t="shared" si="0"/>
        <v>140608</v>
      </c>
      <c r="E54" s="1">
        <v>98539.179000000004</v>
      </c>
      <c r="F54" s="2">
        <v>108142.85714285714</v>
      </c>
      <c r="G54" s="22">
        <f t="shared" si="2"/>
        <v>1.0974605049516106</v>
      </c>
    </row>
    <row r="55" spans="1:36" x14ac:dyDescent="0.15">
      <c r="A55" s="12" t="s">
        <v>61</v>
      </c>
      <c r="B55" s="2">
        <v>53</v>
      </c>
      <c r="C55" s="2">
        <f t="shared" si="1"/>
        <v>2809</v>
      </c>
      <c r="D55" s="2">
        <f t="shared" si="0"/>
        <v>148877</v>
      </c>
      <c r="E55" s="1">
        <v>96490.270000000033</v>
      </c>
      <c r="F55" s="2">
        <v>109285.71428571429</v>
      </c>
      <c r="G55" s="22">
        <f t="shared" si="2"/>
        <v>1.1326086483716364</v>
      </c>
    </row>
    <row r="56" spans="1:36" x14ac:dyDescent="0.15">
      <c r="A56" s="12" t="s">
        <v>62</v>
      </c>
      <c r="B56" s="2">
        <v>54</v>
      </c>
      <c r="C56" s="2">
        <f t="shared" si="1"/>
        <v>2916</v>
      </c>
      <c r="D56" s="2">
        <f t="shared" si="0"/>
        <v>157464</v>
      </c>
      <c r="E56" s="1">
        <v>94450.222999999998</v>
      </c>
      <c r="F56" s="2">
        <v>112857.14285714286</v>
      </c>
      <c r="G56" s="22">
        <f t="shared" si="2"/>
        <v>1.1948848745136669</v>
      </c>
    </row>
    <row r="57" spans="1:36" x14ac:dyDescent="0.15">
      <c r="A57" s="12" t="s">
        <v>63</v>
      </c>
      <c r="B57" s="2">
        <v>55</v>
      </c>
      <c r="C57" s="2">
        <f t="shared" si="1"/>
        <v>3025</v>
      </c>
      <c r="D57" s="2">
        <f t="shared" si="0"/>
        <v>166375</v>
      </c>
      <c r="E57" s="1">
        <v>92422.331999999995</v>
      </c>
      <c r="F57" s="2">
        <v>116428.57142857143</v>
      </c>
      <c r="G57" s="22">
        <f t="shared" si="2"/>
        <v>1.2597450086908806</v>
      </c>
    </row>
    <row r="58" spans="1:36" x14ac:dyDescent="0.15">
      <c r="A58" s="12" t="s">
        <v>64</v>
      </c>
      <c r="B58" s="2">
        <v>56</v>
      </c>
      <c r="C58" s="2">
        <f t="shared" si="1"/>
        <v>3136</v>
      </c>
      <c r="D58" s="2">
        <f t="shared" si="0"/>
        <v>175616</v>
      </c>
      <c r="E58" s="1">
        <v>90409.891000000032</v>
      </c>
      <c r="F58" s="2">
        <v>118428.57142857143</v>
      </c>
      <c r="G58" s="22">
        <f t="shared" si="2"/>
        <v>1.3099072470795412</v>
      </c>
    </row>
    <row r="59" spans="1:36" x14ac:dyDescent="0.15">
      <c r="A59" s="12" t="s">
        <v>65</v>
      </c>
      <c r="B59" s="2">
        <v>57</v>
      </c>
      <c r="C59" s="2">
        <f t="shared" si="1"/>
        <v>3249</v>
      </c>
      <c r="D59" s="2">
        <f t="shared" si="0"/>
        <v>185193</v>
      </c>
      <c r="E59" s="1">
        <v>88416.194000000003</v>
      </c>
      <c r="F59" s="2">
        <v>119285.71428571429</v>
      </c>
      <c r="G59" s="22">
        <f t="shared" si="2"/>
        <v>1.3491387594190527</v>
      </c>
    </row>
    <row r="60" spans="1:36" x14ac:dyDescent="0.15">
      <c r="A60" s="12" t="s">
        <v>66</v>
      </c>
      <c r="B60" s="2">
        <v>58</v>
      </c>
      <c r="C60" s="2">
        <f t="shared" si="1"/>
        <v>3364</v>
      </c>
      <c r="D60" s="2">
        <f t="shared" si="0"/>
        <v>195112</v>
      </c>
      <c r="E60" s="1">
        <v>86444.535000000033</v>
      </c>
      <c r="F60" s="2">
        <v>119000</v>
      </c>
      <c r="G60" s="22">
        <f t="shared" si="2"/>
        <v>1.3766052417310124</v>
      </c>
    </row>
    <row r="61" spans="1:36" x14ac:dyDescent="0.15">
      <c r="A61" s="12" t="s">
        <v>67</v>
      </c>
      <c r="B61" s="2">
        <v>59</v>
      </c>
      <c r="C61" s="2">
        <f t="shared" si="1"/>
        <v>3481</v>
      </c>
      <c r="D61" s="2">
        <f t="shared" si="0"/>
        <v>205379</v>
      </c>
      <c r="E61" s="1">
        <v>84498.208000000057</v>
      </c>
      <c r="F61" s="2">
        <v>116257.14285714286</v>
      </c>
      <c r="G61" s="22">
        <f t="shared" si="2"/>
        <v>1.375853353684646</v>
      </c>
    </row>
    <row r="62" spans="1:36" x14ac:dyDescent="0.15">
      <c r="A62" s="12" t="s">
        <v>68</v>
      </c>
      <c r="B62" s="2">
        <v>60</v>
      </c>
      <c r="C62" s="2">
        <f t="shared" si="1"/>
        <v>3600</v>
      </c>
      <c r="D62" s="2">
        <f t="shared" si="0"/>
        <v>216000</v>
      </c>
      <c r="E62" s="1">
        <v>82580.507000000027</v>
      </c>
      <c r="F62" s="2">
        <v>112400</v>
      </c>
      <c r="G62" s="22">
        <f t="shared" si="2"/>
        <v>1.3610960271774544</v>
      </c>
    </row>
    <row r="63" spans="1:36" x14ac:dyDescent="0.15">
      <c r="A63" s="12" t="s">
        <v>69</v>
      </c>
      <c r="B63" s="2">
        <v>61</v>
      </c>
      <c r="C63" s="2">
        <f t="shared" si="1"/>
        <v>3721</v>
      </c>
      <c r="D63" s="2">
        <f t="shared" si="0"/>
        <v>226981</v>
      </c>
      <c r="E63" s="1">
        <v>80694.72600000001</v>
      </c>
      <c r="F63" s="2">
        <v>104114.28571428571</v>
      </c>
      <c r="G63" s="22">
        <f t="shared" si="2"/>
        <v>1.2902241679869599</v>
      </c>
    </row>
    <row r="64" spans="1:36" x14ac:dyDescent="0.15">
      <c r="A64" s="12" t="s">
        <v>70</v>
      </c>
      <c r="B64" s="2">
        <v>62</v>
      </c>
      <c r="C64" s="2">
        <f t="shared" si="1"/>
        <v>3844</v>
      </c>
      <c r="D64" s="2">
        <f t="shared" si="0"/>
        <v>238328</v>
      </c>
      <c r="E64" s="1">
        <v>78844.159000000014</v>
      </c>
      <c r="F64" s="2">
        <v>94400</v>
      </c>
      <c r="G64" s="22">
        <f t="shared" si="2"/>
        <v>1.1972985849211732</v>
      </c>
    </row>
    <row r="65" spans="1:7" x14ac:dyDescent="0.15">
      <c r="A65" s="12" t="s">
        <v>71</v>
      </c>
      <c r="B65" s="2">
        <v>63</v>
      </c>
      <c r="C65" s="2">
        <f t="shared" si="1"/>
        <v>3969</v>
      </c>
      <c r="D65" s="2">
        <f t="shared" si="0"/>
        <v>250047</v>
      </c>
      <c r="E65" s="1">
        <v>77032.100000000006</v>
      </c>
      <c r="F65" s="2">
        <v>86828.571428571435</v>
      </c>
      <c r="G65" s="22">
        <f t="shared" si="2"/>
        <v>1.1271738850241837</v>
      </c>
    </row>
    <row r="66" spans="1:7" x14ac:dyDescent="0.15">
      <c r="A66" s="12" t="s">
        <v>72</v>
      </c>
      <c r="B66" s="2">
        <v>64</v>
      </c>
      <c r="C66" s="2">
        <f t="shared" si="1"/>
        <v>4096</v>
      </c>
      <c r="D66" s="2">
        <f t="shared" si="0"/>
        <v>262144</v>
      </c>
      <c r="E66" s="1">
        <v>75261.843000000023</v>
      </c>
      <c r="F66" s="2">
        <v>78971.428571428565</v>
      </c>
      <c r="G66" s="22">
        <f t="shared" si="2"/>
        <v>1.0492890610110164</v>
      </c>
    </row>
    <row r="67" spans="1:7" x14ac:dyDescent="0.15">
      <c r="A67" s="12" t="s">
        <v>73</v>
      </c>
      <c r="B67" s="2">
        <v>65</v>
      </c>
      <c r="C67" s="2">
        <f t="shared" si="1"/>
        <v>4225</v>
      </c>
      <c r="D67" s="2">
        <f t="shared" si="0"/>
        <v>274625</v>
      </c>
      <c r="E67" s="1">
        <v>73536.682000000001</v>
      </c>
      <c r="F67" s="2">
        <v>70371.428571428565</v>
      </c>
      <c r="G67" s="22">
        <f t="shared" si="2"/>
        <v>0.95695680927551996</v>
      </c>
    </row>
    <row r="68" spans="1:7" x14ac:dyDescent="0.15">
      <c r="A68" s="25" t="s">
        <v>74</v>
      </c>
      <c r="B68" s="60">
        <v>66</v>
      </c>
      <c r="C68" s="60">
        <f t="shared" si="1"/>
        <v>4356</v>
      </c>
      <c r="D68" s="60">
        <f t="shared" si="0"/>
        <v>287496</v>
      </c>
      <c r="E68" s="61">
        <v>71859.911000000051</v>
      </c>
      <c r="F68" s="60">
        <v>62828.571428571428</v>
      </c>
      <c r="G68" s="62">
        <f t="shared" si="2"/>
        <v>0.8743201954226103</v>
      </c>
    </row>
    <row r="69" spans="1:7" x14ac:dyDescent="0.15">
      <c r="A69" s="12" t="s">
        <v>75</v>
      </c>
      <c r="B69" s="2">
        <v>67</v>
      </c>
      <c r="C69" s="2">
        <f t="shared" si="1"/>
        <v>4489</v>
      </c>
      <c r="D69" s="2">
        <f t="shared" ref="D69:D118" si="3">B69^3</f>
        <v>300763</v>
      </c>
      <c r="E69" s="1">
        <v>70234.824000000051</v>
      </c>
      <c r="F69" s="2">
        <v>57400</v>
      </c>
      <c r="G69" s="22">
        <f t="shared" si="2"/>
        <v>0.81725840161569929</v>
      </c>
    </row>
    <row r="70" spans="1:7" x14ac:dyDescent="0.15">
      <c r="A70" s="12" t="s">
        <v>76</v>
      </c>
      <c r="B70" s="2">
        <v>68</v>
      </c>
      <c r="C70" s="2">
        <f t="shared" si="1"/>
        <v>4624</v>
      </c>
      <c r="D70" s="2">
        <f t="shared" si="3"/>
        <v>314432</v>
      </c>
      <c r="E70" s="1">
        <v>68664.714999999997</v>
      </c>
      <c r="F70" s="2">
        <v>52400</v>
      </c>
      <c r="G70" s="22">
        <f t="shared" si="2"/>
        <v>0.76312848600624061</v>
      </c>
    </row>
    <row r="71" spans="1:7" x14ac:dyDescent="0.15">
      <c r="A71" s="12" t="s">
        <v>77</v>
      </c>
      <c r="B71" s="2">
        <v>69</v>
      </c>
      <c r="C71" s="2">
        <f t="shared" ref="C71:C118" si="4">B71^2</f>
        <v>4761</v>
      </c>
      <c r="D71" s="2">
        <f t="shared" si="3"/>
        <v>328509</v>
      </c>
      <c r="E71" s="1">
        <v>67152.877999999997</v>
      </c>
      <c r="F71" s="2">
        <v>48257.142857142855</v>
      </c>
      <c r="G71" s="22">
        <f t="shared" ref="G71:G115" si="5">F71/E71</f>
        <v>0.71861615308792659</v>
      </c>
    </row>
    <row r="72" spans="1:7" x14ac:dyDescent="0.15">
      <c r="A72" s="12" t="s">
        <v>78</v>
      </c>
      <c r="B72" s="2">
        <v>70</v>
      </c>
      <c r="C72" s="2">
        <f t="shared" si="4"/>
        <v>4900</v>
      </c>
      <c r="D72" s="2">
        <f t="shared" si="3"/>
        <v>343000</v>
      </c>
      <c r="E72" s="1">
        <v>65702.607000000047</v>
      </c>
      <c r="F72" s="2">
        <v>44042.857142857145</v>
      </c>
      <c r="G72" s="22">
        <f t="shared" si="5"/>
        <v>0.6703365232198033</v>
      </c>
    </row>
    <row r="73" spans="1:7" x14ac:dyDescent="0.15">
      <c r="A73" s="12" t="s">
        <v>79</v>
      </c>
      <c r="B73" s="2">
        <v>71</v>
      </c>
      <c r="C73" s="2">
        <f t="shared" si="4"/>
        <v>5041</v>
      </c>
      <c r="D73" s="2">
        <f t="shared" si="3"/>
        <v>357911</v>
      </c>
      <c r="E73" s="1">
        <v>64317.196000000054</v>
      </c>
      <c r="F73" s="2">
        <v>41071.428571428572</v>
      </c>
      <c r="G73" s="22">
        <f t="shared" si="5"/>
        <v>0.6385761682059109</v>
      </c>
    </row>
    <row r="74" spans="1:7" x14ac:dyDescent="0.15">
      <c r="A74" s="12" t="s">
        <v>80</v>
      </c>
      <c r="B74" s="2">
        <v>72</v>
      </c>
      <c r="C74" s="2">
        <f t="shared" si="4"/>
        <v>5184</v>
      </c>
      <c r="D74" s="2">
        <f t="shared" si="3"/>
        <v>373248</v>
      </c>
      <c r="E74" s="1">
        <v>62999.939000000013</v>
      </c>
      <c r="F74" s="2">
        <v>40328.571428571428</v>
      </c>
      <c r="G74" s="22">
        <f t="shared" si="5"/>
        <v>0.64013667423664367</v>
      </c>
    </row>
    <row r="75" spans="1:7" x14ac:dyDescent="0.15">
      <c r="A75" s="12" t="s">
        <v>81</v>
      </c>
      <c r="B75" s="2">
        <v>73</v>
      </c>
      <c r="C75" s="2">
        <f t="shared" si="4"/>
        <v>5329</v>
      </c>
      <c r="D75" s="2">
        <f t="shared" si="3"/>
        <v>389017</v>
      </c>
      <c r="E75" s="1">
        <v>61754.130000000034</v>
      </c>
      <c r="F75" s="2">
        <v>42185.714285714283</v>
      </c>
      <c r="G75" s="22">
        <f t="shared" si="5"/>
        <v>0.68312377302885263</v>
      </c>
    </row>
    <row r="76" spans="1:7" x14ac:dyDescent="0.15">
      <c r="A76" s="12" t="s">
        <v>82</v>
      </c>
      <c r="B76" s="2">
        <v>74</v>
      </c>
      <c r="C76" s="2">
        <f t="shared" si="4"/>
        <v>5476</v>
      </c>
      <c r="D76" s="2">
        <f t="shared" si="3"/>
        <v>405224</v>
      </c>
      <c r="E76" s="1">
        <v>60583.063000000082</v>
      </c>
      <c r="F76" s="2">
        <v>42471.428571428572</v>
      </c>
      <c r="G76" s="22">
        <f t="shared" si="5"/>
        <v>0.70104459015927467</v>
      </c>
    </row>
    <row r="77" spans="1:7" x14ac:dyDescent="0.15">
      <c r="A77" s="12" t="s">
        <v>83</v>
      </c>
      <c r="B77" s="2">
        <v>75</v>
      </c>
      <c r="C77" s="2">
        <f t="shared" si="4"/>
        <v>5625</v>
      </c>
      <c r="D77" s="2">
        <f t="shared" si="3"/>
        <v>421875</v>
      </c>
      <c r="E77" s="1">
        <v>59490.032000000036</v>
      </c>
      <c r="F77" s="2">
        <v>43757.142857142855</v>
      </c>
      <c r="G77" s="22">
        <f t="shared" si="5"/>
        <v>0.73553738981251227</v>
      </c>
    </row>
    <row r="78" spans="1:7" x14ac:dyDescent="0.15">
      <c r="A78" s="12" t="s">
        <v>84</v>
      </c>
      <c r="B78" s="2">
        <v>76</v>
      </c>
      <c r="C78" s="2">
        <f t="shared" si="4"/>
        <v>5776</v>
      </c>
      <c r="D78" s="2">
        <f t="shared" si="3"/>
        <v>438976</v>
      </c>
      <c r="E78" s="1">
        <v>58478.331000000006</v>
      </c>
      <c r="F78" s="2">
        <v>46328.571428571428</v>
      </c>
      <c r="G78" s="22">
        <f t="shared" si="5"/>
        <v>0.79223484385304055</v>
      </c>
    </row>
    <row r="79" spans="1:7" x14ac:dyDescent="0.15">
      <c r="A79" s="12" t="s">
        <v>85</v>
      </c>
      <c r="B79" s="2">
        <v>77</v>
      </c>
      <c r="C79" s="2">
        <f t="shared" si="4"/>
        <v>5929</v>
      </c>
      <c r="D79" s="2">
        <f t="shared" si="3"/>
        <v>456533</v>
      </c>
      <c r="E79" s="1">
        <v>57551.254000000015</v>
      </c>
      <c r="F79" s="2">
        <v>47542.857142857145</v>
      </c>
      <c r="G79" s="22">
        <f t="shared" si="5"/>
        <v>0.82609593776804813</v>
      </c>
    </row>
    <row r="80" spans="1:7" x14ac:dyDescent="0.15">
      <c r="A80" s="12" t="s">
        <v>86</v>
      </c>
      <c r="B80" s="2">
        <v>78</v>
      </c>
      <c r="C80" s="2">
        <f t="shared" si="4"/>
        <v>6084</v>
      </c>
      <c r="D80" s="2">
        <f t="shared" si="3"/>
        <v>474552</v>
      </c>
      <c r="E80" s="1">
        <v>56712.09500000003</v>
      </c>
      <c r="F80" s="2">
        <v>49085.714285714283</v>
      </c>
      <c r="G80" s="22">
        <f t="shared" si="5"/>
        <v>0.8655246166750542</v>
      </c>
    </row>
    <row r="81" spans="1:7" x14ac:dyDescent="0.15">
      <c r="A81" s="12" t="s">
        <v>87</v>
      </c>
      <c r="B81" s="2">
        <v>79</v>
      </c>
      <c r="C81" s="2">
        <f t="shared" si="4"/>
        <v>6241</v>
      </c>
      <c r="D81" s="2">
        <f t="shared" si="3"/>
        <v>493039</v>
      </c>
      <c r="E81" s="1">
        <v>55964.147999999986</v>
      </c>
      <c r="F81" s="2">
        <v>53000</v>
      </c>
      <c r="G81" s="22">
        <f t="shared" si="5"/>
        <v>0.94703487668569553</v>
      </c>
    </row>
    <row r="82" spans="1:7" x14ac:dyDescent="0.15">
      <c r="A82" s="12" t="s">
        <v>88</v>
      </c>
      <c r="B82" s="2">
        <v>80</v>
      </c>
      <c r="C82" s="2">
        <f t="shared" si="4"/>
        <v>6400</v>
      </c>
      <c r="D82" s="2">
        <f t="shared" si="3"/>
        <v>512000</v>
      </c>
      <c r="E82" s="1">
        <v>55310.706999999995</v>
      </c>
      <c r="F82" s="2">
        <v>56000</v>
      </c>
      <c r="G82" s="22">
        <f t="shared" si="5"/>
        <v>1.0124621983226503</v>
      </c>
    </row>
    <row r="83" spans="1:7" x14ac:dyDescent="0.15">
      <c r="A83" s="12" t="s">
        <v>89</v>
      </c>
      <c r="B83" s="2">
        <v>81</v>
      </c>
      <c r="C83" s="2">
        <f t="shared" si="4"/>
        <v>6561</v>
      </c>
      <c r="D83" s="2">
        <f t="shared" si="3"/>
        <v>531441</v>
      </c>
      <c r="E83" s="1">
        <v>54755.06600000005</v>
      </c>
      <c r="F83" s="2">
        <v>61142.857142857145</v>
      </c>
      <c r="G83" s="22">
        <f t="shared" si="5"/>
        <v>1.1166611897218257</v>
      </c>
    </row>
    <row r="84" spans="1:7" x14ac:dyDescent="0.15">
      <c r="A84" s="12" t="s">
        <v>90</v>
      </c>
      <c r="B84" s="2">
        <v>82</v>
      </c>
      <c r="C84" s="2">
        <f t="shared" si="4"/>
        <v>6724</v>
      </c>
      <c r="D84" s="2">
        <f t="shared" si="3"/>
        <v>551368</v>
      </c>
      <c r="E84" s="1">
        <v>54300.518999999971</v>
      </c>
      <c r="F84" s="2">
        <v>66714.28571428571</v>
      </c>
      <c r="G84" s="22">
        <f t="shared" si="5"/>
        <v>1.2286123032136349</v>
      </c>
    </row>
    <row r="85" spans="1:7" x14ac:dyDescent="0.15">
      <c r="A85" s="12" t="s">
        <v>91</v>
      </c>
      <c r="B85" s="2">
        <v>83</v>
      </c>
      <c r="C85" s="2">
        <f t="shared" si="4"/>
        <v>6889</v>
      </c>
      <c r="D85" s="2">
        <f t="shared" si="3"/>
        <v>571787</v>
      </c>
      <c r="E85" s="1">
        <v>53950.359999999986</v>
      </c>
      <c r="F85" s="2">
        <v>72000</v>
      </c>
      <c r="G85" s="22">
        <f t="shared" si="5"/>
        <v>1.3345601400991582</v>
      </c>
    </row>
    <row r="86" spans="1:7" x14ac:dyDescent="0.15">
      <c r="A86" s="12" t="s">
        <v>92</v>
      </c>
      <c r="B86" s="2">
        <v>84</v>
      </c>
      <c r="C86" s="2">
        <f t="shared" si="4"/>
        <v>7056</v>
      </c>
      <c r="D86" s="2">
        <f t="shared" si="3"/>
        <v>592704</v>
      </c>
      <c r="E86" s="1">
        <v>53707.883000000031</v>
      </c>
      <c r="F86" s="2">
        <v>79714.28571428571</v>
      </c>
      <c r="G86" s="22">
        <f t="shared" si="5"/>
        <v>1.4842194713629964</v>
      </c>
    </row>
    <row r="87" spans="1:7" x14ac:dyDescent="0.15">
      <c r="A87" s="12" t="s">
        <v>93</v>
      </c>
      <c r="B87" s="2">
        <v>85</v>
      </c>
      <c r="C87" s="2">
        <f t="shared" si="4"/>
        <v>7225</v>
      </c>
      <c r="D87" s="2">
        <f t="shared" si="3"/>
        <v>614125</v>
      </c>
      <c r="E87" s="1">
        <v>53576.381999999983</v>
      </c>
      <c r="F87" s="2">
        <v>87100</v>
      </c>
      <c r="G87" s="22">
        <f t="shared" si="5"/>
        <v>1.6257163464304107</v>
      </c>
    </row>
    <row r="88" spans="1:7" x14ac:dyDescent="0.15">
      <c r="A88" s="12" t="s">
        <v>94</v>
      </c>
      <c r="B88" s="2">
        <v>86</v>
      </c>
      <c r="C88" s="2">
        <f t="shared" si="4"/>
        <v>7396</v>
      </c>
      <c r="D88" s="2">
        <f t="shared" si="3"/>
        <v>636056</v>
      </c>
      <c r="E88" s="1">
        <v>53559.151000000071</v>
      </c>
      <c r="F88" s="2">
        <v>89028.571428571435</v>
      </c>
      <c r="G88" s="22">
        <f t="shared" si="5"/>
        <v>1.6622476227931864</v>
      </c>
    </row>
    <row r="89" spans="1:7" x14ac:dyDescent="0.15">
      <c r="A89" s="12" t="s">
        <v>95</v>
      </c>
      <c r="B89" s="2">
        <v>87</v>
      </c>
      <c r="C89" s="2">
        <f t="shared" si="4"/>
        <v>7569</v>
      </c>
      <c r="D89" s="2">
        <f t="shared" si="3"/>
        <v>658503</v>
      </c>
      <c r="E89" s="1">
        <v>53659.484000000113</v>
      </c>
      <c r="F89" s="2">
        <v>89314.28571428571</v>
      </c>
      <c r="G89" s="22">
        <f t="shared" si="5"/>
        <v>1.6644641181097739</v>
      </c>
    </row>
    <row r="90" spans="1:7" x14ac:dyDescent="0.15">
      <c r="A90" s="12" t="s">
        <v>96</v>
      </c>
      <c r="B90" s="2">
        <v>88</v>
      </c>
      <c r="C90" s="2">
        <f t="shared" si="4"/>
        <v>7744</v>
      </c>
      <c r="D90" s="2">
        <f t="shared" si="3"/>
        <v>681472</v>
      </c>
      <c r="E90" s="1">
        <v>53880.675000000047</v>
      </c>
      <c r="F90" s="2">
        <v>86457.142857142855</v>
      </c>
      <c r="G90" s="22">
        <f t="shared" si="5"/>
        <v>1.6046039300202304</v>
      </c>
    </row>
    <row r="91" spans="1:7" x14ac:dyDescent="0.15">
      <c r="A91" s="12" t="s">
        <v>97</v>
      </c>
      <c r="B91" s="2">
        <v>89</v>
      </c>
      <c r="C91" s="2">
        <f t="shared" si="4"/>
        <v>7921</v>
      </c>
      <c r="D91" s="2">
        <f t="shared" si="3"/>
        <v>704969</v>
      </c>
      <c r="E91" s="1">
        <v>54226.018000000098</v>
      </c>
      <c r="F91" s="2">
        <v>81600</v>
      </c>
      <c r="G91" s="22">
        <f t="shared" si="5"/>
        <v>1.5048126897313363</v>
      </c>
    </row>
    <row r="92" spans="1:7" x14ac:dyDescent="0.15">
      <c r="A92" s="12" t="s">
        <v>98</v>
      </c>
      <c r="B92" s="2">
        <v>90</v>
      </c>
      <c r="C92" s="2">
        <f t="shared" si="4"/>
        <v>8100</v>
      </c>
      <c r="D92" s="2">
        <f t="shared" si="3"/>
        <v>729000</v>
      </c>
      <c r="E92" s="1">
        <v>54698.807000000088</v>
      </c>
      <c r="F92" s="2">
        <v>74314.28571428571</v>
      </c>
      <c r="G92" s="22">
        <f t="shared" si="5"/>
        <v>1.358608894601405</v>
      </c>
    </row>
    <row r="93" spans="1:7" x14ac:dyDescent="0.15">
      <c r="A93" s="12" t="s">
        <v>99</v>
      </c>
      <c r="B93" s="2">
        <v>91</v>
      </c>
      <c r="C93" s="2">
        <f t="shared" si="4"/>
        <v>8281</v>
      </c>
      <c r="D93" s="2">
        <f t="shared" si="3"/>
        <v>753571</v>
      </c>
      <c r="E93" s="1">
        <v>55302.33600000001</v>
      </c>
      <c r="F93" s="2">
        <v>65171.428571428572</v>
      </c>
      <c r="G93" s="22">
        <f t="shared" si="5"/>
        <v>1.178457065022146</v>
      </c>
    </row>
    <row r="94" spans="1:7" x14ac:dyDescent="0.15">
      <c r="A94" s="25" t="s">
        <v>100</v>
      </c>
      <c r="B94" s="60">
        <v>92</v>
      </c>
      <c r="C94" s="60">
        <f t="shared" si="4"/>
        <v>8464</v>
      </c>
      <c r="D94" s="60">
        <f t="shared" si="3"/>
        <v>778688</v>
      </c>
      <c r="E94" s="61">
        <v>56039.899000000034</v>
      </c>
      <c r="F94" s="60">
        <v>56071.428571428572</v>
      </c>
      <c r="G94" s="62">
        <f t="shared" si="5"/>
        <v>1.0005626271993913</v>
      </c>
    </row>
    <row r="95" spans="1:7" x14ac:dyDescent="0.15">
      <c r="A95" s="12" t="s">
        <v>101</v>
      </c>
      <c r="B95" s="2">
        <v>93</v>
      </c>
      <c r="C95" s="2">
        <f t="shared" si="4"/>
        <v>8649</v>
      </c>
      <c r="D95" s="2">
        <f t="shared" si="3"/>
        <v>804357</v>
      </c>
      <c r="E95" s="1">
        <v>56914.790000000037</v>
      </c>
      <c r="F95" s="2">
        <v>48000</v>
      </c>
      <c r="G95" s="22">
        <f t="shared" si="5"/>
        <v>0.8433660213803823</v>
      </c>
    </row>
    <row r="96" spans="1:7" x14ac:dyDescent="0.15">
      <c r="A96" s="12" t="s">
        <v>102</v>
      </c>
      <c r="B96" s="2">
        <v>94</v>
      </c>
      <c r="C96" s="2">
        <f t="shared" si="4"/>
        <v>8836</v>
      </c>
      <c r="D96" s="2">
        <f t="shared" si="3"/>
        <v>830584</v>
      </c>
      <c r="E96" s="1">
        <v>57930.303000000073</v>
      </c>
      <c r="F96" s="2">
        <v>41472.857142857145</v>
      </c>
      <c r="G96" s="22">
        <f t="shared" si="5"/>
        <v>0.71590954984055744</v>
      </c>
    </row>
    <row r="97" spans="1:7" x14ac:dyDescent="0.15">
      <c r="A97" s="12" t="s">
        <v>103</v>
      </c>
      <c r="B97" s="2">
        <v>95</v>
      </c>
      <c r="C97" s="2">
        <f t="shared" si="4"/>
        <v>9025</v>
      </c>
      <c r="D97" s="2">
        <f t="shared" si="3"/>
        <v>857375</v>
      </c>
      <c r="E97" s="1">
        <v>59089.732000000018</v>
      </c>
      <c r="F97" s="2">
        <v>39587.142857142855</v>
      </c>
      <c r="G97" s="22">
        <f t="shared" si="5"/>
        <v>0.66994960913247736</v>
      </c>
    </row>
    <row r="98" spans="1:7" x14ac:dyDescent="0.15">
      <c r="A98" s="12" t="s">
        <v>104</v>
      </c>
      <c r="B98" s="2">
        <v>96</v>
      </c>
      <c r="C98" s="2">
        <f t="shared" si="4"/>
        <v>9216</v>
      </c>
      <c r="D98" s="2">
        <f t="shared" si="3"/>
        <v>884736</v>
      </c>
      <c r="E98" s="1">
        <v>60396.371000000043</v>
      </c>
      <c r="F98" s="2">
        <v>42392.857142857145</v>
      </c>
      <c r="G98" s="22">
        <f t="shared" si="5"/>
        <v>0.70191066848796457</v>
      </c>
    </row>
    <row r="99" spans="1:7" x14ac:dyDescent="0.15">
      <c r="A99" s="12" t="s">
        <v>105</v>
      </c>
      <c r="B99" s="2">
        <v>97</v>
      </c>
      <c r="C99" s="2">
        <f t="shared" si="4"/>
        <v>9409</v>
      </c>
      <c r="D99" s="2">
        <f t="shared" si="3"/>
        <v>912673</v>
      </c>
      <c r="E99" s="1">
        <v>61853.514000000025</v>
      </c>
      <c r="F99" s="2">
        <v>46392.857142857145</v>
      </c>
      <c r="G99" s="22">
        <f t="shared" si="5"/>
        <v>0.75004400142661465</v>
      </c>
    </row>
    <row r="100" spans="1:7" x14ac:dyDescent="0.15">
      <c r="A100" s="12" t="s">
        <v>106</v>
      </c>
      <c r="B100" s="2">
        <v>98</v>
      </c>
      <c r="C100" s="2">
        <f t="shared" si="4"/>
        <v>9604</v>
      </c>
      <c r="D100" s="2">
        <f t="shared" si="3"/>
        <v>941192</v>
      </c>
      <c r="E100" s="1">
        <v>63464.455000000191</v>
      </c>
      <c r="F100" s="2">
        <v>51821.428571428572</v>
      </c>
      <c r="G100" s="22">
        <f t="shared" si="5"/>
        <v>0.81654256026351157</v>
      </c>
    </row>
    <row r="101" spans="1:7" x14ac:dyDescent="0.15">
      <c r="A101" s="59" t="s">
        <v>187</v>
      </c>
      <c r="B101" s="2">
        <v>99</v>
      </c>
      <c r="C101" s="2">
        <f t="shared" si="4"/>
        <v>9801</v>
      </c>
      <c r="D101" s="2">
        <f t="shared" si="3"/>
        <v>970299</v>
      </c>
      <c r="E101" s="1">
        <v>65232.488000000129</v>
      </c>
      <c r="F101" s="2">
        <v>55392.857142857145</v>
      </c>
      <c r="G101" s="22">
        <f t="shared" si="5"/>
        <v>0.84916057690237168</v>
      </c>
    </row>
    <row r="102" spans="1:7" x14ac:dyDescent="0.15">
      <c r="A102" s="59" t="s">
        <v>188</v>
      </c>
      <c r="B102" s="2">
        <v>100</v>
      </c>
      <c r="C102" s="2">
        <f t="shared" si="4"/>
        <v>10000</v>
      </c>
      <c r="D102" s="2">
        <f t="shared" si="3"/>
        <v>1000000</v>
      </c>
      <c r="E102" s="1">
        <v>67160.907000000007</v>
      </c>
      <c r="F102" s="2">
        <v>61107.142857142855</v>
      </c>
      <c r="G102" s="22">
        <f t="shared" si="5"/>
        <v>0.90986178696399755</v>
      </c>
    </row>
    <row r="103" spans="1:7" x14ac:dyDescent="0.15">
      <c r="A103" s="59" t="s">
        <v>189</v>
      </c>
      <c r="B103" s="2">
        <v>101</v>
      </c>
      <c r="C103" s="2">
        <f t="shared" si="4"/>
        <v>10201</v>
      </c>
      <c r="D103" s="2">
        <f t="shared" si="3"/>
        <v>1030301</v>
      </c>
      <c r="E103" s="1">
        <v>69253.006000000052</v>
      </c>
      <c r="F103" s="2">
        <v>66920</v>
      </c>
      <c r="G103" s="22">
        <f t="shared" si="5"/>
        <v>0.96631184500496559</v>
      </c>
    </row>
    <row r="104" spans="1:7" x14ac:dyDescent="0.15">
      <c r="A104" s="59" t="s">
        <v>190</v>
      </c>
      <c r="B104" s="2">
        <v>102</v>
      </c>
      <c r="C104" s="2">
        <f t="shared" si="4"/>
        <v>10404</v>
      </c>
      <c r="D104" s="2">
        <f t="shared" si="3"/>
        <v>1061208</v>
      </c>
      <c r="E104" s="1">
        <v>71512.079000000143</v>
      </c>
      <c r="F104" s="2">
        <v>73477.142857142855</v>
      </c>
      <c r="G104" s="22">
        <f t="shared" si="5"/>
        <v>1.0274787684069806</v>
      </c>
    </row>
    <row r="105" spans="1:7" x14ac:dyDescent="0.15">
      <c r="A105" s="59" t="s">
        <v>191</v>
      </c>
      <c r="B105" s="2">
        <v>103</v>
      </c>
      <c r="C105" s="2">
        <f t="shared" si="4"/>
        <v>10609</v>
      </c>
      <c r="D105" s="2">
        <f t="shared" si="3"/>
        <v>1092727</v>
      </c>
      <c r="E105" s="1">
        <v>73941.420000000042</v>
      </c>
      <c r="F105" s="2">
        <v>76042.857142857145</v>
      </c>
      <c r="G105" s="22">
        <f t="shared" si="5"/>
        <v>1.0284202973496737</v>
      </c>
    </row>
    <row r="106" spans="1:7" x14ac:dyDescent="0.15">
      <c r="A106" s="59" t="s">
        <v>192</v>
      </c>
      <c r="B106" s="2">
        <v>104</v>
      </c>
      <c r="C106" s="2">
        <f t="shared" si="4"/>
        <v>10816</v>
      </c>
      <c r="D106" s="2">
        <f t="shared" si="3"/>
        <v>1124864</v>
      </c>
      <c r="E106" s="1">
        <v>76544.322999999975</v>
      </c>
      <c r="F106" s="2">
        <v>79585.71428571429</v>
      </c>
      <c r="G106" s="22">
        <f t="shared" si="5"/>
        <v>1.0397337276823824</v>
      </c>
    </row>
    <row r="107" spans="1:7" x14ac:dyDescent="0.15">
      <c r="A107" s="59" t="s">
        <v>193</v>
      </c>
      <c r="B107" s="2">
        <v>105</v>
      </c>
      <c r="C107" s="2">
        <f t="shared" si="4"/>
        <v>11025</v>
      </c>
      <c r="D107" s="2">
        <f t="shared" si="3"/>
        <v>1157625</v>
      </c>
      <c r="E107" s="1">
        <v>79324.082000000053</v>
      </c>
      <c r="F107" s="2">
        <v>82830</v>
      </c>
      <c r="G107" s="22">
        <f t="shared" si="5"/>
        <v>1.0441973977083019</v>
      </c>
    </row>
    <row r="108" spans="1:7" x14ac:dyDescent="0.15">
      <c r="A108" s="59" t="s">
        <v>194</v>
      </c>
      <c r="B108" s="2">
        <v>106</v>
      </c>
      <c r="C108" s="2">
        <f t="shared" si="4"/>
        <v>11236</v>
      </c>
      <c r="D108" s="2">
        <f t="shared" si="3"/>
        <v>1191016</v>
      </c>
      <c r="E108" s="1">
        <v>82283.991000000155</v>
      </c>
      <c r="F108" s="2">
        <v>88687.142857142855</v>
      </c>
      <c r="G108" s="22">
        <f t="shared" si="5"/>
        <v>1.0778177113108514</v>
      </c>
    </row>
    <row r="109" spans="1:7" x14ac:dyDescent="0.15">
      <c r="A109" s="59" t="s">
        <v>195</v>
      </c>
      <c r="B109" s="2">
        <v>107</v>
      </c>
      <c r="C109" s="2">
        <f t="shared" si="4"/>
        <v>11449</v>
      </c>
      <c r="D109" s="2">
        <f t="shared" si="3"/>
        <v>1225043</v>
      </c>
      <c r="E109" s="1">
        <v>85427.344000000041</v>
      </c>
      <c r="F109" s="2">
        <v>94458.571428571435</v>
      </c>
      <c r="G109" s="22">
        <f t="shared" si="5"/>
        <v>1.1057182279782851</v>
      </c>
    </row>
    <row r="110" spans="1:7" x14ac:dyDescent="0.15">
      <c r="A110" s="59" t="s">
        <v>196</v>
      </c>
      <c r="B110" s="2">
        <v>108</v>
      </c>
      <c r="C110" s="2">
        <f t="shared" si="4"/>
        <v>11664</v>
      </c>
      <c r="D110" s="2">
        <f t="shared" si="3"/>
        <v>1259712</v>
      </c>
      <c r="E110" s="1">
        <v>88757.434999999939</v>
      </c>
      <c r="F110" s="2">
        <v>101972.85714285714</v>
      </c>
      <c r="G110" s="22">
        <f t="shared" si="5"/>
        <v>1.1488936914733645</v>
      </c>
    </row>
    <row r="111" spans="1:7" x14ac:dyDescent="0.15">
      <c r="A111" s="59" t="s">
        <v>197</v>
      </c>
      <c r="B111" s="2">
        <v>109</v>
      </c>
      <c r="C111" s="2">
        <f t="shared" si="4"/>
        <v>11881</v>
      </c>
      <c r="D111" s="2">
        <f t="shared" si="3"/>
        <v>1295029</v>
      </c>
      <c r="E111" s="1">
        <v>92277.558000000077</v>
      </c>
      <c r="F111" s="2">
        <v>105301.42857142857</v>
      </c>
      <c r="G111" s="22">
        <f t="shared" si="5"/>
        <v>1.1411380063983538</v>
      </c>
    </row>
    <row r="112" spans="1:7" x14ac:dyDescent="0.15">
      <c r="A112" s="59" t="s">
        <v>198</v>
      </c>
      <c r="B112" s="2">
        <v>110</v>
      </c>
      <c r="C112" s="2">
        <f t="shared" si="4"/>
        <v>12100</v>
      </c>
      <c r="D112" s="2">
        <f t="shared" si="3"/>
        <v>1331000</v>
      </c>
      <c r="E112" s="1">
        <v>95991.006999999983</v>
      </c>
      <c r="F112" s="2">
        <v>110072.85714285714</v>
      </c>
      <c r="G112" s="22">
        <f t="shared" si="5"/>
        <v>1.1466996813863737</v>
      </c>
    </row>
    <row r="113" spans="1:7" x14ac:dyDescent="0.15">
      <c r="A113" s="59" t="s">
        <v>199</v>
      </c>
      <c r="B113" s="2">
        <v>111</v>
      </c>
      <c r="C113" s="2">
        <f t="shared" si="4"/>
        <v>12321</v>
      </c>
      <c r="D113" s="2">
        <f t="shared" si="3"/>
        <v>1367631</v>
      </c>
      <c r="E113" s="1">
        <v>99901.076000000117</v>
      </c>
      <c r="F113" s="2">
        <v>112672.85714285714</v>
      </c>
      <c r="G113" s="22">
        <f t="shared" si="5"/>
        <v>1.1278442801042203</v>
      </c>
    </row>
    <row r="114" spans="1:7" x14ac:dyDescent="0.15">
      <c r="A114" s="59" t="s">
        <v>200</v>
      </c>
      <c r="B114" s="2">
        <v>112</v>
      </c>
      <c r="C114" s="2">
        <f t="shared" si="4"/>
        <v>12544</v>
      </c>
      <c r="D114" s="2">
        <f t="shared" si="3"/>
        <v>1404928</v>
      </c>
      <c r="E114" s="1">
        <v>104011.05900000012</v>
      </c>
      <c r="F114" s="2">
        <v>116714.28571428571</v>
      </c>
      <c r="G114" s="22">
        <f t="shared" si="5"/>
        <v>1.1221334234688023</v>
      </c>
    </row>
    <row r="115" spans="1:7" x14ac:dyDescent="0.15">
      <c r="A115" s="59" t="s">
        <v>201</v>
      </c>
      <c r="B115" s="2">
        <v>113</v>
      </c>
      <c r="C115" s="2">
        <f t="shared" si="4"/>
        <v>12769</v>
      </c>
      <c r="D115" s="2">
        <f t="shared" si="3"/>
        <v>1442897</v>
      </c>
      <c r="E115" s="1">
        <v>108324.25</v>
      </c>
      <c r="F115" s="2">
        <v>120285.71428571429</v>
      </c>
      <c r="G115" s="22">
        <f t="shared" si="5"/>
        <v>1.1104227750084981</v>
      </c>
    </row>
    <row r="116" spans="1:7" x14ac:dyDescent="0.15">
      <c r="A116" s="59" t="s">
        <v>202</v>
      </c>
      <c r="B116" s="2">
        <v>114</v>
      </c>
      <c r="C116" s="2">
        <f t="shared" si="4"/>
        <v>12996</v>
      </c>
      <c r="D116" s="2">
        <f t="shared" si="3"/>
        <v>1481544</v>
      </c>
      <c r="E116" s="1">
        <v>112843.94299999997</v>
      </c>
      <c r="F116" s="2"/>
      <c r="G116" s="22"/>
    </row>
    <row r="117" spans="1:7" x14ac:dyDescent="0.15">
      <c r="A117" s="59" t="s">
        <v>203</v>
      </c>
      <c r="B117" s="2">
        <v>115</v>
      </c>
      <c r="C117" s="2">
        <f t="shared" si="4"/>
        <v>13225</v>
      </c>
      <c r="D117" s="2">
        <f t="shared" si="3"/>
        <v>1520875</v>
      </c>
      <c r="E117" s="1">
        <v>117573.43200000015</v>
      </c>
      <c r="F117" s="2"/>
      <c r="G117" s="22"/>
    </row>
    <row r="118" spans="1:7" x14ac:dyDescent="0.15">
      <c r="A118" s="59" t="s">
        <v>204</v>
      </c>
      <c r="B118" s="2">
        <v>116</v>
      </c>
      <c r="C118" s="2">
        <f t="shared" si="4"/>
        <v>13456</v>
      </c>
      <c r="D118" s="2">
        <f t="shared" si="3"/>
        <v>1560896</v>
      </c>
      <c r="E118" s="1">
        <v>122516.01100000017</v>
      </c>
      <c r="F118" s="2"/>
      <c r="G118" s="22"/>
    </row>
    <row r="119" spans="1:7" x14ac:dyDescent="0.15">
      <c r="A119" s="26"/>
      <c r="E119" s="1"/>
      <c r="G119" t="s">
        <v>212</v>
      </c>
    </row>
    <row r="120" spans="1:7" x14ac:dyDescent="0.15">
      <c r="E120" s="1"/>
      <c r="G120" t="s">
        <v>211</v>
      </c>
    </row>
    <row r="121" spans="1:7" x14ac:dyDescent="0.15">
      <c r="G121" t="s">
        <v>210</v>
      </c>
    </row>
    <row r="122" spans="1:7" x14ac:dyDescent="0.15">
      <c r="G122" t="s">
        <v>209</v>
      </c>
    </row>
    <row r="123" spans="1:7" x14ac:dyDescent="0.15">
      <c r="G123" t="s">
        <v>207</v>
      </c>
    </row>
    <row r="124" spans="1:7" x14ac:dyDescent="0.15">
      <c r="G124" t="s">
        <v>124</v>
      </c>
    </row>
    <row r="125" spans="1:7" x14ac:dyDescent="0.15">
      <c r="G125" t="s">
        <v>125</v>
      </c>
    </row>
    <row r="126" spans="1:7" x14ac:dyDescent="0.15">
      <c r="G126" t="s">
        <v>126</v>
      </c>
    </row>
    <row r="127" spans="1:7" x14ac:dyDescent="0.15">
      <c r="G127" t="s">
        <v>127</v>
      </c>
    </row>
    <row r="128" spans="1:7" x14ac:dyDescent="0.15">
      <c r="G128" t="s">
        <v>128</v>
      </c>
    </row>
    <row r="129" spans="7:7" x14ac:dyDescent="0.15">
      <c r="G129" t="s">
        <v>129</v>
      </c>
    </row>
  </sheetData>
  <mergeCells count="2">
    <mergeCell ref="A1:G1"/>
    <mergeCell ref="I44:Z4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K12" sqref="K12"/>
    </sheetView>
  </sheetViews>
  <sheetFormatPr defaultRowHeight="13.5" x14ac:dyDescent="0.15"/>
  <cols>
    <col min="1" max="1" width="13.625" customWidth="1"/>
    <col min="4" max="4" width="9.5" bestFit="1" customWidth="1"/>
    <col min="8" max="8" width="15" customWidth="1"/>
  </cols>
  <sheetData>
    <row r="1" spans="1:8" x14ac:dyDescent="0.15">
      <c r="A1" s="3" t="s">
        <v>152</v>
      </c>
      <c r="B1" s="3"/>
      <c r="C1" s="3"/>
    </row>
    <row r="2" spans="1:8" x14ac:dyDescent="0.15">
      <c r="A2" s="3" t="s">
        <v>153</v>
      </c>
    </row>
    <row r="3" spans="1:8" x14ac:dyDescent="0.15">
      <c r="A3" s="2" t="s">
        <v>154</v>
      </c>
      <c r="B3" s="2" t="s">
        <v>155</v>
      </c>
      <c r="C3" s="2" t="s">
        <v>160</v>
      </c>
      <c r="D3" s="2" t="s">
        <v>161</v>
      </c>
      <c r="E3" s="2" t="s">
        <v>156</v>
      </c>
      <c r="F3" s="2" t="s">
        <v>158</v>
      </c>
      <c r="G3" s="2" t="s">
        <v>159</v>
      </c>
      <c r="H3" s="60" t="s">
        <v>213</v>
      </c>
    </row>
    <row r="4" spans="1:8" x14ac:dyDescent="0.15">
      <c r="A4" s="63">
        <v>42501</v>
      </c>
      <c r="B4" s="64">
        <v>119</v>
      </c>
      <c r="C4" s="2">
        <f>B4^2</f>
        <v>14161</v>
      </c>
      <c r="D4" s="2">
        <f>B4^3</f>
        <v>1685159</v>
      </c>
      <c r="E4" s="2">
        <f>2111.71*B4-82.86*C4+0.549*D4+135589.907</f>
        <v>138655.22800000012</v>
      </c>
      <c r="F4" s="2">
        <v>1.061647440347482</v>
      </c>
      <c r="G4" s="17">
        <v>0.80073664380924869</v>
      </c>
      <c r="H4" s="60">
        <f>E4*F4*G4</f>
        <v>117870.81047260168</v>
      </c>
    </row>
    <row r="5" spans="1:8" x14ac:dyDescent="0.15">
      <c r="A5" s="63">
        <v>42508</v>
      </c>
      <c r="B5" s="64">
        <v>120</v>
      </c>
      <c r="C5" s="2">
        <f t="shared" ref="C5:C11" si="0">B5^2</f>
        <v>14400</v>
      </c>
      <c r="D5" s="2">
        <f t="shared" ref="D5:D11" si="1">B5^3</f>
        <v>1728000</v>
      </c>
      <c r="E5" s="2">
        <f t="shared" ref="E5:E11" si="2">2111.71*B5-82.86*C5+0.549*D5+135589.907</f>
        <v>144483.10700000008</v>
      </c>
      <c r="F5" s="2">
        <v>0.97596731427990502</v>
      </c>
      <c r="G5" s="17">
        <v>0.76229820127313408</v>
      </c>
      <c r="H5" s="60">
        <f t="shared" ref="H5:H11" si="3">E5*F5*G5</f>
        <v>107492.27149904905</v>
      </c>
    </row>
    <row r="6" spans="1:8" x14ac:dyDescent="0.15">
      <c r="A6" s="63">
        <v>42515</v>
      </c>
      <c r="B6" s="64">
        <v>121</v>
      </c>
      <c r="C6" s="2">
        <f t="shared" si="0"/>
        <v>14641</v>
      </c>
      <c r="D6" s="2">
        <f t="shared" si="1"/>
        <v>1771561</v>
      </c>
      <c r="E6" s="2">
        <f t="shared" si="2"/>
        <v>150540.54600000009</v>
      </c>
      <c r="F6" s="2">
        <v>1.1120266021395786</v>
      </c>
      <c r="G6" s="17">
        <v>0.72987785622608004</v>
      </c>
      <c r="H6" s="60">
        <f t="shared" si="3"/>
        <v>122185.26956271814</v>
      </c>
    </row>
    <row r="7" spans="1:8" x14ac:dyDescent="0.15">
      <c r="A7" s="63">
        <v>42522</v>
      </c>
      <c r="B7" s="64">
        <v>122</v>
      </c>
      <c r="C7" s="2">
        <f t="shared" si="0"/>
        <v>14884</v>
      </c>
      <c r="D7" s="2">
        <f t="shared" si="1"/>
        <v>1815848</v>
      </c>
      <c r="E7" s="2">
        <f t="shared" si="2"/>
        <v>156830.83900000004</v>
      </c>
      <c r="F7" s="2">
        <v>1.1205654565571128</v>
      </c>
      <c r="G7" s="17">
        <v>0.69670323721376637</v>
      </c>
      <c r="H7" s="60">
        <f t="shared" si="3"/>
        <v>122438.08397148295</v>
      </c>
    </row>
    <row r="8" spans="1:8" x14ac:dyDescent="0.15">
      <c r="A8" s="63">
        <v>42529</v>
      </c>
      <c r="B8" s="64">
        <v>123</v>
      </c>
      <c r="C8" s="2">
        <f t="shared" si="0"/>
        <v>15129</v>
      </c>
      <c r="D8" s="2">
        <f t="shared" si="1"/>
        <v>1860867</v>
      </c>
      <c r="E8" s="2">
        <f t="shared" si="2"/>
        <v>163357.28000000026</v>
      </c>
      <c r="F8" s="2">
        <v>1.0354524941836716</v>
      </c>
      <c r="G8" s="17">
        <v>0.95820421627247709</v>
      </c>
      <c r="H8" s="60">
        <f t="shared" si="3"/>
        <v>162079.00040988502</v>
      </c>
    </row>
    <row r="9" spans="1:8" x14ac:dyDescent="0.15">
      <c r="A9" s="63">
        <v>42536</v>
      </c>
      <c r="B9" s="64">
        <v>124</v>
      </c>
      <c r="C9" s="2">
        <f t="shared" si="0"/>
        <v>15376</v>
      </c>
      <c r="D9" s="2">
        <f t="shared" si="1"/>
        <v>1906624</v>
      </c>
      <c r="E9" s="2">
        <f t="shared" si="2"/>
        <v>170123.16300000006</v>
      </c>
      <c r="F9" s="2">
        <v>0.99496258204743471</v>
      </c>
      <c r="G9" s="17">
        <v>0.96828114502635076</v>
      </c>
      <c r="H9" s="60">
        <f t="shared" si="3"/>
        <v>163897.25206083586</v>
      </c>
    </row>
    <row r="10" spans="1:8" x14ac:dyDescent="0.15">
      <c r="A10" s="63">
        <v>42543</v>
      </c>
      <c r="B10" s="64">
        <v>125</v>
      </c>
      <c r="C10" s="2">
        <f t="shared" si="0"/>
        <v>15625</v>
      </c>
      <c r="D10" s="2">
        <f t="shared" si="1"/>
        <v>1953125</v>
      </c>
      <c r="E10" s="2">
        <f t="shared" si="2"/>
        <v>177131.78200000001</v>
      </c>
      <c r="F10" s="2">
        <v>0.98721937676697347</v>
      </c>
      <c r="G10" s="17">
        <v>0.99222412164864371</v>
      </c>
      <c r="H10" s="60">
        <f t="shared" si="3"/>
        <v>173508.17570040099</v>
      </c>
    </row>
    <row r="11" spans="1:8" x14ac:dyDescent="0.15">
      <c r="A11" s="63">
        <v>42550</v>
      </c>
      <c r="B11" s="64">
        <v>126</v>
      </c>
      <c r="C11" s="2">
        <f t="shared" si="0"/>
        <v>15876</v>
      </c>
      <c r="D11" s="2">
        <f t="shared" si="1"/>
        <v>2000376</v>
      </c>
      <c r="E11" s="2">
        <f t="shared" si="2"/>
        <v>184386.43099999998</v>
      </c>
      <c r="F11" s="2">
        <v>1.0775251696554649</v>
      </c>
      <c r="G11" s="17">
        <v>1.0215390065781329</v>
      </c>
      <c r="H11" s="60">
        <f t="shared" si="3"/>
        <v>202960.41214961125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长期趋势分析</vt:lpstr>
      <vt:lpstr>周度变动分析</vt:lpstr>
      <vt:lpstr>循环变动分析</vt:lpstr>
      <vt:lpstr>时间序列的预测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2017-02-05T05:57:01Z</dcterms:modified>
</cp:coreProperties>
</file>