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485" activeTab="1"/>
  </bookViews>
  <sheets>
    <sheet name="Blog" sheetId="1" r:id="rId1"/>
    <sheet name="Burndown Chart" sheetId="2" r:id="rId2"/>
  </sheets>
  <calcPr calcId="145621"/>
</workbook>
</file>

<file path=xl/calcChain.xml><?xml version="1.0" encoding="utf-8"?>
<calcChain xmlns="http://schemas.openxmlformats.org/spreadsheetml/2006/main">
  <c r="H5" i="2" l="1"/>
  <c r="H6" i="2"/>
  <c r="H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" i="2"/>
  <c r="Q39" i="2"/>
  <c r="P39" i="2"/>
  <c r="O39" i="2"/>
  <c r="B43" i="2"/>
  <c r="G39" i="2"/>
  <c r="Q38" i="2"/>
  <c r="P38" i="2"/>
  <c r="O38" i="2"/>
  <c r="N38" i="2"/>
  <c r="N39" i="2"/>
  <c r="N37" i="2"/>
  <c r="M38" i="2"/>
  <c r="M39" i="2"/>
  <c r="M37" i="2"/>
  <c r="Q37" i="2" l="1"/>
  <c r="P37" i="2"/>
  <c r="O37" i="2"/>
  <c r="B8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" i="2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B42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Q20" i="2" l="1"/>
  <c r="Q12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Q36" i="2" s="1"/>
  <c r="P4" i="2"/>
  <c r="Q4" i="2" s="1"/>
  <c r="P3" i="2"/>
  <c r="Q3" i="2" s="1"/>
  <c r="B9" i="2"/>
  <c r="B10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Q9" i="2" l="1"/>
  <c r="Q30" i="2"/>
  <c r="Q17" i="2"/>
  <c r="Q7" i="2"/>
  <c r="Q34" i="2"/>
  <c r="Q6" i="2"/>
  <c r="Q29" i="2"/>
  <c r="Q25" i="2"/>
  <c r="Q28" i="2"/>
  <c r="Q15" i="2"/>
  <c r="Q23" i="2"/>
  <c r="Q11" i="2"/>
  <c r="Q5" i="2"/>
  <c r="Q31" i="2"/>
  <c r="Q16" i="2"/>
  <c r="Q10" i="2"/>
  <c r="Q19" i="2"/>
  <c r="Q13" i="2"/>
  <c r="Q24" i="2"/>
  <c r="Q18" i="2"/>
  <c r="Q27" i="2"/>
  <c r="Q21" i="2"/>
  <c r="Q32" i="2"/>
  <c r="Q26" i="2"/>
  <c r="Q35" i="2"/>
  <c r="Q14" i="2"/>
  <c r="Q33" i="2"/>
  <c r="Q22" i="2"/>
  <c r="Q8" i="2"/>
</calcChain>
</file>

<file path=xl/sharedStrings.xml><?xml version="1.0" encoding="utf-8"?>
<sst xmlns="http://schemas.openxmlformats.org/spreadsheetml/2006/main" count="188" uniqueCount="87">
  <si>
    <t>Iteration 1</t>
  </si>
  <si>
    <t xml:space="preserve">Work Date </t>
  </si>
  <si>
    <t>Work Day</t>
  </si>
  <si>
    <t xml:space="preserve">Ideal Remaining Effort
</t>
  </si>
  <si>
    <t xml:space="preserve">Actual Remaining Effort
</t>
  </si>
  <si>
    <t>Completed
 Hours Zhe</t>
  </si>
  <si>
    <t xml:space="preserve">Completed
 Hours
 Jiamin </t>
  </si>
  <si>
    <t xml:space="preserve">Completed Hour Yile </t>
  </si>
  <si>
    <t>Calculated Efficiency Factor</t>
  </si>
  <si>
    <t>Start Date</t>
  </si>
  <si>
    <t>End Date</t>
  </si>
  <si>
    <t># of Developers</t>
  </si>
  <si>
    <t>Efficiency Factor</t>
  </si>
  <si>
    <t>Work Hours</t>
  </si>
  <si>
    <t>Title</t>
  </si>
  <si>
    <t>Status</t>
  </si>
  <si>
    <t>Librarian log in</t>
  </si>
  <si>
    <t>Add Materials</t>
  </si>
  <si>
    <t>Complete</t>
  </si>
  <si>
    <t>Delete Materials</t>
  </si>
  <si>
    <t>Update Materials</t>
  </si>
  <si>
    <t>Add Patron</t>
  </si>
  <si>
    <t>Delete Patrons</t>
  </si>
  <si>
    <t>Update Patrons</t>
  </si>
  <si>
    <t>Material Check-out</t>
  </si>
  <si>
    <t>Material Check-in</t>
  </si>
  <si>
    <t>Librarian materials search</t>
  </si>
  <si>
    <t>Accetable</t>
  </si>
  <si>
    <t>Librarian patron search</t>
  </si>
  <si>
    <t>Manual overdue report</t>
  </si>
  <si>
    <t>Public material search</t>
  </si>
  <si>
    <t>Mobile device contact</t>
  </si>
  <si>
    <t>Mobile device search</t>
  </si>
  <si>
    <t>Patron log in</t>
  </si>
  <si>
    <t>Patron material search</t>
  </si>
  <si>
    <t>Site design</t>
  </si>
  <si>
    <t>Patron view overdue items</t>
  </si>
  <si>
    <t>Valid patron ID</t>
  </si>
  <si>
    <t>end</t>
  </si>
  <si>
    <t>Total Assignment Task Hours</t>
  </si>
  <si>
    <t>Available Time - Assigned time</t>
  </si>
  <si>
    <t>Theme</t>
  </si>
  <si>
    <t>Assigned To</t>
  </si>
  <si>
    <t>Time Estimate (hours)</t>
  </si>
  <si>
    <t>Actual Time</t>
  </si>
  <si>
    <t>Comments</t>
  </si>
  <si>
    <t>Site security</t>
  </si>
  <si>
    <t>Zhe</t>
  </si>
  <si>
    <t>Finish too early and still need to adapt to the new pages</t>
  </si>
  <si>
    <t>Materials</t>
  </si>
  <si>
    <t>Jiamin/Yile</t>
  </si>
  <si>
    <t>jiamin</t>
  </si>
  <si>
    <t>Patron</t>
  </si>
  <si>
    <t>yile</t>
  </si>
  <si>
    <t>Check In/Out</t>
  </si>
  <si>
    <t>Search</t>
  </si>
  <si>
    <t>jiamin/yile</t>
  </si>
  <si>
    <t>Yile</t>
  </si>
  <si>
    <t>jiamin/yile(serach function lost)</t>
  </si>
  <si>
    <t>search function broken after merge, Still working on searching on master page</t>
  </si>
  <si>
    <t>Mobile</t>
  </si>
  <si>
    <t>zhe</t>
  </si>
  <si>
    <t>Nearlly done , adjust the interface, may need more hours</t>
  </si>
  <si>
    <t>Nearlly done , adjust the interface</t>
  </si>
  <si>
    <t>Non-functional</t>
  </si>
  <si>
    <t>Document</t>
  </si>
  <si>
    <t>Yile/Jiamin/Zhe</t>
  </si>
  <si>
    <t>Optional</t>
  </si>
  <si>
    <t>The patron can view their overdue items</t>
  </si>
  <si>
    <t>Check out limitation</t>
  </si>
  <si>
    <t>Total man use</t>
  </si>
  <si>
    <t>Effective Man Hour</t>
  </si>
  <si>
    <t xml:space="preserve">Ideal effective hour Per day </t>
  </si>
  <si>
    <t xml:space="preserve"> Ideal Remaining Effort</t>
  </si>
  <si>
    <t>Hour per day</t>
  </si>
  <si>
    <t xml:space="preserve">Me hour Used </t>
  </si>
  <si>
    <t>ID</t>
  </si>
  <si>
    <t>Valid material ID-checkout</t>
  </si>
  <si>
    <t>First finished in apr 13, but with database chagne, redo on apr 29</t>
  </si>
  <si>
    <t>First finished in apr 13, but with database chagne, redo on apr 27</t>
  </si>
  <si>
    <t>Valid added material ID</t>
  </si>
  <si>
    <t>Valid added material</t>
  </si>
  <si>
    <t>Man Hours Daily used</t>
  </si>
  <si>
    <t>Total task complete</t>
  </si>
  <si>
    <t>Daily CompletedTask</t>
  </si>
  <si>
    <t>Another task</t>
  </si>
  <si>
    <t>Still have problems with small detials , like required fields,delete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</si>
</sst>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'Burndown Chart'!$G$3:$G$39</c:f>
              <c:numCache>
                <c:formatCode>General</c:formatCode>
                <c:ptCount val="37"/>
                <c:pt idx="0">
                  <c:v>171.5</c:v>
                </c:pt>
                <c:pt idx="1">
                  <c:v>166.62799999999999</c:v>
                </c:pt>
                <c:pt idx="2">
                  <c:v>161.75599999999997</c:v>
                </c:pt>
                <c:pt idx="3">
                  <c:v>156.88399999999996</c:v>
                </c:pt>
                <c:pt idx="4">
                  <c:v>152.01199999999994</c:v>
                </c:pt>
                <c:pt idx="5">
                  <c:v>147.13999999999993</c:v>
                </c:pt>
                <c:pt idx="6">
                  <c:v>142.26799999999992</c:v>
                </c:pt>
                <c:pt idx="7">
                  <c:v>137.3959999999999</c:v>
                </c:pt>
                <c:pt idx="8">
                  <c:v>132.52399999999989</c:v>
                </c:pt>
                <c:pt idx="9">
                  <c:v>127.65199999999989</c:v>
                </c:pt>
                <c:pt idx="10">
                  <c:v>122.77999999999989</c:v>
                </c:pt>
                <c:pt idx="11">
                  <c:v>117.90799999999989</c:v>
                </c:pt>
                <c:pt idx="12">
                  <c:v>113.03599999999989</c:v>
                </c:pt>
                <c:pt idx="13">
                  <c:v>108.16399999999989</c:v>
                </c:pt>
                <c:pt idx="14">
                  <c:v>103.29199999999989</c:v>
                </c:pt>
                <c:pt idx="15">
                  <c:v>98.419999999999888</c:v>
                </c:pt>
                <c:pt idx="16">
                  <c:v>93.547999999999888</c:v>
                </c:pt>
                <c:pt idx="17">
                  <c:v>88.675999999999888</c:v>
                </c:pt>
                <c:pt idx="18">
                  <c:v>83.803999999999888</c:v>
                </c:pt>
                <c:pt idx="19">
                  <c:v>78.931999999999888</c:v>
                </c:pt>
                <c:pt idx="20">
                  <c:v>74.059999999999889</c:v>
                </c:pt>
                <c:pt idx="21">
                  <c:v>69.187999999999889</c:v>
                </c:pt>
                <c:pt idx="22">
                  <c:v>64.315999999999889</c:v>
                </c:pt>
                <c:pt idx="23">
                  <c:v>59.443999999999889</c:v>
                </c:pt>
                <c:pt idx="24">
                  <c:v>54.571999999999889</c:v>
                </c:pt>
                <c:pt idx="25">
                  <c:v>49.699999999999889</c:v>
                </c:pt>
                <c:pt idx="26">
                  <c:v>44.827999999999889</c:v>
                </c:pt>
                <c:pt idx="27">
                  <c:v>39.955999999999889</c:v>
                </c:pt>
                <c:pt idx="28">
                  <c:v>35.083999999999889</c:v>
                </c:pt>
                <c:pt idx="29">
                  <c:v>30.21199999999989</c:v>
                </c:pt>
                <c:pt idx="30">
                  <c:v>25.33999999999989</c:v>
                </c:pt>
                <c:pt idx="31">
                  <c:v>20.46799999999989</c:v>
                </c:pt>
                <c:pt idx="32">
                  <c:v>15.59599999999989</c:v>
                </c:pt>
                <c:pt idx="33">
                  <c:v>10.72399999999989</c:v>
                </c:pt>
                <c:pt idx="34">
                  <c:v>5.8519999999998902</c:v>
                </c:pt>
                <c:pt idx="35">
                  <c:v>0.97999999999989029</c:v>
                </c:pt>
                <c:pt idx="36">
                  <c:v>-3.8920000000001096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'Burndown Chart'!$H$3:$H$39</c:f>
              <c:numCache>
                <c:formatCode>0.0</c:formatCode>
                <c:ptCount val="37"/>
                <c:pt idx="0" formatCode="General">
                  <c:v>171.5</c:v>
                </c:pt>
                <c:pt idx="1">
                  <c:v>171.5</c:v>
                </c:pt>
                <c:pt idx="2">
                  <c:v>171.5</c:v>
                </c:pt>
                <c:pt idx="3">
                  <c:v>171.5</c:v>
                </c:pt>
                <c:pt idx="4">
                  <c:v>171.5</c:v>
                </c:pt>
                <c:pt idx="5">
                  <c:v>171.5</c:v>
                </c:pt>
                <c:pt idx="6">
                  <c:v>171.5</c:v>
                </c:pt>
                <c:pt idx="7">
                  <c:v>171.5</c:v>
                </c:pt>
                <c:pt idx="8">
                  <c:v>161.5</c:v>
                </c:pt>
                <c:pt idx="9">
                  <c:v>161.5</c:v>
                </c:pt>
                <c:pt idx="10">
                  <c:v>161.5</c:v>
                </c:pt>
                <c:pt idx="11">
                  <c:v>161.5</c:v>
                </c:pt>
                <c:pt idx="12">
                  <c:v>161.5</c:v>
                </c:pt>
                <c:pt idx="13">
                  <c:v>155.5</c:v>
                </c:pt>
                <c:pt idx="14">
                  <c:v>145.5</c:v>
                </c:pt>
                <c:pt idx="15">
                  <c:v>131.5</c:v>
                </c:pt>
                <c:pt idx="16">
                  <c:v>125.5</c:v>
                </c:pt>
                <c:pt idx="17">
                  <c:v>115.5</c:v>
                </c:pt>
                <c:pt idx="18">
                  <c:v>105.5</c:v>
                </c:pt>
                <c:pt idx="19">
                  <c:v>85.5</c:v>
                </c:pt>
                <c:pt idx="20">
                  <c:v>85.5</c:v>
                </c:pt>
                <c:pt idx="21">
                  <c:v>85.5</c:v>
                </c:pt>
                <c:pt idx="22">
                  <c:v>85.5</c:v>
                </c:pt>
                <c:pt idx="23">
                  <c:v>85.5</c:v>
                </c:pt>
                <c:pt idx="24">
                  <c:v>85.5</c:v>
                </c:pt>
                <c:pt idx="25">
                  <c:v>85.5</c:v>
                </c:pt>
                <c:pt idx="26">
                  <c:v>67.5</c:v>
                </c:pt>
                <c:pt idx="27">
                  <c:v>67.5</c:v>
                </c:pt>
                <c:pt idx="28">
                  <c:v>41.5</c:v>
                </c:pt>
                <c:pt idx="29">
                  <c:v>27.5</c:v>
                </c:pt>
                <c:pt idx="30">
                  <c:v>27.5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5408"/>
        <c:axId val="81266944"/>
      </c:lineChart>
      <c:catAx>
        <c:axId val="812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1266944"/>
        <c:crosses val="autoZero"/>
        <c:auto val="1"/>
        <c:lblAlgn val="ctr"/>
        <c:lblOffset val="100"/>
        <c:noMultiLvlLbl val="0"/>
      </c:catAx>
      <c:valAx>
        <c:axId val="812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39</xdr:row>
      <xdr:rowOff>80962</xdr:rowOff>
    </xdr:from>
    <xdr:to>
      <xdr:col>10</xdr:col>
      <xdr:colOff>457200</xdr:colOff>
      <xdr:row>53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B1" workbookViewId="0">
      <selection activeCell="H24" sqref="H24"/>
    </sheetView>
  </sheetViews>
  <sheetFormatPr defaultRowHeight="15" x14ac:dyDescent="0.25"/>
  <cols>
    <col min="1" max="1" width="12.28515625" style="9" bestFit="1" customWidth="1"/>
    <col min="2" max="2" width="14.5703125" style="9" bestFit="1" customWidth="1"/>
    <col min="3" max="3" width="25.28515625" style="9" bestFit="1" customWidth="1"/>
    <col min="4" max="4" width="30.140625" style="9" bestFit="1" customWidth="1"/>
    <col min="5" max="6" width="9.140625" style="9"/>
    <col min="7" max="7" width="10.7109375" style="9" bestFit="1" customWidth="1"/>
    <col min="8" max="8" width="71.85546875" style="9" bestFit="1" customWidth="1"/>
    <col min="9" max="10" width="9.140625" style="9"/>
    <col min="12" max="12" width="14.5703125" bestFit="1" customWidth="1"/>
    <col min="13" max="13" width="25.28515625" bestFit="1" customWidth="1"/>
    <col min="14" max="14" width="16.85546875" customWidth="1"/>
    <col min="15" max="15" width="26.7109375" bestFit="1" customWidth="1"/>
    <col min="16" max="16" width="8.5703125" bestFit="1" customWidth="1"/>
    <col min="17" max="17" width="10.7109375" bestFit="1" customWidth="1"/>
    <col min="18" max="18" width="71.85546875" bestFit="1" customWidth="1"/>
  </cols>
  <sheetData>
    <row r="1" spans="1:10" ht="37.5" x14ac:dyDescent="0.3">
      <c r="A1" s="19" t="s">
        <v>76</v>
      </c>
      <c r="B1" s="19" t="s">
        <v>41</v>
      </c>
      <c r="C1" s="13" t="s">
        <v>14</v>
      </c>
      <c r="D1" s="14" t="s">
        <v>42</v>
      </c>
      <c r="E1" s="14" t="s">
        <v>43</v>
      </c>
      <c r="F1" s="20" t="s">
        <v>44</v>
      </c>
      <c r="G1" s="14" t="s">
        <v>15</v>
      </c>
      <c r="H1" s="14" t="s">
        <v>45</v>
      </c>
      <c r="I1"/>
      <c r="J1"/>
    </row>
    <row r="2" spans="1:10" x14ac:dyDescent="0.25">
      <c r="A2" s="11">
        <v>10</v>
      </c>
      <c r="B2" s="11" t="s">
        <v>49</v>
      </c>
      <c r="C2" s="11" t="s">
        <v>19</v>
      </c>
      <c r="D2" s="10" t="s">
        <v>51</v>
      </c>
      <c r="E2" s="10">
        <v>4</v>
      </c>
      <c r="F2" s="10">
        <v>5</v>
      </c>
      <c r="G2" s="17" t="s">
        <v>18</v>
      </c>
      <c r="H2" s="10"/>
      <c r="I2"/>
      <c r="J2"/>
    </row>
    <row r="3" spans="1:10" x14ac:dyDescent="0.25">
      <c r="A3" s="11">
        <v>10</v>
      </c>
      <c r="B3" s="11" t="s">
        <v>49</v>
      </c>
      <c r="C3" s="11" t="s">
        <v>20</v>
      </c>
      <c r="D3" s="10" t="s">
        <v>51</v>
      </c>
      <c r="E3" s="10">
        <v>4</v>
      </c>
      <c r="F3" s="10">
        <v>5</v>
      </c>
      <c r="G3" s="17" t="s">
        <v>18</v>
      </c>
      <c r="H3" s="10"/>
      <c r="I3"/>
      <c r="J3"/>
    </row>
    <row r="4" spans="1:10" x14ac:dyDescent="0.25">
      <c r="A4" s="11">
        <v>11</v>
      </c>
      <c r="B4" s="11" t="s">
        <v>52</v>
      </c>
      <c r="C4" s="11" t="s">
        <v>21</v>
      </c>
      <c r="D4" s="10" t="s">
        <v>53</v>
      </c>
      <c r="E4" s="10">
        <v>12</v>
      </c>
      <c r="F4" s="10">
        <v>8</v>
      </c>
      <c r="G4" s="17" t="s">
        <v>18</v>
      </c>
      <c r="H4" s="10"/>
      <c r="I4"/>
      <c r="J4"/>
    </row>
    <row r="5" spans="1:10" x14ac:dyDescent="0.25">
      <c r="A5" s="11">
        <v>11</v>
      </c>
      <c r="B5" s="11" t="s">
        <v>52</v>
      </c>
      <c r="C5" s="11" t="s">
        <v>22</v>
      </c>
      <c r="D5" s="10" t="s">
        <v>53</v>
      </c>
      <c r="E5" s="10">
        <v>4</v>
      </c>
      <c r="F5" s="10">
        <v>3</v>
      </c>
      <c r="G5" s="17" t="s">
        <v>18</v>
      </c>
      <c r="H5" s="10"/>
      <c r="I5"/>
      <c r="J5"/>
    </row>
    <row r="6" spans="1:10" x14ac:dyDescent="0.25">
      <c r="A6" s="11">
        <v>11</v>
      </c>
      <c r="B6" s="11" t="s">
        <v>52</v>
      </c>
      <c r="C6" s="11" t="s">
        <v>23</v>
      </c>
      <c r="D6" s="10" t="s">
        <v>53</v>
      </c>
      <c r="E6" s="10">
        <v>4</v>
      </c>
      <c r="F6" s="10">
        <v>5</v>
      </c>
      <c r="G6" s="17" t="s">
        <v>18</v>
      </c>
      <c r="H6" s="10"/>
      <c r="I6"/>
      <c r="J6"/>
    </row>
    <row r="7" spans="1:10" x14ac:dyDescent="0.25">
      <c r="A7" s="11">
        <v>6</v>
      </c>
      <c r="B7" s="11" t="s">
        <v>46</v>
      </c>
      <c r="C7" s="11" t="s">
        <v>16</v>
      </c>
      <c r="D7" s="10" t="s">
        <v>47</v>
      </c>
      <c r="E7" s="10">
        <v>8</v>
      </c>
      <c r="F7" s="10">
        <v>4</v>
      </c>
      <c r="G7" s="18" t="s">
        <v>27</v>
      </c>
      <c r="H7" s="15" t="s">
        <v>48</v>
      </c>
      <c r="I7"/>
      <c r="J7"/>
    </row>
    <row r="8" spans="1:10" x14ac:dyDescent="0.25">
      <c r="A8" s="11">
        <v>18</v>
      </c>
      <c r="B8" s="11" t="s">
        <v>46</v>
      </c>
      <c r="C8" s="11" t="s">
        <v>33</v>
      </c>
      <c r="D8" s="10" t="s">
        <v>61</v>
      </c>
      <c r="E8" s="10">
        <v>2</v>
      </c>
      <c r="F8" s="10">
        <v>4</v>
      </c>
      <c r="G8" s="17" t="s">
        <v>18</v>
      </c>
      <c r="H8" s="15"/>
      <c r="I8"/>
      <c r="J8"/>
    </row>
    <row r="9" spans="1:10" x14ac:dyDescent="0.25">
      <c r="A9" s="11">
        <v>8</v>
      </c>
      <c r="B9" s="11" t="s">
        <v>54</v>
      </c>
      <c r="C9" s="11" t="s">
        <v>24</v>
      </c>
      <c r="D9" s="10" t="s">
        <v>53</v>
      </c>
      <c r="E9" s="10">
        <v>12</v>
      </c>
      <c r="F9" s="10">
        <v>12</v>
      </c>
      <c r="G9" s="17" t="s">
        <v>18</v>
      </c>
      <c r="H9" s="15"/>
      <c r="I9"/>
      <c r="J9"/>
    </row>
    <row r="10" spans="1:10" x14ac:dyDescent="0.25">
      <c r="A10" s="11">
        <v>8</v>
      </c>
      <c r="B10" s="11" t="s">
        <v>67</v>
      </c>
      <c r="C10" s="11" t="s">
        <v>77</v>
      </c>
      <c r="D10" s="10" t="s">
        <v>57</v>
      </c>
      <c r="E10" s="10">
        <v>4</v>
      </c>
      <c r="F10" s="10">
        <v>2</v>
      </c>
      <c r="G10" s="17" t="s">
        <v>18</v>
      </c>
      <c r="H10" s="10"/>
      <c r="I10"/>
      <c r="J10"/>
    </row>
    <row r="11" spans="1:10" x14ac:dyDescent="0.25">
      <c r="A11" s="11">
        <v>9</v>
      </c>
      <c r="B11" s="11" t="s">
        <v>54</v>
      </c>
      <c r="C11" s="11" t="s">
        <v>25</v>
      </c>
      <c r="D11" s="10" t="s">
        <v>53</v>
      </c>
      <c r="E11" s="10">
        <v>12</v>
      </c>
      <c r="F11" s="10">
        <v>5</v>
      </c>
      <c r="G11" s="17" t="s">
        <v>18</v>
      </c>
      <c r="H11" s="10"/>
      <c r="I11"/>
      <c r="J11"/>
    </row>
    <row r="12" spans="1:10" x14ac:dyDescent="0.25">
      <c r="A12" s="11">
        <v>8</v>
      </c>
      <c r="B12" s="11" t="s">
        <v>67</v>
      </c>
      <c r="C12" s="11" t="s">
        <v>37</v>
      </c>
      <c r="D12" s="10" t="s">
        <v>57</v>
      </c>
      <c r="E12" s="10">
        <v>6</v>
      </c>
      <c r="F12" s="10">
        <v>2</v>
      </c>
      <c r="G12" s="17" t="s">
        <v>18</v>
      </c>
      <c r="H12" s="10"/>
      <c r="I12"/>
      <c r="J12"/>
    </row>
    <row r="13" spans="1:10" x14ac:dyDescent="0.25">
      <c r="A13" s="11">
        <v>27</v>
      </c>
      <c r="B13" s="11" t="s">
        <v>54</v>
      </c>
      <c r="C13" s="11" t="s">
        <v>29</v>
      </c>
      <c r="D13" s="10" t="s">
        <v>57</v>
      </c>
      <c r="E13" s="10">
        <v>12</v>
      </c>
      <c r="F13" s="10">
        <v>1</v>
      </c>
      <c r="G13" s="17" t="s">
        <v>18</v>
      </c>
      <c r="H13" s="10"/>
      <c r="I13"/>
      <c r="J13"/>
    </row>
    <row r="14" spans="1:10" x14ac:dyDescent="0.25">
      <c r="A14" s="11">
        <v>12</v>
      </c>
      <c r="B14" s="11" t="s">
        <v>55</v>
      </c>
      <c r="C14" s="11" t="s">
        <v>26</v>
      </c>
      <c r="D14" s="10" t="s">
        <v>56</v>
      </c>
      <c r="E14" s="10">
        <v>12</v>
      </c>
      <c r="F14" s="10">
        <v>13</v>
      </c>
      <c r="G14" s="17" t="s">
        <v>18</v>
      </c>
      <c r="H14" s="15" t="s">
        <v>79</v>
      </c>
    </row>
    <row r="15" spans="1:10" x14ac:dyDescent="0.25">
      <c r="A15" s="11">
        <v>13</v>
      </c>
      <c r="B15" s="11" t="s">
        <v>55</v>
      </c>
      <c r="C15" s="11" t="s">
        <v>28</v>
      </c>
      <c r="D15" s="10" t="s">
        <v>53</v>
      </c>
      <c r="E15" s="10">
        <v>12</v>
      </c>
      <c r="F15" s="10">
        <v>0.5</v>
      </c>
      <c r="G15" s="17" t="s">
        <v>18</v>
      </c>
      <c r="H15" s="10"/>
    </row>
    <row r="16" spans="1:10" ht="13.5" customHeight="1" x14ac:dyDescent="0.25">
      <c r="A16" s="11">
        <v>15</v>
      </c>
      <c r="B16" s="11" t="s">
        <v>55</v>
      </c>
      <c r="C16" s="11" t="s">
        <v>30</v>
      </c>
      <c r="D16" s="10" t="s">
        <v>58</v>
      </c>
      <c r="E16" s="10">
        <v>4</v>
      </c>
      <c r="F16" s="10">
        <v>5.5</v>
      </c>
      <c r="G16" s="18" t="s">
        <v>27</v>
      </c>
      <c r="H16" s="15" t="s">
        <v>59</v>
      </c>
      <c r="I16"/>
      <c r="J16"/>
    </row>
    <row r="17" spans="1:10" x14ac:dyDescent="0.25">
      <c r="A17" s="11">
        <v>22</v>
      </c>
      <c r="B17" s="11" t="s">
        <v>55</v>
      </c>
      <c r="C17" s="11" t="s">
        <v>34</v>
      </c>
      <c r="D17" s="10" t="s">
        <v>53</v>
      </c>
      <c r="E17" s="10">
        <v>2</v>
      </c>
      <c r="F17" s="10">
        <v>3</v>
      </c>
      <c r="G17" s="17" t="s">
        <v>18</v>
      </c>
      <c r="H17" s="10"/>
      <c r="I17"/>
      <c r="J17"/>
    </row>
    <row r="18" spans="1:10" x14ac:dyDescent="0.25">
      <c r="A18" s="11">
        <v>8</v>
      </c>
      <c r="B18" s="11" t="s">
        <v>67</v>
      </c>
      <c r="C18" s="11" t="s">
        <v>36</v>
      </c>
      <c r="D18" s="10" t="s">
        <v>57</v>
      </c>
      <c r="E18" s="10">
        <v>4</v>
      </c>
      <c r="F18" s="10">
        <v>2</v>
      </c>
      <c r="G18" s="17" t="s">
        <v>18</v>
      </c>
      <c r="H18" s="15" t="s">
        <v>68</v>
      </c>
    </row>
    <row r="19" spans="1:10" x14ac:dyDescent="0.25">
      <c r="A19" s="11">
        <v>17</v>
      </c>
      <c r="B19" s="11" t="s">
        <v>60</v>
      </c>
      <c r="C19" s="11" t="s">
        <v>31</v>
      </c>
      <c r="D19" s="10" t="s">
        <v>61</v>
      </c>
      <c r="E19" s="10">
        <v>8</v>
      </c>
      <c r="F19" s="10">
        <v>12</v>
      </c>
      <c r="G19" s="17" t="s">
        <v>18</v>
      </c>
      <c r="H19" s="15" t="s">
        <v>62</v>
      </c>
      <c r="I19"/>
      <c r="J19"/>
    </row>
    <row r="20" spans="1:10" x14ac:dyDescent="0.25">
      <c r="A20" s="11">
        <v>17</v>
      </c>
      <c r="B20" s="11" t="s">
        <v>60</v>
      </c>
      <c r="C20" s="11" t="s">
        <v>32</v>
      </c>
      <c r="D20" s="10" t="s">
        <v>61</v>
      </c>
      <c r="E20" s="10">
        <v>4</v>
      </c>
      <c r="F20" s="10">
        <v>4</v>
      </c>
      <c r="G20" s="17" t="s">
        <v>18</v>
      </c>
      <c r="H20" s="15" t="s">
        <v>63</v>
      </c>
      <c r="I20"/>
      <c r="J20"/>
    </row>
    <row r="21" spans="1:10" x14ac:dyDescent="0.25">
      <c r="A21" s="11">
        <v>10</v>
      </c>
      <c r="B21" s="11" t="s">
        <v>49</v>
      </c>
      <c r="C21" s="11" t="s">
        <v>17</v>
      </c>
      <c r="D21" s="10" t="s">
        <v>50</v>
      </c>
      <c r="E21" s="10">
        <v>12</v>
      </c>
      <c r="F21" s="10">
        <v>10</v>
      </c>
      <c r="G21" s="17" t="s">
        <v>18</v>
      </c>
      <c r="H21" s="15" t="s">
        <v>78</v>
      </c>
      <c r="I21"/>
      <c r="J21"/>
    </row>
    <row r="22" spans="1:10" x14ac:dyDescent="0.25">
      <c r="A22" s="11">
        <v>10</v>
      </c>
      <c r="B22" s="11" t="s">
        <v>67</v>
      </c>
      <c r="C22" s="11" t="s">
        <v>81</v>
      </c>
      <c r="D22" s="10" t="s">
        <v>57</v>
      </c>
      <c r="E22" s="10">
        <v>2</v>
      </c>
      <c r="F22" s="10">
        <v>1</v>
      </c>
      <c r="G22" s="17" t="s">
        <v>18</v>
      </c>
      <c r="H22" s="10"/>
      <c r="I22"/>
      <c r="J22"/>
    </row>
    <row r="23" spans="1:10" x14ac:dyDescent="0.25">
      <c r="A23" s="11">
        <v>8</v>
      </c>
      <c r="B23" s="11" t="s">
        <v>67</v>
      </c>
      <c r="C23" s="11" t="s">
        <v>69</v>
      </c>
      <c r="D23" s="10" t="s">
        <v>57</v>
      </c>
      <c r="E23" s="10">
        <v>2</v>
      </c>
      <c r="F23" s="10">
        <v>0.5</v>
      </c>
      <c r="G23" s="17" t="s">
        <v>18</v>
      </c>
      <c r="H23" s="15"/>
      <c r="I23"/>
      <c r="J23"/>
    </row>
    <row r="24" spans="1:10" x14ac:dyDescent="0.25">
      <c r="A24" s="15"/>
      <c r="B24" s="11" t="s">
        <v>64</v>
      </c>
      <c r="C24" s="11" t="s">
        <v>35</v>
      </c>
      <c r="D24" s="10" t="s">
        <v>56</v>
      </c>
      <c r="E24" s="10">
        <v>4</v>
      </c>
      <c r="F24" s="10">
        <v>35</v>
      </c>
      <c r="G24" s="18" t="s">
        <v>27</v>
      </c>
      <c r="H24" s="11" t="s">
        <v>86</v>
      </c>
      <c r="I24"/>
      <c r="J24"/>
    </row>
    <row r="25" spans="1:10" x14ac:dyDescent="0.25">
      <c r="A25" s="15"/>
      <c r="B25" s="11" t="s">
        <v>64</v>
      </c>
      <c r="C25" s="11" t="s">
        <v>65</v>
      </c>
      <c r="D25" s="10" t="s">
        <v>66</v>
      </c>
      <c r="E25" s="10">
        <v>20</v>
      </c>
      <c r="F25" s="10">
        <v>35</v>
      </c>
      <c r="G25" s="17" t="s">
        <v>18</v>
      </c>
      <c r="H25" s="15"/>
      <c r="I25"/>
      <c r="J25"/>
    </row>
    <row r="26" spans="1:10" x14ac:dyDescent="0.25">
      <c r="A26" s="15" t="s">
        <v>85</v>
      </c>
      <c r="B26" s="15"/>
      <c r="C26" s="15"/>
      <c r="D26" s="15"/>
      <c r="E26" s="15"/>
      <c r="F26" s="15"/>
      <c r="G26" s="15"/>
      <c r="H26" s="15"/>
      <c r="I26"/>
      <c r="J26"/>
    </row>
    <row r="27" spans="1:10" x14ac:dyDescent="0.25">
      <c r="A27" s="15" t="s">
        <v>85</v>
      </c>
      <c r="B27" s="15"/>
      <c r="C27" s="15"/>
      <c r="D27" s="15"/>
      <c r="E27" s="15"/>
      <c r="F27" s="15"/>
      <c r="G27" s="15"/>
      <c r="H27" s="15"/>
      <c r="I27"/>
      <c r="J27"/>
    </row>
    <row r="28" spans="1:10" s="9" customFormat="1" x14ac:dyDescent="0.25"/>
    <row r="29" spans="1:10" x14ac:dyDescent="0.25">
      <c r="I29"/>
      <c r="J29"/>
    </row>
    <row r="30" spans="1:10" x14ac:dyDescent="0.25">
      <c r="I30"/>
      <c r="J30"/>
    </row>
    <row r="31" spans="1:10" x14ac:dyDescent="0.25">
      <c r="I31"/>
      <c r="J31"/>
    </row>
    <row r="32" spans="1:10" x14ac:dyDescent="0.25">
      <c r="I32"/>
      <c r="J32"/>
    </row>
    <row r="33" spans="9:10" x14ac:dyDescent="0.25">
      <c r="I33"/>
      <c r="J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A13" workbookViewId="0">
      <selection activeCell="G44" sqref="G44"/>
    </sheetView>
  </sheetViews>
  <sheetFormatPr defaultRowHeight="15" x14ac:dyDescent="0.25"/>
  <cols>
    <col min="1" max="1" width="28.85546875" bestFit="1" customWidth="1"/>
    <col min="2" max="2" width="12" bestFit="1" customWidth="1"/>
    <col min="3" max="3" width="10.7109375" bestFit="1" customWidth="1"/>
    <col min="4" max="4" width="18.85546875" customWidth="1"/>
    <col min="5" max="5" width="10.7109375" bestFit="1" customWidth="1"/>
    <col min="6" max="6" width="9.42578125" bestFit="1" customWidth="1"/>
    <col min="7" max="7" width="23.42578125" bestFit="1" customWidth="1"/>
    <col min="8" max="8" width="24.5703125" bestFit="1" customWidth="1"/>
    <col min="9" max="9" width="21.7109375" customWidth="1"/>
    <col min="10" max="10" width="25.85546875" bestFit="1" customWidth="1"/>
    <col min="11" max="11" width="20" bestFit="1" customWidth="1"/>
    <col min="12" max="12" width="20.28515625" bestFit="1" customWidth="1"/>
    <col min="13" max="13" width="15.28515625" style="9" customWidth="1"/>
    <col min="14" max="14" width="19.85546875" style="9" bestFit="1" customWidth="1"/>
    <col min="15" max="15" width="18.5703125" style="9" bestFit="1" customWidth="1"/>
    <col min="16" max="16" width="27.28515625" style="9" customWidth="1"/>
    <col min="17" max="17" width="24.5703125" customWidth="1"/>
  </cols>
  <sheetData>
    <row r="1" spans="1:26" x14ac:dyDescent="0.25">
      <c r="A1" s="3"/>
      <c r="B1" s="3"/>
      <c r="C1" s="3"/>
      <c r="D1" s="2"/>
      <c r="E1" s="3"/>
      <c r="F1" s="3"/>
      <c r="G1" s="3"/>
      <c r="H1" s="3"/>
      <c r="I1" s="3"/>
      <c r="J1" s="3"/>
      <c r="K1" s="3"/>
      <c r="L1" s="1"/>
      <c r="Q1" s="1"/>
      <c r="R1" s="1"/>
      <c r="S1" s="1"/>
      <c r="T1" s="1"/>
      <c r="U1" s="1"/>
    </row>
    <row r="2" spans="1:26" x14ac:dyDescent="0.25">
      <c r="A2" s="4" t="s">
        <v>0</v>
      </c>
      <c r="B2" s="4"/>
      <c r="C2" s="4"/>
      <c r="D2" s="4"/>
      <c r="E2" s="16" t="s">
        <v>1</v>
      </c>
      <c r="F2" s="16" t="s">
        <v>2</v>
      </c>
      <c r="G2" s="16" t="s">
        <v>3</v>
      </c>
      <c r="H2" s="16" t="s">
        <v>4</v>
      </c>
      <c r="I2" s="16" t="s">
        <v>5</v>
      </c>
      <c r="J2" s="16" t="s">
        <v>6</v>
      </c>
      <c r="K2" s="16" t="s">
        <v>7</v>
      </c>
      <c r="L2" s="16" t="s">
        <v>82</v>
      </c>
      <c r="M2" s="16" t="s">
        <v>70</v>
      </c>
      <c r="N2" s="16" t="s">
        <v>84</v>
      </c>
      <c r="O2" s="16" t="s">
        <v>83</v>
      </c>
      <c r="P2" s="16" t="s">
        <v>75</v>
      </c>
      <c r="Q2" s="16" t="s">
        <v>8</v>
      </c>
      <c r="R2" s="8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 t="s">
        <v>9</v>
      </c>
      <c r="B3" s="5">
        <v>41377</v>
      </c>
      <c r="C3" s="4"/>
      <c r="D3" s="4"/>
      <c r="E3" s="21"/>
      <c r="F3" s="21">
        <v>0</v>
      </c>
      <c r="G3" s="21">
        <f>245*0.7</f>
        <v>171.5</v>
      </c>
      <c r="H3" s="21">
        <v>171.5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f>SUM(I3:K3)</f>
        <v>0</v>
      </c>
      <c r="O3" s="21">
        <v>0</v>
      </c>
      <c r="P3" s="21">
        <f>2.32*3</f>
        <v>6.9599999999999991</v>
      </c>
      <c r="Q3" s="22">
        <f>O3/P3</f>
        <v>0</v>
      </c>
      <c r="R3" s="4"/>
      <c r="S3" s="4"/>
      <c r="T3" s="4"/>
      <c r="U3" s="4"/>
      <c r="V3" s="4"/>
      <c r="W3" s="4"/>
      <c r="X3" s="5"/>
      <c r="Y3" s="4"/>
      <c r="Z3" s="5"/>
    </row>
    <row r="4" spans="1:26" x14ac:dyDescent="0.25">
      <c r="A4" s="4" t="s">
        <v>10</v>
      </c>
      <c r="B4" s="5">
        <v>41401</v>
      </c>
      <c r="C4" s="4"/>
      <c r="D4" s="4"/>
      <c r="E4" s="23">
        <v>41366</v>
      </c>
      <c r="F4" s="21">
        <v>1</v>
      </c>
      <c r="G4" s="21">
        <f>G3-3*1.624</f>
        <v>166.62799999999999</v>
      </c>
      <c r="H4" s="12">
        <f>H3-N4</f>
        <v>171.5</v>
      </c>
      <c r="I4" s="21">
        <v>0</v>
      </c>
      <c r="J4" s="21">
        <v>0</v>
      </c>
      <c r="K4" s="21">
        <v>0</v>
      </c>
      <c r="L4" s="21">
        <v>0.5</v>
      </c>
      <c r="M4" s="21">
        <f t="shared" ref="M4:M36" si="0">M3+L4</f>
        <v>0.5</v>
      </c>
      <c r="N4" s="21">
        <f t="shared" ref="N4:N36" si="1">SUM(I4:K4)</f>
        <v>0</v>
      </c>
      <c r="O4" s="21">
        <f t="shared" ref="O4:O39" si="2">O3+SUM(I4:K4)</f>
        <v>0</v>
      </c>
      <c r="P4" s="21">
        <f>2.32*2*3</f>
        <v>13.919999999999998</v>
      </c>
      <c r="Q4" s="22">
        <f t="shared" ref="Q4:Q39" si="3">O4/P4</f>
        <v>0</v>
      </c>
      <c r="R4" s="4"/>
      <c r="S4" s="4"/>
      <c r="T4" s="4"/>
      <c r="U4" s="4"/>
      <c r="V4" s="4"/>
      <c r="W4" s="4"/>
      <c r="X4" s="5"/>
      <c r="Y4" s="4"/>
      <c r="Z4" s="4"/>
    </row>
    <row r="5" spans="1:26" x14ac:dyDescent="0.25">
      <c r="A5" s="4" t="s">
        <v>11</v>
      </c>
      <c r="B5" s="4">
        <v>3</v>
      </c>
      <c r="C5" s="4"/>
      <c r="D5" s="4"/>
      <c r="E5" s="23">
        <v>41367</v>
      </c>
      <c r="F5" s="21">
        <v>2</v>
      </c>
      <c r="G5" s="21">
        <f t="shared" ref="G5:G39" si="4">G4-3*1.624</f>
        <v>161.75599999999997</v>
      </c>
      <c r="H5" s="12">
        <f t="shared" ref="H5:H39" si="5">H4-N5</f>
        <v>171.5</v>
      </c>
      <c r="I5" s="21">
        <v>0</v>
      </c>
      <c r="J5" s="21">
        <v>0</v>
      </c>
      <c r="K5" s="21">
        <v>0</v>
      </c>
      <c r="L5" s="21">
        <v>0</v>
      </c>
      <c r="M5" s="21">
        <f t="shared" si="0"/>
        <v>0.5</v>
      </c>
      <c r="N5" s="21">
        <f t="shared" si="1"/>
        <v>0</v>
      </c>
      <c r="O5" s="21">
        <f t="shared" si="2"/>
        <v>0</v>
      </c>
      <c r="P5" s="21">
        <f>2.32*3*3</f>
        <v>20.879999999999995</v>
      </c>
      <c r="Q5" s="22">
        <f t="shared" si="3"/>
        <v>0</v>
      </c>
      <c r="R5" s="4"/>
      <c r="S5" s="4"/>
      <c r="T5" s="4"/>
      <c r="U5" s="4"/>
      <c r="V5" s="4"/>
      <c r="W5" s="4"/>
      <c r="X5" s="5"/>
      <c r="Y5" s="4"/>
      <c r="Z5" s="4"/>
    </row>
    <row r="6" spans="1:26" x14ac:dyDescent="0.25">
      <c r="A6" s="4" t="s">
        <v>12</v>
      </c>
      <c r="B6" s="4">
        <v>0.7</v>
      </c>
      <c r="C6" s="4"/>
      <c r="D6" s="4"/>
      <c r="E6" s="23">
        <v>41368</v>
      </c>
      <c r="F6" s="21">
        <v>3</v>
      </c>
      <c r="G6" s="21">
        <f t="shared" si="4"/>
        <v>156.88399999999996</v>
      </c>
      <c r="H6" s="12">
        <f t="shared" si="5"/>
        <v>171.5</v>
      </c>
      <c r="I6" s="21">
        <v>0</v>
      </c>
      <c r="J6" s="21">
        <v>0</v>
      </c>
      <c r="K6" s="21">
        <v>0</v>
      </c>
      <c r="L6" s="21">
        <v>0</v>
      </c>
      <c r="M6" s="21">
        <f t="shared" si="0"/>
        <v>0.5</v>
      </c>
      <c r="N6" s="21">
        <f t="shared" si="1"/>
        <v>0</v>
      </c>
      <c r="O6" s="21">
        <f t="shared" si="2"/>
        <v>0</v>
      </c>
      <c r="P6" s="22">
        <f>P5+6.96</f>
        <v>27.839999999999996</v>
      </c>
      <c r="Q6" s="22">
        <f t="shared" si="3"/>
        <v>0</v>
      </c>
      <c r="R6" s="4"/>
      <c r="S6" s="4"/>
      <c r="T6" s="4"/>
      <c r="U6" s="4"/>
      <c r="V6" s="4"/>
      <c r="W6" s="4"/>
      <c r="X6" s="5"/>
      <c r="Y6" s="4"/>
      <c r="Z6" s="4"/>
    </row>
    <row r="7" spans="1:26" x14ac:dyDescent="0.25">
      <c r="A7" t="s">
        <v>13</v>
      </c>
      <c r="B7">
        <v>245</v>
      </c>
      <c r="C7" s="4"/>
      <c r="D7" s="4"/>
      <c r="E7" s="23">
        <v>41369</v>
      </c>
      <c r="F7" s="21">
        <v>4</v>
      </c>
      <c r="G7" s="21">
        <f t="shared" si="4"/>
        <v>152.01199999999994</v>
      </c>
      <c r="H7" s="12">
        <f t="shared" si="5"/>
        <v>171.5</v>
      </c>
      <c r="I7" s="21">
        <v>0</v>
      </c>
      <c r="J7" s="21">
        <v>0</v>
      </c>
      <c r="K7" s="21">
        <v>0</v>
      </c>
      <c r="L7" s="21">
        <v>0</v>
      </c>
      <c r="M7" s="21">
        <f t="shared" si="0"/>
        <v>0.5</v>
      </c>
      <c r="N7" s="21">
        <f t="shared" si="1"/>
        <v>0</v>
      </c>
      <c r="O7" s="21">
        <f t="shared" si="2"/>
        <v>0</v>
      </c>
      <c r="P7" s="22">
        <f t="shared" ref="P7:P39" si="6">P6+6.96</f>
        <v>34.799999999999997</v>
      </c>
      <c r="Q7" s="22">
        <f t="shared" si="3"/>
        <v>0</v>
      </c>
      <c r="R7" s="4"/>
      <c r="S7" s="4"/>
      <c r="T7" s="4"/>
      <c r="U7" s="4"/>
      <c r="V7" s="4"/>
      <c r="W7" s="4"/>
      <c r="X7" s="5"/>
      <c r="Y7" s="4"/>
      <c r="Z7" s="4"/>
    </row>
    <row r="8" spans="1:26" x14ac:dyDescent="0.25">
      <c r="A8" t="s">
        <v>71</v>
      </c>
      <c r="B8">
        <f>245*0.7</f>
        <v>171.5</v>
      </c>
      <c r="C8" s="4"/>
      <c r="D8" s="4"/>
      <c r="E8" s="23">
        <v>41370</v>
      </c>
      <c r="F8" s="21">
        <v>5</v>
      </c>
      <c r="G8" s="21">
        <f t="shared" si="4"/>
        <v>147.13999999999993</v>
      </c>
      <c r="H8" s="12">
        <f t="shared" si="5"/>
        <v>171.5</v>
      </c>
      <c r="I8" s="21">
        <v>0</v>
      </c>
      <c r="J8" s="21">
        <v>0</v>
      </c>
      <c r="K8" s="21">
        <v>0</v>
      </c>
      <c r="L8" s="21">
        <v>2</v>
      </c>
      <c r="M8" s="21">
        <f t="shared" si="0"/>
        <v>2.5</v>
      </c>
      <c r="N8" s="21">
        <f t="shared" si="1"/>
        <v>0</v>
      </c>
      <c r="O8" s="21">
        <f t="shared" si="2"/>
        <v>0</v>
      </c>
      <c r="P8" s="22">
        <f t="shared" si="6"/>
        <v>41.76</v>
      </c>
      <c r="Q8" s="22">
        <f t="shared" si="3"/>
        <v>0</v>
      </c>
      <c r="R8" s="4"/>
      <c r="S8" s="4"/>
      <c r="T8" s="4"/>
      <c r="U8" s="4"/>
      <c r="V8" s="4"/>
      <c r="W8" s="4"/>
      <c r="X8" s="5"/>
      <c r="Y8" s="4"/>
      <c r="Z8" s="4"/>
    </row>
    <row r="9" spans="1:26" x14ac:dyDescent="0.25">
      <c r="A9" s="9" t="s">
        <v>74</v>
      </c>
      <c r="B9" s="9">
        <f>2.32</f>
        <v>2.3199999999999998</v>
      </c>
      <c r="C9" s="4"/>
      <c r="D9" s="4"/>
      <c r="E9" s="23">
        <v>41371</v>
      </c>
      <c r="F9" s="21">
        <v>6</v>
      </c>
      <c r="G9" s="21">
        <f t="shared" si="4"/>
        <v>142.26799999999992</v>
      </c>
      <c r="H9" s="12">
        <f t="shared" si="5"/>
        <v>171.5</v>
      </c>
      <c r="I9" s="21">
        <v>0</v>
      </c>
      <c r="J9" s="21">
        <v>0</v>
      </c>
      <c r="K9" s="21">
        <v>0</v>
      </c>
      <c r="L9" s="21">
        <v>12</v>
      </c>
      <c r="M9" s="21">
        <f t="shared" si="0"/>
        <v>14.5</v>
      </c>
      <c r="N9" s="21">
        <f t="shared" si="1"/>
        <v>0</v>
      </c>
      <c r="O9" s="21">
        <f t="shared" si="2"/>
        <v>0</v>
      </c>
      <c r="P9" s="22">
        <f t="shared" si="6"/>
        <v>48.72</v>
      </c>
      <c r="Q9" s="22">
        <f t="shared" si="3"/>
        <v>0</v>
      </c>
      <c r="R9" s="4"/>
      <c r="S9" s="4"/>
      <c r="T9" s="4"/>
      <c r="U9" s="4"/>
      <c r="V9" s="4"/>
      <c r="W9" s="4"/>
      <c r="X9" s="5"/>
      <c r="Y9" s="4"/>
      <c r="Z9" s="4"/>
    </row>
    <row r="10" spans="1:26" x14ac:dyDescent="0.25">
      <c r="A10" s="9" t="s">
        <v>72</v>
      </c>
      <c r="B10" s="9">
        <f>2.32*0.7</f>
        <v>1.6239999999999999</v>
      </c>
      <c r="C10" s="4"/>
      <c r="D10" s="4"/>
      <c r="E10" s="23">
        <v>41372</v>
      </c>
      <c r="F10" s="21">
        <v>7</v>
      </c>
      <c r="G10" s="21">
        <f t="shared" si="4"/>
        <v>137.3959999999999</v>
      </c>
      <c r="H10" s="12">
        <f t="shared" si="5"/>
        <v>171.5</v>
      </c>
      <c r="I10" s="21">
        <v>0</v>
      </c>
      <c r="J10" s="21">
        <v>0</v>
      </c>
      <c r="K10" s="21">
        <v>0</v>
      </c>
      <c r="L10" s="21">
        <v>0</v>
      </c>
      <c r="M10" s="21">
        <f t="shared" si="0"/>
        <v>14.5</v>
      </c>
      <c r="N10" s="21">
        <f t="shared" si="1"/>
        <v>0</v>
      </c>
      <c r="O10" s="21">
        <f t="shared" si="2"/>
        <v>0</v>
      </c>
      <c r="P10" s="22">
        <f t="shared" si="6"/>
        <v>55.68</v>
      </c>
      <c r="Q10" s="22">
        <f t="shared" si="3"/>
        <v>0</v>
      </c>
      <c r="R10" s="4"/>
      <c r="S10" s="4"/>
      <c r="T10" s="4"/>
      <c r="U10" s="4"/>
      <c r="V10" s="4"/>
      <c r="W10" s="4"/>
      <c r="X10" s="5"/>
      <c r="Y10" s="4"/>
      <c r="Z10" s="4"/>
    </row>
    <row r="11" spans="1:26" x14ac:dyDescent="0.25">
      <c r="A11" s="9" t="s">
        <v>73</v>
      </c>
      <c r="B11" s="9">
        <v>0.98</v>
      </c>
      <c r="C11" s="4"/>
      <c r="D11" s="4"/>
      <c r="E11" s="23">
        <v>41373</v>
      </c>
      <c r="F11" s="21">
        <v>8</v>
      </c>
      <c r="G11" s="21">
        <f t="shared" si="4"/>
        <v>132.52399999999989</v>
      </c>
      <c r="H11" s="12">
        <f t="shared" si="5"/>
        <v>161.5</v>
      </c>
      <c r="I11" s="21">
        <v>0</v>
      </c>
      <c r="J11" s="21">
        <v>10</v>
      </c>
      <c r="K11" s="21">
        <v>0</v>
      </c>
      <c r="L11" s="21">
        <v>10</v>
      </c>
      <c r="M11" s="21">
        <f t="shared" si="0"/>
        <v>24.5</v>
      </c>
      <c r="N11" s="21">
        <f t="shared" si="1"/>
        <v>10</v>
      </c>
      <c r="O11" s="21">
        <f t="shared" si="2"/>
        <v>10</v>
      </c>
      <c r="P11" s="22">
        <f t="shared" si="6"/>
        <v>62.64</v>
      </c>
      <c r="Q11" s="22">
        <f t="shared" si="3"/>
        <v>0.15964240102171137</v>
      </c>
      <c r="R11" s="4"/>
      <c r="S11" s="4"/>
      <c r="T11" s="4"/>
      <c r="U11" s="4"/>
      <c r="V11" s="4"/>
      <c r="W11" s="4"/>
      <c r="X11" s="5"/>
      <c r="Y11" s="4"/>
      <c r="Z11" s="4"/>
    </row>
    <row r="12" spans="1:26" x14ac:dyDescent="0.25">
      <c r="A12" s="4"/>
      <c r="B12" s="4"/>
      <c r="C12" s="4"/>
      <c r="D12" s="4"/>
      <c r="E12" s="23">
        <v>41374</v>
      </c>
      <c r="F12" s="21">
        <v>9</v>
      </c>
      <c r="G12" s="21">
        <f t="shared" si="4"/>
        <v>127.65199999999989</v>
      </c>
      <c r="H12" s="12">
        <f t="shared" si="5"/>
        <v>161.5</v>
      </c>
      <c r="I12" s="21">
        <v>0</v>
      </c>
      <c r="J12" s="21">
        <v>0</v>
      </c>
      <c r="K12" s="21">
        <v>0</v>
      </c>
      <c r="L12" s="21">
        <v>2.5</v>
      </c>
      <c r="M12" s="21">
        <f t="shared" si="0"/>
        <v>27</v>
      </c>
      <c r="N12" s="21">
        <f t="shared" si="1"/>
        <v>0</v>
      </c>
      <c r="O12" s="21">
        <f t="shared" si="2"/>
        <v>10</v>
      </c>
      <c r="P12" s="22">
        <f t="shared" si="6"/>
        <v>69.599999999999994</v>
      </c>
      <c r="Q12" s="22">
        <f t="shared" si="3"/>
        <v>0.14367816091954025</v>
      </c>
      <c r="R12" s="4"/>
      <c r="S12" s="4"/>
      <c r="T12" s="4"/>
      <c r="U12" s="4"/>
      <c r="V12" s="4"/>
      <c r="W12" s="4"/>
      <c r="X12" s="5"/>
      <c r="Y12" s="4"/>
      <c r="Z12" s="4"/>
    </row>
    <row r="13" spans="1:26" x14ac:dyDescent="0.25">
      <c r="A13" s="4"/>
      <c r="B13" s="4"/>
      <c r="C13" s="4"/>
      <c r="D13" s="4"/>
      <c r="E13" s="23">
        <v>41375</v>
      </c>
      <c r="F13" s="21">
        <v>10</v>
      </c>
      <c r="G13" s="21">
        <f t="shared" si="4"/>
        <v>122.77999999999989</v>
      </c>
      <c r="H13" s="12">
        <f t="shared" si="5"/>
        <v>161.5</v>
      </c>
      <c r="I13" s="21">
        <v>0</v>
      </c>
      <c r="J13" s="21">
        <v>0</v>
      </c>
      <c r="K13" s="21">
        <v>0</v>
      </c>
      <c r="L13" s="21">
        <v>0</v>
      </c>
      <c r="M13" s="21">
        <f t="shared" si="0"/>
        <v>27</v>
      </c>
      <c r="N13" s="21">
        <f t="shared" si="1"/>
        <v>0</v>
      </c>
      <c r="O13" s="21">
        <f t="shared" si="2"/>
        <v>10</v>
      </c>
      <c r="P13" s="22">
        <f t="shared" si="6"/>
        <v>76.559999999999988</v>
      </c>
      <c r="Q13" s="22">
        <f t="shared" si="3"/>
        <v>0.13061650992685478</v>
      </c>
      <c r="R13" s="4"/>
      <c r="S13" s="4"/>
      <c r="T13" s="4"/>
      <c r="U13" s="4"/>
      <c r="V13" s="4"/>
      <c r="W13" s="4"/>
      <c r="X13" s="5"/>
      <c r="Y13" s="4"/>
      <c r="Z13" s="4"/>
    </row>
    <row r="14" spans="1:26" x14ac:dyDescent="0.25">
      <c r="A14" s="4"/>
      <c r="B14" s="4"/>
      <c r="C14" s="4"/>
      <c r="D14" s="4"/>
      <c r="E14" s="23">
        <v>41376</v>
      </c>
      <c r="F14" s="21">
        <v>11</v>
      </c>
      <c r="G14" s="21">
        <f t="shared" si="4"/>
        <v>117.90799999999989</v>
      </c>
      <c r="H14" s="12">
        <f t="shared" si="5"/>
        <v>161.5</v>
      </c>
      <c r="I14" s="21">
        <v>0</v>
      </c>
      <c r="J14" s="21">
        <v>0</v>
      </c>
      <c r="K14" s="21">
        <v>0</v>
      </c>
      <c r="L14" s="21">
        <v>2</v>
      </c>
      <c r="M14" s="21">
        <f t="shared" si="0"/>
        <v>29</v>
      </c>
      <c r="N14" s="21">
        <f t="shared" si="1"/>
        <v>0</v>
      </c>
      <c r="O14" s="21">
        <f t="shared" si="2"/>
        <v>10</v>
      </c>
      <c r="P14" s="22">
        <f t="shared" si="6"/>
        <v>83.519999999999982</v>
      </c>
      <c r="Q14" s="22">
        <f t="shared" si="3"/>
        <v>0.11973180076628355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/>
      <c r="C15" s="4"/>
      <c r="D15" s="4"/>
      <c r="E15" s="23">
        <v>41377</v>
      </c>
      <c r="F15" s="21">
        <v>12</v>
      </c>
      <c r="G15" s="21">
        <f t="shared" si="4"/>
        <v>113.03599999999989</v>
      </c>
      <c r="H15" s="12">
        <f t="shared" si="5"/>
        <v>161.5</v>
      </c>
      <c r="I15" s="21">
        <v>0</v>
      </c>
      <c r="J15" s="21">
        <v>0</v>
      </c>
      <c r="K15" s="21">
        <v>0</v>
      </c>
      <c r="L15" s="21">
        <v>4</v>
      </c>
      <c r="M15" s="21">
        <f t="shared" si="0"/>
        <v>33</v>
      </c>
      <c r="N15" s="21">
        <f t="shared" si="1"/>
        <v>0</v>
      </c>
      <c r="O15" s="21">
        <f t="shared" si="2"/>
        <v>10</v>
      </c>
      <c r="P15" s="22">
        <f t="shared" si="6"/>
        <v>90.479999999999976</v>
      </c>
      <c r="Q15" s="22">
        <f t="shared" si="3"/>
        <v>0.11052166224580021</v>
      </c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1" t="s">
        <v>19</v>
      </c>
      <c r="B16" s="10">
        <v>4</v>
      </c>
      <c r="C16" s="17" t="s">
        <v>18</v>
      </c>
      <c r="D16" s="4"/>
      <c r="E16" s="23">
        <v>41378</v>
      </c>
      <c r="F16" s="21">
        <v>13</v>
      </c>
      <c r="G16" s="21">
        <f t="shared" si="4"/>
        <v>108.16399999999989</v>
      </c>
      <c r="H16" s="12">
        <f t="shared" si="5"/>
        <v>155.5</v>
      </c>
      <c r="I16" s="21">
        <v>2</v>
      </c>
      <c r="J16" s="21">
        <v>0</v>
      </c>
      <c r="K16" s="21">
        <v>4</v>
      </c>
      <c r="L16" s="21">
        <v>10</v>
      </c>
      <c r="M16" s="21">
        <f t="shared" si="0"/>
        <v>43</v>
      </c>
      <c r="N16" s="21">
        <f t="shared" si="1"/>
        <v>6</v>
      </c>
      <c r="O16" s="21">
        <f t="shared" si="2"/>
        <v>16</v>
      </c>
      <c r="P16" s="22">
        <f t="shared" si="6"/>
        <v>97.439999999999969</v>
      </c>
      <c r="Q16" s="22">
        <f t="shared" si="3"/>
        <v>0.1642036124794746</v>
      </c>
      <c r="R16" s="4"/>
      <c r="S16" s="4"/>
      <c r="T16" s="4"/>
      <c r="U16" s="4"/>
      <c r="V16" s="4"/>
      <c r="W16" s="4"/>
      <c r="X16" s="4"/>
      <c r="Y16" s="4"/>
      <c r="Z16" s="4"/>
    </row>
    <row r="17" spans="1:17" x14ac:dyDescent="0.25">
      <c r="A17" s="11" t="s">
        <v>20</v>
      </c>
      <c r="B17" s="10">
        <v>4</v>
      </c>
      <c r="C17" s="17" t="s">
        <v>18</v>
      </c>
      <c r="D17" s="4"/>
      <c r="E17" s="23">
        <v>41379</v>
      </c>
      <c r="F17" s="21">
        <v>14</v>
      </c>
      <c r="G17" s="21">
        <f t="shared" si="4"/>
        <v>103.29199999999989</v>
      </c>
      <c r="H17" s="12">
        <f t="shared" si="5"/>
        <v>145.5</v>
      </c>
      <c r="I17" s="21">
        <v>4</v>
      </c>
      <c r="J17" s="21">
        <v>0</v>
      </c>
      <c r="K17" s="21">
        <v>6</v>
      </c>
      <c r="L17" s="21">
        <v>5</v>
      </c>
      <c r="M17" s="21">
        <f t="shared" si="0"/>
        <v>48</v>
      </c>
      <c r="N17" s="21">
        <f t="shared" si="1"/>
        <v>10</v>
      </c>
      <c r="O17" s="21">
        <f t="shared" si="2"/>
        <v>26</v>
      </c>
      <c r="P17" s="22">
        <f t="shared" si="6"/>
        <v>104.39999999999996</v>
      </c>
      <c r="Q17" s="22">
        <f t="shared" si="3"/>
        <v>0.24904214559386981</v>
      </c>
    </row>
    <row r="18" spans="1:17" x14ac:dyDescent="0.25">
      <c r="A18" s="11" t="s">
        <v>21</v>
      </c>
      <c r="B18" s="10">
        <v>12</v>
      </c>
      <c r="C18" s="17" t="s">
        <v>18</v>
      </c>
      <c r="D18" s="4"/>
      <c r="E18" s="23">
        <v>41380</v>
      </c>
      <c r="F18" s="21">
        <v>15</v>
      </c>
      <c r="G18" s="21">
        <f t="shared" si="4"/>
        <v>98.419999999999888</v>
      </c>
      <c r="H18" s="12">
        <f t="shared" si="5"/>
        <v>131.5</v>
      </c>
      <c r="I18" s="21">
        <v>4</v>
      </c>
      <c r="J18" s="21">
        <v>0</v>
      </c>
      <c r="K18" s="21">
        <v>10</v>
      </c>
      <c r="L18" s="21">
        <v>10</v>
      </c>
      <c r="M18" s="21">
        <f t="shared" si="0"/>
        <v>58</v>
      </c>
      <c r="N18" s="21">
        <f t="shared" si="1"/>
        <v>14</v>
      </c>
      <c r="O18" s="21">
        <f t="shared" si="2"/>
        <v>40</v>
      </c>
      <c r="P18" s="22">
        <f t="shared" si="6"/>
        <v>111.35999999999996</v>
      </c>
      <c r="Q18" s="22">
        <f t="shared" si="3"/>
        <v>0.35919540229885072</v>
      </c>
    </row>
    <row r="19" spans="1:17" x14ac:dyDescent="0.25">
      <c r="A19" s="11" t="s">
        <v>22</v>
      </c>
      <c r="B19" s="10">
        <v>4</v>
      </c>
      <c r="C19" s="17" t="s">
        <v>18</v>
      </c>
      <c r="D19" s="4"/>
      <c r="E19" s="23">
        <v>41381</v>
      </c>
      <c r="F19" s="21">
        <v>16</v>
      </c>
      <c r="G19" s="21">
        <f t="shared" si="4"/>
        <v>93.547999999999888</v>
      </c>
      <c r="H19" s="12">
        <f t="shared" si="5"/>
        <v>125.5</v>
      </c>
      <c r="I19" s="21">
        <v>0</v>
      </c>
      <c r="J19" s="21">
        <v>0</v>
      </c>
      <c r="K19" s="21">
        <v>6</v>
      </c>
      <c r="L19" s="21">
        <v>8</v>
      </c>
      <c r="M19" s="21">
        <f t="shared" si="0"/>
        <v>66</v>
      </c>
      <c r="N19" s="21">
        <f t="shared" si="1"/>
        <v>6</v>
      </c>
      <c r="O19" s="21">
        <f t="shared" si="2"/>
        <v>46</v>
      </c>
      <c r="P19" s="22">
        <f t="shared" si="6"/>
        <v>118.31999999999995</v>
      </c>
      <c r="Q19" s="22">
        <f t="shared" si="3"/>
        <v>0.38877620013522668</v>
      </c>
    </row>
    <row r="20" spans="1:17" x14ac:dyDescent="0.25">
      <c r="A20" s="11" t="s">
        <v>23</v>
      </c>
      <c r="B20" s="10">
        <v>4</v>
      </c>
      <c r="C20" s="17" t="s">
        <v>18</v>
      </c>
      <c r="D20" s="4"/>
      <c r="E20" s="23">
        <v>41382</v>
      </c>
      <c r="F20" s="21">
        <v>17</v>
      </c>
      <c r="G20" s="21">
        <f t="shared" si="4"/>
        <v>88.675999999999888</v>
      </c>
      <c r="H20" s="12">
        <f t="shared" si="5"/>
        <v>115.5</v>
      </c>
      <c r="I20" s="21">
        <v>0</v>
      </c>
      <c r="J20" s="21">
        <v>0</v>
      </c>
      <c r="K20" s="21">
        <v>10</v>
      </c>
      <c r="L20" s="21">
        <v>10</v>
      </c>
      <c r="M20" s="21">
        <f t="shared" si="0"/>
        <v>76</v>
      </c>
      <c r="N20" s="21">
        <f t="shared" si="1"/>
        <v>10</v>
      </c>
      <c r="O20" s="21">
        <f t="shared" si="2"/>
        <v>56</v>
      </c>
      <c r="P20" s="22">
        <f t="shared" si="6"/>
        <v>125.27999999999994</v>
      </c>
      <c r="Q20" s="22">
        <f t="shared" si="3"/>
        <v>0.44699872286079201</v>
      </c>
    </row>
    <row r="21" spans="1:17" x14ac:dyDescent="0.25">
      <c r="A21" s="11" t="s">
        <v>16</v>
      </c>
      <c r="B21" s="10">
        <v>8</v>
      </c>
      <c r="C21" s="18" t="s">
        <v>27</v>
      </c>
      <c r="D21" s="4"/>
      <c r="E21" s="23">
        <v>41383</v>
      </c>
      <c r="F21" s="21">
        <v>18</v>
      </c>
      <c r="G21" s="21">
        <f t="shared" si="4"/>
        <v>83.803999999999888</v>
      </c>
      <c r="H21" s="12">
        <f t="shared" si="5"/>
        <v>105.5</v>
      </c>
      <c r="I21" s="21">
        <v>0</v>
      </c>
      <c r="J21" s="21">
        <v>0</v>
      </c>
      <c r="K21" s="21">
        <v>10</v>
      </c>
      <c r="L21" s="21">
        <v>0</v>
      </c>
      <c r="M21" s="21">
        <f t="shared" si="0"/>
        <v>76</v>
      </c>
      <c r="N21" s="21">
        <f t="shared" si="1"/>
        <v>10</v>
      </c>
      <c r="O21" s="21">
        <f t="shared" si="2"/>
        <v>66</v>
      </c>
      <c r="P21" s="22">
        <f t="shared" si="6"/>
        <v>132.23999999999995</v>
      </c>
      <c r="Q21" s="22">
        <f t="shared" si="3"/>
        <v>0.49909255898366622</v>
      </c>
    </row>
    <row r="22" spans="1:17" x14ac:dyDescent="0.25">
      <c r="A22" s="11" t="s">
        <v>33</v>
      </c>
      <c r="B22" s="10">
        <v>2</v>
      </c>
      <c r="C22" s="17" t="s">
        <v>18</v>
      </c>
      <c r="D22" s="4"/>
      <c r="E22" s="23">
        <v>41384</v>
      </c>
      <c r="F22" s="21">
        <v>19</v>
      </c>
      <c r="G22" s="21">
        <f t="shared" si="4"/>
        <v>78.931999999999888</v>
      </c>
      <c r="H22" s="12">
        <f t="shared" si="5"/>
        <v>85.5</v>
      </c>
      <c r="I22" s="21">
        <v>0</v>
      </c>
      <c r="J22" s="21">
        <v>0</v>
      </c>
      <c r="K22" s="21">
        <v>20</v>
      </c>
      <c r="L22" s="21">
        <v>9</v>
      </c>
      <c r="M22" s="21">
        <f t="shared" si="0"/>
        <v>85</v>
      </c>
      <c r="N22" s="21">
        <f t="shared" si="1"/>
        <v>20</v>
      </c>
      <c r="O22" s="21">
        <f t="shared" si="2"/>
        <v>86</v>
      </c>
      <c r="P22" s="22">
        <f t="shared" si="6"/>
        <v>139.19999999999996</v>
      </c>
      <c r="Q22" s="22">
        <f t="shared" si="3"/>
        <v>0.61781609195402321</v>
      </c>
    </row>
    <row r="23" spans="1:17" x14ac:dyDescent="0.25">
      <c r="A23" s="11" t="s">
        <v>24</v>
      </c>
      <c r="B23" s="10">
        <v>12</v>
      </c>
      <c r="C23" s="17" t="s">
        <v>18</v>
      </c>
      <c r="D23" s="4"/>
      <c r="E23" s="23">
        <v>41385</v>
      </c>
      <c r="F23" s="21">
        <v>20</v>
      </c>
      <c r="G23" s="21">
        <f t="shared" si="4"/>
        <v>74.059999999999889</v>
      </c>
      <c r="H23" s="12">
        <f t="shared" si="5"/>
        <v>85.5</v>
      </c>
      <c r="I23" s="21">
        <v>0</v>
      </c>
      <c r="J23" s="21">
        <v>0</v>
      </c>
      <c r="K23" s="21">
        <v>0</v>
      </c>
      <c r="L23" s="21">
        <v>0</v>
      </c>
      <c r="M23" s="21">
        <f t="shared" si="0"/>
        <v>85</v>
      </c>
      <c r="N23" s="21">
        <f t="shared" si="1"/>
        <v>0</v>
      </c>
      <c r="O23" s="21">
        <f t="shared" si="2"/>
        <v>86</v>
      </c>
      <c r="P23" s="22">
        <f t="shared" si="6"/>
        <v>146.15999999999997</v>
      </c>
      <c r="Q23" s="22">
        <f t="shared" si="3"/>
        <v>0.58839627805145056</v>
      </c>
    </row>
    <row r="24" spans="1:17" x14ac:dyDescent="0.25">
      <c r="A24" s="11" t="s">
        <v>77</v>
      </c>
      <c r="B24" s="10">
        <v>4</v>
      </c>
      <c r="C24" s="17" t="s">
        <v>18</v>
      </c>
      <c r="D24" s="4"/>
      <c r="E24" s="23">
        <v>41386</v>
      </c>
      <c r="F24" s="21">
        <v>21</v>
      </c>
      <c r="G24" s="21">
        <f t="shared" si="4"/>
        <v>69.187999999999889</v>
      </c>
      <c r="H24" s="12">
        <f t="shared" si="5"/>
        <v>85.5</v>
      </c>
      <c r="I24" s="21">
        <v>0</v>
      </c>
      <c r="J24" s="21">
        <v>0</v>
      </c>
      <c r="K24" s="21">
        <v>0</v>
      </c>
      <c r="L24" s="21">
        <v>2</v>
      </c>
      <c r="M24" s="21">
        <f t="shared" si="0"/>
        <v>87</v>
      </c>
      <c r="N24" s="21">
        <f t="shared" si="1"/>
        <v>0</v>
      </c>
      <c r="O24" s="21">
        <f t="shared" si="2"/>
        <v>86</v>
      </c>
      <c r="P24" s="22">
        <f t="shared" si="6"/>
        <v>153.11999999999998</v>
      </c>
      <c r="Q24" s="22">
        <f t="shared" si="3"/>
        <v>0.56165099268547558</v>
      </c>
    </row>
    <row r="25" spans="1:17" x14ac:dyDescent="0.25">
      <c r="A25" s="11" t="s">
        <v>25</v>
      </c>
      <c r="B25" s="10">
        <v>12</v>
      </c>
      <c r="C25" s="17" t="s">
        <v>18</v>
      </c>
      <c r="D25" s="4"/>
      <c r="E25" s="23">
        <v>41387</v>
      </c>
      <c r="F25" s="21">
        <v>22</v>
      </c>
      <c r="G25" s="21">
        <f t="shared" si="4"/>
        <v>64.315999999999889</v>
      </c>
      <c r="H25" s="12">
        <f t="shared" si="5"/>
        <v>85.5</v>
      </c>
      <c r="I25" s="21">
        <v>0</v>
      </c>
      <c r="J25" s="21">
        <v>0</v>
      </c>
      <c r="K25" s="21">
        <v>0</v>
      </c>
      <c r="L25" s="21">
        <v>2.5</v>
      </c>
      <c r="M25" s="21">
        <f t="shared" si="0"/>
        <v>89.5</v>
      </c>
      <c r="N25" s="21">
        <f t="shared" si="1"/>
        <v>0</v>
      </c>
      <c r="O25" s="21">
        <f t="shared" si="2"/>
        <v>86</v>
      </c>
      <c r="P25" s="22">
        <f t="shared" si="6"/>
        <v>160.07999999999998</v>
      </c>
      <c r="Q25" s="22">
        <f t="shared" si="3"/>
        <v>0.53723138430784612</v>
      </c>
    </row>
    <row r="26" spans="1:17" x14ac:dyDescent="0.25">
      <c r="A26" s="11" t="s">
        <v>37</v>
      </c>
      <c r="B26" s="10">
        <v>6</v>
      </c>
      <c r="C26" s="17" t="s">
        <v>18</v>
      </c>
      <c r="D26" s="4"/>
      <c r="E26" s="23">
        <v>41388</v>
      </c>
      <c r="F26" s="21">
        <v>23</v>
      </c>
      <c r="G26" s="21">
        <f t="shared" si="4"/>
        <v>59.443999999999889</v>
      </c>
      <c r="H26" s="12">
        <f t="shared" si="5"/>
        <v>85.5</v>
      </c>
      <c r="I26" s="21">
        <v>0</v>
      </c>
      <c r="J26" s="21">
        <v>0</v>
      </c>
      <c r="K26" s="21">
        <v>0</v>
      </c>
      <c r="L26" s="21">
        <v>2</v>
      </c>
      <c r="M26" s="21">
        <f t="shared" si="0"/>
        <v>91.5</v>
      </c>
      <c r="N26" s="21">
        <f t="shared" si="1"/>
        <v>0</v>
      </c>
      <c r="O26" s="21">
        <f t="shared" si="2"/>
        <v>86</v>
      </c>
      <c r="P26" s="22">
        <f t="shared" si="6"/>
        <v>167.04</v>
      </c>
      <c r="Q26" s="22">
        <f t="shared" si="3"/>
        <v>0.51484674329501923</v>
      </c>
    </row>
    <row r="27" spans="1:17" x14ac:dyDescent="0.25">
      <c r="A27" s="11" t="s">
        <v>29</v>
      </c>
      <c r="B27" s="10">
        <v>12</v>
      </c>
      <c r="C27" s="17" t="s">
        <v>18</v>
      </c>
      <c r="D27" s="4"/>
      <c r="E27" s="23">
        <v>41389</v>
      </c>
      <c r="F27" s="21">
        <v>24</v>
      </c>
      <c r="G27" s="21">
        <f t="shared" si="4"/>
        <v>54.571999999999889</v>
      </c>
      <c r="H27" s="12">
        <f t="shared" si="5"/>
        <v>85.5</v>
      </c>
      <c r="I27" s="21">
        <v>0</v>
      </c>
      <c r="J27" s="21">
        <v>0</v>
      </c>
      <c r="K27" s="21">
        <v>0</v>
      </c>
      <c r="L27" s="21">
        <v>4</v>
      </c>
      <c r="M27" s="21">
        <f t="shared" si="0"/>
        <v>95.5</v>
      </c>
      <c r="N27" s="21">
        <f t="shared" si="1"/>
        <v>0</v>
      </c>
      <c r="O27" s="21">
        <f t="shared" si="2"/>
        <v>86</v>
      </c>
      <c r="P27" s="22">
        <f t="shared" si="6"/>
        <v>174</v>
      </c>
      <c r="Q27" s="22">
        <f t="shared" si="3"/>
        <v>0.4942528735632184</v>
      </c>
    </row>
    <row r="28" spans="1:17" x14ac:dyDescent="0.25">
      <c r="A28" s="11" t="s">
        <v>26</v>
      </c>
      <c r="B28" s="10">
        <v>12</v>
      </c>
      <c r="C28" s="17" t="s">
        <v>18</v>
      </c>
      <c r="D28" s="4"/>
      <c r="E28" s="23">
        <v>41390</v>
      </c>
      <c r="F28" s="21">
        <v>25</v>
      </c>
      <c r="G28" s="21">
        <f t="shared" si="4"/>
        <v>49.699999999999889</v>
      </c>
      <c r="H28" s="12">
        <f t="shared" si="5"/>
        <v>85.5</v>
      </c>
      <c r="I28" s="21">
        <v>0</v>
      </c>
      <c r="J28" s="21">
        <v>0</v>
      </c>
      <c r="K28" s="21">
        <v>0</v>
      </c>
      <c r="L28" s="21">
        <v>8</v>
      </c>
      <c r="M28" s="21">
        <f t="shared" si="0"/>
        <v>103.5</v>
      </c>
      <c r="N28" s="21">
        <f t="shared" si="1"/>
        <v>0</v>
      </c>
      <c r="O28" s="21">
        <f t="shared" si="2"/>
        <v>86</v>
      </c>
      <c r="P28" s="22">
        <f t="shared" si="6"/>
        <v>180.96</v>
      </c>
      <c r="Q28" s="22">
        <f t="shared" si="3"/>
        <v>0.47524314765694076</v>
      </c>
    </row>
    <row r="29" spans="1:17" x14ac:dyDescent="0.25">
      <c r="A29" s="11" t="s">
        <v>28</v>
      </c>
      <c r="B29" s="10">
        <v>12</v>
      </c>
      <c r="C29" s="17" t="s">
        <v>18</v>
      </c>
      <c r="D29" s="4"/>
      <c r="E29" s="23">
        <v>41391</v>
      </c>
      <c r="F29" s="21">
        <v>26</v>
      </c>
      <c r="G29" s="21">
        <f t="shared" si="4"/>
        <v>44.827999999999889</v>
      </c>
      <c r="H29" s="12">
        <f t="shared" si="5"/>
        <v>67.5</v>
      </c>
      <c r="I29" s="21">
        <v>6</v>
      </c>
      <c r="J29" s="21">
        <v>10</v>
      </c>
      <c r="K29" s="21">
        <v>2</v>
      </c>
      <c r="L29" s="21">
        <v>4.5</v>
      </c>
      <c r="M29" s="21">
        <f t="shared" si="0"/>
        <v>108</v>
      </c>
      <c r="N29" s="21">
        <f t="shared" si="1"/>
        <v>18</v>
      </c>
      <c r="O29" s="21">
        <f t="shared" si="2"/>
        <v>104</v>
      </c>
      <c r="P29" s="22">
        <f t="shared" si="6"/>
        <v>187.92000000000002</v>
      </c>
      <c r="Q29" s="22">
        <f t="shared" si="3"/>
        <v>0.55342699020859931</v>
      </c>
    </row>
    <row r="30" spans="1:17" x14ac:dyDescent="0.25">
      <c r="A30" s="11" t="s">
        <v>30</v>
      </c>
      <c r="B30" s="10">
        <v>4</v>
      </c>
      <c r="C30" s="18" t="s">
        <v>27</v>
      </c>
      <c r="D30" s="4"/>
      <c r="E30" s="23">
        <v>41392</v>
      </c>
      <c r="F30" s="21">
        <v>27</v>
      </c>
      <c r="G30" s="21">
        <f t="shared" si="4"/>
        <v>39.955999999999889</v>
      </c>
      <c r="H30" s="12">
        <f t="shared" si="5"/>
        <v>67.5</v>
      </c>
      <c r="I30" s="21">
        <v>0</v>
      </c>
      <c r="J30" s="21">
        <v>0</v>
      </c>
      <c r="K30" s="21">
        <v>0</v>
      </c>
      <c r="L30" s="21">
        <v>4</v>
      </c>
      <c r="M30" s="21">
        <f t="shared" si="0"/>
        <v>112</v>
      </c>
      <c r="N30" s="21">
        <f t="shared" si="1"/>
        <v>0</v>
      </c>
      <c r="O30" s="21">
        <f t="shared" si="2"/>
        <v>104</v>
      </c>
      <c r="P30" s="22">
        <f t="shared" si="6"/>
        <v>194.88000000000002</v>
      </c>
      <c r="Q30" s="22">
        <f t="shared" si="3"/>
        <v>0.53366174055829219</v>
      </c>
    </row>
    <row r="31" spans="1:17" x14ac:dyDescent="0.25">
      <c r="A31" s="11" t="s">
        <v>34</v>
      </c>
      <c r="B31" s="10">
        <v>2</v>
      </c>
      <c r="C31" s="17" t="s">
        <v>18</v>
      </c>
      <c r="D31" s="4"/>
      <c r="E31" s="23">
        <v>41393</v>
      </c>
      <c r="F31" s="21">
        <v>28</v>
      </c>
      <c r="G31" s="21">
        <f t="shared" si="4"/>
        <v>35.083999999999889</v>
      </c>
      <c r="H31" s="12">
        <f t="shared" si="5"/>
        <v>41.5</v>
      </c>
      <c r="I31" s="21">
        <v>2</v>
      </c>
      <c r="J31" s="21">
        <v>10</v>
      </c>
      <c r="K31" s="21">
        <v>14</v>
      </c>
      <c r="L31" s="21">
        <v>11</v>
      </c>
      <c r="M31" s="21">
        <f t="shared" si="0"/>
        <v>123</v>
      </c>
      <c r="N31" s="21">
        <f t="shared" si="1"/>
        <v>26</v>
      </c>
      <c r="O31" s="21">
        <f t="shared" si="2"/>
        <v>130</v>
      </c>
      <c r="P31" s="22">
        <f t="shared" si="6"/>
        <v>201.84000000000003</v>
      </c>
      <c r="Q31" s="22">
        <f t="shared" si="3"/>
        <v>0.64407451446690434</v>
      </c>
    </row>
    <row r="32" spans="1:17" x14ac:dyDescent="0.25">
      <c r="A32" s="11" t="s">
        <v>36</v>
      </c>
      <c r="B32" s="10">
        <v>4</v>
      </c>
      <c r="C32" s="17" t="s">
        <v>18</v>
      </c>
      <c r="D32" s="4"/>
      <c r="E32" s="23">
        <v>41394</v>
      </c>
      <c r="F32" s="21">
        <v>29</v>
      </c>
      <c r="G32" s="21">
        <f t="shared" si="4"/>
        <v>30.21199999999989</v>
      </c>
      <c r="H32" s="12">
        <f t="shared" si="5"/>
        <v>27.5</v>
      </c>
      <c r="I32" s="21">
        <v>4</v>
      </c>
      <c r="J32" s="21">
        <v>0</v>
      </c>
      <c r="K32" s="21">
        <v>10</v>
      </c>
      <c r="L32" s="21">
        <v>7.5</v>
      </c>
      <c r="M32" s="21">
        <f t="shared" si="0"/>
        <v>130.5</v>
      </c>
      <c r="N32" s="21">
        <f t="shared" si="1"/>
        <v>14</v>
      </c>
      <c r="O32" s="21">
        <f t="shared" si="2"/>
        <v>144</v>
      </c>
      <c r="P32" s="22">
        <f t="shared" si="6"/>
        <v>208.80000000000004</v>
      </c>
      <c r="Q32" s="22">
        <f t="shared" si="3"/>
        <v>0.68965517241379293</v>
      </c>
    </row>
    <row r="33" spans="1:17" x14ac:dyDescent="0.25">
      <c r="A33" s="11" t="s">
        <v>31</v>
      </c>
      <c r="B33" s="10">
        <v>8</v>
      </c>
      <c r="C33" s="17" t="s">
        <v>18</v>
      </c>
      <c r="D33" s="4"/>
      <c r="E33" s="23">
        <v>41395</v>
      </c>
      <c r="F33" s="21">
        <v>30</v>
      </c>
      <c r="G33" s="21">
        <f t="shared" si="4"/>
        <v>25.33999999999989</v>
      </c>
      <c r="H33" s="12">
        <f t="shared" si="5"/>
        <v>27.5</v>
      </c>
      <c r="I33" s="21">
        <v>0</v>
      </c>
      <c r="J33" s="21">
        <v>0</v>
      </c>
      <c r="K33" s="21">
        <v>0</v>
      </c>
      <c r="L33" s="21">
        <v>8</v>
      </c>
      <c r="M33" s="21">
        <f t="shared" si="0"/>
        <v>138.5</v>
      </c>
      <c r="N33" s="21">
        <f t="shared" si="1"/>
        <v>0</v>
      </c>
      <c r="O33" s="21">
        <f t="shared" si="2"/>
        <v>144</v>
      </c>
      <c r="P33" s="22">
        <f t="shared" si="6"/>
        <v>215.76000000000005</v>
      </c>
      <c r="Q33" s="22">
        <f t="shared" si="3"/>
        <v>0.66740823136818672</v>
      </c>
    </row>
    <row r="34" spans="1:17" x14ac:dyDescent="0.25">
      <c r="A34" s="11" t="s">
        <v>32</v>
      </c>
      <c r="B34" s="10">
        <v>4</v>
      </c>
      <c r="C34" s="17" t="s">
        <v>18</v>
      </c>
      <c r="D34" s="4"/>
      <c r="E34" s="23">
        <v>41396</v>
      </c>
      <c r="F34" s="21">
        <v>31</v>
      </c>
      <c r="G34" s="21">
        <f t="shared" si="4"/>
        <v>20.46799999999989</v>
      </c>
      <c r="H34" s="12">
        <f t="shared" si="5"/>
        <v>25.5</v>
      </c>
      <c r="I34" s="21">
        <v>0</v>
      </c>
      <c r="J34" s="21">
        <v>0</v>
      </c>
      <c r="K34" s="21">
        <v>2</v>
      </c>
      <c r="L34" s="21">
        <v>5</v>
      </c>
      <c r="M34" s="21">
        <f t="shared" si="0"/>
        <v>143.5</v>
      </c>
      <c r="N34" s="21">
        <f t="shared" si="1"/>
        <v>2</v>
      </c>
      <c r="O34" s="21">
        <f t="shared" si="2"/>
        <v>146</v>
      </c>
      <c r="P34" s="22">
        <f t="shared" si="6"/>
        <v>222.72000000000006</v>
      </c>
      <c r="Q34" s="22">
        <f t="shared" si="3"/>
        <v>0.6555316091954021</v>
      </c>
    </row>
    <row r="35" spans="1:17" x14ac:dyDescent="0.25">
      <c r="A35" s="11" t="s">
        <v>17</v>
      </c>
      <c r="B35" s="10">
        <v>12</v>
      </c>
      <c r="C35" s="17" t="s">
        <v>18</v>
      </c>
      <c r="D35" s="4"/>
      <c r="E35" s="23">
        <v>41397</v>
      </c>
      <c r="F35" s="21">
        <v>32</v>
      </c>
      <c r="G35" s="21">
        <f t="shared" si="4"/>
        <v>15.59599999999989</v>
      </c>
      <c r="H35" s="12">
        <f t="shared" si="5"/>
        <v>25.5</v>
      </c>
      <c r="I35" s="21">
        <v>0</v>
      </c>
      <c r="J35" s="21">
        <v>0</v>
      </c>
      <c r="K35" s="21">
        <v>0</v>
      </c>
      <c r="L35" s="21">
        <v>0</v>
      </c>
      <c r="M35" s="21">
        <f t="shared" si="0"/>
        <v>143.5</v>
      </c>
      <c r="N35" s="21">
        <f t="shared" si="1"/>
        <v>0</v>
      </c>
      <c r="O35" s="21">
        <f t="shared" si="2"/>
        <v>146</v>
      </c>
      <c r="P35" s="22">
        <f t="shared" si="6"/>
        <v>229.68000000000006</v>
      </c>
      <c r="Q35" s="22">
        <f t="shared" si="3"/>
        <v>0.63566701497735967</v>
      </c>
    </row>
    <row r="36" spans="1:17" x14ac:dyDescent="0.25">
      <c r="A36" s="11" t="s">
        <v>80</v>
      </c>
      <c r="B36" s="10">
        <v>2</v>
      </c>
      <c r="C36" s="17" t="s">
        <v>18</v>
      </c>
      <c r="D36" s="4"/>
      <c r="E36" s="23">
        <v>41398</v>
      </c>
      <c r="F36" s="21">
        <v>33</v>
      </c>
      <c r="G36" s="21">
        <f t="shared" si="4"/>
        <v>10.72399999999989</v>
      </c>
      <c r="H36" s="12">
        <f t="shared" si="5"/>
        <v>25.5</v>
      </c>
      <c r="I36" s="21">
        <v>0</v>
      </c>
      <c r="J36" s="21">
        <v>0</v>
      </c>
      <c r="K36" s="21">
        <v>0</v>
      </c>
      <c r="L36" s="21">
        <v>8</v>
      </c>
      <c r="M36" s="21">
        <f t="shared" si="0"/>
        <v>151.5</v>
      </c>
      <c r="N36" s="21">
        <f t="shared" si="1"/>
        <v>0</v>
      </c>
      <c r="O36" s="21">
        <f t="shared" si="2"/>
        <v>146</v>
      </c>
      <c r="P36" s="22">
        <f t="shared" si="6"/>
        <v>236.64000000000007</v>
      </c>
      <c r="Q36" s="22">
        <f t="shared" si="3"/>
        <v>0.61697092630155492</v>
      </c>
    </row>
    <row r="37" spans="1:17" x14ac:dyDescent="0.25">
      <c r="A37" s="11" t="s">
        <v>69</v>
      </c>
      <c r="B37" s="10">
        <v>2</v>
      </c>
      <c r="C37" s="17" t="s">
        <v>18</v>
      </c>
      <c r="D37" s="4"/>
      <c r="E37" s="23">
        <v>41399</v>
      </c>
      <c r="F37" s="21">
        <v>34</v>
      </c>
      <c r="G37" s="21">
        <f t="shared" si="4"/>
        <v>5.8519999999998902</v>
      </c>
      <c r="H37" s="12">
        <f t="shared" si="5"/>
        <v>25.5</v>
      </c>
      <c r="I37" s="21">
        <v>0</v>
      </c>
      <c r="J37" s="21">
        <v>0</v>
      </c>
      <c r="K37" s="21">
        <v>0</v>
      </c>
      <c r="L37" s="21">
        <v>4</v>
      </c>
      <c r="M37" s="21">
        <f>M36+L37</f>
        <v>155.5</v>
      </c>
      <c r="N37" s="21">
        <f>SUM(I37:K37)</f>
        <v>0</v>
      </c>
      <c r="O37" s="21">
        <f t="shared" si="2"/>
        <v>146</v>
      </c>
      <c r="P37" s="22">
        <f t="shared" si="6"/>
        <v>243.60000000000008</v>
      </c>
      <c r="Q37" s="22">
        <f t="shared" si="3"/>
        <v>0.59934318555008192</v>
      </c>
    </row>
    <row r="38" spans="1:17" x14ac:dyDescent="0.25">
      <c r="A38" s="11" t="s">
        <v>35</v>
      </c>
      <c r="B38" s="10">
        <v>4</v>
      </c>
      <c r="C38" s="18" t="s">
        <v>27</v>
      </c>
      <c r="D38" s="4"/>
      <c r="E38" s="23">
        <v>41400</v>
      </c>
      <c r="F38" s="21">
        <v>35</v>
      </c>
      <c r="G38" s="21">
        <f t="shared" si="4"/>
        <v>0.97999999999989029</v>
      </c>
      <c r="H38" s="12">
        <f t="shared" si="5"/>
        <v>25.5</v>
      </c>
      <c r="I38" s="21">
        <v>0</v>
      </c>
      <c r="J38" s="21">
        <v>0</v>
      </c>
      <c r="K38" s="21">
        <v>0</v>
      </c>
      <c r="L38" s="21">
        <v>10</v>
      </c>
      <c r="M38" s="21">
        <f t="shared" ref="M38:M39" si="7">M37+L38</f>
        <v>165.5</v>
      </c>
      <c r="N38" s="21">
        <f t="shared" ref="N38:N39" si="8">SUM(I38:K38)</f>
        <v>0</v>
      </c>
      <c r="O38" s="21">
        <f t="shared" si="2"/>
        <v>146</v>
      </c>
      <c r="P38" s="22">
        <f t="shared" si="6"/>
        <v>250.56000000000009</v>
      </c>
      <c r="Q38" s="22">
        <f t="shared" si="3"/>
        <v>0.58269476372924633</v>
      </c>
    </row>
    <row r="39" spans="1:17" x14ac:dyDescent="0.25">
      <c r="A39" s="11" t="s">
        <v>65</v>
      </c>
      <c r="B39" s="10">
        <v>20</v>
      </c>
      <c r="C39" s="17" t="s">
        <v>18</v>
      </c>
      <c r="D39" s="4"/>
      <c r="E39" s="23">
        <v>41401</v>
      </c>
      <c r="F39" s="21" t="s">
        <v>38</v>
      </c>
      <c r="G39" s="21">
        <f t="shared" si="4"/>
        <v>-3.8920000000001096</v>
      </c>
      <c r="H39" s="12">
        <f t="shared" si="5"/>
        <v>1.5</v>
      </c>
      <c r="I39" s="21">
        <v>8</v>
      </c>
      <c r="J39" s="21">
        <v>8</v>
      </c>
      <c r="K39" s="21">
        <v>8</v>
      </c>
      <c r="L39" s="21">
        <v>12</v>
      </c>
      <c r="M39" s="21">
        <f t="shared" si="7"/>
        <v>177.5</v>
      </c>
      <c r="N39" s="21">
        <f t="shared" si="8"/>
        <v>24</v>
      </c>
      <c r="O39" s="21">
        <f t="shared" si="2"/>
        <v>170</v>
      </c>
      <c r="P39" s="22">
        <f t="shared" si="6"/>
        <v>257.5200000000001</v>
      </c>
      <c r="Q39" s="22">
        <f t="shared" si="3"/>
        <v>0.66014290152221167</v>
      </c>
    </row>
    <row r="40" spans="1:17" x14ac:dyDescent="0.25">
      <c r="D40" s="4"/>
      <c r="E40" s="4"/>
      <c r="F40" s="4"/>
      <c r="G40" s="4"/>
      <c r="H40" s="4"/>
      <c r="I40" s="4"/>
      <c r="J40" s="4"/>
      <c r="K40" s="4"/>
      <c r="L40" s="4"/>
      <c r="Q40" s="4"/>
    </row>
    <row r="41" spans="1:17" s="9" customFormat="1" x14ac:dyDescent="0.25"/>
    <row r="42" spans="1:17" x14ac:dyDescent="0.25">
      <c r="A42" s="7" t="s">
        <v>39</v>
      </c>
      <c r="B42" s="4">
        <f>SUM(B16:B39)</f>
        <v>170</v>
      </c>
      <c r="C42" s="4"/>
      <c r="D42" s="4"/>
      <c r="E42" s="4"/>
      <c r="F42" s="4"/>
      <c r="G42" s="4"/>
      <c r="H42" s="4"/>
      <c r="I42" s="4"/>
      <c r="J42" s="4"/>
      <c r="K42" s="4"/>
      <c r="L42" s="4"/>
      <c r="Q42" s="4"/>
    </row>
    <row r="43" spans="1:17" x14ac:dyDescent="0.25">
      <c r="A43" s="6" t="s">
        <v>40</v>
      </c>
      <c r="B43" s="9">
        <f>G39</f>
        <v>-3.8920000000001096</v>
      </c>
      <c r="C43" s="4"/>
      <c r="D43" s="4"/>
      <c r="H43" s="4"/>
      <c r="I43" s="4"/>
      <c r="J43" s="4"/>
      <c r="K43" s="4"/>
      <c r="L43" s="4"/>
      <c r="Q43" s="4"/>
    </row>
    <row r="44" spans="1:17" x14ac:dyDescent="0.25">
      <c r="A44" s="6"/>
      <c r="B44" s="4"/>
      <c r="C44" s="4"/>
      <c r="H44" s="4"/>
      <c r="I44" s="4"/>
      <c r="J44" s="4"/>
      <c r="K44" s="4"/>
      <c r="L44" s="4"/>
      <c r="Q4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Blog</vt:lpstr>
      <vt:lpstr>Burndown Chart</vt:lpstr>
    </vt:vector>
  </TitlesOfParts>
  <Company>The University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2013-05-03T01:20:25Z</dcterms:created>
  <dcterms:modified xsi:type="dcterms:W3CDTF">2013-05-07T11:33:55Z</dcterms:modified>
</cp:coreProperties>
</file>