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M39" i="1"/>
  <c r="N39" i="1"/>
  <c r="C39" i="1"/>
  <c r="D38" i="1"/>
  <c r="E38" i="1"/>
  <c r="F38" i="1"/>
  <c r="G38" i="1"/>
  <c r="H38" i="1"/>
  <c r="I38" i="1"/>
  <c r="J38" i="1"/>
  <c r="K38" i="1"/>
  <c r="L38" i="1"/>
  <c r="M38" i="1"/>
  <c r="N38" i="1"/>
  <c r="C38" i="1"/>
  <c r="D37" i="1"/>
  <c r="E37" i="1"/>
  <c r="F37" i="1"/>
  <c r="G37" i="1"/>
  <c r="H37" i="1"/>
  <c r="I37" i="1"/>
  <c r="J37" i="1"/>
  <c r="K37" i="1"/>
  <c r="L37" i="1"/>
  <c r="M37" i="1"/>
  <c r="N37" i="1"/>
  <c r="C37" i="1"/>
  <c r="D36" i="1"/>
  <c r="E36" i="1"/>
  <c r="F36" i="1"/>
  <c r="G36" i="1"/>
  <c r="H36" i="1"/>
  <c r="I36" i="1"/>
  <c r="J36" i="1"/>
  <c r="K36" i="1"/>
  <c r="L36" i="1"/>
  <c r="M36" i="1"/>
  <c r="N36" i="1"/>
  <c r="C36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E35" i="1"/>
  <c r="F35" i="1"/>
  <c r="G35" i="1" s="1"/>
  <c r="H35" i="1" s="1"/>
  <c r="I35" i="1" s="1"/>
  <c r="J35" i="1" s="1"/>
  <c r="K35" i="1" s="1"/>
  <c r="L35" i="1" s="1"/>
  <c r="M35" i="1" s="1"/>
  <c r="N35" i="1" s="1"/>
  <c r="D35" i="1"/>
  <c r="C35" i="1"/>
  <c r="D32" i="1" l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C32" i="1"/>
  <c r="C33" i="1"/>
  <c r="C29" i="1"/>
  <c r="C31" i="1" s="1"/>
  <c r="C28" i="1"/>
  <c r="D31" i="1"/>
  <c r="F30" i="1"/>
  <c r="C30" i="1"/>
  <c r="D2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N30" i="1" s="1"/>
  <c r="D27" i="1"/>
  <c r="E27" i="1"/>
  <c r="F27" i="1"/>
  <c r="G27" i="1"/>
  <c r="H27" i="1"/>
  <c r="I27" i="1"/>
  <c r="J27" i="1"/>
  <c r="K27" i="1"/>
  <c r="L27" i="1"/>
  <c r="M27" i="1"/>
  <c r="N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J30" i="1" l="1"/>
  <c r="M30" i="1"/>
  <c r="I30" i="1"/>
  <c r="E30" i="1"/>
  <c r="L30" i="1"/>
  <c r="H30" i="1"/>
  <c r="D30" i="1"/>
  <c r="K30" i="1"/>
  <c r="G30" i="1"/>
  <c r="K14" i="1"/>
  <c r="J14" i="1"/>
  <c r="I14" i="1"/>
  <c r="H14" i="1"/>
  <c r="G14" i="1"/>
  <c r="F14" i="1"/>
  <c r="E14" i="1"/>
  <c r="D14" i="1"/>
  <c r="C14" i="1"/>
  <c r="D18" i="1" s="1"/>
  <c r="E18" i="1" s="1"/>
  <c r="F18" i="1" s="1"/>
  <c r="G18" i="1" l="1"/>
  <c r="H18" i="1" s="1"/>
  <c r="I18" i="1" s="1"/>
  <c r="J18" i="1" s="1"/>
  <c r="K18" i="1" s="1"/>
  <c r="L18" i="1" s="1"/>
  <c r="C15" i="1"/>
  <c r="D15" i="1" s="1"/>
  <c r="E15" i="1" s="1"/>
  <c r="F15" i="1" s="1"/>
  <c r="G15" i="1" s="1"/>
  <c r="H15" i="1" s="1"/>
  <c r="I15" i="1" s="1"/>
  <c r="J15" i="1" s="1"/>
  <c r="K15" i="1" s="1"/>
  <c r="E29" i="1"/>
  <c r="F29" i="1" l="1"/>
  <c r="E31" i="1"/>
  <c r="G29" i="1" l="1"/>
  <c r="F31" i="1"/>
  <c r="H29" i="1" l="1"/>
  <c r="G31" i="1"/>
  <c r="I29" i="1" l="1"/>
  <c r="H31" i="1"/>
  <c r="J29" i="1" l="1"/>
  <c r="I31" i="1"/>
  <c r="K29" i="1" l="1"/>
  <c r="J31" i="1"/>
  <c r="L29" i="1" l="1"/>
  <c r="K31" i="1"/>
  <c r="M29" i="1" l="1"/>
  <c r="L31" i="1"/>
  <c r="N29" i="1" l="1"/>
  <c r="N31" i="1" s="1"/>
  <c r="M31" i="1"/>
</calcChain>
</file>

<file path=xl/sharedStrings.xml><?xml version="1.0" encoding="utf-8"?>
<sst xmlns="http://schemas.openxmlformats.org/spreadsheetml/2006/main" count="49" uniqueCount="46">
  <si>
    <t>t</t>
    <phoneticPr fontId="1" type="noConversion"/>
  </si>
  <si>
    <t>D(t)</t>
    <phoneticPr fontId="1" type="noConversion"/>
  </si>
  <si>
    <t>Ppr(t)</t>
    <phoneticPr fontId="1" type="noConversion"/>
  </si>
  <si>
    <t>E(t)</t>
    <phoneticPr fontId="1" type="noConversion"/>
  </si>
  <si>
    <t>Pe(t)</t>
    <phoneticPr fontId="1" type="noConversion"/>
  </si>
  <si>
    <t>Pg(t)</t>
    <phoneticPr fontId="1" type="noConversion"/>
  </si>
  <si>
    <t>D_t</t>
    <phoneticPr fontId="1" type="noConversion"/>
  </si>
  <si>
    <t>D_R</t>
    <phoneticPr fontId="1" type="noConversion"/>
  </si>
  <si>
    <r>
      <rPr>
        <sz val="11"/>
        <color theme="1"/>
        <rFont val="宋体"/>
        <family val="3"/>
        <charset val="134"/>
      </rPr>
      <t>Δ</t>
    </r>
    <r>
      <rPr>
        <sz val="11"/>
        <color theme="1"/>
        <rFont val="宋体"/>
        <family val="2"/>
        <scheme val="minor"/>
      </rPr>
      <t>P</t>
    </r>
    <r>
      <rPr>
        <vertAlign val="subscript"/>
        <sz val="11"/>
        <color theme="1"/>
        <rFont val="宋体"/>
        <family val="3"/>
        <charset val="134"/>
        <scheme val="minor"/>
      </rPr>
      <t>L2</t>
    </r>
    <phoneticPr fontId="1" type="noConversion"/>
  </si>
  <si>
    <t>Pe2(t) LB</t>
    <phoneticPr fontId="1" type="noConversion"/>
  </si>
  <si>
    <t>PL2(t) UB</t>
    <phoneticPr fontId="1" type="noConversion"/>
  </si>
  <si>
    <t>PL1(t) UB</t>
    <phoneticPr fontId="1" type="noConversion"/>
  </si>
  <si>
    <t>PL1(t) LB</t>
    <phoneticPr fontId="1" type="noConversion"/>
  </si>
  <si>
    <t>PL2(t) LB</t>
    <phoneticPr fontId="1" type="noConversion"/>
  </si>
  <si>
    <t>Pg1(t) UB</t>
    <phoneticPr fontId="1" type="noConversion"/>
  </si>
  <si>
    <t>Pg1(t) LB</t>
  </si>
  <si>
    <t>Pg2(t) UB</t>
  </si>
  <si>
    <t>Pg2(t) LB</t>
  </si>
  <si>
    <t>Pe1(t) UB</t>
    <phoneticPr fontId="1" type="noConversion"/>
  </si>
  <si>
    <t>φ(t) ΔPL1(t)</t>
    <phoneticPr fontId="1" type="noConversion"/>
  </si>
  <si>
    <t>φ(t) ΔPL2(t)</t>
  </si>
  <si>
    <t>φ(t) =</t>
    <phoneticPr fontId="1" type="noConversion"/>
  </si>
  <si>
    <t>T</t>
    <phoneticPr fontId="1" type="noConversion"/>
  </si>
  <si>
    <t>Pg1max</t>
    <phoneticPr fontId="1" type="noConversion"/>
  </si>
  <si>
    <t>Pg2max</t>
  </si>
  <si>
    <t>Pg1min</t>
    <phoneticPr fontId="1" type="noConversion"/>
  </si>
  <si>
    <t>Pg2min</t>
  </si>
  <si>
    <t>Pe1max</t>
    <phoneticPr fontId="1" type="noConversion"/>
  </si>
  <si>
    <t>Pe1min</t>
    <phoneticPr fontId="1" type="noConversion"/>
  </si>
  <si>
    <t>Emax</t>
    <phoneticPr fontId="1" type="noConversion"/>
  </si>
  <si>
    <t>Emin</t>
    <phoneticPr fontId="1" type="noConversion"/>
  </si>
  <si>
    <t>E/T+φ(t) ΔPL1(t)</t>
    <phoneticPr fontId="1" type="noConversion"/>
  </si>
  <si>
    <t>E/T+φ(t) ΔPL2(t)</t>
    <phoneticPr fontId="1" type="noConversion"/>
  </si>
  <si>
    <t>(E1_max-E1_min)/T</t>
    <phoneticPr fontId="1" type="noConversion"/>
  </si>
  <si>
    <t>(E2_max-E2_min)/T</t>
    <phoneticPr fontId="1" type="noConversion"/>
  </si>
  <si>
    <t xml:space="preserve"> </t>
    <phoneticPr fontId="1" type="noConversion"/>
  </si>
  <si>
    <t>delta_g(t)</t>
    <phoneticPr fontId="1" type="noConversion"/>
  </si>
  <si>
    <t>P_E_MAX</t>
    <phoneticPr fontId="1" type="noConversion"/>
  </si>
  <si>
    <r>
      <rPr>
        <sz val="11"/>
        <color theme="1"/>
        <rFont val="宋体"/>
        <family val="3"/>
        <charset val="134"/>
      </rPr>
      <t>Δ</t>
    </r>
    <r>
      <rPr>
        <sz val="11"/>
        <color theme="1"/>
        <rFont val="宋体"/>
        <family val="2"/>
        <scheme val="minor"/>
      </rPr>
      <t>P</t>
    </r>
    <r>
      <rPr>
        <vertAlign val="subscript"/>
        <sz val="11"/>
        <color theme="1"/>
        <rFont val="宋体"/>
        <family val="3"/>
        <charset val="134"/>
        <scheme val="minor"/>
      </rPr>
      <t>L1</t>
    </r>
    <phoneticPr fontId="1" type="noConversion"/>
  </si>
  <si>
    <t>delta_g1(t)=0</t>
    <phoneticPr fontId="1" type="noConversion"/>
  </si>
  <si>
    <t>delta_g2(t)=0</t>
    <phoneticPr fontId="1" type="noConversion"/>
  </si>
  <si>
    <t>E_c_MAX</t>
    <phoneticPr fontId="1" type="noConversion"/>
  </si>
  <si>
    <t>E_d_MAX</t>
    <phoneticPr fontId="1" type="noConversion"/>
  </si>
  <si>
    <t>delta_g1(t)=1</t>
    <phoneticPr fontId="1" type="noConversion"/>
  </si>
  <si>
    <t>delta_g2(t)=1</t>
    <phoneticPr fontId="1" type="noConversion"/>
  </si>
  <si>
    <t>Pe2(t) 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</si>
</sst>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2" borderId="0" xfId="1" applyAlignment="1"/>
    <xf numFmtId="0" fontId="7" fillId="3" borderId="0" xfId="2" applyAlignment="1"/>
    <xf numFmtId="0" fontId="7" fillId="3" borderId="0" xfId="2" applyAlignment="1">
      <alignment vertical="center" wrapText="1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514350</xdr:colOff>
      <xdr:row>17</xdr:row>
      <xdr:rowOff>28575</xdr:rowOff>
    </xdr:from>
    <xdr:ext cx="65" cy="172227"/>
    <xdr:sp macro="" textlink="">
      <xdr:nvSpPr>
        <xdr:cNvPr id="2" name="文本框 1"/>
        <xdr:cNvSpPr txBox="1"/>
      </xdr:nvSpPr>
      <xdr:spPr>
        <a:xfrm>
          <a:off x="7058025" y="2428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16" workbookViewId="0">
      <selection activeCell="C44" sqref="C44"/>
    </sheetView>
  </sheetViews>
  <sheetFormatPr defaultRowHeight="13.5" x14ac:dyDescent="0.15"/>
  <cols>
    <col min="1" max="1" width="23.75" customWidth="1"/>
    <col min="2" max="2" width="19.375" customWidth="1"/>
    <col min="3" max="3" width="11.625" bestFit="1" customWidth="1"/>
    <col min="12" max="12" width="9" style="7"/>
  </cols>
  <sheetData>
    <row r="1" spans="1:14" x14ac:dyDescent="0.15">
      <c r="B1" t="s">
        <v>22</v>
      </c>
      <c r="C1" t="s">
        <v>23</v>
      </c>
      <c r="D1" t="s">
        <v>25</v>
      </c>
      <c r="E1" t="s">
        <v>24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4" x14ac:dyDescent="0.15">
      <c r="B2">
        <v>10</v>
      </c>
      <c r="C2">
        <v>8</v>
      </c>
      <c r="D2">
        <v>1</v>
      </c>
      <c r="E2">
        <v>4</v>
      </c>
      <c r="F2">
        <v>0</v>
      </c>
      <c r="G2">
        <v>1</v>
      </c>
      <c r="H2">
        <v>-1</v>
      </c>
      <c r="I2">
        <v>2</v>
      </c>
      <c r="J2">
        <v>0.2</v>
      </c>
    </row>
    <row r="4" spans="1:14" x14ac:dyDescent="0.15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 s="7">
        <v>10</v>
      </c>
      <c r="M4">
        <v>11</v>
      </c>
      <c r="N4">
        <v>12</v>
      </c>
    </row>
    <row r="5" spans="1:14" x14ac:dyDescent="0.15">
      <c r="A5" s="6"/>
      <c r="B5" s="5" t="s">
        <v>36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7">
        <v>1</v>
      </c>
    </row>
    <row r="6" spans="1:14" x14ac:dyDescent="0.15">
      <c r="A6" s="6"/>
      <c r="B6" s="5"/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s="7">
        <v>1</v>
      </c>
    </row>
    <row r="7" spans="1:14" x14ac:dyDescent="0.15">
      <c r="A7" s="6"/>
      <c r="B7" s="5" t="s">
        <v>5</v>
      </c>
      <c r="C7">
        <v>5.9999982243832104</v>
      </c>
      <c r="D7">
        <v>5.4482995378348003</v>
      </c>
      <c r="E7">
        <v>5.4584765439270502</v>
      </c>
      <c r="F7">
        <v>5.5229232009374698</v>
      </c>
      <c r="G7">
        <v>5.6299108978187098</v>
      </c>
      <c r="H7">
        <v>5.7277860570852503</v>
      </c>
      <c r="I7">
        <v>5.7481236039554897</v>
      </c>
      <c r="J7">
        <v>5.6565825086636501</v>
      </c>
      <c r="K7">
        <v>5.4764235453931702</v>
      </c>
    </row>
    <row r="8" spans="1:14" x14ac:dyDescent="0.15">
      <c r="A8" s="6"/>
      <c r="B8" s="5"/>
      <c r="C8">
        <v>2.9999990260904998</v>
      </c>
      <c r="D8">
        <v>3.9999879480908498</v>
      </c>
      <c r="E8">
        <v>3.999978945754</v>
      </c>
      <c r="F8">
        <v>3.9999980698103501</v>
      </c>
      <c r="G8">
        <v>3.99999875389795</v>
      </c>
      <c r="H8">
        <v>3.9999986700052101</v>
      </c>
      <c r="I8">
        <v>3.99999986231711</v>
      </c>
      <c r="J8">
        <v>3.9999982532541898</v>
      </c>
      <c r="K8">
        <v>3.9999783111068301</v>
      </c>
    </row>
    <row r="9" spans="1:14" x14ac:dyDescent="0.15">
      <c r="A9" s="6"/>
      <c r="B9" s="5" t="s">
        <v>4</v>
      </c>
      <c r="C9">
        <v>0</v>
      </c>
      <c r="D9">
        <v>3.9899999999999998E-2</v>
      </c>
      <c r="E9">
        <v>0.22040000000000001</v>
      </c>
      <c r="F9">
        <v>0.31009999999999999</v>
      </c>
      <c r="G9">
        <v>0.23810000000000001</v>
      </c>
      <c r="H9">
        <v>3.9899999999999998E-2</v>
      </c>
      <c r="I9">
        <v>-0.14019999999999999</v>
      </c>
      <c r="J9">
        <v>-0.18509999999999999</v>
      </c>
      <c r="K9">
        <v>-0.2747</v>
      </c>
    </row>
    <row r="10" spans="1:14" x14ac:dyDescent="0.15">
      <c r="A10" s="6"/>
      <c r="B10" s="5"/>
      <c r="C10">
        <v>0</v>
      </c>
      <c r="D10">
        <v>4.1099999999999998E-2</v>
      </c>
      <c r="E10">
        <v>0.22059999999999999</v>
      </c>
      <c r="F10">
        <v>0.31090000000000001</v>
      </c>
      <c r="G10">
        <v>0.2389</v>
      </c>
      <c r="H10">
        <v>4.1099999999999998E-2</v>
      </c>
      <c r="I10">
        <v>-0.13880000000000001</v>
      </c>
      <c r="J10">
        <v>-0.18390000000000001</v>
      </c>
      <c r="K10">
        <v>-0.27429999999999999</v>
      </c>
    </row>
    <row r="11" spans="1:14" x14ac:dyDescent="0.15">
      <c r="A11" s="6"/>
      <c r="B11" s="5" t="s">
        <v>3</v>
      </c>
      <c r="C11">
        <v>2</v>
      </c>
      <c r="D11">
        <v>1.9600712571001799</v>
      </c>
      <c r="E11">
        <v>1.73971771770425</v>
      </c>
      <c r="F11">
        <v>1.42957857725785</v>
      </c>
      <c r="G11">
        <v>1.1915239622015901</v>
      </c>
      <c r="H11">
        <v>1.15161938704163</v>
      </c>
      <c r="I11">
        <v>1.2918647146776101</v>
      </c>
      <c r="J11">
        <v>1.47692843151717</v>
      </c>
      <c r="K11">
        <v>1.75158817513273</v>
      </c>
    </row>
    <row r="12" spans="1:14" x14ac:dyDescent="0.15">
      <c r="A12" s="6"/>
      <c r="B12" s="5"/>
      <c r="C12">
        <v>2</v>
      </c>
      <c r="D12">
        <v>1.95892971754087</v>
      </c>
      <c r="E12">
        <v>1.7382851860228099</v>
      </c>
      <c r="F12">
        <v>1.4274244655031101</v>
      </c>
      <c r="G12">
        <v>1.18847919238031</v>
      </c>
      <c r="H12">
        <v>1.1473839334609901</v>
      </c>
      <c r="I12">
        <v>1.28613861987446</v>
      </c>
      <c r="J12">
        <v>1.47007509012687</v>
      </c>
      <c r="K12">
        <v>1.74441744165253</v>
      </c>
    </row>
    <row r="13" spans="1:14" x14ac:dyDescent="0.15">
      <c r="A13" s="6"/>
      <c r="B13" s="1" t="s">
        <v>2</v>
      </c>
      <c r="C13">
        <v>7.19999725047371</v>
      </c>
      <c r="D13">
        <v>7.3692865112846002</v>
      </c>
      <c r="E13">
        <v>7.0194535605950401</v>
      </c>
      <c r="F13">
        <v>6.9039211317139202</v>
      </c>
      <c r="G13">
        <v>7.1549095398957299</v>
      </c>
      <c r="H13">
        <v>7.6487845611697303</v>
      </c>
      <c r="I13">
        <v>8.0291234522231498</v>
      </c>
      <c r="J13">
        <v>8.0275805748258602</v>
      </c>
      <c r="K13">
        <v>8.0273997613587795</v>
      </c>
    </row>
    <row r="14" spans="1:14" x14ac:dyDescent="0.15">
      <c r="A14" s="6"/>
      <c r="B14" t="s">
        <v>1</v>
      </c>
      <c r="C14">
        <f>(C13/0.0022)^(1/3)</f>
        <v>14.846926204890048</v>
      </c>
      <c r="D14">
        <f t="shared" ref="D14:K14" si="0">(D13/0.0022)^(1/3)</f>
        <v>14.96238826851727</v>
      </c>
      <c r="E14">
        <f t="shared" si="0"/>
        <v>14.721776091591652</v>
      </c>
      <c r="F14">
        <f t="shared" si="0"/>
        <v>14.640560835812749</v>
      </c>
      <c r="G14">
        <f t="shared" si="0"/>
        <v>14.815869890969561</v>
      </c>
      <c r="H14">
        <f t="shared" si="0"/>
        <v>15.149207559951359</v>
      </c>
      <c r="I14">
        <f t="shared" si="0"/>
        <v>15.396256988216733</v>
      </c>
      <c r="J14">
        <f t="shared" si="0"/>
        <v>15.395270742799362</v>
      </c>
      <c r="K14">
        <f t="shared" si="0"/>
        <v>15.395155154083943</v>
      </c>
    </row>
    <row r="15" spans="1:14" x14ac:dyDescent="0.15">
      <c r="A15" s="6"/>
      <c r="B15" t="s">
        <v>6</v>
      </c>
      <c r="C15">
        <f>C14</f>
        <v>14.846926204890048</v>
      </c>
      <c r="D15">
        <f>C15+D14</f>
        <v>29.809314473407319</v>
      </c>
      <c r="E15">
        <f t="shared" ref="E15:K15" si="1">D15+E14</f>
        <v>44.531090564998969</v>
      </c>
      <c r="F15">
        <f t="shared" si="1"/>
        <v>59.171651400811719</v>
      </c>
      <c r="G15">
        <f t="shared" si="1"/>
        <v>73.987521291781277</v>
      </c>
      <c r="H15">
        <f t="shared" si="1"/>
        <v>89.136728851732641</v>
      </c>
      <c r="I15">
        <f t="shared" si="1"/>
        <v>104.53298583994938</v>
      </c>
      <c r="J15">
        <f t="shared" si="1"/>
        <v>119.92825658274873</v>
      </c>
      <c r="K15">
        <f t="shared" si="1"/>
        <v>135.32341173683267</v>
      </c>
    </row>
    <row r="18" spans="1:14" x14ac:dyDescent="0.15">
      <c r="B18" t="s">
        <v>7</v>
      </c>
      <c r="C18">
        <v>150</v>
      </c>
      <c r="D18">
        <f>C18-C14</f>
        <v>135.15307379510995</v>
      </c>
      <c r="E18">
        <f t="shared" ref="E18:L18" si="2">D18-D14</f>
        <v>120.19068552659267</v>
      </c>
      <c r="F18">
        <f t="shared" si="2"/>
        <v>105.46890943500102</v>
      </c>
      <c r="G18">
        <f t="shared" si="2"/>
        <v>90.828348599188274</v>
      </c>
      <c r="H18">
        <f t="shared" si="2"/>
        <v>76.012478708218708</v>
      </c>
      <c r="I18">
        <f t="shared" si="2"/>
        <v>60.863271148267351</v>
      </c>
      <c r="J18">
        <f t="shared" si="2"/>
        <v>45.467014160050617</v>
      </c>
      <c r="K18">
        <f t="shared" si="2"/>
        <v>30.071743417251255</v>
      </c>
      <c r="L18" s="7">
        <f t="shared" si="2"/>
        <v>14.676588263167313</v>
      </c>
    </row>
    <row r="19" spans="1:14" s="8" customFormat="1" x14ac:dyDescent="0.15">
      <c r="B19" s="8" t="s">
        <v>11</v>
      </c>
      <c r="C19" s="8">
        <v>0.6</v>
      </c>
      <c r="D19" s="8">
        <v>0.72</v>
      </c>
      <c r="E19" s="8">
        <v>0.96</v>
      </c>
      <c r="F19" s="8">
        <v>1.08</v>
      </c>
      <c r="G19" s="8">
        <v>0.98399999999999999</v>
      </c>
      <c r="H19" s="8">
        <v>0.72</v>
      </c>
      <c r="I19" s="8">
        <v>0.48</v>
      </c>
      <c r="J19" s="8">
        <v>0.42</v>
      </c>
      <c r="K19" s="8">
        <v>0.3</v>
      </c>
      <c r="L19" s="7">
        <v>0.39600000000000002</v>
      </c>
      <c r="M19" s="8">
        <v>0.48</v>
      </c>
      <c r="N19" s="8">
        <v>0.6</v>
      </c>
    </row>
    <row r="20" spans="1:14" s="8" customFormat="1" x14ac:dyDescent="0.15">
      <c r="B20" s="8" t="s">
        <v>12</v>
      </c>
      <c r="C20" s="8">
        <v>1.45</v>
      </c>
      <c r="D20" s="8">
        <v>1.74</v>
      </c>
      <c r="E20" s="8">
        <v>2.3199999999999998</v>
      </c>
      <c r="F20" s="8">
        <v>2.61</v>
      </c>
      <c r="G20" s="8">
        <v>2.3780000000000001</v>
      </c>
      <c r="H20" s="8">
        <v>1.74</v>
      </c>
      <c r="I20" s="8">
        <v>1.1599999999999999</v>
      </c>
      <c r="J20" s="8">
        <v>1.0149999999999999</v>
      </c>
      <c r="K20" s="8">
        <v>0.72499999999999998</v>
      </c>
      <c r="L20" s="7">
        <v>0.95699999999999996</v>
      </c>
      <c r="M20" s="8">
        <v>1.1599999999999999</v>
      </c>
      <c r="N20" s="8">
        <v>1.45</v>
      </c>
    </row>
    <row r="21" spans="1:14" s="8" customFormat="1" x14ac:dyDescent="0.15">
      <c r="B21" s="8" t="s">
        <v>10</v>
      </c>
      <c r="C21" s="8">
        <v>0.2</v>
      </c>
      <c r="D21" s="8">
        <v>0.24</v>
      </c>
      <c r="E21" s="8">
        <v>0.32</v>
      </c>
      <c r="F21" s="8">
        <v>0.36</v>
      </c>
      <c r="G21" s="8">
        <v>0.32800000000000001</v>
      </c>
      <c r="H21" s="8">
        <v>0.24</v>
      </c>
      <c r="I21" s="8">
        <v>0.16</v>
      </c>
      <c r="J21" s="8">
        <v>0.14000000000000001</v>
      </c>
      <c r="K21" s="8">
        <v>0.1</v>
      </c>
      <c r="L21" s="7">
        <v>0.13200000000000001</v>
      </c>
      <c r="M21" s="8">
        <v>0.16</v>
      </c>
      <c r="N21" s="8">
        <v>0.2</v>
      </c>
    </row>
    <row r="22" spans="1:14" s="8" customFormat="1" x14ac:dyDescent="0.15">
      <c r="B22" s="8" t="s">
        <v>13</v>
      </c>
      <c r="C22" s="8">
        <v>0.75</v>
      </c>
      <c r="D22" s="8">
        <v>0.9</v>
      </c>
      <c r="E22" s="8">
        <v>1.2</v>
      </c>
      <c r="F22" s="8">
        <v>1.35</v>
      </c>
      <c r="G22" s="8">
        <v>1.23</v>
      </c>
      <c r="H22" s="8">
        <v>0.9</v>
      </c>
      <c r="I22" s="8">
        <v>0.6</v>
      </c>
      <c r="J22" s="8">
        <v>0.52500000000000002</v>
      </c>
      <c r="K22" s="8">
        <v>0.375</v>
      </c>
      <c r="L22" s="7">
        <v>0.495</v>
      </c>
      <c r="M22" s="8">
        <v>0.6</v>
      </c>
      <c r="N22" s="8">
        <v>0.75</v>
      </c>
    </row>
    <row r="23" spans="1:14" ht="16.5" x14ac:dyDescent="0.25">
      <c r="B23" s="2" t="s">
        <v>38</v>
      </c>
      <c r="C23">
        <v>-7.8749999999999903E-2</v>
      </c>
      <c r="D23">
        <v>0.13125000000000001</v>
      </c>
      <c r="E23">
        <v>0.55125000000000002</v>
      </c>
      <c r="F23">
        <v>0.76124999999999998</v>
      </c>
      <c r="G23">
        <v>0.59325000000000006</v>
      </c>
      <c r="H23">
        <v>0.13125000000000001</v>
      </c>
      <c r="I23">
        <v>-0.28875000000000001</v>
      </c>
      <c r="J23">
        <v>-0.39374999999999999</v>
      </c>
      <c r="K23">
        <v>-0.60375000000000001</v>
      </c>
      <c r="L23" s="7">
        <v>-0.43575000000000003</v>
      </c>
      <c r="M23">
        <v>-0.28875000000000001</v>
      </c>
      <c r="N23">
        <v>-7.8749999999999903E-2</v>
      </c>
    </row>
    <row r="24" spans="1:14" ht="16.5" x14ac:dyDescent="0.25">
      <c r="B24" s="2" t="s">
        <v>8</v>
      </c>
      <c r="C24">
        <v>-2.6249999999999898E-2</v>
      </c>
      <c r="D24">
        <v>4.3750000000000101E-2</v>
      </c>
      <c r="E24">
        <v>0.18375</v>
      </c>
      <c r="F24">
        <v>0.25374999999999998</v>
      </c>
      <c r="G24">
        <v>0.19775000000000001</v>
      </c>
      <c r="H24">
        <v>4.3750000000000101E-2</v>
      </c>
      <c r="I24">
        <v>-9.6250000000000002E-2</v>
      </c>
      <c r="J24">
        <v>-0.13125000000000001</v>
      </c>
      <c r="K24">
        <v>-0.20125000000000001</v>
      </c>
      <c r="L24" s="7">
        <v>-0.14524999999999999</v>
      </c>
      <c r="M24">
        <v>-9.6250000000000002E-2</v>
      </c>
      <c r="N24">
        <v>-2.6249999999999898E-2</v>
      </c>
    </row>
    <row r="25" spans="1:14" ht="14.25" x14ac:dyDescent="0.2">
      <c r="A25" s="4"/>
      <c r="B25" s="4" t="s">
        <v>21</v>
      </c>
      <c r="C25" s="4">
        <v>0.5</v>
      </c>
      <c r="D25" s="4">
        <v>0.5</v>
      </c>
      <c r="E25" s="4">
        <v>0.5</v>
      </c>
      <c r="F25" s="4">
        <v>0.5</v>
      </c>
      <c r="G25" s="4">
        <v>0.5</v>
      </c>
      <c r="H25" s="4">
        <v>0.5</v>
      </c>
      <c r="I25" s="4">
        <v>0.5</v>
      </c>
      <c r="J25" s="4">
        <v>0.5</v>
      </c>
      <c r="K25" s="4">
        <v>0.5</v>
      </c>
      <c r="L25" s="7">
        <v>0.5</v>
      </c>
      <c r="M25" s="4">
        <v>0.5</v>
      </c>
      <c r="N25" s="4">
        <v>1</v>
      </c>
    </row>
    <row r="26" spans="1:14" ht="14.25" x14ac:dyDescent="0.2">
      <c r="B26" s="4" t="s">
        <v>19</v>
      </c>
      <c r="C26">
        <f>C25*C23</f>
        <v>-3.9374999999999952E-2</v>
      </c>
      <c r="D26">
        <f t="shared" ref="D26:N26" si="3">D25*D23</f>
        <v>6.5625000000000003E-2</v>
      </c>
      <c r="E26">
        <f t="shared" si="3"/>
        <v>0.27562500000000001</v>
      </c>
      <c r="F26">
        <f t="shared" si="3"/>
        <v>0.38062499999999999</v>
      </c>
      <c r="G26">
        <f t="shared" si="3"/>
        <v>0.29662500000000003</v>
      </c>
      <c r="H26">
        <f t="shared" si="3"/>
        <v>6.5625000000000003E-2</v>
      </c>
      <c r="I26">
        <f t="shared" si="3"/>
        <v>-0.144375</v>
      </c>
      <c r="J26">
        <f t="shared" si="3"/>
        <v>-0.19687499999999999</v>
      </c>
      <c r="K26">
        <f t="shared" si="3"/>
        <v>-0.301875</v>
      </c>
      <c r="L26" s="7">
        <f t="shared" si="3"/>
        <v>-0.21787500000000001</v>
      </c>
      <c r="M26">
        <f t="shared" si="3"/>
        <v>-0.144375</v>
      </c>
      <c r="N26">
        <f t="shared" si="3"/>
        <v>-7.8749999999999903E-2</v>
      </c>
    </row>
    <row r="27" spans="1:14" ht="14.25" x14ac:dyDescent="0.2">
      <c r="B27" s="4" t="s">
        <v>20</v>
      </c>
      <c r="C27">
        <f>C25*C24</f>
        <v>-1.3124999999999949E-2</v>
      </c>
      <c r="D27">
        <f t="shared" ref="D27:N27" si="4">D25*D24</f>
        <v>2.1875000000000051E-2</v>
      </c>
      <c r="E27">
        <f t="shared" si="4"/>
        <v>9.1874999999999998E-2</v>
      </c>
      <c r="F27">
        <f t="shared" si="4"/>
        <v>0.12687499999999999</v>
      </c>
      <c r="G27">
        <f t="shared" si="4"/>
        <v>9.8875000000000005E-2</v>
      </c>
      <c r="H27">
        <f t="shared" si="4"/>
        <v>2.1875000000000051E-2</v>
      </c>
      <c r="I27">
        <f t="shared" si="4"/>
        <v>-4.8125000000000001E-2</v>
      </c>
      <c r="J27">
        <f t="shared" si="4"/>
        <v>-6.5625000000000003E-2</v>
      </c>
      <c r="K27">
        <f t="shared" si="4"/>
        <v>-0.10062500000000001</v>
      </c>
      <c r="L27" s="7">
        <f t="shared" si="4"/>
        <v>-7.2624999999999995E-2</v>
      </c>
      <c r="M27">
        <f t="shared" si="4"/>
        <v>-4.8125000000000001E-2</v>
      </c>
      <c r="N27">
        <f t="shared" si="4"/>
        <v>-2.6249999999999898E-2</v>
      </c>
    </row>
    <row r="28" spans="1:14" x14ac:dyDescent="0.15">
      <c r="B28" s="2" t="s">
        <v>33</v>
      </c>
      <c r="C28">
        <f>1*(I2-J2)/B2</f>
        <v>0.18</v>
      </c>
      <c r="D28">
        <f>C28*1</f>
        <v>0.18</v>
      </c>
      <c r="E28">
        <f t="shared" ref="E28:N29" si="5">D28*1</f>
        <v>0.18</v>
      </c>
      <c r="F28">
        <f t="shared" si="5"/>
        <v>0.18</v>
      </c>
      <c r="G28">
        <f t="shared" si="5"/>
        <v>0.18</v>
      </c>
      <c r="H28">
        <f t="shared" si="5"/>
        <v>0.18</v>
      </c>
      <c r="I28">
        <f t="shared" si="5"/>
        <v>0.18</v>
      </c>
      <c r="J28">
        <f t="shared" si="5"/>
        <v>0.18</v>
      </c>
      <c r="K28">
        <f t="shared" si="5"/>
        <v>0.18</v>
      </c>
      <c r="L28" s="7">
        <f t="shared" si="5"/>
        <v>0.18</v>
      </c>
      <c r="M28">
        <f t="shared" si="5"/>
        <v>0.18</v>
      </c>
      <c r="N28">
        <f t="shared" si="5"/>
        <v>0.18</v>
      </c>
    </row>
    <row r="29" spans="1:14" x14ac:dyDescent="0.15">
      <c r="B29" s="2" t="s">
        <v>34</v>
      </c>
      <c r="C29">
        <f>1*(I2-J2)/B2</f>
        <v>0.18</v>
      </c>
      <c r="D29">
        <f>C29*1</f>
        <v>0.18</v>
      </c>
      <c r="E29">
        <f t="shared" si="5"/>
        <v>0.18</v>
      </c>
      <c r="F29">
        <f t="shared" si="5"/>
        <v>0.18</v>
      </c>
      <c r="G29">
        <f t="shared" si="5"/>
        <v>0.18</v>
      </c>
      <c r="H29">
        <f t="shared" si="5"/>
        <v>0.18</v>
      </c>
      <c r="I29">
        <f t="shared" si="5"/>
        <v>0.18</v>
      </c>
      <c r="J29">
        <f t="shared" si="5"/>
        <v>0.18</v>
      </c>
      <c r="K29">
        <f t="shared" si="5"/>
        <v>0.18</v>
      </c>
      <c r="L29" s="7">
        <f t="shared" si="5"/>
        <v>0.18</v>
      </c>
      <c r="M29">
        <f t="shared" si="5"/>
        <v>0.18</v>
      </c>
      <c r="N29">
        <f t="shared" si="5"/>
        <v>0.18</v>
      </c>
    </row>
    <row r="30" spans="1:14" ht="14.25" x14ac:dyDescent="0.2">
      <c r="A30" t="s">
        <v>35</v>
      </c>
      <c r="B30" s="4" t="s">
        <v>31</v>
      </c>
      <c r="C30">
        <f>C28+C26</f>
        <v>0.14062500000000006</v>
      </c>
      <c r="D30">
        <f t="shared" ref="D30:N31" si="6">D28+D26</f>
        <v>0.24562499999999998</v>
      </c>
      <c r="E30">
        <f t="shared" si="6"/>
        <v>0.455625</v>
      </c>
      <c r="F30">
        <f t="shared" si="6"/>
        <v>0.56062499999999993</v>
      </c>
      <c r="G30">
        <f t="shared" si="6"/>
        <v>0.47662500000000002</v>
      </c>
      <c r="H30">
        <f t="shared" si="6"/>
        <v>0.24562499999999998</v>
      </c>
      <c r="I30">
        <f t="shared" si="6"/>
        <v>3.562499999999999E-2</v>
      </c>
      <c r="J30">
        <f t="shared" si="6"/>
        <v>-1.6875000000000001E-2</v>
      </c>
      <c r="K30">
        <f t="shared" si="6"/>
        <v>-0.12187500000000001</v>
      </c>
      <c r="L30" s="7">
        <f t="shared" si="6"/>
        <v>-3.787500000000002E-2</v>
      </c>
      <c r="M30">
        <f t="shared" si="6"/>
        <v>3.562499999999999E-2</v>
      </c>
      <c r="N30">
        <f t="shared" si="6"/>
        <v>0.10125000000000009</v>
      </c>
    </row>
    <row r="31" spans="1:14" ht="14.25" x14ac:dyDescent="0.2">
      <c r="B31" s="4" t="s">
        <v>32</v>
      </c>
      <c r="C31">
        <f>C29+C27</f>
        <v>0.16687500000000005</v>
      </c>
      <c r="D31">
        <f t="shared" si="6"/>
        <v>0.20187500000000005</v>
      </c>
      <c r="E31">
        <f t="shared" si="6"/>
        <v>0.27187499999999998</v>
      </c>
      <c r="F31">
        <f t="shared" si="6"/>
        <v>0.30687500000000001</v>
      </c>
      <c r="G31">
        <f t="shared" si="6"/>
        <v>0.27887499999999998</v>
      </c>
      <c r="H31">
        <f t="shared" si="6"/>
        <v>0.20187500000000005</v>
      </c>
      <c r="I31">
        <f t="shared" si="6"/>
        <v>0.13187499999999999</v>
      </c>
      <c r="J31">
        <f t="shared" si="6"/>
        <v>0.11437499999999999</v>
      </c>
      <c r="K31">
        <f t="shared" si="6"/>
        <v>7.9374999999999987E-2</v>
      </c>
      <c r="L31" s="7">
        <f t="shared" si="6"/>
        <v>0.107375</v>
      </c>
      <c r="M31">
        <f t="shared" si="6"/>
        <v>0.13187499999999999</v>
      </c>
      <c r="N31">
        <f t="shared" si="6"/>
        <v>0.15375000000000011</v>
      </c>
    </row>
    <row r="32" spans="1:14" ht="14.25" x14ac:dyDescent="0.2">
      <c r="B32" s="4" t="s">
        <v>41</v>
      </c>
      <c r="C32">
        <f>C11-2</f>
        <v>0</v>
      </c>
      <c r="D32">
        <f t="shared" ref="D32:N32" si="7">D11-2</f>
        <v>-3.9928742899820069E-2</v>
      </c>
      <c r="E32">
        <f t="shared" si="7"/>
        <v>-0.26028228229575001</v>
      </c>
      <c r="F32">
        <f t="shared" si="7"/>
        <v>-0.57042142274215002</v>
      </c>
      <c r="G32">
        <f t="shared" si="7"/>
        <v>-0.80847603779840993</v>
      </c>
      <c r="H32">
        <f t="shared" si="7"/>
        <v>-0.84838061295836997</v>
      </c>
      <c r="I32">
        <f t="shared" si="7"/>
        <v>-0.7081352853223899</v>
      </c>
      <c r="J32">
        <f t="shared" si="7"/>
        <v>-0.52307156848282998</v>
      </c>
      <c r="K32">
        <f t="shared" si="7"/>
        <v>-0.24841182486726998</v>
      </c>
      <c r="L32" s="7">
        <f t="shared" si="7"/>
        <v>-2</v>
      </c>
      <c r="M32">
        <f t="shared" si="7"/>
        <v>-2</v>
      </c>
      <c r="N32">
        <f t="shared" si="7"/>
        <v>-2</v>
      </c>
    </row>
    <row r="33" spans="1:14" ht="14.25" x14ac:dyDescent="0.2">
      <c r="B33" s="4" t="s">
        <v>42</v>
      </c>
      <c r="C33">
        <f>C12-0.2</f>
        <v>1.8</v>
      </c>
      <c r="D33">
        <f t="shared" ref="D33:N33" si="8">D12-0.2</f>
        <v>1.75892971754087</v>
      </c>
      <c r="E33">
        <f t="shared" si="8"/>
        <v>1.5382851860228099</v>
      </c>
      <c r="F33">
        <f t="shared" si="8"/>
        <v>1.2274244655031101</v>
      </c>
      <c r="G33">
        <f t="shared" si="8"/>
        <v>0.98847919238031001</v>
      </c>
      <c r="H33">
        <f t="shared" si="8"/>
        <v>0.94738393346099015</v>
      </c>
      <c r="I33">
        <f t="shared" si="8"/>
        <v>1.08613861987446</v>
      </c>
      <c r="J33">
        <f t="shared" si="8"/>
        <v>1.27007509012687</v>
      </c>
      <c r="K33">
        <f t="shared" si="8"/>
        <v>1.54441744165253</v>
      </c>
      <c r="L33" s="7">
        <f t="shared" si="8"/>
        <v>-0.2</v>
      </c>
      <c r="M33">
        <f t="shared" si="8"/>
        <v>-0.2</v>
      </c>
      <c r="N33">
        <f t="shared" si="8"/>
        <v>-0.2</v>
      </c>
    </row>
    <row r="34" spans="1:14" ht="14.25" x14ac:dyDescent="0.2">
      <c r="A34" t="s">
        <v>39</v>
      </c>
      <c r="B34" s="4" t="s">
        <v>37</v>
      </c>
      <c r="C34">
        <f>G2</f>
        <v>1</v>
      </c>
      <c r="D34">
        <f>C34</f>
        <v>1</v>
      </c>
      <c r="E34">
        <f t="shared" ref="E34:N35" si="9">D34</f>
        <v>1</v>
      </c>
      <c r="F34">
        <f t="shared" si="9"/>
        <v>1</v>
      </c>
      <c r="G34">
        <f t="shared" si="9"/>
        <v>1</v>
      </c>
      <c r="H34">
        <f t="shared" si="9"/>
        <v>1</v>
      </c>
      <c r="I34">
        <f t="shared" si="9"/>
        <v>1</v>
      </c>
      <c r="J34">
        <f t="shared" si="9"/>
        <v>1</v>
      </c>
      <c r="K34">
        <f t="shared" si="9"/>
        <v>1</v>
      </c>
      <c r="L34" s="7">
        <f t="shared" si="9"/>
        <v>1</v>
      </c>
      <c r="M34">
        <f t="shared" si="9"/>
        <v>1</v>
      </c>
      <c r="N34">
        <f t="shared" si="9"/>
        <v>1</v>
      </c>
    </row>
    <row r="35" spans="1:14" ht="14.25" x14ac:dyDescent="0.2">
      <c r="A35" t="s">
        <v>40</v>
      </c>
      <c r="B35" s="4" t="s">
        <v>37</v>
      </c>
      <c r="C35">
        <f>G2</f>
        <v>1</v>
      </c>
      <c r="D35">
        <f>C35</f>
        <v>1</v>
      </c>
      <c r="E35">
        <f t="shared" si="9"/>
        <v>1</v>
      </c>
      <c r="F35">
        <f t="shared" si="9"/>
        <v>1</v>
      </c>
      <c r="G35">
        <f t="shared" si="9"/>
        <v>1</v>
      </c>
      <c r="H35">
        <f t="shared" si="9"/>
        <v>1</v>
      </c>
      <c r="I35">
        <f t="shared" si="9"/>
        <v>1</v>
      </c>
      <c r="J35">
        <f t="shared" si="9"/>
        <v>1</v>
      </c>
      <c r="K35">
        <f t="shared" si="9"/>
        <v>1</v>
      </c>
      <c r="L35" s="7">
        <f t="shared" si="9"/>
        <v>1</v>
      </c>
      <c r="M35">
        <f t="shared" si="9"/>
        <v>1</v>
      </c>
      <c r="N35">
        <f t="shared" si="9"/>
        <v>1</v>
      </c>
    </row>
    <row r="36" spans="1:14" ht="14.25" x14ac:dyDescent="0.2">
      <c r="A36" t="s">
        <v>43</v>
      </c>
      <c r="B36" s="4" t="s">
        <v>37</v>
      </c>
      <c r="C36">
        <f>IF((C5=1)*(C23&gt;0),MIN(C26,C33),MAX(C26,C32))</f>
        <v>0</v>
      </c>
      <c r="D36">
        <f t="shared" ref="D36:N36" si="10">IF((D5=1)*(D23&gt;0),MIN(D26,D33),MAX(D26,D32))</f>
        <v>6.5625000000000003E-2</v>
      </c>
      <c r="E36">
        <f t="shared" si="10"/>
        <v>0.27562500000000001</v>
      </c>
      <c r="F36">
        <f t="shared" si="10"/>
        <v>0.38062499999999999</v>
      </c>
      <c r="G36">
        <f t="shared" si="10"/>
        <v>0.29662500000000003</v>
      </c>
      <c r="H36">
        <f t="shared" si="10"/>
        <v>6.5625000000000003E-2</v>
      </c>
      <c r="I36">
        <f t="shared" si="10"/>
        <v>-0.144375</v>
      </c>
      <c r="J36">
        <f t="shared" si="10"/>
        <v>-0.19687499999999999</v>
      </c>
      <c r="K36">
        <f t="shared" si="10"/>
        <v>-0.24841182486726998</v>
      </c>
      <c r="L36" s="7">
        <f t="shared" si="10"/>
        <v>-0.21787500000000001</v>
      </c>
      <c r="M36">
        <f t="shared" si="10"/>
        <v>-0.144375</v>
      </c>
      <c r="N36">
        <f t="shared" si="10"/>
        <v>-7.8749999999999903E-2</v>
      </c>
    </row>
    <row r="37" spans="1:14" ht="14.25" x14ac:dyDescent="0.2">
      <c r="A37" t="s">
        <v>44</v>
      </c>
      <c r="B37" s="4" t="s">
        <v>37</v>
      </c>
      <c r="C37">
        <f>IF((C6=1)*(C24&gt;0),MIN(C27,C33),MAX(C27,C332))</f>
        <v>-1.3124999999999949E-2</v>
      </c>
      <c r="D37">
        <f t="shared" ref="D37:N37" si="11">IF((D6=1)*(D24&gt;0),MIN(D27,D33),MAX(D27,D332))</f>
        <v>2.1875000000000051E-2</v>
      </c>
      <c r="E37">
        <f t="shared" si="11"/>
        <v>9.1874999999999998E-2</v>
      </c>
      <c r="F37">
        <f t="shared" si="11"/>
        <v>0.12687499999999999</v>
      </c>
      <c r="G37">
        <f t="shared" si="11"/>
        <v>9.8875000000000005E-2</v>
      </c>
      <c r="H37">
        <f t="shared" si="11"/>
        <v>2.1875000000000051E-2</v>
      </c>
      <c r="I37">
        <f t="shared" si="11"/>
        <v>-4.8125000000000001E-2</v>
      </c>
      <c r="J37">
        <f t="shared" si="11"/>
        <v>-6.5625000000000003E-2</v>
      </c>
      <c r="K37">
        <f t="shared" si="11"/>
        <v>-0.10062500000000001</v>
      </c>
      <c r="L37" s="7">
        <f t="shared" si="11"/>
        <v>-7.2624999999999995E-2</v>
      </c>
      <c r="M37">
        <f t="shared" si="11"/>
        <v>-4.8125000000000001E-2</v>
      </c>
      <c r="N37">
        <f t="shared" si="11"/>
        <v>-2.6249999999999898E-2</v>
      </c>
    </row>
    <row r="38" spans="1:14" s="8" customFormat="1" x14ac:dyDescent="0.15">
      <c r="B38" s="9" t="s">
        <v>18</v>
      </c>
      <c r="C38" s="8">
        <f>IF(C5,C36,C34)</f>
        <v>0</v>
      </c>
      <c r="D38" s="8">
        <f t="shared" ref="D38:N38" si="12">IF(D5,D36,D34)</f>
        <v>6.5625000000000003E-2</v>
      </c>
      <c r="E38" s="8">
        <f t="shared" si="12"/>
        <v>0.27562500000000001</v>
      </c>
      <c r="F38" s="8">
        <f t="shared" si="12"/>
        <v>0.38062499999999999</v>
      </c>
      <c r="G38" s="8">
        <f t="shared" si="12"/>
        <v>0.29662500000000003</v>
      </c>
      <c r="H38" s="8">
        <f t="shared" si="12"/>
        <v>6.5625000000000003E-2</v>
      </c>
      <c r="I38" s="8">
        <f t="shared" si="12"/>
        <v>-0.144375</v>
      </c>
      <c r="J38" s="8">
        <f t="shared" si="12"/>
        <v>-0.19687499999999999</v>
      </c>
      <c r="K38" s="8">
        <f t="shared" si="12"/>
        <v>-0.24841182486726998</v>
      </c>
      <c r="L38" s="7">
        <f t="shared" si="12"/>
        <v>-0.21787500000000001</v>
      </c>
      <c r="M38" s="8">
        <f t="shared" si="12"/>
        <v>1</v>
      </c>
      <c r="N38" s="8">
        <f t="shared" si="12"/>
        <v>1</v>
      </c>
    </row>
    <row r="39" spans="1:14" s="8" customFormat="1" x14ac:dyDescent="0.15">
      <c r="B39" s="9" t="s">
        <v>45</v>
      </c>
      <c r="C39" s="8">
        <f>IF(C6,C37,C35)</f>
        <v>-1.3124999999999949E-2</v>
      </c>
      <c r="D39" s="8">
        <f t="shared" ref="D39:N39" si="13">IF(D6,D37,D35)</f>
        <v>2.1875000000000051E-2</v>
      </c>
      <c r="E39" s="8">
        <f t="shared" si="13"/>
        <v>9.1874999999999998E-2</v>
      </c>
      <c r="F39" s="8">
        <f t="shared" si="13"/>
        <v>0.12687499999999999</v>
      </c>
      <c r="G39" s="8">
        <f t="shared" si="13"/>
        <v>9.8875000000000005E-2</v>
      </c>
      <c r="H39" s="8">
        <f t="shared" si="13"/>
        <v>2.1875000000000051E-2</v>
      </c>
      <c r="I39" s="8">
        <f t="shared" si="13"/>
        <v>-4.8125000000000001E-2</v>
      </c>
      <c r="J39" s="8">
        <f t="shared" si="13"/>
        <v>-6.5625000000000003E-2</v>
      </c>
      <c r="K39" s="8">
        <f t="shared" si="13"/>
        <v>-0.10062500000000001</v>
      </c>
      <c r="L39" s="7">
        <f t="shared" si="13"/>
        <v>-7.2624999999999995E-2</v>
      </c>
      <c r="M39" s="8">
        <f t="shared" si="13"/>
        <v>1</v>
      </c>
      <c r="N39" s="8">
        <f t="shared" si="13"/>
        <v>1</v>
      </c>
    </row>
    <row r="40" spans="1:14" x14ac:dyDescent="0.15">
      <c r="B40" s="3"/>
    </row>
    <row r="41" spans="1:14" x14ac:dyDescent="0.15">
      <c r="B41" s="3" t="s">
        <v>9</v>
      </c>
    </row>
    <row r="42" spans="1:14" x14ac:dyDescent="0.15">
      <c r="B42" s="3" t="s">
        <v>14</v>
      </c>
    </row>
    <row r="43" spans="1:14" x14ac:dyDescent="0.15">
      <c r="B43" s="3" t="s">
        <v>15</v>
      </c>
    </row>
    <row r="44" spans="1:14" x14ac:dyDescent="0.15">
      <c r="B44" s="3" t="s">
        <v>16</v>
      </c>
    </row>
    <row r="45" spans="1:14" x14ac:dyDescent="0.15">
      <c r="B45" s="3" t="s">
        <v>17</v>
      </c>
    </row>
  </sheetData>
  <mergeCells count="5">
    <mergeCell ref="B5:B6"/>
    <mergeCell ref="B7:B8"/>
    <mergeCell ref="B9:B10"/>
    <mergeCell ref="B11:B12"/>
    <mergeCell ref="A5:A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2018-05-02T08:09:20Z</dcterms:modified>
</cp:coreProperties>
</file>