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aWuyuxin\SCI\1aa北方土石山区不同植被恢复措施土壤水文功能\"/>
    </mc:Choice>
  </mc:AlternateContent>
  <xr:revisionPtr revIDLastSave="0" documentId="13_ncr:1_{04B054B6-7598-4F67-9142-A9A2F1E44961}" xr6:coauthVersionLast="47" xr6:coauthVersionMax="47" xr10:uidLastSave="{00000000-0000-0000-0000-000000000000}"/>
  <bookViews>
    <workbookView xWindow="28680" yWindow="855" windowWidth="19440" windowHeight="15000" tabRatio="871" firstSheet="1" activeTab="7" xr2:uid="{00000000-000D-0000-FFFF-FFFF00000000}"/>
  </bookViews>
  <sheets>
    <sheet name="表1" sheetId="8" r:id="rId1"/>
    <sheet name="表2soil idicator" sheetId="9" r:id="rId2"/>
    <sheet name="P图1" sheetId="6" r:id="rId3"/>
    <sheet name="示意图2" sheetId="19" r:id="rId4"/>
    <sheet name="P-SWC3" sheetId="5" r:id="rId5"/>
    <sheet name="SWC-Year" sheetId="15" r:id="rId6"/>
    <sheet name="Runoff日" sheetId="24" r:id="rId7"/>
    <sheet name="Runoff年-表3" sheetId="23" r:id="rId8"/>
    <sheet name="table S1-3" sheetId="22" r:id="rId9"/>
    <sheet name="dsws" sheetId="4" r:id="rId10"/>
    <sheet name="MIR,MDR" sheetId="13" r:id="rId11"/>
    <sheet name="LT" sheetId="3" r:id="rId12"/>
    <sheet name="Recharge rate " sheetId="12" r:id="rId13"/>
    <sheet name="相关分析" sheetId="7" r:id="rId14"/>
    <sheet name="线性分析1" sheetId="14" r:id="rId15"/>
    <sheet name="SPSS-1" sheetId="16" r:id="rId16"/>
    <sheet name="SPSS2" sheetId="17" r:id="rId17"/>
    <sheet name="SPSS3" sheetId="21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3" l="1"/>
  <c r="G21" i="23"/>
  <c r="G22" i="23"/>
  <c r="G23" i="23"/>
  <c r="G24" i="23"/>
  <c r="G25" i="23"/>
  <c r="G26" i="23"/>
  <c r="G28" i="23"/>
  <c r="G29" i="23"/>
  <c r="G30" i="23"/>
  <c r="G31" i="23"/>
  <c r="G19" i="23"/>
  <c r="E20" i="23"/>
  <c r="E21" i="23"/>
  <c r="E22" i="23"/>
  <c r="E23" i="23"/>
  <c r="E24" i="23"/>
  <c r="E25" i="23"/>
  <c r="E26" i="23"/>
  <c r="E28" i="23"/>
  <c r="E29" i="23"/>
  <c r="E30" i="23"/>
  <c r="E31" i="23"/>
  <c r="E19" i="23"/>
  <c r="D20" i="23"/>
  <c r="D21" i="23"/>
  <c r="D22" i="23"/>
  <c r="D23" i="23"/>
  <c r="D24" i="23"/>
  <c r="D25" i="23"/>
  <c r="D26" i="23"/>
  <c r="D28" i="23"/>
  <c r="D29" i="23"/>
  <c r="D30" i="23"/>
  <c r="D31" i="23"/>
  <c r="H20" i="23"/>
  <c r="H21" i="23"/>
  <c r="H22" i="23"/>
  <c r="H23" i="23"/>
  <c r="H24" i="23"/>
  <c r="H25" i="23"/>
  <c r="H26" i="23"/>
  <c r="H28" i="23"/>
  <c r="H29" i="23"/>
  <c r="H30" i="23"/>
  <c r="H31" i="23"/>
  <c r="H19" i="23"/>
  <c r="F20" i="23"/>
  <c r="F21" i="23"/>
  <c r="F22" i="23"/>
  <c r="F23" i="23"/>
  <c r="F24" i="23"/>
  <c r="F25" i="23"/>
  <c r="F26" i="23"/>
  <c r="F28" i="23"/>
  <c r="F29" i="23"/>
  <c r="F30" i="23"/>
  <c r="F31" i="23"/>
  <c r="F19" i="23"/>
  <c r="C20" i="23"/>
  <c r="C21" i="23"/>
  <c r="C22" i="23"/>
  <c r="C23" i="23"/>
  <c r="C24" i="23"/>
  <c r="C25" i="23"/>
  <c r="C26" i="23"/>
  <c r="C28" i="23"/>
  <c r="C29" i="23"/>
  <c r="C30" i="23"/>
  <c r="C31" i="23"/>
  <c r="C19" i="23"/>
  <c r="L118" i="7"/>
  <c r="H32" i="12"/>
  <c r="F32" i="12"/>
  <c r="C32" i="12"/>
  <c r="L31" i="12"/>
  <c r="K31" i="12"/>
  <c r="J31" i="12"/>
  <c r="I31" i="12"/>
  <c r="H31" i="12"/>
  <c r="F31" i="12"/>
  <c r="E31" i="12"/>
  <c r="D31" i="12"/>
  <c r="C31" i="12"/>
  <c r="K30" i="12"/>
  <c r="J30" i="12"/>
  <c r="I30" i="12"/>
  <c r="H30" i="12"/>
  <c r="K29" i="12"/>
  <c r="J29" i="12"/>
  <c r="I29" i="12"/>
  <c r="H29" i="12"/>
  <c r="K28" i="12"/>
  <c r="J28" i="12"/>
  <c r="I28" i="12"/>
  <c r="H28" i="12"/>
  <c r="K27" i="12"/>
  <c r="J27" i="12"/>
  <c r="I27" i="12"/>
  <c r="H27" i="12"/>
  <c r="K26" i="12"/>
  <c r="J26" i="12"/>
  <c r="I26" i="12"/>
  <c r="H26" i="12"/>
  <c r="K25" i="12"/>
  <c r="J25" i="12"/>
  <c r="I25" i="12"/>
  <c r="H25" i="12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3" i="12"/>
  <c r="J3" i="12"/>
  <c r="I3" i="12"/>
  <c r="H3" i="12"/>
  <c r="K2" i="12"/>
  <c r="J2" i="12"/>
  <c r="I2" i="12"/>
  <c r="H2" i="12"/>
  <c r="H129" i="13"/>
  <c r="G129" i="13"/>
  <c r="D129" i="13"/>
  <c r="R128" i="13"/>
  <c r="Q128" i="13"/>
  <c r="P128" i="13"/>
  <c r="O128" i="13"/>
  <c r="N128" i="13"/>
  <c r="H128" i="13"/>
  <c r="G128" i="13"/>
  <c r="F128" i="13"/>
  <c r="E128" i="13"/>
  <c r="D128" i="13"/>
  <c r="R127" i="13"/>
  <c r="Q127" i="13"/>
  <c r="P127" i="13"/>
  <c r="O127" i="13"/>
  <c r="N127" i="13"/>
  <c r="R126" i="13"/>
  <c r="Q126" i="13"/>
  <c r="P126" i="13"/>
  <c r="O126" i="13"/>
  <c r="N126" i="13"/>
  <c r="R125" i="13"/>
  <c r="Q125" i="13"/>
  <c r="P125" i="13"/>
  <c r="O125" i="13"/>
  <c r="N125" i="13"/>
  <c r="R124" i="13"/>
  <c r="Q124" i="13"/>
  <c r="P124" i="13"/>
  <c r="O124" i="13"/>
  <c r="N124" i="13"/>
  <c r="R123" i="13"/>
  <c r="Q123" i="13"/>
  <c r="P123" i="13"/>
  <c r="O123" i="13"/>
  <c r="N123" i="13"/>
  <c r="R122" i="13"/>
  <c r="Q122" i="13"/>
  <c r="P122" i="13"/>
  <c r="O122" i="13"/>
  <c r="N122" i="13"/>
  <c r="R121" i="13"/>
  <c r="Q121" i="13"/>
  <c r="P121" i="13"/>
  <c r="O121" i="13"/>
  <c r="N121" i="13"/>
  <c r="R120" i="13"/>
  <c r="Q120" i="13"/>
  <c r="P120" i="13"/>
  <c r="O120" i="13"/>
  <c r="N120" i="13"/>
  <c r="R119" i="13"/>
  <c r="Q119" i="13"/>
  <c r="P119" i="13"/>
  <c r="O119" i="13"/>
  <c r="N119" i="13"/>
  <c r="R118" i="13"/>
  <c r="Q118" i="13"/>
  <c r="P118" i="13"/>
  <c r="O118" i="13"/>
  <c r="N118" i="13"/>
  <c r="R117" i="13"/>
  <c r="Q117" i="13"/>
  <c r="P117" i="13"/>
  <c r="O117" i="13"/>
  <c r="N117" i="13"/>
  <c r="R116" i="13"/>
  <c r="Q116" i="13"/>
  <c r="P116" i="13"/>
  <c r="O116" i="13"/>
  <c r="N116" i="13"/>
  <c r="R115" i="13"/>
  <c r="Q115" i="13"/>
  <c r="P115" i="13"/>
  <c r="O115" i="13"/>
  <c r="N115" i="13"/>
  <c r="R114" i="13"/>
  <c r="Q114" i="13"/>
  <c r="P114" i="13"/>
  <c r="O114" i="13"/>
  <c r="N114" i="13"/>
  <c r="R113" i="13"/>
  <c r="Q113" i="13"/>
  <c r="P113" i="13"/>
  <c r="O113" i="13"/>
  <c r="N113" i="13"/>
  <c r="R112" i="13"/>
  <c r="Q112" i="13"/>
  <c r="P112" i="13"/>
  <c r="O112" i="13"/>
  <c r="N112" i="13"/>
  <c r="R111" i="13"/>
  <c r="Q111" i="13"/>
  <c r="P111" i="13"/>
  <c r="O111" i="13"/>
  <c r="N111" i="13"/>
  <c r="R110" i="13"/>
  <c r="Q110" i="13"/>
  <c r="P110" i="13"/>
  <c r="O110" i="13"/>
  <c r="N110" i="13"/>
  <c r="R109" i="13"/>
  <c r="Q109" i="13"/>
  <c r="P109" i="13"/>
  <c r="O109" i="13"/>
  <c r="N109" i="13"/>
  <c r="R108" i="13"/>
  <c r="Q108" i="13"/>
  <c r="P108" i="13"/>
  <c r="O108" i="13"/>
  <c r="N108" i="13"/>
  <c r="R107" i="13"/>
  <c r="Q107" i="13"/>
  <c r="P107" i="13"/>
  <c r="O107" i="13"/>
  <c r="N107" i="13"/>
  <c r="R106" i="13"/>
  <c r="Q106" i="13"/>
  <c r="P106" i="13"/>
  <c r="O106" i="13"/>
  <c r="N106" i="13"/>
  <c r="R105" i="13"/>
  <c r="Q105" i="13"/>
  <c r="P105" i="13"/>
  <c r="O105" i="13"/>
  <c r="N105" i="13"/>
  <c r="R104" i="13"/>
  <c r="Q104" i="13"/>
  <c r="P104" i="13"/>
  <c r="O104" i="13"/>
  <c r="N104" i="13"/>
  <c r="R103" i="13"/>
  <c r="Q103" i="13"/>
  <c r="P103" i="13"/>
  <c r="O103" i="13"/>
  <c r="N103" i="13"/>
  <c r="R102" i="13"/>
  <c r="Q102" i="13"/>
  <c r="P102" i="13"/>
  <c r="O102" i="13"/>
  <c r="N102" i="13"/>
  <c r="R101" i="13"/>
  <c r="Q101" i="13"/>
  <c r="P101" i="13"/>
  <c r="O101" i="13"/>
  <c r="N101" i="13"/>
  <c r="R100" i="13"/>
  <c r="Q100" i="13"/>
  <c r="P100" i="13"/>
  <c r="O100" i="13"/>
  <c r="N100" i="13"/>
  <c r="R99" i="13"/>
  <c r="Q99" i="13"/>
  <c r="P99" i="13"/>
  <c r="O99" i="13"/>
  <c r="N99" i="13"/>
  <c r="H96" i="13"/>
  <c r="G96" i="13"/>
  <c r="F96" i="13"/>
  <c r="R95" i="13"/>
  <c r="Q95" i="13"/>
  <c r="P95" i="13"/>
  <c r="O95" i="13"/>
  <c r="N95" i="13"/>
  <c r="H95" i="13"/>
  <c r="G95" i="13"/>
  <c r="F95" i="13"/>
  <c r="E95" i="13"/>
  <c r="D95" i="13"/>
  <c r="R94" i="13"/>
  <c r="Q94" i="13"/>
  <c r="P94" i="13"/>
  <c r="O94" i="13"/>
  <c r="N94" i="13"/>
  <c r="R93" i="13"/>
  <c r="Q93" i="13"/>
  <c r="P93" i="13"/>
  <c r="O93" i="13"/>
  <c r="N93" i="13"/>
  <c r="R92" i="13"/>
  <c r="Q92" i="13"/>
  <c r="P92" i="13"/>
  <c r="O92" i="13"/>
  <c r="N92" i="13"/>
  <c r="R91" i="13"/>
  <c r="Q91" i="13"/>
  <c r="P91" i="13"/>
  <c r="O91" i="13"/>
  <c r="N91" i="13"/>
  <c r="R90" i="13"/>
  <c r="Q90" i="13"/>
  <c r="P90" i="13"/>
  <c r="O90" i="13"/>
  <c r="N90" i="13"/>
  <c r="R89" i="13"/>
  <c r="Q89" i="13"/>
  <c r="P89" i="13"/>
  <c r="O89" i="13"/>
  <c r="N89" i="13"/>
  <c r="R88" i="13"/>
  <c r="Q88" i="13"/>
  <c r="P88" i="13"/>
  <c r="O88" i="13"/>
  <c r="N88" i="13"/>
  <c r="R87" i="13"/>
  <c r="Q87" i="13"/>
  <c r="P87" i="13"/>
  <c r="O87" i="13"/>
  <c r="N87" i="13"/>
  <c r="R86" i="13"/>
  <c r="Q86" i="13"/>
  <c r="P86" i="13"/>
  <c r="O86" i="13"/>
  <c r="N86" i="13"/>
  <c r="R85" i="13"/>
  <c r="Q85" i="13"/>
  <c r="P85" i="13"/>
  <c r="O85" i="13"/>
  <c r="N85" i="13"/>
  <c r="R84" i="13"/>
  <c r="Q84" i="13"/>
  <c r="P84" i="13"/>
  <c r="O84" i="13"/>
  <c r="N84" i="13"/>
  <c r="R83" i="13"/>
  <c r="Q83" i="13"/>
  <c r="P83" i="13"/>
  <c r="O83" i="13"/>
  <c r="N83" i="13"/>
  <c r="R82" i="13"/>
  <c r="Q82" i="13"/>
  <c r="P82" i="13"/>
  <c r="O82" i="13"/>
  <c r="N82" i="13"/>
  <c r="R81" i="13"/>
  <c r="Q81" i="13"/>
  <c r="P81" i="13"/>
  <c r="O81" i="13"/>
  <c r="N81" i="13"/>
  <c r="R80" i="13"/>
  <c r="Q80" i="13"/>
  <c r="P80" i="13"/>
  <c r="O80" i="13"/>
  <c r="N80" i="13"/>
  <c r="R79" i="13"/>
  <c r="Q79" i="13"/>
  <c r="P79" i="13"/>
  <c r="O79" i="13"/>
  <c r="N79" i="13"/>
  <c r="R78" i="13"/>
  <c r="Q78" i="13"/>
  <c r="P78" i="13"/>
  <c r="O78" i="13"/>
  <c r="N78" i="13"/>
  <c r="R77" i="13"/>
  <c r="Q77" i="13"/>
  <c r="P77" i="13"/>
  <c r="O77" i="13"/>
  <c r="N77" i="13"/>
  <c r="R76" i="13"/>
  <c r="Q76" i="13"/>
  <c r="P76" i="13"/>
  <c r="O76" i="13"/>
  <c r="N76" i="13"/>
  <c r="R75" i="13"/>
  <c r="Q75" i="13"/>
  <c r="P75" i="13"/>
  <c r="O75" i="13"/>
  <c r="N75" i="13"/>
  <c r="R74" i="13"/>
  <c r="Q74" i="13"/>
  <c r="P74" i="13"/>
  <c r="O74" i="13"/>
  <c r="N74" i="13"/>
  <c r="R73" i="13"/>
  <c r="Q73" i="13"/>
  <c r="P73" i="13"/>
  <c r="O73" i="13"/>
  <c r="N73" i="13"/>
  <c r="R72" i="13"/>
  <c r="Q72" i="13"/>
  <c r="P72" i="13"/>
  <c r="O72" i="13"/>
  <c r="N72" i="13"/>
  <c r="R71" i="13"/>
  <c r="Q71" i="13"/>
  <c r="P71" i="13"/>
  <c r="O71" i="13"/>
  <c r="N71" i="13"/>
  <c r="R70" i="13"/>
  <c r="Q70" i="13"/>
  <c r="P70" i="13"/>
  <c r="O70" i="13"/>
  <c r="N70" i="13"/>
  <c r="R69" i="13"/>
  <c r="Q69" i="13"/>
  <c r="P69" i="13"/>
  <c r="O69" i="13"/>
  <c r="N69" i="13"/>
  <c r="R68" i="13"/>
  <c r="Q68" i="13"/>
  <c r="P68" i="13"/>
  <c r="O68" i="13"/>
  <c r="N68" i="13"/>
  <c r="R67" i="13"/>
  <c r="Q67" i="13"/>
  <c r="P67" i="13"/>
  <c r="O67" i="13"/>
  <c r="N67" i="13"/>
  <c r="R66" i="13"/>
  <c r="Q66" i="13"/>
  <c r="P66" i="13"/>
  <c r="O66" i="13"/>
  <c r="N66" i="13"/>
  <c r="R61" i="13"/>
  <c r="Q61" i="13"/>
  <c r="P61" i="13"/>
  <c r="O61" i="13"/>
  <c r="N61" i="13"/>
  <c r="R60" i="13"/>
  <c r="Q60" i="13"/>
  <c r="P60" i="13"/>
  <c r="O60" i="13"/>
  <c r="N60" i="13"/>
  <c r="R59" i="13"/>
  <c r="Q59" i="13"/>
  <c r="P59" i="13"/>
  <c r="O59" i="13"/>
  <c r="N59" i="13"/>
  <c r="R58" i="13"/>
  <c r="Q58" i="13"/>
  <c r="P58" i="13"/>
  <c r="O58" i="13"/>
  <c r="N58" i="13"/>
  <c r="R57" i="13"/>
  <c r="Q57" i="13"/>
  <c r="P57" i="13"/>
  <c r="O57" i="13"/>
  <c r="N57" i="13"/>
  <c r="R56" i="13"/>
  <c r="Q56" i="13"/>
  <c r="P56" i="13"/>
  <c r="O56" i="13"/>
  <c r="N56" i="13"/>
  <c r="R55" i="13"/>
  <c r="Q55" i="13"/>
  <c r="P55" i="13"/>
  <c r="O55" i="13"/>
  <c r="N55" i="13"/>
  <c r="R54" i="13"/>
  <c r="Q54" i="13"/>
  <c r="P54" i="13"/>
  <c r="O54" i="13"/>
  <c r="N54" i="13"/>
  <c r="R53" i="13"/>
  <c r="Q53" i="13"/>
  <c r="P53" i="13"/>
  <c r="O53" i="13"/>
  <c r="N53" i="13"/>
  <c r="R52" i="13"/>
  <c r="Q52" i="13"/>
  <c r="P52" i="13"/>
  <c r="O52" i="13"/>
  <c r="N52" i="13"/>
  <c r="R51" i="13"/>
  <c r="Q51" i="13"/>
  <c r="P51" i="13"/>
  <c r="O51" i="13"/>
  <c r="N51" i="13"/>
  <c r="R50" i="13"/>
  <c r="Q50" i="13"/>
  <c r="P50" i="13"/>
  <c r="O50" i="13"/>
  <c r="N50" i="13"/>
  <c r="R49" i="13"/>
  <c r="Q49" i="13"/>
  <c r="P49" i="13"/>
  <c r="O49" i="13"/>
  <c r="N49" i="13"/>
  <c r="R48" i="13"/>
  <c r="Q48" i="13"/>
  <c r="P48" i="13"/>
  <c r="O48" i="13"/>
  <c r="N48" i="13"/>
  <c r="R47" i="13"/>
  <c r="Q47" i="13"/>
  <c r="P47" i="13"/>
  <c r="O47" i="13"/>
  <c r="N47" i="13"/>
  <c r="R46" i="13"/>
  <c r="Q46" i="13"/>
  <c r="P46" i="13"/>
  <c r="O46" i="13"/>
  <c r="N46" i="13"/>
  <c r="R45" i="13"/>
  <c r="Q45" i="13"/>
  <c r="P45" i="13"/>
  <c r="O45" i="13"/>
  <c r="N45" i="13"/>
  <c r="R44" i="13"/>
  <c r="Q44" i="13"/>
  <c r="P44" i="13"/>
  <c r="O44" i="13"/>
  <c r="N44" i="13"/>
  <c r="R43" i="13"/>
  <c r="Q43" i="13"/>
  <c r="P43" i="13"/>
  <c r="O43" i="13"/>
  <c r="N43" i="13"/>
  <c r="R42" i="13"/>
  <c r="Q42" i="13"/>
  <c r="P42" i="13"/>
  <c r="O42" i="13"/>
  <c r="N42" i="13"/>
  <c r="R41" i="13"/>
  <c r="Q41" i="13"/>
  <c r="P41" i="13"/>
  <c r="O41" i="13"/>
  <c r="N41" i="13"/>
  <c r="R40" i="13"/>
  <c r="Q40" i="13"/>
  <c r="P40" i="13"/>
  <c r="O40" i="13"/>
  <c r="N40" i="13"/>
  <c r="R39" i="13"/>
  <c r="Q39" i="13"/>
  <c r="P39" i="13"/>
  <c r="O39" i="13"/>
  <c r="N39" i="13"/>
  <c r="R38" i="13"/>
  <c r="Q38" i="13"/>
  <c r="P38" i="13"/>
  <c r="O38" i="13"/>
  <c r="N38" i="13"/>
  <c r="R37" i="13"/>
  <c r="Q37" i="13"/>
  <c r="P37" i="13"/>
  <c r="O37" i="13"/>
  <c r="N37" i="13"/>
  <c r="R36" i="13"/>
  <c r="Q36" i="13"/>
  <c r="P36" i="13"/>
  <c r="O36" i="13"/>
  <c r="N36" i="13"/>
  <c r="R35" i="13"/>
  <c r="Q35" i="13"/>
  <c r="P35" i="13"/>
  <c r="O35" i="13"/>
  <c r="N35" i="13"/>
  <c r="R34" i="13"/>
  <c r="Q34" i="13"/>
  <c r="P34" i="13"/>
  <c r="O34" i="13"/>
  <c r="N34" i="13"/>
  <c r="R33" i="13"/>
  <c r="Q33" i="13"/>
  <c r="P33" i="13"/>
  <c r="O33" i="13"/>
  <c r="N33" i="13"/>
  <c r="R31" i="13"/>
  <c r="Q31" i="13"/>
  <c r="P31" i="13"/>
  <c r="O31" i="13"/>
  <c r="N31" i="13"/>
  <c r="R30" i="13"/>
  <c r="Q30" i="13"/>
  <c r="P30" i="13"/>
  <c r="O30" i="13"/>
  <c r="N30" i="13"/>
  <c r="R29" i="13"/>
  <c r="Q29" i="13"/>
  <c r="P29" i="13"/>
  <c r="O29" i="13"/>
  <c r="N29" i="13"/>
  <c r="R28" i="13"/>
  <c r="Q28" i="13"/>
  <c r="P28" i="13"/>
  <c r="O28" i="13"/>
  <c r="N28" i="13"/>
  <c r="R27" i="13"/>
  <c r="Q27" i="13"/>
  <c r="P27" i="13"/>
  <c r="O27" i="13"/>
  <c r="N27" i="13"/>
  <c r="R26" i="13"/>
  <c r="Q26" i="13"/>
  <c r="P26" i="13"/>
  <c r="O26" i="13"/>
  <c r="N26" i="13"/>
  <c r="R25" i="13"/>
  <c r="Q25" i="13"/>
  <c r="P25" i="13"/>
  <c r="O25" i="13"/>
  <c r="N25" i="13"/>
  <c r="R24" i="13"/>
  <c r="Q24" i="13"/>
  <c r="P24" i="13"/>
  <c r="O24" i="13"/>
  <c r="N24" i="13"/>
  <c r="R23" i="13"/>
  <c r="Q23" i="13"/>
  <c r="P23" i="13"/>
  <c r="O23" i="13"/>
  <c r="N23" i="13"/>
  <c r="R22" i="13"/>
  <c r="Q22" i="13"/>
  <c r="P22" i="13"/>
  <c r="O22" i="13"/>
  <c r="N22" i="13"/>
  <c r="R21" i="13"/>
  <c r="Q21" i="13"/>
  <c r="P21" i="13"/>
  <c r="O21" i="13"/>
  <c r="N21" i="13"/>
  <c r="R20" i="13"/>
  <c r="Q20" i="13"/>
  <c r="P20" i="13"/>
  <c r="O20" i="13"/>
  <c r="N20" i="13"/>
  <c r="R19" i="13"/>
  <c r="Q19" i="13"/>
  <c r="P19" i="13"/>
  <c r="O19" i="13"/>
  <c r="N19" i="13"/>
  <c r="R18" i="13"/>
  <c r="Q18" i="13"/>
  <c r="P18" i="13"/>
  <c r="O18" i="13"/>
  <c r="N18" i="13"/>
  <c r="R17" i="13"/>
  <c r="Q17" i="13"/>
  <c r="P17" i="13"/>
  <c r="O17" i="13"/>
  <c r="N17" i="13"/>
  <c r="R16" i="13"/>
  <c r="Q16" i="13"/>
  <c r="P16" i="13"/>
  <c r="O16" i="13"/>
  <c r="N16" i="13"/>
  <c r="R15" i="13"/>
  <c r="Q15" i="13"/>
  <c r="P15" i="13"/>
  <c r="O15" i="13"/>
  <c r="N15" i="13"/>
  <c r="R14" i="13"/>
  <c r="Q14" i="13"/>
  <c r="P14" i="13"/>
  <c r="O14" i="13"/>
  <c r="N14" i="13"/>
  <c r="R13" i="13"/>
  <c r="Q13" i="13"/>
  <c r="P13" i="13"/>
  <c r="O13" i="13"/>
  <c r="N13" i="13"/>
  <c r="R12" i="13"/>
  <c r="Q12" i="13"/>
  <c r="P12" i="13"/>
  <c r="O12" i="13"/>
  <c r="N12" i="13"/>
  <c r="R11" i="13"/>
  <c r="Q11" i="13"/>
  <c r="P11" i="13"/>
  <c r="O11" i="13"/>
  <c r="N11" i="13"/>
  <c r="R10" i="13"/>
  <c r="Q10" i="13"/>
  <c r="P10" i="13"/>
  <c r="O10" i="13"/>
  <c r="N10" i="13"/>
  <c r="R9" i="13"/>
  <c r="Q9" i="13"/>
  <c r="P9" i="13"/>
  <c r="O9" i="13"/>
  <c r="N9" i="13"/>
  <c r="R8" i="13"/>
  <c r="Q8" i="13"/>
  <c r="P8" i="13"/>
  <c r="O8" i="13"/>
  <c r="N8" i="13"/>
  <c r="R7" i="13"/>
  <c r="Q7" i="13"/>
  <c r="P7" i="13"/>
  <c r="O7" i="13"/>
  <c r="N7" i="13"/>
  <c r="R6" i="13"/>
  <c r="Q6" i="13"/>
  <c r="P6" i="13"/>
  <c r="O6" i="13"/>
  <c r="N6" i="13"/>
  <c r="R5" i="13"/>
  <c r="Q5" i="13"/>
  <c r="P5" i="13"/>
  <c r="O5" i="13"/>
  <c r="N5" i="13"/>
  <c r="R4" i="13"/>
  <c r="Q4" i="13"/>
  <c r="P4" i="13"/>
  <c r="O4" i="13"/>
  <c r="N4" i="13"/>
  <c r="R3" i="13"/>
  <c r="Q3" i="13"/>
  <c r="P3" i="13"/>
  <c r="O3" i="13"/>
  <c r="N3" i="13"/>
  <c r="J32" i="22"/>
  <c r="I32" i="22"/>
  <c r="H32" i="22"/>
  <c r="G32" i="22"/>
  <c r="B32" i="22"/>
  <c r="J31" i="22"/>
  <c r="I31" i="22"/>
  <c r="H31" i="22"/>
  <c r="G31" i="22"/>
  <c r="B31" i="22"/>
  <c r="J30" i="22"/>
  <c r="I30" i="22"/>
  <c r="H30" i="22"/>
  <c r="G30" i="22"/>
  <c r="B30" i="22"/>
  <c r="J28" i="22"/>
  <c r="I28" i="22"/>
  <c r="H28" i="22"/>
  <c r="G28" i="22"/>
  <c r="B28" i="22"/>
  <c r="J27" i="22"/>
  <c r="I27" i="22"/>
  <c r="H27" i="22"/>
  <c r="G27" i="22"/>
  <c r="J26" i="22"/>
  <c r="I26" i="22"/>
  <c r="H26" i="22"/>
  <c r="G26" i="22"/>
  <c r="B26" i="22"/>
  <c r="J25" i="22"/>
  <c r="I25" i="22"/>
  <c r="H25" i="22"/>
  <c r="G25" i="22"/>
  <c r="B25" i="22"/>
  <c r="J24" i="22"/>
  <c r="I24" i="22"/>
  <c r="H24" i="22"/>
  <c r="G24" i="22"/>
  <c r="J23" i="22"/>
  <c r="I23" i="22"/>
  <c r="H23" i="22"/>
  <c r="G23" i="22"/>
  <c r="J22" i="22"/>
  <c r="I22" i="22"/>
  <c r="H22" i="22"/>
  <c r="G22" i="22"/>
  <c r="J21" i="22"/>
  <c r="I21" i="22"/>
  <c r="H21" i="22"/>
  <c r="G21" i="22"/>
  <c r="B21" i="22"/>
  <c r="J16" i="22"/>
  <c r="H16" i="22"/>
  <c r="F16" i="22"/>
  <c r="D16" i="22"/>
  <c r="J15" i="22"/>
  <c r="H15" i="22"/>
  <c r="F15" i="22"/>
  <c r="D15" i="22"/>
  <c r="J14" i="22"/>
  <c r="H14" i="22"/>
  <c r="F14" i="22"/>
  <c r="D14" i="22"/>
  <c r="J13" i="22"/>
  <c r="H13" i="22"/>
  <c r="F13" i="22"/>
  <c r="D13" i="22"/>
  <c r="C13" i="22"/>
  <c r="J12" i="22"/>
  <c r="H12" i="22"/>
  <c r="F12" i="22"/>
  <c r="D12" i="22"/>
  <c r="J11" i="22"/>
  <c r="H11" i="22"/>
  <c r="F11" i="22"/>
  <c r="D11" i="22"/>
  <c r="J10" i="22"/>
  <c r="H10" i="22"/>
  <c r="F10" i="22"/>
  <c r="D10" i="22"/>
  <c r="J9" i="22"/>
  <c r="H9" i="22"/>
  <c r="F9" i="22"/>
  <c r="D9" i="22"/>
  <c r="J8" i="22"/>
  <c r="H8" i="22"/>
  <c r="F8" i="22"/>
  <c r="D8" i="22"/>
  <c r="J7" i="22"/>
  <c r="H7" i="22"/>
  <c r="F7" i="22"/>
  <c r="D7" i="22"/>
  <c r="J6" i="22"/>
  <c r="H6" i="22"/>
  <c r="F6" i="22"/>
  <c r="D6" i="22"/>
  <c r="J5" i="22"/>
  <c r="H5" i="22"/>
  <c r="F5" i="22"/>
  <c r="D5" i="22"/>
  <c r="J4" i="22"/>
  <c r="H4" i="22"/>
  <c r="F4" i="22"/>
  <c r="D4" i="22"/>
  <c r="K89" i="15"/>
  <c r="J89" i="15"/>
  <c r="J88" i="15"/>
  <c r="K87" i="15"/>
  <c r="J87" i="15"/>
  <c r="J86" i="15"/>
  <c r="K85" i="15"/>
  <c r="J85" i="15"/>
  <c r="J84" i="15"/>
  <c r="K83" i="15"/>
  <c r="J83" i="15"/>
  <c r="J82" i="15"/>
  <c r="L81" i="15"/>
  <c r="K81" i="15"/>
  <c r="J81" i="15"/>
  <c r="J80" i="15"/>
  <c r="K79" i="15"/>
  <c r="J79" i="15"/>
  <c r="J78" i="15"/>
  <c r="K77" i="15"/>
  <c r="J77" i="15"/>
  <c r="J76" i="15"/>
  <c r="K75" i="15"/>
  <c r="J75" i="15"/>
  <c r="J74" i="15"/>
  <c r="K73" i="15"/>
  <c r="J73" i="15"/>
  <c r="J72" i="15"/>
  <c r="K71" i="15"/>
  <c r="J71" i="15"/>
  <c r="J70" i="15"/>
  <c r="K69" i="15"/>
  <c r="J69" i="15"/>
  <c r="J68" i="15"/>
  <c r="K67" i="15"/>
  <c r="J67" i="15"/>
  <c r="J66" i="15"/>
  <c r="K65" i="15"/>
  <c r="J65" i="15"/>
  <c r="J64" i="15"/>
  <c r="K63" i="15"/>
  <c r="J63" i="15"/>
  <c r="J62" i="15"/>
  <c r="K61" i="15"/>
  <c r="J61" i="15"/>
  <c r="J60" i="15"/>
  <c r="K59" i="15"/>
  <c r="J59" i="15"/>
  <c r="J58" i="15"/>
  <c r="K57" i="15"/>
  <c r="J57" i="15"/>
  <c r="J56" i="15"/>
  <c r="K55" i="15"/>
  <c r="J55" i="15"/>
  <c r="J54" i="15"/>
  <c r="K53" i="15"/>
  <c r="J53" i="15"/>
  <c r="J52" i="15"/>
  <c r="K50" i="15"/>
  <c r="J50" i="15"/>
  <c r="J49" i="15"/>
  <c r="K47" i="15"/>
  <c r="J47" i="15"/>
  <c r="K45" i="15"/>
  <c r="K43" i="15"/>
  <c r="J43" i="15"/>
  <c r="J42" i="15"/>
  <c r="R17" i="15"/>
  <c r="Q17" i="15"/>
  <c r="K17" i="15"/>
  <c r="J17" i="15"/>
  <c r="R16" i="15"/>
  <c r="Q16" i="15"/>
  <c r="K16" i="15"/>
  <c r="J16" i="15"/>
  <c r="R15" i="15"/>
  <c r="Q15" i="15"/>
  <c r="K15" i="15"/>
  <c r="J15" i="15"/>
  <c r="R14" i="15"/>
  <c r="Q14" i="15"/>
  <c r="K14" i="15"/>
  <c r="J14" i="15"/>
  <c r="C14" i="15"/>
  <c r="R13" i="15"/>
  <c r="Q13" i="15"/>
  <c r="K13" i="15"/>
  <c r="J13" i="15"/>
  <c r="C13" i="15"/>
  <c r="R12" i="15"/>
  <c r="Q12" i="15"/>
  <c r="K12" i="15"/>
  <c r="J12" i="15"/>
  <c r="C12" i="15"/>
  <c r="R11" i="15"/>
  <c r="Q11" i="15"/>
  <c r="K11" i="15"/>
  <c r="J11" i="15"/>
  <c r="C11" i="15"/>
  <c r="R10" i="15"/>
  <c r="Q10" i="15"/>
  <c r="K10" i="15"/>
  <c r="J10" i="15"/>
  <c r="C10" i="15"/>
  <c r="R9" i="15"/>
  <c r="Q9" i="15"/>
  <c r="K9" i="15"/>
  <c r="J9" i="15"/>
  <c r="C9" i="15"/>
  <c r="R8" i="15"/>
  <c r="Q8" i="15"/>
  <c r="K8" i="15"/>
  <c r="J8" i="15"/>
  <c r="C8" i="15"/>
  <c r="R7" i="15"/>
  <c r="Q7" i="15"/>
  <c r="K7" i="15"/>
  <c r="J7" i="15"/>
  <c r="C7" i="15"/>
  <c r="R6" i="15"/>
  <c r="Q6" i="15"/>
  <c r="K6" i="15"/>
  <c r="J6" i="15"/>
  <c r="C6" i="15"/>
  <c r="R5" i="15"/>
  <c r="Q5" i="15"/>
  <c r="K5" i="15"/>
  <c r="J5" i="15"/>
  <c r="C5" i="15"/>
  <c r="R4" i="15"/>
  <c r="Q4" i="15"/>
  <c r="K4" i="15"/>
  <c r="J4" i="15"/>
  <c r="C4" i="15"/>
  <c r="R3" i="15"/>
  <c r="Q3" i="15"/>
  <c r="K3" i="15"/>
  <c r="J3" i="15"/>
  <c r="C3" i="15"/>
  <c r="R2" i="15"/>
  <c r="Q2" i="15"/>
  <c r="K2" i="15"/>
  <c r="J2" i="15"/>
  <c r="C2" i="15"/>
  <c r="O297" i="5"/>
  <c r="J297" i="5"/>
  <c r="O296" i="5"/>
  <c r="N296" i="5"/>
  <c r="M296" i="5"/>
  <c r="L296" i="5"/>
  <c r="K296" i="5"/>
  <c r="J296" i="5"/>
  <c r="I296" i="5"/>
  <c r="H296" i="5"/>
  <c r="G296" i="5"/>
  <c r="F296" i="5"/>
  <c r="O295" i="5"/>
  <c r="N295" i="5"/>
  <c r="M295" i="5"/>
  <c r="L295" i="5"/>
  <c r="K295" i="5"/>
  <c r="J295" i="5"/>
  <c r="I295" i="5"/>
  <c r="H295" i="5"/>
  <c r="G295" i="5"/>
  <c r="F295" i="5"/>
  <c r="O294" i="5"/>
  <c r="N294" i="5"/>
  <c r="M294" i="5"/>
  <c r="L294" i="5"/>
  <c r="K294" i="5"/>
  <c r="H294" i="5"/>
  <c r="G294" i="5"/>
  <c r="F294" i="5"/>
  <c r="O216" i="5"/>
  <c r="N216" i="5"/>
  <c r="M216" i="5"/>
  <c r="O215" i="5"/>
  <c r="N215" i="5"/>
  <c r="M215" i="5"/>
  <c r="O214" i="5"/>
  <c r="N214" i="5"/>
  <c r="M214" i="5"/>
  <c r="O213" i="5"/>
  <c r="N213" i="5"/>
  <c r="M213" i="5"/>
  <c r="O212" i="5"/>
  <c r="N212" i="5"/>
  <c r="M212" i="5"/>
  <c r="J8" i="5"/>
  <c r="J7" i="5"/>
  <c r="J6" i="5"/>
  <c r="J5" i="5"/>
  <c r="J4" i="5"/>
  <c r="J3" i="5"/>
  <c r="J2" i="5"/>
  <c r="G124" i="6"/>
  <c r="G100" i="6"/>
  <c r="J87" i="6"/>
  <c r="I87" i="6"/>
  <c r="H87" i="6"/>
  <c r="G87" i="6"/>
  <c r="B87" i="6"/>
  <c r="J86" i="6"/>
  <c r="I86" i="6"/>
  <c r="H86" i="6"/>
  <c r="G86" i="6"/>
  <c r="B86" i="6"/>
  <c r="J85" i="6"/>
  <c r="I85" i="6"/>
  <c r="H85" i="6"/>
  <c r="G85" i="6"/>
  <c r="B85" i="6"/>
  <c r="J84" i="6"/>
  <c r="I84" i="6"/>
  <c r="H84" i="6"/>
  <c r="G84" i="6"/>
  <c r="B84" i="6"/>
  <c r="J82" i="6"/>
  <c r="I82" i="6"/>
  <c r="H82" i="6"/>
  <c r="G82" i="6"/>
  <c r="B82" i="6"/>
  <c r="J81" i="6"/>
  <c r="I81" i="6"/>
  <c r="H81" i="6"/>
  <c r="G81" i="6"/>
  <c r="J80" i="6"/>
  <c r="I80" i="6"/>
  <c r="H80" i="6"/>
  <c r="G80" i="6"/>
  <c r="B80" i="6"/>
  <c r="J79" i="6"/>
  <c r="I79" i="6"/>
  <c r="H79" i="6"/>
  <c r="G79" i="6"/>
  <c r="B79" i="6"/>
  <c r="J78" i="6"/>
  <c r="I78" i="6"/>
  <c r="H78" i="6"/>
  <c r="G78" i="6"/>
  <c r="J77" i="6"/>
  <c r="I77" i="6"/>
  <c r="H77" i="6"/>
  <c r="G77" i="6"/>
  <c r="J76" i="6"/>
  <c r="I76" i="6"/>
  <c r="H76" i="6"/>
  <c r="G76" i="6"/>
  <c r="J75" i="6"/>
  <c r="I75" i="6"/>
  <c r="H75" i="6"/>
  <c r="G75" i="6"/>
  <c r="B75" i="6"/>
  <c r="K70" i="6"/>
  <c r="J70" i="6"/>
  <c r="H70" i="6"/>
  <c r="F70" i="6"/>
  <c r="D70" i="6"/>
  <c r="K69" i="6"/>
  <c r="J69" i="6"/>
  <c r="H69" i="6"/>
  <c r="F69" i="6"/>
  <c r="D69" i="6"/>
  <c r="K68" i="6"/>
  <c r="J68" i="6"/>
  <c r="H68" i="6"/>
  <c r="F68" i="6"/>
  <c r="D68" i="6"/>
  <c r="K67" i="6"/>
  <c r="J67" i="6"/>
  <c r="H67" i="6"/>
  <c r="F67" i="6"/>
  <c r="D67" i="6"/>
  <c r="C67" i="6"/>
  <c r="K66" i="6"/>
  <c r="J66" i="6"/>
  <c r="H66" i="6"/>
  <c r="F66" i="6"/>
  <c r="D66" i="6"/>
  <c r="K65" i="6"/>
  <c r="J65" i="6"/>
  <c r="H65" i="6"/>
  <c r="F65" i="6"/>
  <c r="D65" i="6"/>
  <c r="K64" i="6"/>
  <c r="J64" i="6"/>
  <c r="H64" i="6"/>
  <c r="F64" i="6"/>
  <c r="D64" i="6"/>
  <c r="K63" i="6"/>
  <c r="J63" i="6"/>
  <c r="H63" i="6"/>
  <c r="F63" i="6"/>
  <c r="D63" i="6"/>
  <c r="K62" i="6"/>
  <c r="J62" i="6"/>
  <c r="H62" i="6"/>
  <c r="F62" i="6"/>
  <c r="D62" i="6"/>
  <c r="K61" i="6"/>
  <c r="J61" i="6"/>
  <c r="H61" i="6"/>
  <c r="F61" i="6"/>
  <c r="D61" i="6"/>
  <c r="K60" i="6"/>
  <c r="J60" i="6"/>
  <c r="H60" i="6"/>
  <c r="F60" i="6"/>
  <c r="D60" i="6"/>
  <c r="K59" i="6"/>
  <c r="J59" i="6"/>
  <c r="H59" i="6"/>
  <c r="F59" i="6"/>
  <c r="D59" i="6"/>
  <c r="K58" i="6"/>
  <c r="J58" i="6"/>
  <c r="H58" i="6"/>
  <c r="F58" i="6"/>
  <c r="D58" i="6"/>
  <c r="D53" i="6"/>
  <c r="C53" i="6"/>
  <c r="B53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<sst xmlns="http://schemas.openxmlformats.org/spreadsheetml/2006/main" count="1435" uniqueCount="433">
  <si>
    <t>Vegetation type</t>
  </si>
  <si>
    <r>
      <rPr>
        <sz val="12"/>
        <color rgb="FF000000"/>
        <rFont val="Times New Roman"/>
        <family val="1"/>
      </rPr>
      <t>Altitude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</si>
  <si>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Times New Roman"/>
        <family val="1"/>
      </rPr>
      <t>coverage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%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</si>
  <si>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Times New Roman"/>
        <family val="1"/>
      </rPr>
      <t xml:space="preserve">Mean height 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</si>
  <si>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Times New Roman"/>
        <family val="1"/>
      </rPr>
      <t>Soil depth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cm</t>
    </r>
    <r>
      <rPr>
        <sz val="12"/>
        <color rgb="FF000000"/>
        <rFont val="宋体"/>
        <family val="3"/>
        <charset val="134"/>
      </rPr>
      <t>）</t>
    </r>
  </si>
  <si>
    <r>
      <rPr>
        <sz val="12"/>
        <color rgb="FF000000"/>
        <rFont val="Times New Roman"/>
        <family val="1"/>
      </rPr>
      <t>Slope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°)</t>
    </r>
  </si>
  <si>
    <t>Litter thickness
(cm)</t>
  </si>
  <si>
    <r>
      <rPr>
        <sz val="12"/>
        <color rgb="FF000000"/>
        <rFont val="Times New Roman"/>
        <family val="1"/>
      </rPr>
      <t xml:space="preserve">Root depth </t>
    </r>
    <r>
      <rPr>
        <sz val="12"/>
        <color rgb="FF000000"/>
        <rFont val="宋体"/>
        <family val="3"/>
        <charset val="134"/>
      </rPr>
      <t>（c</t>
    </r>
    <r>
      <rPr>
        <sz val="12"/>
        <color rgb="FF000000"/>
        <rFont val="Times New Roman"/>
        <family val="1"/>
      </rPr>
      <t>m)</t>
    </r>
  </si>
  <si>
    <t>NSF</t>
  </si>
  <si>
    <t>87.23±2.25</t>
  </si>
  <si>
    <t>9.42±4.31</t>
  </si>
  <si>
    <t>NG</t>
  </si>
  <si>
    <t>84.57±2.71</t>
  </si>
  <si>
    <t>0.27±2.55</t>
  </si>
  <si>
    <r>
      <rPr>
        <sz val="12"/>
        <color rgb="FF000000"/>
        <rFont val="Times New Roman"/>
        <family val="1"/>
      </rPr>
      <t xml:space="preserve">Soil depth
</t>
    </r>
    <r>
      <rPr>
        <sz val="12"/>
        <color rgb="FF000000"/>
        <rFont val="宋体"/>
        <family val="3"/>
        <charset val="134"/>
      </rPr>
      <t>（</t>
    </r>
    <r>
      <rPr>
        <sz val="12"/>
        <color rgb="FF000000"/>
        <rFont val="Times New Roman"/>
        <family val="1"/>
      </rPr>
      <t>cm</t>
    </r>
    <r>
      <rPr>
        <sz val="12"/>
        <color rgb="FF000000"/>
        <rFont val="宋体"/>
        <family val="3"/>
        <charset val="134"/>
      </rPr>
      <t>）</t>
    </r>
  </si>
  <si>
    <t>CL
(%)</t>
  </si>
  <si>
    <t>SI
(%)</t>
  </si>
  <si>
    <t>SA
(%)</t>
  </si>
  <si>
    <t>SBD
(g cm-3)</t>
  </si>
  <si>
    <t>SSWC
(cm3 cm-3)</t>
  </si>
  <si>
    <t>FWC
(cm3 cm-3)</t>
  </si>
  <si>
    <t>CWC
(cm3 cm-3)</t>
  </si>
  <si>
    <t>SWC
(cm3 cm-3)</t>
  </si>
  <si>
    <t>STP
(%)</t>
  </si>
  <si>
    <t>SOMC
(g kg-1)</t>
  </si>
  <si>
    <t>MPS
(mm)</t>
  </si>
  <si>
    <t>MAFD
(mm)</t>
  </si>
  <si>
    <t>MIFD
(mm)</t>
  </si>
  <si>
    <t>GAR
(cm)</t>
  </si>
  <si>
    <t>GF
(cm)</t>
  </si>
  <si>
    <t>0-20</t>
  </si>
  <si>
    <t>20-40</t>
  </si>
  <si>
    <t>40-60</t>
  </si>
  <si>
    <t>60-80</t>
  </si>
  <si>
    <t>80-100</t>
  </si>
  <si>
    <r>
      <rPr>
        <sz val="12"/>
        <color rgb="FF000000"/>
        <rFont val="Times New Roman"/>
        <family val="1"/>
      </rPr>
      <t>CL, clay content; SI, silt content; SA, sand content; SBD,bulk density; SOMC, organic matter content;  CP, capillary porosity; FC, field capacity; Ks, saturated hydraulic conductivity Capillary water  capacity saturated water  capacity Soil total porosity  Feret diameter</t>
    </r>
    <r>
      <rPr>
        <sz val="12"/>
        <color rgb="FF000000"/>
        <rFont val="宋体"/>
        <family val="3"/>
        <charset val="134"/>
      </rPr>
      <t>费雷特直径</t>
    </r>
    <r>
      <rPr>
        <sz val="12"/>
        <color rgb="FF000000"/>
        <rFont val="Times New Roman"/>
        <family val="1"/>
      </rPr>
      <t xml:space="preserve"> Maximum Ferret Diameter</t>
    </r>
    <r>
      <rPr>
        <sz val="12"/>
        <color rgb="FF000000"/>
        <rFont val="宋体"/>
        <family val="3"/>
        <charset val="134"/>
      </rPr>
      <t>最大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石砾的平均粒径</t>
    </r>
    <r>
      <rPr>
        <sz val="12"/>
        <color rgb="FF000000"/>
        <rFont val="Times New Roman"/>
        <family val="1"/>
      </rPr>
      <t>Mean particle size</t>
    </r>
    <r>
      <rPr>
        <sz val="12"/>
        <color rgb="FF000000"/>
        <rFont val="宋体"/>
        <family val="3"/>
        <charset val="134"/>
      </rPr>
      <t>代表大小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宋体"/>
        <family val="3"/>
        <charset val="134"/>
      </rPr>
      <t>长宽比为石砾颗粒投影面的长轴与短轴的比值</t>
    </r>
    <r>
      <rPr>
        <sz val="12"/>
        <color rgb="FF000000"/>
        <rFont val="Times New Roman"/>
        <family val="1"/>
      </rPr>
      <t xml:space="preserve">Aspect ratio of gravel </t>
    </r>
    <r>
      <rPr>
        <sz val="12"/>
        <color rgb="FF000000"/>
        <rFont val="宋体"/>
        <family val="3"/>
        <charset val="134"/>
      </rPr>
      <t>扁平度为最大费雷特径与最小费雷特径的比值</t>
    </r>
    <r>
      <rPr>
        <sz val="12"/>
        <color rgb="FF000000"/>
        <rFont val="Times New Roman"/>
        <family val="1"/>
      </rPr>
      <t>Gravel flatness</t>
    </r>
  </si>
  <si>
    <r>
      <rPr>
        <sz val="10.5"/>
        <color rgb="FF000000"/>
        <rFont val="宋体"/>
        <family val="3"/>
        <charset val="134"/>
      </rPr>
      <t>侧柏林</t>
    </r>
  </si>
  <si>
    <r>
      <rPr>
        <sz val="10.5"/>
        <color rgb="FF000000"/>
        <rFont val="宋体"/>
        <family val="3"/>
        <charset val="134"/>
      </rPr>
      <t>粘粒</t>
    </r>
  </si>
  <si>
    <r>
      <rPr>
        <sz val="10.5"/>
        <color rgb="FF000000"/>
        <rFont val="宋体"/>
        <family val="3"/>
        <charset val="134"/>
      </rPr>
      <t>粉粒</t>
    </r>
  </si>
  <si>
    <r>
      <rPr>
        <sz val="10.5"/>
        <color rgb="FF000000"/>
        <rFont val="宋体"/>
        <family val="3"/>
        <charset val="134"/>
      </rPr>
      <t>砂粒</t>
    </r>
  </si>
  <si>
    <r>
      <rPr>
        <sz val="10.5"/>
        <color rgb="FF000000"/>
        <rFont val="宋体"/>
        <family val="3"/>
        <charset val="134"/>
      </rPr>
      <t>荒地</t>
    </r>
  </si>
  <si>
    <r>
      <rPr>
        <sz val="11"/>
        <color rgb="FF000000"/>
        <rFont val="Times New Roman"/>
        <family val="1"/>
      </rPr>
      <t xml:space="preserve">Soil depth
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cm</t>
    </r>
    <r>
      <rPr>
        <sz val="11"/>
        <color rgb="FF000000"/>
        <rFont val="宋体"/>
        <family val="3"/>
        <charset val="134"/>
      </rPr>
      <t>）</t>
    </r>
  </si>
  <si>
    <t>SBD
(g/cm3)</t>
  </si>
  <si>
    <r>
      <rPr>
        <sz val="11"/>
        <color rgb="FF000000"/>
        <rFont val="Times New Roman"/>
        <family val="1"/>
      </rPr>
      <t xml:space="preserve">SSWC
</t>
    </r>
    <r>
      <rPr>
        <sz val="11"/>
        <color rgb="FF000000"/>
        <rFont val="宋体"/>
        <family val="3"/>
        <charset val="134"/>
      </rPr>
      <t>（cm3 cm-3）</t>
    </r>
  </si>
  <si>
    <r>
      <rPr>
        <sz val="11"/>
        <color rgb="FF000000"/>
        <rFont val="Times New Roman"/>
        <family val="1"/>
      </rPr>
      <t>FWC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cm3/cm3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</si>
  <si>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Times New Roman"/>
        <family val="1"/>
      </rPr>
      <t xml:space="preserve">CWC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cm3/cm3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</si>
  <si>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Times New Roman"/>
        <family val="1"/>
      </rPr>
      <t>SWC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cm3/cm3</t>
    </r>
    <r>
      <rPr>
        <sz val="11"/>
        <color rgb="FF000000"/>
        <rFont val="宋体"/>
        <family val="3"/>
        <charset val="134"/>
      </rPr>
      <t>）</t>
    </r>
  </si>
  <si>
    <t>SOMC
(g/kg)</t>
  </si>
  <si>
    <t>TN 
(g/kg)</t>
  </si>
  <si>
    <t>AP 
(mg/kg)</t>
  </si>
  <si>
    <t>AK(mg/kg)</t>
  </si>
  <si>
    <t>侧柏林</t>
  </si>
  <si>
    <t>荒地</t>
  </si>
  <si>
    <t>CL, clay content; SI, silt content; SA, sand content; SBD,</t>
  </si>
  <si>
    <t>SSWC饱和含水率</t>
  </si>
  <si>
    <r>
      <rPr>
        <sz val="7"/>
        <color rgb="FF000000"/>
        <rFont val="CharisSIL"/>
        <family val="1"/>
      </rPr>
      <t xml:space="preserve">bulk density; SOMC, organic matter content;  CP, capillary porosity; FC, field capacity; </t>
    </r>
    <r>
      <rPr>
        <i/>
        <sz val="7"/>
        <color rgb="FF000000"/>
        <rFont val="CharisSIL-Italic"/>
        <family val="1"/>
      </rPr>
      <t>K</t>
    </r>
    <r>
      <rPr>
        <sz val="5"/>
        <color rgb="FF000000"/>
        <rFont val="CharisSIL"/>
        <family val="1"/>
      </rPr>
      <t>s</t>
    </r>
    <r>
      <rPr>
        <sz val="7"/>
        <color rgb="FF000000"/>
        <rFont val="CharisSIL"/>
        <family val="1"/>
      </rPr>
      <t>, saturated hydraulic conductivity</t>
    </r>
  </si>
  <si>
    <t>Capillary water  capacity</t>
  </si>
  <si>
    <t>saturated water  capacity</t>
  </si>
  <si>
    <t>Soil total porosity</t>
  </si>
  <si>
    <r>
      <rPr>
        <sz val="11"/>
        <color rgb="FF000000"/>
        <rFont val="Times New Roman"/>
        <family val="1"/>
      </rPr>
      <t xml:space="preserve">MPS
</t>
    </r>
    <r>
      <rPr>
        <sz val="11"/>
        <color rgb="FF000000"/>
        <rFont val="宋体"/>
        <family val="3"/>
        <charset val="134"/>
      </rPr>
      <t>(</t>
    </r>
    <r>
      <rPr>
        <sz val="11"/>
        <color rgb="FF000000"/>
        <rFont val="Times New Roman"/>
        <family val="1"/>
      </rPr>
      <t>mm</t>
    </r>
    <r>
      <rPr>
        <sz val="11"/>
        <color rgb="FF000000"/>
        <rFont val="宋体"/>
        <family val="3"/>
        <charset val="134"/>
      </rPr>
      <t>)</t>
    </r>
  </si>
  <si>
    <r>
      <rPr>
        <sz val="12"/>
        <color rgb="FF080000"/>
        <rFont val="Times New Roman"/>
        <family val="1"/>
      </rPr>
      <t>Hosdez</t>
    </r>
    <r>
      <rPr>
        <i/>
        <sz val="12"/>
        <color rgb="FF080000"/>
        <rFont val="Times New Roman"/>
        <family val="1"/>
      </rPr>
      <t xml:space="preserve"> et al.</t>
    </r>
    <r>
      <rPr>
        <sz val="12"/>
        <color rgb="FF080000"/>
        <rFont val="Times New Roman"/>
        <family val="1"/>
      </rPr>
      <t>,2020</t>
    </r>
  </si>
  <si>
    <t>石砾形状参数</t>
  </si>
  <si>
    <r>
      <rPr>
        <sz val="15"/>
        <color rgb="FF111111"/>
        <rFont val="Arial"/>
        <family val="2"/>
      </rPr>
      <t>Feret diameter</t>
    </r>
    <r>
      <rPr>
        <sz val="15"/>
        <color rgb="FF111111"/>
        <rFont val="宋体"/>
        <family val="3"/>
        <charset val="134"/>
      </rPr>
      <t>费雷特直径</t>
    </r>
  </si>
  <si>
    <t>Maximum Ferret Diameter最大</t>
  </si>
  <si>
    <t>石砾的平均粒径Mean particle size代表大小</t>
  </si>
  <si>
    <t>长宽比为石砾颗粒投影面的长轴与短轴的比值</t>
  </si>
  <si>
    <t>Aspect ratio of gravel</t>
  </si>
  <si>
    <t>扁平度为最大费雷特径与最小费雷特径的比值</t>
  </si>
  <si>
    <t>Gravel flatness</t>
  </si>
  <si>
    <t>Table 2 Correlation analysis of soil physical properties</t>
  </si>
  <si>
    <r>
      <rPr>
        <b/>
        <sz val="10.5"/>
        <color theme="1"/>
        <rFont val="宋体"/>
        <family val="3"/>
        <charset val="134"/>
      </rPr>
      <t>指标</t>
    </r>
  </si>
  <si>
    <r>
      <rPr>
        <b/>
        <sz val="10.5"/>
        <color theme="1"/>
        <rFont val="Times New Roman"/>
        <family val="1"/>
      </rPr>
      <t>clay</t>
    </r>
  </si>
  <si>
    <r>
      <rPr>
        <b/>
        <sz val="10.5"/>
        <color theme="1"/>
        <rFont val="Times New Roman"/>
        <family val="1"/>
      </rPr>
      <t>silt</t>
    </r>
  </si>
  <si>
    <r>
      <rPr>
        <b/>
        <sz val="10.5"/>
        <color theme="1"/>
        <rFont val="Times New Roman"/>
        <family val="1"/>
      </rPr>
      <t>sand</t>
    </r>
  </si>
  <si>
    <r>
      <rPr>
        <b/>
        <sz val="10.5"/>
        <color theme="1"/>
        <rFont val="Times New Roman"/>
        <family val="1"/>
      </rPr>
      <t>ρb</t>
    </r>
  </si>
  <si>
    <r>
      <rPr>
        <b/>
        <sz val="10.5"/>
        <color theme="1"/>
        <rFont val="Times New Roman"/>
        <family val="1"/>
      </rPr>
      <t>TP</t>
    </r>
  </si>
  <si>
    <r>
      <rPr>
        <b/>
        <sz val="10.5"/>
        <color theme="1"/>
        <rFont val="Times New Roman"/>
        <family val="1"/>
      </rPr>
      <t>CP</t>
    </r>
  </si>
  <si>
    <r>
      <rPr>
        <b/>
        <sz val="10.5"/>
        <color theme="1"/>
        <rFont val="Times New Roman"/>
        <family val="1"/>
      </rPr>
      <t>FC</t>
    </r>
  </si>
  <si>
    <r>
      <rPr>
        <b/>
        <sz val="10.5"/>
        <color theme="1"/>
        <rFont val="Times New Roman"/>
        <family val="1"/>
      </rPr>
      <t>SM</t>
    </r>
  </si>
  <si>
    <r>
      <rPr>
        <b/>
        <sz val="10.5"/>
        <color theme="1"/>
        <rFont val="Times New Roman"/>
        <family val="1"/>
      </rPr>
      <t>HW</t>
    </r>
  </si>
  <si>
    <r>
      <rPr>
        <b/>
        <sz val="10.5"/>
        <color theme="1"/>
        <rFont val="Times New Roman"/>
        <family val="1"/>
      </rPr>
      <t>Ks</t>
    </r>
  </si>
  <si>
    <t>SI</t>
  </si>
  <si>
    <r>
      <rPr>
        <sz val="10.5"/>
        <color theme="1"/>
        <rFont val="Times New Roman"/>
        <family val="1"/>
      </rPr>
      <t>clay</t>
    </r>
  </si>
  <si>
    <r>
      <rPr>
        <sz val="10.5"/>
        <color theme="1"/>
        <rFont val="Times New Roman"/>
        <family val="1"/>
      </rPr>
      <t>silt</t>
    </r>
  </si>
  <si>
    <r>
      <rPr>
        <sz val="10.5"/>
        <color theme="1"/>
        <rFont val="Times New Roman"/>
        <family val="1"/>
      </rPr>
      <t>0.575**</t>
    </r>
  </si>
  <si>
    <r>
      <rPr>
        <sz val="10.5"/>
        <color theme="1"/>
        <rFont val="Times New Roman"/>
        <family val="1"/>
      </rPr>
      <t>sand</t>
    </r>
  </si>
  <si>
    <r>
      <rPr>
        <sz val="10.5"/>
        <color theme="1"/>
        <rFont val="Times New Roman"/>
        <family val="1"/>
      </rPr>
      <t>0.660**</t>
    </r>
  </si>
  <si>
    <r>
      <rPr>
        <sz val="10.5"/>
        <color theme="1"/>
        <rFont val="Times New Roman"/>
        <family val="1"/>
      </rPr>
      <t>0.993**</t>
    </r>
  </si>
  <si>
    <r>
      <rPr>
        <sz val="10.5"/>
        <color theme="1"/>
        <rFont val="Times New Roman"/>
        <family val="1"/>
      </rPr>
      <t>ρb</t>
    </r>
  </si>
  <si>
    <r>
      <rPr>
        <sz val="10.5"/>
        <color theme="1"/>
        <rFont val="Times New Roman"/>
        <family val="1"/>
      </rPr>
      <t>-0.437*</t>
    </r>
  </si>
  <si>
    <r>
      <rPr>
        <sz val="10.5"/>
        <color theme="1"/>
        <rFont val="Times New Roman"/>
        <family val="1"/>
      </rPr>
      <t>TP</t>
    </r>
  </si>
  <si>
    <r>
      <rPr>
        <sz val="10.5"/>
        <color theme="1"/>
        <rFont val="Times New Roman"/>
        <family val="1"/>
      </rPr>
      <t>0.770**</t>
    </r>
  </si>
  <si>
    <r>
      <rPr>
        <sz val="10.5"/>
        <color theme="1"/>
        <rFont val="Times New Roman"/>
        <family val="1"/>
      </rPr>
      <t>CP</t>
    </r>
  </si>
  <si>
    <r>
      <rPr>
        <sz val="10.5"/>
        <color theme="1"/>
        <rFont val="Times New Roman"/>
        <family val="1"/>
      </rPr>
      <t>0.488*</t>
    </r>
  </si>
  <si>
    <r>
      <rPr>
        <sz val="10.5"/>
        <color theme="1"/>
        <rFont val="Times New Roman"/>
        <family val="1"/>
      </rPr>
      <t>0.821**</t>
    </r>
  </si>
  <si>
    <r>
      <rPr>
        <sz val="10.5"/>
        <color theme="1"/>
        <rFont val="Times New Roman"/>
        <family val="1"/>
      </rPr>
      <t>FC</t>
    </r>
  </si>
  <si>
    <r>
      <rPr>
        <sz val="10.5"/>
        <color theme="1"/>
        <rFont val="Times New Roman"/>
        <family val="1"/>
      </rPr>
      <t>0.777**</t>
    </r>
  </si>
  <si>
    <r>
      <rPr>
        <sz val="10.5"/>
        <color theme="1"/>
        <rFont val="Times New Roman"/>
        <family val="1"/>
      </rPr>
      <t>SM</t>
    </r>
  </si>
  <si>
    <r>
      <rPr>
        <sz val="10.5"/>
        <color theme="1"/>
        <rFont val="Times New Roman"/>
        <family val="1"/>
      </rPr>
      <t>0.651**</t>
    </r>
  </si>
  <si>
    <r>
      <rPr>
        <sz val="10.5"/>
        <color theme="1"/>
        <rFont val="Times New Roman"/>
        <family val="1"/>
      </rPr>
      <t>0.783**</t>
    </r>
  </si>
  <si>
    <r>
      <rPr>
        <sz val="10.5"/>
        <color theme="1"/>
        <rFont val="Times New Roman"/>
        <family val="1"/>
      </rPr>
      <t>0.392*</t>
    </r>
  </si>
  <si>
    <r>
      <rPr>
        <sz val="10.5"/>
        <color theme="1"/>
        <rFont val="Times New Roman"/>
        <family val="1"/>
      </rPr>
      <t>HW</t>
    </r>
  </si>
  <si>
    <r>
      <rPr>
        <sz val="10.5"/>
        <color theme="1"/>
        <rFont val="Times New Roman"/>
        <family val="1"/>
      </rPr>
      <t>0.499**</t>
    </r>
  </si>
  <si>
    <r>
      <rPr>
        <sz val="10.5"/>
        <color theme="1"/>
        <rFont val="Times New Roman"/>
        <family val="1"/>
      </rPr>
      <t>0.565**</t>
    </r>
  </si>
  <si>
    <r>
      <rPr>
        <sz val="10.5"/>
        <color theme="1"/>
        <rFont val="Times New Roman"/>
        <family val="1"/>
      </rPr>
      <t>0.489*</t>
    </r>
  </si>
  <si>
    <r>
      <rPr>
        <sz val="10.5"/>
        <color theme="1"/>
        <rFont val="Times New Roman"/>
        <family val="1"/>
      </rPr>
      <t>0.519**</t>
    </r>
  </si>
  <si>
    <r>
      <rPr>
        <sz val="10.5"/>
        <color theme="1"/>
        <rFont val="Times New Roman"/>
        <family val="1"/>
      </rPr>
      <t>0.547**</t>
    </r>
  </si>
  <si>
    <r>
      <rPr>
        <sz val="10.5"/>
        <color theme="1"/>
        <rFont val="Times New Roman"/>
        <family val="1"/>
      </rPr>
      <t>Ks</t>
    </r>
  </si>
  <si>
    <r>
      <rPr>
        <sz val="10.5"/>
        <color theme="1"/>
        <rFont val="Times New Roman"/>
        <family val="1"/>
      </rPr>
      <t>-0.461*</t>
    </r>
  </si>
  <si>
    <r>
      <rPr>
        <sz val="10.5"/>
        <color theme="1"/>
        <rFont val="Times New Roman"/>
        <family val="1"/>
      </rPr>
      <t>0.429*</t>
    </r>
  </si>
  <si>
    <r>
      <rPr>
        <sz val="10.5"/>
        <color theme="1"/>
        <rFont val="Times New Roman"/>
        <family val="1"/>
      </rPr>
      <t>0.455**</t>
    </r>
  </si>
  <si>
    <r>
      <rPr>
        <sz val="10.5"/>
        <color theme="1"/>
        <rFont val="Times New Roman"/>
        <family val="1"/>
      </rPr>
      <t>0.595**</t>
    </r>
  </si>
  <si>
    <r>
      <rPr>
        <sz val="10.5"/>
        <color theme="1"/>
        <rFont val="Times New Roman"/>
        <family val="1"/>
      </rPr>
      <t>0.407*</t>
    </r>
  </si>
  <si>
    <r>
      <rPr>
        <sz val="10.5"/>
        <color theme="1"/>
        <rFont val="Times New Roman"/>
        <family val="1"/>
      </rPr>
      <t>0.536**</t>
    </r>
  </si>
  <si>
    <r>
      <rPr>
        <sz val="10.5"/>
        <color theme="1"/>
        <rFont val="Times New Roman"/>
        <family val="1"/>
      </rPr>
      <t>SI</t>
    </r>
  </si>
  <si>
    <r>
      <rPr>
        <sz val="10.5"/>
        <color theme="1"/>
        <rFont val="Times New Roman"/>
        <family val="1"/>
      </rPr>
      <t>-0.444*</t>
    </r>
  </si>
  <si>
    <r>
      <rPr>
        <sz val="10.5"/>
        <color theme="1"/>
        <rFont val="Times New Roman"/>
        <family val="1"/>
      </rPr>
      <t>0.398*</t>
    </r>
  </si>
  <si>
    <r>
      <rPr>
        <sz val="10.5"/>
        <color theme="1"/>
        <rFont val="Times New Roman"/>
        <family val="1"/>
      </rPr>
      <t>0.450*</t>
    </r>
  </si>
  <si>
    <r>
      <rPr>
        <sz val="10.5"/>
        <color theme="1"/>
        <rFont val="Times New Roman"/>
        <family val="1"/>
      </rPr>
      <t>0.548**</t>
    </r>
  </si>
  <si>
    <r>
      <rPr>
        <sz val="10.5"/>
        <color theme="1"/>
        <rFont val="Times New Roman"/>
        <family val="1"/>
      </rPr>
      <t>0.808**</t>
    </r>
  </si>
  <si>
    <r>
      <rPr>
        <sz val="10.5"/>
        <color theme="1"/>
        <rFont val="宋体"/>
        <family val="3"/>
        <charset val="134"/>
      </rPr>
      <t>注</t>
    </r>
    <r>
      <rPr>
        <sz val="10.5"/>
        <color theme="1"/>
        <rFont val="Times New Roman"/>
        <family val="1"/>
      </rPr>
      <t>:Clay:</t>
    </r>
    <r>
      <rPr>
        <sz val="10.5"/>
        <color theme="1"/>
        <rFont val="宋体"/>
        <family val="3"/>
        <charset val="134"/>
      </rPr>
      <t>粘粒含量；</t>
    </r>
    <r>
      <rPr>
        <sz val="10.5"/>
        <color theme="1"/>
        <rFont val="Times New Roman"/>
        <family val="1"/>
      </rPr>
      <t>Silt:</t>
    </r>
    <r>
      <rPr>
        <sz val="10.5"/>
        <color theme="1"/>
        <rFont val="宋体"/>
        <family val="3"/>
        <charset val="134"/>
      </rPr>
      <t>粉粒含量；</t>
    </r>
    <r>
      <rPr>
        <sz val="10.5"/>
        <color theme="1"/>
        <rFont val="Times New Roman"/>
        <family val="1"/>
      </rPr>
      <t>Sand:</t>
    </r>
    <r>
      <rPr>
        <sz val="10.5"/>
        <color theme="1"/>
        <rFont val="宋体"/>
        <family val="3"/>
        <charset val="134"/>
      </rPr>
      <t>砂粒含量；</t>
    </r>
    <r>
      <rPr>
        <sz val="10.5"/>
        <color theme="1"/>
        <rFont val="Times New Roman"/>
        <family val="1"/>
      </rPr>
      <t>ρb:</t>
    </r>
    <r>
      <rPr>
        <sz val="10.5"/>
        <color theme="1"/>
        <rFont val="宋体"/>
        <family val="3"/>
        <charset val="134"/>
      </rPr>
      <t>容重；</t>
    </r>
    <r>
      <rPr>
        <sz val="10.5"/>
        <color theme="1"/>
        <rFont val="Times New Roman"/>
        <family val="1"/>
      </rPr>
      <t>TP</t>
    </r>
    <r>
      <rPr>
        <sz val="10.5"/>
        <color theme="1"/>
        <rFont val="宋体"/>
        <family val="3"/>
        <charset val="134"/>
      </rPr>
      <t>：总孔隙度；</t>
    </r>
    <r>
      <rPr>
        <sz val="10.5"/>
        <color theme="1"/>
        <rFont val="Times New Roman"/>
        <family val="1"/>
      </rPr>
      <t>CP:</t>
    </r>
    <r>
      <rPr>
        <sz val="10.5"/>
        <color theme="1"/>
        <rFont val="宋体"/>
        <family val="3"/>
        <charset val="134"/>
      </rPr>
      <t>毛管孔隙度；</t>
    </r>
    <r>
      <rPr>
        <sz val="10.5"/>
        <color theme="1"/>
        <rFont val="Times New Roman"/>
        <family val="1"/>
      </rPr>
      <t>FC:</t>
    </r>
    <r>
      <rPr>
        <sz val="10.5"/>
        <color theme="1"/>
        <rFont val="宋体"/>
        <family val="3"/>
        <charset val="134"/>
      </rPr>
      <t>田间持水量；</t>
    </r>
    <r>
      <rPr>
        <sz val="10.5"/>
        <color theme="1"/>
        <rFont val="Times New Roman"/>
        <family val="1"/>
      </rPr>
      <t>SM</t>
    </r>
    <r>
      <rPr>
        <sz val="10.5"/>
        <color theme="1"/>
        <rFont val="宋体"/>
        <family val="3"/>
        <charset val="134"/>
      </rPr>
      <t>：毛管持水量；</t>
    </r>
    <r>
      <rPr>
        <sz val="10.5"/>
        <color theme="1"/>
        <rFont val="Times New Roman"/>
        <family val="1"/>
      </rPr>
      <t>HW</t>
    </r>
    <r>
      <rPr>
        <sz val="10.5"/>
        <color theme="1"/>
        <rFont val="宋体"/>
        <family val="3"/>
        <charset val="134"/>
      </rPr>
      <t>：饱和持水量；</t>
    </r>
    <r>
      <rPr>
        <sz val="10.5"/>
        <color theme="1"/>
        <rFont val="Times New Roman"/>
        <family val="1"/>
      </rPr>
      <t>Ks</t>
    </r>
    <r>
      <rPr>
        <sz val="10.5"/>
        <color theme="1"/>
        <rFont val="宋体"/>
        <family val="3"/>
        <charset val="134"/>
      </rPr>
      <t>：饱和导水率；</t>
    </r>
    <r>
      <rPr>
        <sz val="10.5"/>
        <color theme="1"/>
        <rFont val="Times New Roman"/>
        <family val="1"/>
      </rPr>
      <t>SI</t>
    </r>
    <r>
      <rPr>
        <sz val="10.5"/>
        <color theme="1"/>
        <rFont val="宋体"/>
        <family val="3"/>
        <charset val="134"/>
      </rPr>
      <t>：稳定入渗速率，</t>
    </r>
    <r>
      <rPr>
        <sz val="10.5"/>
        <color theme="1"/>
        <rFont val="Times New Roman"/>
        <family val="1"/>
      </rPr>
      <t>**</t>
    </r>
    <r>
      <rPr>
        <sz val="10.5"/>
        <color theme="1"/>
        <rFont val="宋体"/>
        <family val="3"/>
        <charset val="134"/>
      </rPr>
      <t>表示在</t>
    </r>
    <r>
      <rPr>
        <sz val="10.5"/>
        <color theme="1"/>
        <rFont val="Times New Roman"/>
        <family val="1"/>
      </rPr>
      <t>0.01</t>
    </r>
    <r>
      <rPr>
        <sz val="10.5"/>
        <color theme="1"/>
        <rFont val="宋体"/>
        <family val="3"/>
        <charset val="134"/>
      </rPr>
      <t>水平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双侧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上显著相关</t>
    </r>
    <r>
      <rPr>
        <sz val="10.5"/>
        <color theme="1"/>
        <rFont val="Times New Roman"/>
        <family val="1"/>
      </rPr>
      <t>;*</t>
    </r>
    <r>
      <rPr>
        <sz val="10.5"/>
        <color theme="1"/>
        <rFont val="宋体"/>
        <family val="3"/>
        <charset val="134"/>
      </rPr>
      <t xml:space="preserve">表示在 </t>
    </r>
    <r>
      <rPr>
        <sz val="10.5"/>
        <color theme="1"/>
        <rFont val="Times New Roman"/>
        <family val="1"/>
      </rPr>
      <t>0.05</t>
    </r>
    <r>
      <rPr>
        <sz val="10.5"/>
        <color theme="1"/>
        <rFont val="宋体"/>
        <family val="3"/>
        <charset val="134"/>
      </rPr>
      <t>水平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双侧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上显著相关。</t>
    </r>
  </si>
  <si>
    <r>
      <rPr>
        <sz val="10.5"/>
        <color theme="1"/>
        <rFont val="宋体"/>
        <family val="3"/>
        <charset val="134"/>
      </rPr>
      <t>表</t>
    </r>
    <r>
      <rPr>
        <sz val="10.5"/>
        <color theme="1"/>
        <rFont val="Times New Roman"/>
        <family val="1"/>
      </rPr>
      <t>6</t>
    </r>
    <r>
      <rPr>
        <sz val="10.5"/>
        <color theme="1"/>
        <rFont val="宋体"/>
        <family val="3"/>
        <charset val="134"/>
      </rPr>
      <t>不同植被类型根系指标对土壤水分参数的相关分析</t>
    </r>
  </si>
  <si>
    <r>
      <rPr>
        <sz val="10.5"/>
        <color theme="1"/>
        <rFont val="Times New Roman"/>
        <family val="1"/>
      </rPr>
      <t>Table 6.5 Correlation analysis of soil moisture parameters by root indexes of different vegetation types</t>
    </r>
  </si>
  <si>
    <t>饱和导水率（mm/min）</t>
  </si>
  <si>
    <r>
      <rPr>
        <b/>
        <sz val="10.5"/>
        <color theme="1"/>
        <rFont val="宋体"/>
        <family val="3"/>
        <charset val="134"/>
      </rPr>
      <t>田间持水量（</t>
    </r>
    <r>
      <rPr>
        <b/>
        <sz val="10.5"/>
        <color theme="1"/>
        <rFont val="Times New Roman"/>
        <family val="1"/>
      </rPr>
      <t>cm</t>
    </r>
    <r>
      <rPr>
        <b/>
        <vertAlign val="superscript"/>
        <sz val="10.5"/>
        <color theme="1"/>
        <rFont val="Times New Roman"/>
        <family val="1"/>
      </rPr>
      <t>3</t>
    </r>
    <r>
      <rPr>
        <b/>
        <sz val="10.5"/>
        <color theme="1"/>
        <rFont val="Times New Roman"/>
        <family val="1"/>
      </rPr>
      <t>/cm</t>
    </r>
    <r>
      <rPr>
        <b/>
        <vertAlign val="superscript"/>
        <sz val="10.5"/>
        <color theme="1"/>
        <rFont val="Times New Roman"/>
        <family val="1"/>
      </rPr>
      <t>3</t>
    </r>
    <r>
      <rPr>
        <b/>
        <sz val="10.5"/>
        <color theme="1"/>
        <rFont val="宋体"/>
        <family val="3"/>
        <charset val="134"/>
      </rPr>
      <t>）</t>
    </r>
  </si>
  <si>
    <r>
      <rPr>
        <b/>
        <sz val="10.5"/>
        <color theme="1"/>
        <rFont val="宋体"/>
        <family val="3"/>
        <charset val="134"/>
      </rPr>
      <t>饱和持水量（</t>
    </r>
    <r>
      <rPr>
        <b/>
        <sz val="10.5"/>
        <color theme="1"/>
        <rFont val="Times New Roman"/>
        <family val="1"/>
      </rPr>
      <t>cm</t>
    </r>
    <r>
      <rPr>
        <b/>
        <vertAlign val="superscript"/>
        <sz val="10.5"/>
        <color theme="1"/>
        <rFont val="Times New Roman"/>
        <family val="1"/>
      </rPr>
      <t>3</t>
    </r>
    <r>
      <rPr>
        <b/>
        <sz val="10.5"/>
        <color theme="1"/>
        <rFont val="Times New Roman"/>
        <family val="1"/>
      </rPr>
      <t>/cm</t>
    </r>
    <r>
      <rPr>
        <b/>
        <vertAlign val="superscript"/>
        <sz val="10.5"/>
        <color theme="1"/>
        <rFont val="Times New Roman"/>
        <family val="1"/>
      </rPr>
      <t>3</t>
    </r>
    <r>
      <rPr>
        <b/>
        <sz val="10.5"/>
        <color theme="1"/>
        <rFont val="宋体"/>
        <family val="3"/>
        <charset val="134"/>
      </rPr>
      <t>）</t>
    </r>
  </si>
  <si>
    <r>
      <rPr>
        <b/>
        <sz val="10.5"/>
        <color theme="1"/>
        <rFont val="宋体"/>
        <family val="3"/>
        <charset val="134"/>
      </rPr>
      <t>土壤含水量</t>
    </r>
  </si>
  <si>
    <r>
      <rPr>
        <b/>
        <sz val="10.5"/>
        <color theme="1"/>
        <rFont val="Times New Roman"/>
        <family val="1"/>
      </rPr>
      <t>80mm/h</t>
    </r>
    <r>
      <rPr>
        <b/>
        <sz val="10.5"/>
        <color theme="1"/>
        <rFont val="宋体"/>
        <family val="3"/>
        <charset val="134"/>
      </rPr>
      <t>下渗速率</t>
    </r>
  </si>
  <si>
    <r>
      <rPr>
        <b/>
        <sz val="10.5"/>
        <color theme="1"/>
        <rFont val="宋体"/>
        <family val="3"/>
        <charset val="134"/>
      </rPr>
      <t>稳定入渗速率</t>
    </r>
    <r>
      <rPr>
        <b/>
        <sz val="10.5"/>
        <color theme="1"/>
        <rFont val="Times New Roman"/>
        <family val="1"/>
      </rPr>
      <t>(ml/min)</t>
    </r>
  </si>
  <si>
    <r>
      <rPr>
        <sz val="10.5"/>
        <color theme="1"/>
        <rFont val="宋体"/>
        <family val="3"/>
        <charset val="134"/>
      </rPr>
      <t>根系生物量</t>
    </r>
  </si>
  <si>
    <r>
      <rPr>
        <sz val="10.5"/>
        <color theme="1"/>
        <rFont val="Times New Roman"/>
        <family val="1"/>
      </rPr>
      <t>0.558**</t>
    </r>
  </si>
  <si>
    <r>
      <rPr>
        <sz val="10.5"/>
        <color theme="1"/>
        <rFont val="宋体"/>
        <family val="3"/>
        <charset val="134"/>
      </rPr>
      <t>根长密度</t>
    </r>
  </si>
  <si>
    <r>
      <rPr>
        <sz val="10.5"/>
        <color theme="1"/>
        <rFont val="宋体"/>
        <family val="3"/>
        <charset val="134"/>
      </rPr>
      <t>注：</t>
    </r>
    <r>
      <rPr>
        <sz val="10.5"/>
        <color theme="1"/>
        <rFont val="Times New Roman"/>
        <family val="1"/>
      </rPr>
      <t>**</t>
    </r>
    <r>
      <rPr>
        <sz val="10.5"/>
        <color theme="1"/>
        <rFont val="宋体"/>
        <family val="3"/>
        <charset val="134"/>
      </rPr>
      <t>表示在</t>
    </r>
    <r>
      <rPr>
        <sz val="10.5"/>
        <color theme="1"/>
        <rFont val="Times New Roman"/>
        <family val="1"/>
      </rPr>
      <t>0.01</t>
    </r>
    <r>
      <rPr>
        <sz val="10.5"/>
        <color theme="1"/>
        <rFont val="宋体"/>
        <family val="3"/>
        <charset val="134"/>
      </rPr>
      <t>水平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双侧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上显著相关</t>
    </r>
    <r>
      <rPr>
        <sz val="10.5"/>
        <color theme="1"/>
        <rFont val="Times New Roman"/>
        <family val="1"/>
      </rPr>
      <t>;*</t>
    </r>
    <r>
      <rPr>
        <sz val="10.5"/>
        <color theme="1"/>
        <rFont val="宋体"/>
        <family val="3"/>
        <charset val="134"/>
      </rPr>
      <t>表示在</t>
    </r>
    <r>
      <rPr>
        <sz val="10.5"/>
        <color theme="1"/>
        <rFont val="Times New Roman"/>
        <family val="1"/>
      </rPr>
      <t>0.05</t>
    </r>
    <r>
      <rPr>
        <sz val="10.5"/>
        <color theme="1"/>
        <rFont val="宋体"/>
        <family val="3"/>
        <charset val="134"/>
      </rPr>
      <t>水平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双侧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上显著相关。</t>
    </r>
  </si>
  <si>
    <r>
      <rPr>
        <sz val="10.5"/>
        <color theme="1"/>
        <rFont val="宋体"/>
        <family val="3"/>
        <charset val="134"/>
      </rPr>
      <t>表</t>
    </r>
    <r>
      <rPr>
        <sz val="10.5"/>
        <color theme="1"/>
        <rFont val="Times New Roman"/>
        <family val="1"/>
      </rPr>
      <t>6.10</t>
    </r>
    <r>
      <rPr>
        <sz val="10.5"/>
        <color theme="1"/>
        <rFont val="宋体"/>
        <family val="3"/>
        <charset val="134"/>
      </rPr>
      <t>不同石砾参数相关性分析</t>
    </r>
  </si>
  <si>
    <r>
      <rPr>
        <sz val="10.5"/>
        <color theme="1"/>
        <rFont val="Times New Roman"/>
        <family val="1"/>
      </rPr>
      <t>Table 6.10 Correlation analysis of different gravel parameters</t>
    </r>
  </si>
  <si>
    <r>
      <rPr>
        <b/>
        <sz val="10.5"/>
        <color theme="1"/>
        <rFont val="宋体"/>
        <family val="3"/>
        <charset val="134"/>
      </rPr>
      <t>体积密度</t>
    </r>
  </si>
  <si>
    <r>
      <rPr>
        <b/>
        <sz val="10.5"/>
        <color theme="1"/>
        <rFont val="宋体"/>
        <family val="3"/>
        <charset val="134"/>
      </rPr>
      <t>粒径</t>
    </r>
  </si>
  <si>
    <r>
      <rPr>
        <b/>
        <sz val="10.5"/>
        <color theme="1"/>
        <rFont val="宋体"/>
        <family val="3"/>
        <charset val="134"/>
      </rPr>
      <t>最小费雷特径</t>
    </r>
  </si>
  <si>
    <r>
      <rPr>
        <b/>
        <sz val="10.5"/>
        <color theme="1"/>
        <rFont val="宋体"/>
        <family val="3"/>
        <charset val="134"/>
      </rPr>
      <t>最大费雷特径</t>
    </r>
  </si>
  <si>
    <r>
      <rPr>
        <b/>
        <sz val="10.5"/>
        <color theme="1"/>
        <rFont val="宋体"/>
        <family val="3"/>
        <charset val="134"/>
      </rPr>
      <t>长宽比</t>
    </r>
  </si>
  <si>
    <r>
      <rPr>
        <b/>
        <sz val="10.5"/>
        <color theme="1"/>
        <rFont val="宋体"/>
        <family val="3"/>
        <charset val="134"/>
      </rPr>
      <t>扁平度</t>
    </r>
  </si>
  <si>
    <r>
      <rPr>
        <sz val="10.5"/>
        <color theme="1"/>
        <rFont val="宋体"/>
        <family val="3"/>
        <charset val="134"/>
      </rPr>
      <t>体积密度</t>
    </r>
  </si>
  <si>
    <r>
      <rPr>
        <sz val="10.5"/>
        <color theme="1"/>
        <rFont val="宋体"/>
        <family val="3"/>
        <charset val="134"/>
      </rPr>
      <t>粒径</t>
    </r>
  </si>
  <si>
    <r>
      <rPr>
        <sz val="10.5"/>
        <color theme="1"/>
        <rFont val="宋体"/>
        <family val="3"/>
        <charset val="134"/>
      </rPr>
      <t>最小费雷特径</t>
    </r>
  </si>
  <si>
    <r>
      <rPr>
        <sz val="10.5"/>
        <color theme="1"/>
        <rFont val="宋体"/>
        <family val="3"/>
        <charset val="134"/>
      </rPr>
      <t>最大费雷特径</t>
    </r>
  </si>
  <si>
    <r>
      <rPr>
        <sz val="10.5"/>
        <color theme="1"/>
        <rFont val="Times New Roman"/>
        <family val="1"/>
      </rPr>
      <t>0.994**</t>
    </r>
  </si>
  <si>
    <r>
      <rPr>
        <sz val="10.5"/>
        <color theme="1"/>
        <rFont val="宋体"/>
        <family val="3"/>
        <charset val="134"/>
      </rPr>
      <t>长宽比</t>
    </r>
  </si>
  <si>
    <r>
      <rPr>
        <sz val="10.5"/>
        <color theme="1"/>
        <rFont val="Times New Roman"/>
        <family val="1"/>
      </rPr>
      <t>0.989**</t>
    </r>
  </si>
  <si>
    <r>
      <rPr>
        <sz val="10.5"/>
        <color theme="1"/>
        <rFont val="Times New Roman"/>
        <family val="1"/>
      </rPr>
      <t>-0.402*</t>
    </r>
  </si>
  <si>
    <r>
      <rPr>
        <sz val="10.5"/>
        <color theme="1"/>
        <rFont val="Times New Roman"/>
        <family val="1"/>
      </rPr>
      <t>0.969**</t>
    </r>
  </si>
  <si>
    <r>
      <rPr>
        <sz val="10.5"/>
        <color theme="1"/>
        <rFont val="宋体"/>
        <family val="3"/>
        <charset val="134"/>
      </rPr>
      <t>扁平度</t>
    </r>
  </si>
  <si>
    <r>
      <rPr>
        <sz val="9"/>
        <color theme="1"/>
        <rFont val="宋体"/>
        <family val="3"/>
        <charset val="134"/>
      </rPr>
      <t>注：</t>
    </r>
    <r>
      <rPr>
        <sz val="9"/>
        <color theme="1"/>
        <rFont val="Times New Roman"/>
        <family val="1"/>
      </rPr>
      <t>**</t>
    </r>
    <r>
      <rPr>
        <sz val="9"/>
        <color theme="1"/>
        <rFont val="宋体"/>
        <family val="3"/>
        <charset val="134"/>
      </rPr>
      <t>表示在</t>
    </r>
    <r>
      <rPr>
        <sz val="9"/>
        <color theme="1"/>
        <rFont val="Times New Roman"/>
        <family val="1"/>
      </rPr>
      <t>0.01</t>
    </r>
    <r>
      <rPr>
        <sz val="9"/>
        <color theme="1"/>
        <rFont val="宋体"/>
        <family val="3"/>
        <charset val="134"/>
      </rPr>
      <t>水平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双侧</t>
    </r>
    <r>
      <rPr>
        <sz val="9"/>
        <color theme="1"/>
        <rFont val="Times New Roman"/>
        <family val="1"/>
      </rPr>
      <t>)</t>
    </r>
    <r>
      <rPr>
        <sz val="9"/>
        <color theme="1"/>
        <rFont val="宋体"/>
        <family val="3"/>
        <charset val="134"/>
      </rPr>
      <t>上显著相关</t>
    </r>
    <r>
      <rPr>
        <sz val="9"/>
        <color theme="1"/>
        <rFont val="Times New Roman"/>
        <family val="1"/>
      </rPr>
      <t>;*</t>
    </r>
    <r>
      <rPr>
        <sz val="9"/>
        <color theme="1"/>
        <rFont val="宋体"/>
        <family val="3"/>
        <charset val="134"/>
      </rPr>
      <t>表示在</t>
    </r>
    <r>
      <rPr>
        <sz val="9"/>
        <color theme="1"/>
        <rFont val="Times New Roman"/>
        <family val="1"/>
      </rPr>
      <t>0.05</t>
    </r>
    <r>
      <rPr>
        <sz val="9"/>
        <color theme="1"/>
        <rFont val="宋体"/>
        <family val="3"/>
        <charset val="134"/>
      </rPr>
      <t>水平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双侧</t>
    </r>
    <r>
      <rPr>
        <sz val="9"/>
        <color theme="1"/>
        <rFont val="Times New Roman"/>
        <family val="1"/>
      </rPr>
      <t>)</t>
    </r>
    <r>
      <rPr>
        <sz val="9"/>
        <color theme="1"/>
        <rFont val="宋体"/>
        <family val="3"/>
        <charset val="134"/>
      </rPr>
      <t>上显著相关。</t>
    </r>
  </si>
  <si>
    <t>年份</t>
  </si>
  <si>
    <r>
      <rPr>
        <sz val="11"/>
        <color theme="1"/>
        <rFont val="Times New Roman"/>
        <family val="1"/>
      </rPr>
      <t>P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</si>
  <si>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>P-6-9</t>
    </r>
    <r>
      <rPr>
        <sz val="11"/>
        <color theme="1"/>
        <rFont val="宋体"/>
        <family val="3"/>
        <charset val="134"/>
      </rPr>
      <t>（mm）</t>
    </r>
  </si>
  <si>
    <t>多年同期</t>
  </si>
  <si>
    <r>
      <rPr>
        <sz val="11"/>
        <color theme="1"/>
        <rFont val="宋体"/>
        <family val="3"/>
        <charset val="134"/>
      </rPr>
      <t>附表</t>
    </r>
    <r>
      <rPr>
        <sz val="11"/>
        <color theme="1"/>
        <rFont val="Times New Roman"/>
        <family val="1"/>
      </rPr>
      <t>1</t>
    </r>
  </si>
  <si>
    <t>总降雨量</t>
  </si>
  <si>
    <t>小雨＜10mm/d</t>
  </si>
  <si>
    <t>占比/%</t>
  </si>
  <si>
    <t>中雨10-25</t>
  </si>
  <si>
    <t>大雨25-50</t>
  </si>
  <si>
    <t>暴雨＞50</t>
  </si>
  <si>
    <t>附表2</t>
  </si>
  <si>
    <t>总次数</t>
  </si>
  <si>
    <t>降水事件按照等级进行分类。如图 4-2 ，北京山区</t>
  </si>
  <si>
    <t>以30mm 以下的降水为主,2012年 30mm 以下的降水共40 场, 占全年总场数的 88.89%;</t>
  </si>
  <si>
    <t>2013 年 30mm 以下的降水共 37 场，占全年总场数的 88.10%。而对累计降水量而言，</t>
  </si>
  <si>
    <t>对年内贡献率最大的降水等级与降雨场次的多少表现出不一致性，2012 年累计降水</t>
  </si>
  <si>
    <t>量最高的为 15-30mm 等级区间内，为 196mm，占全年降水的 25.29%; 2013 年累计</t>
  </si>
  <si>
    <t>降水量最高的为 30-70mm 等级区间内，为 208.8mm，占全年降水的 50.70%。这表明</t>
  </si>
  <si>
    <t>北京山区的降水主要以小于 30mm 的小雨或中雨为主, 但对年降水量贡献最大的确是</t>
  </si>
  <si>
    <t>大于 30mnm 的大到暴雨。因此，北京地区极端降水频发是近年来的特征表现。</t>
  </si>
  <si>
    <r>
      <rPr>
        <sz val="15"/>
        <color rgb="FF111111"/>
        <rFont val="宋体"/>
        <family val="3"/>
        <charset val="134"/>
      </rPr>
      <t>小雨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）降雨量小于</t>
    </r>
    <r>
      <rPr>
        <sz val="15"/>
        <color rgb="FF111111"/>
        <rFont val="Arial"/>
        <family val="2"/>
      </rPr>
      <t>10mm</t>
    </r>
    <r>
      <rPr>
        <sz val="15"/>
        <color rgb="FF111111"/>
        <rFont val="宋体"/>
        <family val="3"/>
        <charset val="134"/>
      </rPr>
      <t>者。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中雨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</t>
    </r>
    <r>
      <rPr>
        <sz val="15"/>
        <color rgb="FF111111"/>
        <rFont val="Arial"/>
        <family val="2"/>
      </rPr>
      <t>10</t>
    </r>
    <r>
      <rPr>
        <sz val="15"/>
        <color rgb="FF111111"/>
        <rFont val="宋体"/>
        <family val="3"/>
        <charset val="134"/>
      </rPr>
      <t>～</t>
    </r>
    <r>
      <rPr>
        <sz val="15"/>
        <color rgb="FF111111"/>
        <rFont val="Arial"/>
        <family val="2"/>
      </rPr>
      <t>25mm</t>
    </r>
    <r>
      <rPr>
        <sz val="15"/>
        <color rgb="FF111111"/>
        <rFont val="宋体"/>
        <family val="3"/>
        <charset val="134"/>
      </rPr>
      <t>者。</t>
    </r>
    <r>
      <rPr>
        <sz val="15"/>
        <color rgb="FF111111"/>
        <rFont val="Arial"/>
        <family val="2"/>
      </rPr>
      <t> </t>
    </r>
    <r>
      <rPr>
        <b/>
        <sz val="15"/>
        <color rgb="FF111111"/>
        <rFont val="宋体"/>
        <family val="3"/>
        <charset val="134"/>
      </rPr>
      <t>大雨</t>
    </r>
    <r>
      <rPr>
        <sz val="15"/>
        <color rgb="FF111111"/>
        <rFont val="宋体"/>
        <family val="3"/>
        <charset val="134"/>
      </rPr>
      <t>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</t>
    </r>
    <r>
      <rPr>
        <sz val="15"/>
        <color rgb="FF111111"/>
        <rFont val="Arial"/>
        <family val="2"/>
      </rPr>
      <t>25</t>
    </r>
    <r>
      <rPr>
        <sz val="15"/>
        <color rgb="FF111111"/>
        <rFont val="宋体"/>
        <family val="3"/>
        <charset val="134"/>
      </rPr>
      <t>～</t>
    </r>
    <r>
      <rPr>
        <sz val="15"/>
        <color rgb="FF111111"/>
        <rFont val="Arial"/>
        <family val="2"/>
      </rPr>
      <t>50mm</t>
    </r>
    <r>
      <rPr>
        <sz val="15"/>
        <color rgb="FF111111"/>
        <rFont val="宋体"/>
        <family val="3"/>
        <charset val="134"/>
      </rPr>
      <t>者。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暴雨：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</t>
    </r>
    <r>
      <rPr>
        <sz val="15"/>
        <color rgb="FF111111"/>
        <rFont val="Arial"/>
        <family val="2"/>
      </rPr>
      <t>50</t>
    </r>
    <r>
      <rPr>
        <sz val="15"/>
        <color rgb="FF111111"/>
        <rFont val="宋体"/>
        <family val="3"/>
        <charset val="134"/>
      </rPr>
      <t>～</t>
    </r>
    <r>
      <rPr>
        <sz val="15"/>
        <color rgb="FF111111"/>
        <rFont val="Arial"/>
        <family val="2"/>
      </rPr>
      <t>100mm</t>
    </r>
    <r>
      <rPr>
        <sz val="15"/>
        <color rgb="FF111111"/>
        <rFont val="宋体"/>
        <family val="3"/>
        <charset val="134"/>
      </rPr>
      <t>者。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大暴雨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</t>
    </r>
    <r>
      <rPr>
        <sz val="15"/>
        <color rgb="FF111111"/>
        <rFont val="Arial"/>
        <family val="2"/>
      </rPr>
      <t>100</t>
    </r>
    <r>
      <rPr>
        <sz val="15"/>
        <color rgb="FF111111"/>
        <rFont val="宋体"/>
        <family val="3"/>
        <charset val="134"/>
      </rPr>
      <t>～</t>
    </r>
    <r>
      <rPr>
        <sz val="15"/>
        <color rgb="FF111111"/>
        <rFont val="Arial"/>
        <family val="2"/>
      </rPr>
      <t>250mm</t>
    </r>
    <r>
      <rPr>
        <sz val="15"/>
        <color rgb="FF111111"/>
        <rFont val="宋体"/>
        <family val="3"/>
        <charset val="134"/>
      </rPr>
      <t>者。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特大暴雨</t>
    </r>
    <r>
      <rPr>
        <sz val="15"/>
        <color rgb="FF111111"/>
        <rFont val="Arial"/>
        <family val="2"/>
      </rPr>
      <t xml:space="preserve"> </t>
    </r>
    <r>
      <rPr>
        <sz val="15"/>
        <color rgb="FF111111"/>
        <rFont val="宋体"/>
        <family val="3"/>
        <charset val="134"/>
      </rPr>
      <t>：</t>
    </r>
    <r>
      <rPr>
        <sz val="15"/>
        <color rgb="FF111111"/>
        <rFont val="Arial"/>
        <family val="2"/>
      </rPr>
      <t>1d</t>
    </r>
    <r>
      <rPr>
        <sz val="15"/>
        <color rgb="FF111111"/>
        <rFont val="宋体"/>
        <family val="3"/>
        <charset val="134"/>
      </rPr>
      <t>（或</t>
    </r>
    <r>
      <rPr>
        <sz val="15"/>
        <color rgb="FF111111"/>
        <rFont val="Arial"/>
        <family val="2"/>
      </rPr>
      <t>24h</t>
    </r>
    <r>
      <rPr>
        <sz val="15"/>
        <color rgb="FF111111"/>
        <rFont val="宋体"/>
        <family val="3"/>
        <charset val="134"/>
      </rPr>
      <t>）降雨量在</t>
    </r>
    <r>
      <rPr>
        <sz val="15"/>
        <color rgb="FF111111"/>
        <rFont val="Arial"/>
        <family val="2"/>
      </rPr>
      <t>250mm</t>
    </r>
    <r>
      <rPr>
        <sz val="15"/>
        <color rgb="FF111111"/>
        <rFont val="宋体"/>
        <family val="3"/>
        <charset val="134"/>
      </rPr>
      <t>以上者。</t>
    </r>
  </si>
  <si>
    <t>月份</t>
  </si>
  <si>
    <t>暴雨出现的各月份次数</t>
  </si>
  <si>
    <t>大暴雨出现的各月份次数</t>
  </si>
  <si>
    <t>特大暴雨出现的各月份次数</t>
  </si>
  <si>
    <t>日期data</t>
  </si>
  <si>
    <t>有降雨的时间DT1</t>
  </si>
  <si>
    <t>持续时间DT</t>
  </si>
  <si>
    <t>总P</t>
  </si>
  <si>
    <t>降雨类型</t>
  </si>
  <si>
    <t>PI(mm h-1)</t>
  </si>
  <si>
    <t>s暴雨</t>
  </si>
  <si>
    <t>s大暴雨</t>
  </si>
  <si>
    <t>L特大暴雨</t>
  </si>
  <si>
    <t>9.4 12:30-9.5 12:30</t>
  </si>
  <si>
    <t>l暴雨</t>
  </si>
  <si>
    <t>2016 7.20 8:00-7.21 20:00</t>
  </si>
  <si>
    <t>l特大暴雨</t>
  </si>
  <si>
    <t>2016 10.6 18.40-10.7 6点</t>
  </si>
  <si>
    <t>8.11 5-8.12 11</t>
  </si>
  <si>
    <t>2020 7.5 13：00-17：00</t>
  </si>
  <si>
    <t>8.12 11：00-23：00</t>
  </si>
  <si>
    <t>8.23 16：30-8.24 4：00</t>
  </si>
  <si>
    <t xml:space="preserve">2021.7.2 23:00-7.3 11:00 </t>
  </si>
  <si>
    <t xml:space="preserve">2021.7.11 18:00-7.12 13:00 </t>
  </si>
  <si>
    <t xml:space="preserve">2021.7.21 18:00-7.22 6:00 </t>
  </si>
  <si>
    <t xml:space="preserve">2021.8.23 19：00-23：00 </t>
  </si>
  <si>
    <t xml:space="preserve">2021.9.4 4：00-16：00 </t>
  </si>
  <si>
    <t>long</t>
  </si>
  <si>
    <t>l</t>
  </si>
  <si>
    <t xml:space="preserve">2021.9.19 10：00-9.20 10：00 </t>
  </si>
  <si>
    <t>short</t>
  </si>
  <si>
    <t>s</t>
  </si>
  <si>
    <t xml:space="preserve">2022.7.3 6：00-7.3 23：00 </t>
  </si>
  <si>
    <t>8.21 16：30-00：00</t>
  </si>
  <si>
    <t>2023 7.3 19：00-7.4 7：00</t>
  </si>
  <si>
    <t xml:space="preserve">7.20 19：00-7.21 13：00 </t>
  </si>
  <si>
    <t>l大暴雨</t>
  </si>
  <si>
    <t>7.30-8.1</t>
  </si>
  <si>
    <t>BGZWET3P</t>
  </si>
  <si>
    <t>P</t>
  </si>
  <si>
    <t>Port 1</t>
  </si>
  <si>
    <t>Port 2</t>
  </si>
  <si>
    <t>Port 3</t>
  </si>
  <si>
    <t>Port 4</t>
  </si>
  <si>
    <t>Port 5</t>
  </si>
  <si>
    <t>xulie</t>
  </si>
  <si>
    <t>NG1</t>
  </si>
  <si>
    <t>AF1</t>
  </si>
  <si>
    <t>T摄氏度</t>
  </si>
  <si>
    <t>10.1</t>
  </si>
  <si>
    <t>5.1</t>
  </si>
  <si>
    <t>7.3</t>
  </si>
  <si>
    <t>7.21</t>
  </si>
  <si>
    <t>7.30</t>
  </si>
  <si>
    <t>731</t>
  </si>
  <si>
    <t>8.6</t>
  </si>
  <si>
    <t>8.31</t>
  </si>
  <si>
    <t>Mean</t>
  </si>
  <si>
    <t>MAX</t>
  </si>
  <si>
    <t>▲</t>
  </si>
  <si>
    <t>持续了两周，二三层土壤水都没有下降到暴雨之前的水平，表层持续了一周下降到原水平</t>
  </si>
  <si>
    <t>一个结论 不同土层对不同类型降雨的响应不同 对大雨的响应慢 对暴雨的响应快 但是对暴雨 大 特大暴雨的响应时间无差异</t>
  </si>
  <si>
    <t>各层土壤对大雨以下的降雨基本都不响应，对大雨也只响应表层所以未包含在分类中</t>
  </si>
  <si>
    <t>图或表</t>
  </si>
  <si>
    <t>浅层土壤水分响应的降雨类型占比</t>
  </si>
  <si>
    <t>多层响应的占比</t>
  </si>
  <si>
    <t>每层土壤水分都响应的降雨类型占比</t>
  </si>
  <si>
    <t>每种降雨类型所能维持土壤水分的天数</t>
  </si>
  <si>
    <t>也就是多少天后开始消散</t>
  </si>
  <si>
    <t>%</t>
  </si>
  <si>
    <t>mean%</t>
  </si>
  <si>
    <t>SWS(mm)</t>
  </si>
  <si>
    <t>平</t>
  </si>
  <si>
    <t>偏丰</t>
  </si>
  <si>
    <t>枯</t>
  </si>
  <si>
    <t>偏枯</t>
  </si>
  <si>
    <t>丰</t>
  </si>
  <si>
    <t>mean</t>
  </si>
  <si>
    <t>SD</t>
  </si>
  <si>
    <t>MEAN</t>
  </si>
  <si>
    <t>CV</t>
  </si>
  <si>
    <t>KU</t>
  </si>
  <si>
    <t>PING</t>
  </si>
  <si>
    <t>FENG</t>
  </si>
  <si>
    <t>▲SWS-NG</t>
  </si>
  <si>
    <t>▲SWS-AF</t>
  </si>
  <si>
    <t>ET-NG</t>
  </si>
  <si>
    <t>ET-AF</t>
  </si>
  <si>
    <t>DP</t>
  </si>
  <si>
    <t>R</t>
  </si>
  <si>
    <t>AF</t>
  </si>
  <si>
    <t>SPSS</t>
  </si>
  <si>
    <t>/</t>
  </si>
  <si>
    <t>草地</t>
  </si>
  <si>
    <t>林</t>
  </si>
  <si>
    <t>草</t>
  </si>
  <si>
    <t>2015.1.1</t>
  </si>
  <si>
    <t>2020 12.31</t>
  </si>
  <si>
    <t>Runoff-NG</t>
  </si>
  <si>
    <t>Runoff-AF</t>
  </si>
  <si>
    <r>
      <rPr>
        <sz val="11"/>
        <color theme="1"/>
        <rFont val="宋体"/>
        <family val="3"/>
        <charset val="134"/>
      </rPr>
      <t>Table S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</si>
  <si>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Table S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</si>
  <si>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Table S</t>
    </r>
    <r>
      <rPr>
        <sz val="11"/>
        <color theme="1"/>
        <rFont val="Times New Roman"/>
        <family val="1"/>
      </rPr>
      <t>3</t>
    </r>
  </si>
  <si>
    <t>Date</t>
  </si>
  <si>
    <t>P
(mm)</t>
  </si>
  <si>
    <t>Rainfall year 
type</t>
  </si>
  <si>
    <t>SWS-NG
(mm)</t>
  </si>
  <si>
    <t>SWS-NSF
(mm)</t>
  </si>
  <si>
    <t>Common</t>
  </si>
  <si>
    <t>Wet</t>
  </si>
  <si>
    <t>Dry</t>
  </si>
  <si>
    <t>峰值差异--土壤储水的初始-最大值之间的差异</t>
  </si>
  <si>
    <t>infiltration</t>
  </si>
  <si>
    <t>dSWS0-20</t>
  </si>
  <si>
    <t>dSWS</t>
  </si>
  <si>
    <t>dSWS80-100</t>
  </si>
  <si>
    <t>2020.7.5 13：00-17：00</t>
  </si>
  <si>
    <t xml:space="preserve">2021.7.11 18:00-7.12 18:00 </t>
  </si>
  <si>
    <t xml:space="preserve">2022.7.3 1：00-7.3 23：00 </t>
  </si>
  <si>
    <t>8.23 19：00-00：00</t>
  </si>
  <si>
    <t>降雨前后差异--雨结束后储水量变化</t>
  </si>
  <si>
    <t>SWS</t>
  </si>
  <si>
    <t>dsws--深层入渗结束</t>
  </si>
  <si>
    <t>depletion</t>
  </si>
  <si>
    <t>三天以后深层不响应且开始下降就是入渗结束开始退散</t>
  </si>
  <si>
    <t>731暴雨持续时间最长 入渗结束是在8.2也就是4天</t>
  </si>
  <si>
    <t>说明前期含水量以及降雨类型还有历时都与入渗和消退关系重大</t>
  </si>
  <si>
    <t>暴雨呢，入渗快消退也快  大暴雨和特大暴雨入渗到极值慢，消退也慢</t>
  </si>
  <si>
    <t>消退时间假使都一样，暴雨的土壤含水量消退差值还是大</t>
  </si>
  <si>
    <t>峰值差异--土壤储水的最大最小值之间的差异</t>
  </si>
  <si>
    <t xml:space="preserve">soil moisture 
infiltration </t>
  </si>
  <si>
    <t>MI</t>
  </si>
  <si>
    <r>
      <rPr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i, max</t>
    </r>
  </si>
  <si>
    <t>moisture infiltration rate</t>
  </si>
  <si>
    <t>MIR</t>
  </si>
  <si>
    <t>初始-达峰
h0-20</t>
  </si>
  <si>
    <t>初始-达峰
h20-40</t>
  </si>
  <si>
    <t>初始-达峰
h40-60</t>
  </si>
  <si>
    <t>初始-达峰
h60-80</t>
  </si>
  <si>
    <t>初始-达峰
h80-100</t>
  </si>
  <si>
    <t>MIR0-20</t>
  </si>
  <si>
    <t>MIR20-40</t>
  </si>
  <si>
    <t>MIR40-60</t>
  </si>
  <si>
    <t>MIR60-80</t>
  </si>
  <si>
    <t>MIR80-100</t>
  </si>
  <si>
    <t xml:space="preserve">soil moisture 
depletion </t>
  </si>
  <si>
    <t>MD</t>
  </si>
  <si>
    <r>
      <rPr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i, 120</t>
    </r>
  </si>
  <si>
    <t>moisture depletion rate</t>
  </si>
  <si>
    <t>MDR</t>
  </si>
  <si>
    <t>达峰-消退
h0-20</t>
  </si>
  <si>
    <t>达峰-消退
h20-40</t>
  </si>
  <si>
    <t>达峰-消退
h40-60</t>
  </si>
  <si>
    <t>达峰-消退
h60-80</t>
  </si>
  <si>
    <t>达峰-消退
h80-100</t>
  </si>
  <si>
    <t>MDR0-20</t>
  </si>
  <si>
    <t>MDR20-40</t>
  </si>
  <si>
    <t>MDR40-60</t>
  </si>
  <si>
    <t>MDR60-80</t>
  </si>
  <si>
    <t>MDR80-100</t>
  </si>
  <si>
    <t>s特大暴雨</t>
  </si>
  <si>
    <t>达峰滞后
h0-20</t>
  </si>
  <si>
    <t>滞后h</t>
  </si>
  <si>
    <t>达峰滞后h</t>
  </si>
  <si>
    <t>达峰滞后h
80-100</t>
  </si>
  <si>
    <t>PI
(mm h-1)</t>
  </si>
  <si>
    <t>P(mm)</t>
  </si>
  <si>
    <t>NG(mm)0h
总补给量</t>
  </si>
  <si>
    <t>AF(mm)0h
总补给量</t>
  </si>
  <si>
    <t>NG(mm)120h
总补给量</t>
  </si>
  <si>
    <t>AF(mm)120h
总补给量</t>
  </si>
  <si>
    <t>雨型</t>
  </si>
  <si>
    <t>NG 0h
补给率%</t>
  </si>
  <si>
    <t>AF  0h
补给率%</t>
  </si>
  <si>
    <t>NG 96h
补给率%</t>
  </si>
  <si>
    <t>AF  96h
补给率%</t>
  </si>
  <si>
    <t>从箱图对比得出：图4 5暴雨对草地和林地的土壤水的补给率相比大暴雨的更高</t>
  </si>
  <si>
    <t>差异显著</t>
  </si>
  <si>
    <t>其中，暴雨对草地的补给率高于对林地的，但无显著差异</t>
  </si>
  <si>
    <t>对草地的补给率高于对林地的，但有显著差异</t>
  </si>
  <si>
    <t>图1 长时间的暴雨对土壤水的补给率显著高于其它三种类型</t>
  </si>
  <si>
    <t>短时间的暴雨和大暴雨对土壤水的补给率无显著差异</t>
  </si>
  <si>
    <t>但二者都大于长时间的大暴雨</t>
  </si>
  <si>
    <t>主线还是 五十年恢复的草地和人工林所带来的降雨响应差异  比较不同土层土壤水分 入渗 储水变化 响应时间的差异</t>
  </si>
  <si>
    <t xml:space="preserve">               细分比较暴 大爆之间和林草的差异   细分比较长暴 短暴之间和林草的差异</t>
  </si>
  <si>
    <t>2021-07-03T10:30:00</t>
  </si>
  <si>
    <t>2021-07-12T17:30:00</t>
  </si>
  <si>
    <t>2021-07-22T05:30:00</t>
  </si>
  <si>
    <t>2021-08-23T22:30:00</t>
  </si>
  <si>
    <t>2021-09-04T15:30:00</t>
  </si>
  <si>
    <t>2021-09-20T09:30:00</t>
  </si>
  <si>
    <t>2022-07-03T23:30:00</t>
  </si>
  <si>
    <t>2022-08-22T03:30:00</t>
  </si>
  <si>
    <t>2023-07-04T06:30:00</t>
  </si>
  <si>
    <t>2023-07-21T13:30:00</t>
  </si>
  <si>
    <t>2023-07-30T23:30:00</t>
  </si>
  <si>
    <r>
      <rPr>
        <sz val="10.3"/>
        <color rgb="FF000000"/>
        <rFont val="方正书宋_GBK"/>
        <charset val="134"/>
      </rPr>
      <t>灌木狼牙刺群落的土壤水分入渗总量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>土壤水分入渗率以及土壤水分补给率较草本群落更优，即灌</t>
    </r>
  </si>
  <si>
    <r>
      <rPr>
        <sz val="10.3"/>
        <color rgb="FF000000"/>
        <rFont val="方正书宋_GBK"/>
        <charset val="134"/>
      </rPr>
      <t>木狼牙刺群落对暴雨的拦蓄效果更强，草本群落对暴雨的拦蓄效果随退耕年限的增长而提升; 但雨前土壤含</t>
    </r>
  </si>
  <si>
    <r>
      <rPr>
        <sz val="10.3"/>
        <color rgb="FF000000"/>
        <rFont val="方正书宋_GBK"/>
        <charset val="134"/>
      </rPr>
      <t>水量较高会降低植物群落对暴雨的拦蓄作用</t>
    </r>
    <r>
      <rPr>
        <sz val="10.3"/>
        <color rgb="FF000000"/>
        <rFont val="SSJ0"/>
        <family val="1"/>
      </rPr>
      <t>。</t>
    </r>
  </si>
  <si>
    <r>
      <rPr>
        <sz val="10.3"/>
        <color rgb="FF000000"/>
        <rFont val="方正书宋_GBK"/>
        <charset val="134"/>
      </rPr>
      <t xml:space="preserve">( </t>
    </r>
    <r>
      <rPr>
        <sz val="10.3"/>
        <color rgb="FF000000"/>
        <rFont val="E-BZ"/>
        <family val="1"/>
      </rPr>
      <t>3</t>
    </r>
    <r>
      <rPr>
        <sz val="10.3"/>
        <color rgb="FF000000"/>
        <rFont val="方正书宋_GBK"/>
        <charset val="134"/>
      </rPr>
      <t>) 自然灌草植被坡面在短历时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>高雨强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 xml:space="preserve">低雨量暴雨前期可平均拦蓄约 </t>
    </r>
    <r>
      <rPr>
        <sz val="10.3"/>
        <color rgb="FF000000"/>
        <rFont val="E-BZ"/>
        <family val="1"/>
      </rPr>
      <t xml:space="preserve">64． 8% </t>
    </r>
    <r>
      <rPr>
        <sz val="10.3"/>
        <color rgb="FF000000"/>
        <rFont val="方正书宋_GBK"/>
        <charset val="134"/>
      </rPr>
      <t>的降雨，在短历时</t>
    </r>
    <r>
      <rPr>
        <sz val="10.3"/>
        <color rgb="FF000000"/>
        <rFont val="SSJ0"/>
        <family val="1"/>
      </rPr>
      <t>、</t>
    </r>
  </si>
  <si>
    <r>
      <rPr>
        <sz val="10.3"/>
        <color rgb="FF000000"/>
        <rFont val="方正书宋_GBK"/>
        <charset val="134"/>
      </rPr>
      <t>中雨强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 xml:space="preserve">低雨量暴雨条件下可拦蓄 </t>
    </r>
    <r>
      <rPr>
        <sz val="10.3"/>
        <color rgb="FF000000"/>
        <rFont val="E-BZ"/>
        <family val="1"/>
      </rPr>
      <t xml:space="preserve">56． 8% </t>
    </r>
    <r>
      <rPr>
        <sz val="10.3"/>
        <color rgb="FF000000"/>
        <rFont val="方正书宋_GBK"/>
        <charset val="134"/>
      </rPr>
      <t>，但长历时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>中雨强</t>
    </r>
    <r>
      <rPr>
        <sz val="10.3"/>
        <color rgb="FF000000"/>
        <rFont val="SSJ0"/>
        <family val="1"/>
      </rPr>
      <t>、</t>
    </r>
    <r>
      <rPr>
        <sz val="10.3"/>
        <color rgb="FF000000"/>
        <rFont val="方正书宋_GBK"/>
        <charset val="134"/>
      </rPr>
      <t xml:space="preserve">高雨量暴雨仅可拦蓄 </t>
    </r>
    <r>
      <rPr>
        <sz val="10.3"/>
        <color rgb="FF000000"/>
        <rFont val="E-BZ"/>
        <family val="1"/>
      </rPr>
      <t>40． 8%</t>
    </r>
  </si>
  <si>
    <t>综合的相关分析 
指的是不分深度的分析</t>
  </si>
  <si>
    <t>降雨历时
DT</t>
  </si>
  <si>
    <t>序号</t>
  </si>
  <si>
    <t>详细的 
分深度的相关分析 
细分到每一层</t>
  </si>
  <si>
    <t>SWC-NG
雨前</t>
  </si>
  <si>
    <t>SWC-AF
雨前</t>
  </si>
  <si>
    <t>MI-NG
各层入渗量</t>
  </si>
  <si>
    <t>MI-AF
各层入渗量</t>
  </si>
  <si>
    <t>MDEP-NG
各层消退量</t>
  </si>
  <si>
    <t>MDEP-AF
各层消退量</t>
  </si>
  <si>
    <t>MIR-NG
入渗率</t>
  </si>
  <si>
    <t>MIR-AF
入渗率</t>
  </si>
  <si>
    <t>MDR-NG
消退率</t>
  </si>
  <si>
    <t>MDR-AF
消退率</t>
  </si>
  <si>
    <t>T-NG
各层达峰时间</t>
  </si>
  <si>
    <t>T-AF
各层达峰时间</t>
  </si>
  <si>
    <t>PI</t>
  </si>
  <si>
    <t>2020.7.2 13：00-17：00</t>
  </si>
  <si>
    <t>RR-NG 0h
补给率%</t>
  </si>
  <si>
    <t>RR-AF  0h
补给率%</t>
  </si>
  <si>
    <t>RR-NG 96h
补给率%</t>
  </si>
  <si>
    <t>RR-AF  96h
补给率%</t>
  </si>
  <si>
    <t>NG2</t>
  </si>
  <si>
    <t>NG3</t>
  </si>
  <si>
    <t>NG4</t>
  </si>
  <si>
    <t>NG5</t>
  </si>
  <si>
    <t>AF2</t>
  </si>
  <si>
    <t>AF3</t>
  </si>
  <si>
    <t>AF4</t>
  </si>
  <si>
    <t>AF5</t>
  </si>
  <si>
    <t>组别</t>
  </si>
  <si>
    <t>DSWS</t>
  </si>
  <si>
    <t>N</t>
  </si>
  <si>
    <t>alpha = 0.05 的子集</t>
  </si>
  <si>
    <t>Duncana</t>
  </si>
  <si>
    <t>显著性</t>
  </si>
  <si>
    <t>将显示同类子集中的组均值。</t>
  </si>
  <si>
    <t>a 将使用调和均值样本大小 = 29.000。</t>
  </si>
  <si>
    <t>Student-Newman-Keulsa</t>
  </si>
  <si>
    <t>c</t>
  </si>
  <si>
    <t>a</t>
  </si>
  <si>
    <t>b</t>
  </si>
  <si>
    <t>Scheffea</t>
  </si>
  <si>
    <t>bc</t>
  </si>
  <si>
    <t>VAR00002</t>
  </si>
  <si>
    <t>VAR00001</t>
  </si>
  <si>
    <t>t</t>
  </si>
  <si>
    <t>ddep</t>
  </si>
  <si>
    <t>d</t>
  </si>
  <si>
    <t>ab</t>
  </si>
  <si>
    <t>NG-DV</t>
  </si>
  <si>
    <t>AF-DV</t>
  </si>
  <si>
    <t>Table 2</t>
    <phoneticPr fontId="43" type="noConversion"/>
  </si>
  <si>
    <r>
      <t>Vertical structural indicators of soil, roots and gravel in different ecosystems</t>
    </r>
    <r>
      <rPr>
        <sz val="12"/>
        <color theme="1"/>
        <rFont val="宋体"/>
        <family val="3"/>
        <charset val="134"/>
      </rPr>
      <t>不同植被类型的土壤，根系和砾石的垂直结构指标</t>
    </r>
    <phoneticPr fontId="43" type="noConversion"/>
  </si>
  <si>
    <t>Water balance for NG and AF for the period of 2011–2023</t>
    <phoneticPr fontId="43" type="noConversion"/>
  </si>
  <si>
    <t>Table 3</t>
    <phoneticPr fontId="43" type="noConversion"/>
  </si>
  <si>
    <t>Year</t>
    <phoneticPr fontId="43" type="noConversion"/>
  </si>
  <si>
    <t>%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</si>
</sst>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 "/>
    <numFmt numFmtId="178" formatCode="0.000"/>
    <numFmt numFmtId="179" formatCode="0.000_ "/>
    <numFmt numFmtId="180" formatCode="0.0"/>
    <numFmt numFmtId="181" formatCode="0.00_);[Red]\(0.00\)"/>
  </numFmts>
  <fonts count="4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3"/>
      <color rgb="FF000000"/>
      <name val="方正书宋_GBK"/>
      <charset val="134"/>
    </font>
    <font>
      <sz val="11"/>
      <color rgb="FFFF0000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sz val="15"/>
      <color rgb="FF111111"/>
      <name val="宋体"/>
      <family val="3"/>
      <charset val="134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7.15"/>
      <color rgb="FF000000"/>
      <name val="CharisSIL"/>
      <family val="1"/>
    </font>
    <font>
      <sz val="7"/>
      <color rgb="FF000000"/>
      <name val="CharisSIL"/>
      <family val="1"/>
    </font>
    <font>
      <sz val="12"/>
      <color rgb="FF080000"/>
      <name val="Times New Roman"/>
      <family val="1"/>
    </font>
    <font>
      <sz val="12"/>
      <color theme="1"/>
      <name val="宋体"/>
      <family val="3"/>
      <charset val="134"/>
    </font>
    <font>
      <sz val="15"/>
      <color rgb="FF111111"/>
      <name val="Arial"/>
      <family val="2"/>
    </font>
    <font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theme="1"/>
      <name val="宋体"/>
      <family val="3"/>
      <charset val="134"/>
    </font>
    <font>
      <sz val="10.3"/>
      <color rgb="FF000000"/>
      <name val="SSJ0"/>
      <family val="1"/>
    </font>
    <font>
      <sz val="10.3"/>
      <color rgb="FF000000"/>
      <name val="E-BZ"/>
      <family val="1"/>
    </font>
    <font>
      <vertAlign val="subscript"/>
      <sz val="12"/>
      <color theme="1"/>
      <name val="Times New Roman"/>
      <family val="1"/>
    </font>
    <font>
      <b/>
      <sz val="15"/>
      <color rgb="FF11111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7"/>
      <color rgb="FF000000"/>
      <name val="CharisSIL-Italic"/>
      <family val="1"/>
    </font>
    <font>
      <sz val="5"/>
      <color rgb="FF000000"/>
      <name val="CharisSIL"/>
      <family val="1"/>
    </font>
    <font>
      <i/>
      <sz val="12"/>
      <color rgb="FF080000"/>
      <name val="Times New Roman"/>
      <family val="1"/>
    </font>
    <font>
      <b/>
      <vertAlign val="superscript"/>
      <sz val="10.5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2" fillId="0" borderId="0"/>
  </cellStyleXfs>
  <cellXfs count="240">
    <xf numFmtId="0" fontId="0" fillId="0" borderId="0" xfId="0">
      <alignment vertical="center"/>
    </xf>
    <xf numFmtId="176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2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justify" vertical="center" indent="2"/>
    </xf>
    <xf numFmtId="176" fontId="0" fillId="0" borderId="3" xfId="0" applyNumberForma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78" fontId="8" fillId="0" borderId="1" xfId="0" applyNumberFormat="1" applyFont="1" applyFill="1" applyBorder="1" applyAlignment="1"/>
    <xf numFmtId="179" fontId="8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49" fontId="1" fillId="2" borderId="0" xfId="0" applyNumberFormat="1" applyFont="1" applyFill="1" applyAlignment="1">
      <alignment horizontal="center" vertical="center"/>
    </xf>
    <xf numFmtId="49" fontId="0" fillId="0" borderId="1" xfId="0" applyNumberFormat="1" applyFont="1" applyFill="1" applyBorder="1" applyAlignment="1"/>
    <xf numFmtId="178" fontId="0" fillId="0" borderId="1" xfId="0" applyNumberFormat="1" applyFont="1" applyFill="1" applyBorder="1" applyAlignment="1"/>
    <xf numFmtId="178" fontId="1" fillId="0" borderId="1" xfId="0" applyNumberFormat="1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0" fillId="2" borderId="0" xfId="0" applyNumberFormat="1" applyFill="1">
      <alignment vertical="center"/>
    </xf>
    <xf numFmtId="176" fontId="3" fillId="2" borderId="0" xfId="0" applyNumberFormat="1" applyFont="1" applyFill="1">
      <alignment vertical="center"/>
    </xf>
    <xf numFmtId="0" fontId="6" fillId="0" borderId="0" xfId="0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/>
    <xf numFmtId="180" fontId="42" fillId="0" borderId="0" xfId="1" applyNumberFormat="1"/>
    <xf numFmtId="176" fontId="0" fillId="0" borderId="0" xfId="0" applyNumberFormat="1" applyFill="1" applyAlignment="1"/>
    <xf numFmtId="0" fontId="3" fillId="0" borderId="0" xfId="0" applyFont="1" applyFill="1" applyAlignment="1"/>
    <xf numFmtId="178" fontId="0" fillId="0" borderId="0" xfId="0" applyNumberFormat="1" applyFont="1" applyFill="1" applyAlignment="1"/>
    <xf numFmtId="0" fontId="0" fillId="2" borderId="0" xfId="0" applyFill="1" applyAlignment="1">
      <alignment horizontal="center" vertical="center"/>
    </xf>
    <xf numFmtId="17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78" fontId="8" fillId="0" borderId="0" xfId="0" applyNumberFormat="1" applyFont="1" applyFill="1" applyAlignment="1">
      <alignment horizontal="center"/>
    </xf>
    <xf numFmtId="176" fontId="1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78" fontId="8" fillId="0" borderId="0" xfId="0" applyNumberFormat="1" applyFont="1" applyFill="1" applyAlignment="1"/>
    <xf numFmtId="0" fontId="8" fillId="0" borderId="0" xfId="0" applyFont="1" applyFill="1" applyAlignment="1"/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8" fontId="0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178" fontId="1" fillId="0" borderId="0" xfId="0" applyNumberFormat="1" applyFont="1" applyFill="1" applyAlignment="1"/>
    <xf numFmtId="49" fontId="11" fillId="0" borderId="0" xfId="0" applyNumberFormat="1" applyFont="1" applyFill="1" applyAlignment="1"/>
    <xf numFmtId="0" fontId="12" fillId="0" borderId="0" xfId="0" applyFont="1" applyAlignment="1">
      <alignment horizontal="center" vertical="center"/>
    </xf>
    <xf numFmtId="22" fontId="8" fillId="2" borderId="0" xfId="0" applyNumberFormat="1" applyFont="1" applyFill="1" applyAlignment="1"/>
    <xf numFmtId="22" fontId="8" fillId="0" borderId="0" xfId="0" applyNumberFormat="1" applyFont="1" applyFill="1" applyAlignment="1"/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58" fontId="1" fillId="0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7" borderId="0" xfId="0" applyFill="1">
      <alignment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/>
    </xf>
    <xf numFmtId="176" fontId="0" fillId="7" borderId="7" xfId="0" applyNumberFormat="1" applyFill="1" applyBorder="1" applyAlignment="1">
      <alignment horizontal="center" vertical="center"/>
    </xf>
    <xf numFmtId="0" fontId="21" fillId="7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22" fillId="7" borderId="0" xfId="0" applyFont="1" applyFill="1">
      <alignment vertical="center"/>
    </xf>
    <xf numFmtId="0" fontId="23" fillId="7" borderId="0" xfId="0" applyFont="1" applyFill="1" applyAlignment="1">
      <alignment horizontal="justify" vertical="center" indent="2"/>
    </xf>
    <xf numFmtId="0" fontId="24" fillId="7" borderId="0" xfId="0" applyFont="1" applyFill="1" applyAlignment="1">
      <alignment horizontal="justify" vertical="center" indent="2"/>
    </xf>
    <xf numFmtId="0" fontId="25" fillId="7" borderId="0" xfId="0" applyFont="1" applyFill="1">
      <alignment vertical="center"/>
    </xf>
    <xf numFmtId="0" fontId="1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0" xfId="0" applyFont="1" applyAlignment="1">
      <alignment horizontal="justify" vertical="center"/>
    </xf>
    <xf numFmtId="0" fontId="29" fillId="0" borderId="0" xfId="0" applyFont="1" applyAlignment="1">
      <alignment horizontal="left" vertical="center"/>
    </xf>
    <xf numFmtId="0" fontId="30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28" fillId="0" borderId="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81" fontId="44" fillId="0" borderId="0" xfId="0" applyNumberFormat="1" applyFont="1" applyAlignment="1">
      <alignment horizontal="center" vertical="center"/>
    </xf>
    <xf numFmtId="181" fontId="44" fillId="0" borderId="1" xfId="0" applyNumberFormat="1" applyFont="1" applyBorder="1">
      <alignment vertical="center"/>
    </xf>
    <xf numFmtId="181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4" xfId="1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'[1]P-a'!$B$1</c:f>
              <c:strCache>
                <c:ptCount val="1"/>
                <c:pt idx="0">
                  <c:v>P（mm）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585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78255675029898E-2"/>
                  <c:y val="-0.2861842105263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'[1]P-a'!$A$2:$A$54</c:f>
              <c:strCache>
                <c:ptCount val="53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多年同期</c:v>
                </c:pt>
                <c:pt idx="52">
                  <c:v>多年同期</c:v>
                </c:pt>
              </c:strCache>
            </c:strRef>
          </c:xVal>
          <c:yVal>
            <c:numRef>
              <c:f>'[1]P-a'!$B$2:$B$54</c:f>
              <c:numCache>
                <c:formatCode>General</c:formatCode>
                <c:ptCount val="53"/>
                <c:pt idx="0">
                  <c:v>859.79</c:v>
                </c:pt>
                <c:pt idx="1">
                  <c:v>509.52</c:v>
                </c:pt>
                <c:pt idx="2">
                  <c:v>312.42</c:v>
                </c:pt>
                <c:pt idx="3">
                  <c:v>674.88</c:v>
                </c:pt>
                <c:pt idx="4">
                  <c:v>992.63</c:v>
                </c:pt>
                <c:pt idx="5">
                  <c:v>733.81</c:v>
                </c:pt>
                <c:pt idx="6">
                  <c:v>922.27</c:v>
                </c:pt>
                <c:pt idx="7">
                  <c:v>476.25</c:v>
                </c:pt>
                <c:pt idx="8">
                  <c:v>442.21</c:v>
                </c:pt>
                <c:pt idx="9">
                  <c:v>533.91</c:v>
                </c:pt>
                <c:pt idx="10">
                  <c:v>474.47</c:v>
                </c:pt>
                <c:pt idx="11">
                  <c:v>488.7</c:v>
                </c:pt>
                <c:pt idx="12">
                  <c:v>709.17</c:v>
                </c:pt>
                <c:pt idx="13">
                  <c:v>642.87</c:v>
                </c:pt>
                <c:pt idx="14">
                  <c:v>630.67999999999995</c:v>
                </c:pt>
                <c:pt idx="15">
                  <c:v>637.75</c:v>
                </c:pt>
                <c:pt idx="16">
                  <c:v>370.08</c:v>
                </c:pt>
                <c:pt idx="17">
                  <c:v>892.05</c:v>
                </c:pt>
                <c:pt idx="18">
                  <c:v>742.19</c:v>
                </c:pt>
                <c:pt idx="19">
                  <c:v>1387.16</c:v>
                </c:pt>
                <c:pt idx="20">
                  <c:v>552.45000000000005</c:v>
                </c:pt>
                <c:pt idx="21">
                  <c:v>870.45</c:v>
                </c:pt>
                <c:pt idx="22">
                  <c:v>649.22</c:v>
                </c:pt>
                <c:pt idx="23">
                  <c:v>791.97</c:v>
                </c:pt>
                <c:pt idx="24">
                  <c:v>463.3</c:v>
                </c:pt>
                <c:pt idx="25">
                  <c:v>841.25</c:v>
                </c:pt>
                <c:pt idx="26">
                  <c:v>689.8</c:v>
                </c:pt>
                <c:pt idx="27">
                  <c:v>434.59</c:v>
                </c:pt>
                <c:pt idx="28">
                  <c:v>448.56</c:v>
                </c:pt>
                <c:pt idx="29">
                  <c:v>443.99</c:v>
                </c:pt>
                <c:pt idx="30">
                  <c:v>471.17</c:v>
                </c:pt>
                <c:pt idx="31">
                  <c:v>521.21</c:v>
                </c:pt>
                <c:pt idx="32">
                  <c:v>467.61</c:v>
                </c:pt>
                <c:pt idx="33">
                  <c:v>341.12</c:v>
                </c:pt>
                <c:pt idx="34">
                  <c:v>530.35</c:v>
                </c:pt>
                <c:pt idx="35">
                  <c:v>675.13</c:v>
                </c:pt>
                <c:pt idx="36">
                  <c:v>617.73</c:v>
                </c:pt>
                <c:pt idx="37">
                  <c:v>666.75</c:v>
                </c:pt>
                <c:pt idx="38">
                  <c:v>788.67</c:v>
                </c:pt>
                <c:pt idx="39">
                  <c:v>773.43</c:v>
                </c:pt>
                <c:pt idx="40">
                  <c:v>661.92</c:v>
                </c:pt>
                <c:pt idx="41">
                  <c:v>524.51</c:v>
                </c:pt>
                <c:pt idx="42">
                  <c:v>483.36</c:v>
                </c:pt>
                <c:pt idx="43">
                  <c:v>735.08</c:v>
                </c:pt>
                <c:pt idx="44">
                  <c:v>710.44</c:v>
                </c:pt>
                <c:pt idx="45">
                  <c:v>672.34</c:v>
                </c:pt>
                <c:pt idx="46">
                  <c:v>431.04</c:v>
                </c:pt>
                <c:pt idx="47">
                  <c:v>559.6</c:v>
                </c:pt>
                <c:pt idx="48">
                  <c:v>924.1</c:v>
                </c:pt>
                <c:pt idx="49">
                  <c:v>481.6</c:v>
                </c:pt>
                <c:pt idx="50">
                  <c:v>800</c:v>
                </c:pt>
                <c:pt idx="51">
                  <c:v>636.38333333333298</c:v>
                </c:pt>
                <c:pt idx="52">
                  <c:v>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4-4329-8138-9AB7F65F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19204"/>
        <c:axId val="259671271"/>
      </c:scatterChart>
      <c:valAx>
        <c:axId val="7609192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71271"/>
        <c:crosses val="autoZero"/>
        <c:crossBetween val="midCat"/>
        <c:majorUnit val="2"/>
      </c:valAx>
      <c:valAx>
        <c:axId val="259671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91920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P图1!$C$2:$C$28</c:f>
              <c:numCache>
                <c:formatCode>0.00_ </c:formatCode>
                <c:ptCount val="27"/>
                <c:pt idx="0">
                  <c:v>515.87400000000002</c:v>
                </c:pt>
                <c:pt idx="1">
                  <c:v>305.71199999999999</c:v>
                </c:pt>
                <c:pt idx="2">
                  <c:v>187.452</c:v>
                </c:pt>
                <c:pt idx="3">
                  <c:v>404.928</c:v>
                </c:pt>
                <c:pt idx="4">
                  <c:v>595.57799999999997</c:v>
                </c:pt>
                <c:pt idx="5">
                  <c:v>440.286</c:v>
                </c:pt>
                <c:pt idx="6">
                  <c:v>553.36199999999997</c:v>
                </c:pt>
                <c:pt idx="7">
                  <c:v>285.75</c:v>
                </c:pt>
                <c:pt idx="8">
                  <c:v>265.32600000000002</c:v>
                </c:pt>
                <c:pt idx="9">
                  <c:v>320.346</c:v>
                </c:pt>
                <c:pt idx="10">
                  <c:v>284.68200000000002</c:v>
                </c:pt>
                <c:pt idx="11">
                  <c:v>293.22000000000003</c:v>
                </c:pt>
                <c:pt idx="12">
                  <c:v>425.50200000000001</c:v>
                </c:pt>
                <c:pt idx="13">
                  <c:v>385.72199999999998</c:v>
                </c:pt>
                <c:pt idx="14">
                  <c:v>378.40800000000002</c:v>
                </c:pt>
                <c:pt idx="15">
                  <c:v>382.65</c:v>
                </c:pt>
                <c:pt idx="16">
                  <c:v>222.048</c:v>
                </c:pt>
                <c:pt idx="17">
                  <c:v>535.23</c:v>
                </c:pt>
                <c:pt idx="18">
                  <c:v>445.31400000000002</c:v>
                </c:pt>
                <c:pt idx="19">
                  <c:v>832.29600000000005</c:v>
                </c:pt>
                <c:pt idx="20">
                  <c:v>331.47</c:v>
                </c:pt>
                <c:pt idx="21">
                  <c:v>522.27</c:v>
                </c:pt>
                <c:pt idx="22">
                  <c:v>389.53199999999998</c:v>
                </c:pt>
                <c:pt idx="23">
                  <c:v>475.18200000000002</c:v>
                </c:pt>
                <c:pt idx="24">
                  <c:v>277.98</c:v>
                </c:pt>
                <c:pt idx="25">
                  <c:v>504.75</c:v>
                </c:pt>
                <c:pt idx="26">
                  <c:v>413.88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BE0-4176-8285-C05CDE6C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9842"/>
        <c:axId val="544789118"/>
      </c:lineChart>
      <c:catAx>
        <c:axId val="1643098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9118"/>
        <c:crosses val="autoZero"/>
        <c:auto val="1"/>
        <c:lblAlgn val="ctr"/>
        <c:lblOffset val="100"/>
        <c:noMultiLvlLbl val="0"/>
      </c:catAx>
      <c:valAx>
        <c:axId val="544789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09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P图1!$C$29:$C$52</c:f>
              <c:numCache>
                <c:formatCode>0.00_ </c:formatCode>
                <c:ptCount val="24"/>
                <c:pt idx="0">
                  <c:v>260.75400000000002</c:v>
                </c:pt>
                <c:pt idx="1">
                  <c:v>269.13600000000002</c:v>
                </c:pt>
                <c:pt idx="2">
                  <c:v>266.39400000000001</c:v>
                </c:pt>
                <c:pt idx="3">
                  <c:v>282.702</c:v>
                </c:pt>
                <c:pt idx="4">
                  <c:v>312.726</c:v>
                </c:pt>
                <c:pt idx="5">
                  <c:v>280.56599999999997</c:v>
                </c:pt>
                <c:pt idx="6">
                  <c:v>204.672</c:v>
                </c:pt>
                <c:pt idx="7">
                  <c:v>318.20999999999998</c:v>
                </c:pt>
                <c:pt idx="8">
                  <c:v>405.07799999999997</c:v>
                </c:pt>
                <c:pt idx="9">
                  <c:v>370.63799999999998</c:v>
                </c:pt>
                <c:pt idx="10">
                  <c:v>400.05</c:v>
                </c:pt>
                <c:pt idx="11" formatCode="General">
                  <c:v>416.56</c:v>
                </c:pt>
                <c:pt idx="12">
                  <c:v>545.4</c:v>
                </c:pt>
                <c:pt idx="13">
                  <c:v>423.4</c:v>
                </c:pt>
                <c:pt idx="14">
                  <c:v>279.10000000000002</c:v>
                </c:pt>
                <c:pt idx="15">
                  <c:v>458.2</c:v>
                </c:pt>
                <c:pt idx="16">
                  <c:v>523.4</c:v>
                </c:pt>
                <c:pt idx="17">
                  <c:v>234.6</c:v>
                </c:pt>
                <c:pt idx="18">
                  <c:v>345.1</c:v>
                </c:pt>
                <c:pt idx="19">
                  <c:v>359.4</c:v>
                </c:pt>
                <c:pt idx="20">
                  <c:v>432</c:v>
                </c:pt>
                <c:pt idx="21">
                  <c:v>781.4</c:v>
                </c:pt>
                <c:pt idx="22">
                  <c:v>423.2</c:v>
                </c:pt>
                <c:pt idx="23">
                  <c:v>750.4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E5-42F0-8DEF-DE8067B7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84085"/>
        <c:axId val="605617390"/>
      </c:lineChart>
      <c:catAx>
        <c:axId val="291184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617390"/>
        <c:crosses val="autoZero"/>
        <c:auto val="1"/>
        <c:lblAlgn val="ctr"/>
        <c:lblOffset val="100"/>
        <c:noMultiLvlLbl val="0"/>
      </c:catAx>
      <c:valAx>
        <c:axId val="605617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1184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P图1!$B$2:$B$28</c:f>
              <c:numCache>
                <c:formatCode>0.00_ </c:formatCode>
                <c:ptCount val="27"/>
                <c:pt idx="0">
                  <c:v>859.79</c:v>
                </c:pt>
                <c:pt idx="1">
                  <c:v>509.52</c:v>
                </c:pt>
                <c:pt idx="2">
                  <c:v>312.42</c:v>
                </c:pt>
                <c:pt idx="3">
                  <c:v>674.88</c:v>
                </c:pt>
                <c:pt idx="4">
                  <c:v>992.63</c:v>
                </c:pt>
                <c:pt idx="5">
                  <c:v>733.81</c:v>
                </c:pt>
                <c:pt idx="6">
                  <c:v>922.27</c:v>
                </c:pt>
                <c:pt idx="7">
                  <c:v>476.25</c:v>
                </c:pt>
                <c:pt idx="8">
                  <c:v>442.21</c:v>
                </c:pt>
                <c:pt idx="9">
                  <c:v>533.91</c:v>
                </c:pt>
                <c:pt idx="10">
                  <c:v>474.47</c:v>
                </c:pt>
                <c:pt idx="11">
                  <c:v>488.7</c:v>
                </c:pt>
                <c:pt idx="12">
                  <c:v>709.17</c:v>
                </c:pt>
                <c:pt idx="13">
                  <c:v>642.87</c:v>
                </c:pt>
                <c:pt idx="14">
                  <c:v>630.67999999999995</c:v>
                </c:pt>
                <c:pt idx="15">
                  <c:v>637.75</c:v>
                </c:pt>
                <c:pt idx="16">
                  <c:v>370.08</c:v>
                </c:pt>
                <c:pt idx="17">
                  <c:v>892.05</c:v>
                </c:pt>
                <c:pt idx="18">
                  <c:v>742.19</c:v>
                </c:pt>
                <c:pt idx="19">
                  <c:v>1387.16</c:v>
                </c:pt>
                <c:pt idx="20">
                  <c:v>552.45000000000005</c:v>
                </c:pt>
                <c:pt idx="21">
                  <c:v>870.45</c:v>
                </c:pt>
                <c:pt idx="22">
                  <c:v>649.22</c:v>
                </c:pt>
                <c:pt idx="23">
                  <c:v>791.97</c:v>
                </c:pt>
                <c:pt idx="24">
                  <c:v>463.3</c:v>
                </c:pt>
                <c:pt idx="25">
                  <c:v>841.25</c:v>
                </c:pt>
                <c:pt idx="26">
                  <c:v>689.8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E-4062-883E-130A0451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40557"/>
        <c:axId val="952916572"/>
      </c:lineChart>
      <c:catAx>
        <c:axId val="3003405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16572"/>
        <c:crosses val="autoZero"/>
        <c:auto val="1"/>
        <c:lblAlgn val="ctr"/>
        <c:lblOffset val="100"/>
        <c:noMultiLvlLbl val="0"/>
      </c:catAx>
      <c:valAx>
        <c:axId val="952916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3405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P图1!$B$29:$B$52</c:f>
              <c:numCache>
                <c:formatCode>0.00_ </c:formatCode>
                <c:ptCount val="24"/>
                <c:pt idx="0">
                  <c:v>434.59</c:v>
                </c:pt>
                <c:pt idx="1">
                  <c:v>448.56</c:v>
                </c:pt>
                <c:pt idx="2">
                  <c:v>443.99</c:v>
                </c:pt>
                <c:pt idx="3">
                  <c:v>471.17</c:v>
                </c:pt>
                <c:pt idx="4">
                  <c:v>521.21</c:v>
                </c:pt>
                <c:pt idx="5">
                  <c:v>467.61</c:v>
                </c:pt>
                <c:pt idx="6">
                  <c:v>341.12</c:v>
                </c:pt>
                <c:pt idx="7">
                  <c:v>530.35</c:v>
                </c:pt>
                <c:pt idx="8">
                  <c:v>675.13</c:v>
                </c:pt>
                <c:pt idx="9">
                  <c:v>617.73</c:v>
                </c:pt>
                <c:pt idx="10">
                  <c:v>666.75</c:v>
                </c:pt>
                <c:pt idx="11">
                  <c:v>720.6</c:v>
                </c:pt>
                <c:pt idx="12">
                  <c:v>775.4</c:v>
                </c:pt>
                <c:pt idx="13">
                  <c:v>423.4</c:v>
                </c:pt>
                <c:pt idx="14">
                  <c:v>279.10000000000002</c:v>
                </c:pt>
                <c:pt idx="15">
                  <c:v>580</c:v>
                </c:pt>
                <c:pt idx="16">
                  <c:v>649.79999999999995</c:v>
                </c:pt>
                <c:pt idx="17">
                  <c:v>309.3</c:v>
                </c:pt>
                <c:pt idx="18">
                  <c:v>491</c:v>
                </c:pt>
                <c:pt idx="19">
                  <c:v>523.6</c:v>
                </c:pt>
                <c:pt idx="20">
                  <c:v>574.79999999999995</c:v>
                </c:pt>
                <c:pt idx="21">
                  <c:v>906.2</c:v>
                </c:pt>
                <c:pt idx="22">
                  <c:v>509.2</c:v>
                </c:pt>
                <c:pt idx="23">
                  <c:v>941.4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AE9-AAB1-72D06BB4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71477"/>
        <c:axId val="564913512"/>
      </c:lineChart>
      <c:catAx>
        <c:axId val="719471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13512"/>
        <c:crosses val="autoZero"/>
        <c:auto val="1"/>
        <c:lblAlgn val="ctr"/>
        <c:lblOffset val="100"/>
        <c:noMultiLvlLbl val="0"/>
      </c:catAx>
      <c:valAx>
        <c:axId val="5649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71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P图1!$B$40:$B$52</c:f>
              <c:numCache>
                <c:formatCode>0.00_ </c:formatCode>
                <c:ptCount val="13"/>
                <c:pt idx="0">
                  <c:v>720.6</c:v>
                </c:pt>
                <c:pt idx="1">
                  <c:v>775.4</c:v>
                </c:pt>
                <c:pt idx="2">
                  <c:v>423.4</c:v>
                </c:pt>
                <c:pt idx="3">
                  <c:v>279.10000000000002</c:v>
                </c:pt>
                <c:pt idx="4">
                  <c:v>580</c:v>
                </c:pt>
                <c:pt idx="5">
                  <c:v>649.79999999999995</c:v>
                </c:pt>
                <c:pt idx="6">
                  <c:v>309.3</c:v>
                </c:pt>
                <c:pt idx="7">
                  <c:v>491</c:v>
                </c:pt>
                <c:pt idx="8">
                  <c:v>523.6</c:v>
                </c:pt>
                <c:pt idx="9">
                  <c:v>574.79999999999995</c:v>
                </c:pt>
                <c:pt idx="10">
                  <c:v>906.2</c:v>
                </c:pt>
                <c:pt idx="11">
                  <c:v>509.2</c:v>
                </c:pt>
                <c:pt idx="12">
                  <c:v>941.4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F5-4BE4-A3CC-B6A034263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47411"/>
        <c:axId val="705560600"/>
      </c:scatterChart>
      <c:valAx>
        <c:axId val="4516474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60600"/>
        <c:crosses val="autoZero"/>
        <c:crossBetween val="midCat"/>
      </c:valAx>
      <c:valAx>
        <c:axId val="7055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474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535305</xdr:colOff>
      <xdr:row>3</xdr:row>
      <xdr:rowOff>156210</xdr:rowOff>
    </xdr:from>
    <xdr:to>
      <xdr:col>10</xdr:col>
      <xdr:colOff>137795</xdr:colOff>
      <xdr:row>17</xdr:row>
      <xdr:rowOff>48260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325120</xdr:colOff>
      <xdr:row>20</xdr:row>
      <xdr:rowOff>33020</xdr:rowOff>
    </xdr:from>
    <xdr:to>
      <xdr:col>10</xdr:col>
      <xdr:colOff>572135</xdr:colOff>
      <xdr:row>33</xdr:row>
      <xdr:rowOff>101600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680720</xdr:colOff>
      <xdr:row>33</xdr:row>
      <xdr:rowOff>19050</xdr:rowOff>
    </xdr:from>
    <xdr:to>
      <xdr:col>10</xdr:col>
      <xdr:colOff>394970</xdr:colOff>
      <xdr:row>46</xdr:row>
      <xdr:rowOff>132080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370840</xdr:colOff>
      <xdr:row>3</xdr:row>
      <xdr:rowOff>114300</xdr:rowOff>
    </xdr:from>
    <xdr:to>
      <xdr:col>17</xdr:col>
      <xdr:colOff>320040</xdr:colOff>
      <xdr:row>18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111760</xdr:colOff>
      <xdr:row>19</xdr:row>
      <xdr:rowOff>144780</xdr:rowOff>
    </xdr:from>
    <xdr:to>
      <xdr:col>17</xdr:col>
      <xdr:colOff>60960</xdr:colOff>
      <xdr:row>34</xdr:row>
      <xdr:rowOff>144780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119380</xdr:colOff>
      <xdr:row>35</xdr:row>
      <xdr:rowOff>12700</xdr:rowOff>
    </xdr:from>
    <xdr:to>
      <xdr:col>11</xdr:col>
      <xdr:colOff>487680</xdr:colOff>
      <xdr:row>50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237;&#31295;&#35770;&#25991;/&#33521;&#25991;/5&#40555;&#23792;&#22303;&#22756;&#27700;&#23545;&#38477;&#38632;&#30340;&#21709;&#24212;&#21450;&#34917;&#32473;/&#40555;&#23792;&#25968;&#25454;&#22788;&#29702;/&#25968;&#25454;&#22788;&#29702;CCC/20230925&#25968;&#25454;&#32508;&#21512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P-a"/>
      <sheetName val="P-b-d"/>
      <sheetName val="runoff"/>
      <sheetName val="模拟数据"/>
    </sheetNames>
    <sheetDataSet>
      <sheetData sheetId="0"/>
      <sheetData sheetId="1">
        <row r="1">
          <cell r="B1" t="str">
            <v>P（mm）</v>
          </cell>
        </row>
        <row r="2">
          <cell r="A2">
            <v>1973</v>
          </cell>
          <cell r="B2">
            <v>859.79</v>
          </cell>
        </row>
        <row r="3">
          <cell r="A3">
            <v>1974</v>
          </cell>
          <cell r="B3">
            <v>509.52</v>
          </cell>
        </row>
        <row r="4">
          <cell r="A4">
            <v>1975</v>
          </cell>
          <cell r="B4">
            <v>312.42</v>
          </cell>
        </row>
        <row r="5">
          <cell r="A5">
            <v>1976</v>
          </cell>
          <cell r="B5">
            <v>674.88</v>
          </cell>
        </row>
        <row r="6">
          <cell r="A6">
            <v>1977</v>
          </cell>
          <cell r="B6">
            <v>992.63</v>
          </cell>
        </row>
        <row r="7">
          <cell r="A7">
            <v>1978</v>
          </cell>
          <cell r="B7">
            <v>733.81</v>
          </cell>
        </row>
        <row r="8">
          <cell r="A8">
            <v>1979</v>
          </cell>
          <cell r="B8">
            <v>922.27</v>
          </cell>
        </row>
        <row r="9">
          <cell r="A9">
            <v>1980</v>
          </cell>
          <cell r="B9">
            <v>476.25</v>
          </cell>
        </row>
        <row r="10">
          <cell r="A10">
            <v>1981</v>
          </cell>
          <cell r="B10">
            <v>442.21</v>
          </cell>
        </row>
        <row r="11">
          <cell r="A11">
            <v>1982</v>
          </cell>
          <cell r="B11">
            <v>533.91</v>
          </cell>
        </row>
        <row r="12">
          <cell r="A12">
            <v>1983</v>
          </cell>
          <cell r="B12">
            <v>474.47</v>
          </cell>
        </row>
        <row r="13">
          <cell r="A13">
            <v>1984</v>
          </cell>
          <cell r="B13">
            <v>488.7</v>
          </cell>
        </row>
        <row r="14">
          <cell r="A14">
            <v>1985</v>
          </cell>
          <cell r="B14">
            <v>709.17</v>
          </cell>
        </row>
        <row r="15">
          <cell r="A15">
            <v>1986</v>
          </cell>
          <cell r="B15">
            <v>642.87</v>
          </cell>
        </row>
        <row r="16">
          <cell r="A16">
            <v>1987</v>
          </cell>
          <cell r="B16">
            <v>630.67999999999995</v>
          </cell>
        </row>
        <row r="17">
          <cell r="A17">
            <v>1988</v>
          </cell>
          <cell r="B17">
            <v>637.75</v>
          </cell>
        </row>
        <row r="18">
          <cell r="A18">
            <v>1989</v>
          </cell>
          <cell r="B18">
            <v>370.08</v>
          </cell>
        </row>
        <row r="19">
          <cell r="A19">
            <v>1990</v>
          </cell>
          <cell r="B19">
            <v>892.05</v>
          </cell>
        </row>
        <row r="20">
          <cell r="A20">
            <v>1991</v>
          </cell>
          <cell r="B20">
            <v>742.19</v>
          </cell>
        </row>
        <row r="21">
          <cell r="A21">
            <v>1992</v>
          </cell>
          <cell r="B21">
            <v>1387.16</v>
          </cell>
        </row>
        <row r="22">
          <cell r="A22">
            <v>1993</v>
          </cell>
          <cell r="B22">
            <v>552.45000000000005</v>
          </cell>
        </row>
        <row r="23">
          <cell r="A23">
            <v>1994</v>
          </cell>
          <cell r="B23">
            <v>870.45</v>
          </cell>
        </row>
        <row r="24">
          <cell r="A24">
            <v>1995</v>
          </cell>
          <cell r="B24">
            <v>649.22</v>
          </cell>
        </row>
        <row r="25">
          <cell r="A25">
            <v>1996</v>
          </cell>
          <cell r="B25">
            <v>791.97</v>
          </cell>
        </row>
        <row r="26">
          <cell r="A26">
            <v>1997</v>
          </cell>
          <cell r="B26">
            <v>463.3</v>
          </cell>
        </row>
        <row r="27">
          <cell r="A27">
            <v>1998</v>
          </cell>
          <cell r="B27">
            <v>841.25</v>
          </cell>
        </row>
        <row r="28">
          <cell r="A28">
            <v>1999</v>
          </cell>
          <cell r="B28">
            <v>689.8</v>
          </cell>
        </row>
        <row r="29">
          <cell r="A29">
            <v>2000</v>
          </cell>
          <cell r="B29">
            <v>434.59</v>
          </cell>
        </row>
        <row r="30">
          <cell r="A30">
            <v>2001</v>
          </cell>
          <cell r="B30">
            <v>448.56</v>
          </cell>
        </row>
        <row r="31">
          <cell r="A31">
            <v>2002</v>
          </cell>
          <cell r="B31">
            <v>443.99</v>
          </cell>
        </row>
        <row r="32">
          <cell r="A32">
            <v>2003</v>
          </cell>
          <cell r="B32">
            <v>471.17</v>
          </cell>
        </row>
        <row r="33">
          <cell r="A33">
            <v>2004</v>
          </cell>
          <cell r="B33">
            <v>521.21</v>
          </cell>
        </row>
        <row r="34">
          <cell r="A34">
            <v>2005</v>
          </cell>
          <cell r="B34">
            <v>467.61</v>
          </cell>
        </row>
        <row r="35">
          <cell r="A35">
            <v>2006</v>
          </cell>
          <cell r="B35">
            <v>341.12</v>
          </cell>
        </row>
        <row r="36">
          <cell r="A36">
            <v>2007</v>
          </cell>
          <cell r="B36">
            <v>530.35</v>
          </cell>
        </row>
        <row r="37">
          <cell r="A37">
            <v>2008</v>
          </cell>
          <cell r="B37">
            <v>675.13</v>
          </cell>
        </row>
        <row r="38">
          <cell r="A38">
            <v>2009</v>
          </cell>
          <cell r="B38">
            <v>617.73</v>
          </cell>
        </row>
        <row r="39">
          <cell r="A39">
            <v>2010</v>
          </cell>
          <cell r="B39">
            <v>666.75</v>
          </cell>
        </row>
        <row r="40">
          <cell r="A40">
            <v>2011</v>
          </cell>
          <cell r="B40">
            <v>788.67</v>
          </cell>
        </row>
        <row r="41">
          <cell r="A41">
            <v>2012</v>
          </cell>
          <cell r="B41">
            <v>773.43</v>
          </cell>
        </row>
        <row r="42">
          <cell r="A42">
            <v>2013</v>
          </cell>
          <cell r="B42">
            <v>661.92</v>
          </cell>
        </row>
        <row r="43">
          <cell r="A43">
            <v>2014</v>
          </cell>
          <cell r="B43">
            <v>524.51</v>
          </cell>
        </row>
        <row r="44">
          <cell r="A44">
            <v>2015</v>
          </cell>
          <cell r="B44">
            <v>483.36</v>
          </cell>
        </row>
        <row r="45">
          <cell r="A45">
            <v>2016</v>
          </cell>
          <cell r="B45">
            <v>735.08</v>
          </cell>
        </row>
        <row r="46">
          <cell r="A46">
            <v>2017</v>
          </cell>
          <cell r="B46">
            <v>710.44</v>
          </cell>
        </row>
        <row r="47">
          <cell r="A47">
            <v>2018</v>
          </cell>
          <cell r="B47">
            <v>672.34</v>
          </cell>
        </row>
        <row r="48">
          <cell r="A48">
            <v>2019</v>
          </cell>
          <cell r="B48">
            <v>431.04</v>
          </cell>
        </row>
        <row r="49">
          <cell r="A49">
            <v>2020</v>
          </cell>
          <cell r="B49">
            <v>559.6</v>
          </cell>
        </row>
        <row r="50">
          <cell r="A50">
            <v>2021</v>
          </cell>
          <cell r="B50">
            <v>924.1</v>
          </cell>
        </row>
        <row r="51">
          <cell r="A51">
            <v>2022</v>
          </cell>
          <cell r="B51">
            <v>481.6</v>
          </cell>
        </row>
        <row r="52">
          <cell r="A52">
            <v>2023</v>
          </cell>
          <cell r="B52">
            <v>800</v>
          </cell>
        </row>
        <row r="53">
          <cell r="A53" t="str">
            <v>多年同期</v>
          </cell>
          <cell r="B53">
            <v>636.38333333333298</v>
          </cell>
        </row>
        <row r="54">
          <cell r="A54" t="str">
            <v>多年同期</v>
          </cell>
          <cell r="B54">
            <v>585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5"/>
  <sheetViews>
    <sheetView workbookViewId="0">
      <selection activeCell="K5" sqref="K5"/>
    </sheetView>
  </sheetViews>
  <sheetFormatPr defaultColWidth="8.875" defaultRowHeight="13.5"/>
  <cols>
    <col min="2" max="2" width="12.625" customWidth="1"/>
    <col min="3" max="3" width="11.5" customWidth="1"/>
    <col min="4" max="4" width="11.375" customWidth="1"/>
    <col min="5" max="5" width="12.125" customWidth="1"/>
  </cols>
  <sheetData>
    <row r="3" spans="1:10" ht="47.25">
      <c r="A3" s="214" t="s">
        <v>0</v>
      </c>
      <c r="B3" s="214" t="s">
        <v>1</v>
      </c>
      <c r="C3" s="214" t="s">
        <v>2</v>
      </c>
      <c r="D3" s="214" t="s">
        <v>3</v>
      </c>
      <c r="E3" s="214" t="s">
        <v>4</v>
      </c>
      <c r="F3" s="214" t="s">
        <v>5</v>
      </c>
      <c r="G3" s="214" t="s">
        <v>6</v>
      </c>
      <c r="H3" s="214" t="s">
        <v>7</v>
      </c>
      <c r="I3" s="218"/>
      <c r="J3" s="219"/>
    </row>
    <row r="4" spans="1:10" ht="15.75">
      <c r="A4" s="215" t="s">
        <v>8</v>
      </c>
      <c r="B4" s="215">
        <v>142.43</v>
      </c>
      <c r="C4" s="215" t="s">
        <v>9</v>
      </c>
      <c r="D4" s="215" t="s">
        <v>10</v>
      </c>
      <c r="E4" s="215">
        <v>95</v>
      </c>
      <c r="F4" s="215">
        <v>15</v>
      </c>
      <c r="G4" s="216">
        <v>2.69</v>
      </c>
      <c r="H4" s="215">
        <v>95</v>
      </c>
    </row>
    <row r="5" spans="1:10" ht="15.75">
      <c r="A5" s="217" t="s">
        <v>11</v>
      </c>
      <c r="B5" s="217">
        <v>160.49</v>
      </c>
      <c r="C5" s="217" t="s">
        <v>12</v>
      </c>
      <c r="D5" s="217" t="s">
        <v>13</v>
      </c>
      <c r="E5" s="217">
        <v>80</v>
      </c>
      <c r="F5" s="217">
        <v>15</v>
      </c>
      <c r="G5" s="217">
        <v>4.09</v>
      </c>
      <c r="H5" s="217">
        <v>35</v>
      </c>
    </row>
  </sheetData>
  <phoneticPr fontId="4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3"/>
  <sheetViews>
    <sheetView topLeftCell="A62" zoomScale="85" zoomScaleNormal="85" workbookViewId="0">
      <selection activeCell="J82" sqref="J82"/>
    </sheetView>
  </sheetViews>
  <sheetFormatPr defaultColWidth="8.875" defaultRowHeight="13.5"/>
  <cols>
    <col min="1" max="1" width="22" customWidth="1"/>
    <col min="2" max="2" width="11.25" style="22" customWidth="1"/>
    <col min="3" max="3" width="5.875" style="22" customWidth="1"/>
    <col min="4" max="5" width="8.875" style="22"/>
    <col min="6" max="6" width="12.875" style="22"/>
    <col min="7" max="7" width="13.5" style="22" customWidth="1"/>
    <col min="8" max="8" width="13.375" style="22" customWidth="1"/>
    <col min="9" max="9" width="6.625" style="22" customWidth="1"/>
    <col min="10" max="13" width="12.875" style="22"/>
    <col min="14" max="14" width="9.875" style="22" customWidth="1"/>
    <col min="15" max="15" width="12.875"/>
    <col min="16" max="22" width="14.125"/>
    <col min="23" max="30" width="12.875"/>
  </cols>
  <sheetData>
    <row r="1" spans="1:16" ht="27" customHeight="1">
      <c r="B1" s="232" t="s">
        <v>285</v>
      </c>
      <c r="C1" s="232"/>
      <c r="D1" s="232"/>
      <c r="E1" s="232"/>
      <c r="F1" s="232"/>
      <c r="G1" s="22" t="s">
        <v>286</v>
      </c>
    </row>
    <row r="2" spans="1:16">
      <c r="A2" s="44"/>
      <c r="B2" s="22" t="s">
        <v>182</v>
      </c>
      <c r="C2" s="22" t="s">
        <v>11</v>
      </c>
      <c r="D2" s="22" t="s">
        <v>287</v>
      </c>
      <c r="E2" s="22" t="s">
        <v>288</v>
      </c>
      <c r="F2" s="22" t="s">
        <v>288</v>
      </c>
      <c r="G2" s="22" t="s">
        <v>288</v>
      </c>
      <c r="H2" s="22" t="s">
        <v>289</v>
      </c>
      <c r="I2" s="22" t="s">
        <v>264</v>
      </c>
      <c r="J2" s="22" t="s">
        <v>287</v>
      </c>
      <c r="K2" s="22" t="s">
        <v>288</v>
      </c>
      <c r="L2" s="22" t="s">
        <v>288</v>
      </c>
      <c r="M2" s="22" t="s">
        <v>288</v>
      </c>
      <c r="N2" s="22" t="s">
        <v>289</v>
      </c>
    </row>
    <row r="3" spans="1:16">
      <c r="A3" s="2">
        <v>2011</v>
      </c>
      <c r="B3" s="18" t="s">
        <v>184</v>
      </c>
      <c r="D3" s="22">
        <v>34.26</v>
      </c>
      <c r="E3" s="22">
        <v>34.14</v>
      </c>
      <c r="F3" s="22">
        <v>26.72</v>
      </c>
      <c r="G3" s="22">
        <v>21.568000000000001</v>
      </c>
      <c r="H3" s="22">
        <v>13.771800000000001</v>
      </c>
      <c r="J3" s="22">
        <v>22.22</v>
      </c>
      <c r="K3" s="22">
        <v>16.399999999999999</v>
      </c>
      <c r="L3" s="22">
        <v>15.8</v>
      </c>
      <c r="M3" s="22">
        <v>25.62</v>
      </c>
      <c r="N3" s="22">
        <v>19.8</v>
      </c>
      <c r="P3" s="18">
        <v>69.8</v>
      </c>
    </row>
    <row r="4" spans="1:16">
      <c r="A4" s="2"/>
      <c r="B4" s="18" t="s">
        <v>184</v>
      </c>
      <c r="D4" s="22">
        <v>34.6</v>
      </c>
      <c r="E4" s="22">
        <v>30.7</v>
      </c>
      <c r="F4" s="22">
        <v>20.92</v>
      </c>
      <c r="G4" s="22">
        <v>23.391999999999999</v>
      </c>
      <c r="H4" s="22">
        <v>15.2082</v>
      </c>
      <c r="J4" s="22">
        <v>22.223909597396801</v>
      </c>
      <c r="K4" s="22">
        <v>16.257806873321599</v>
      </c>
      <c r="L4" s="22">
        <v>15.902899208068799</v>
      </c>
      <c r="M4" s="22">
        <v>25.714953899383602</v>
      </c>
      <c r="N4" s="22">
        <v>19.791383109092799</v>
      </c>
      <c r="P4" s="18">
        <v>47.7</v>
      </c>
    </row>
    <row r="5" spans="1:16">
      <c r="A5" s="2"/>
      <c r="B5" s="18" t="s">
        <v>185</v>
      </c>
      <c r="D5" s="22">
        <v>48.52</v>
      </c>
      <c r="E5" s="22">
        <v>34.020000000000003</v>
      </c>
      <c r="F5" s="22">
        <v>28.66</v>
      </c>
      <c r="G5" s="22">
        <v>14.688000000000001</v>
      </c>
      <c r="H5" s="22">
        <v>16.2288</v>
      </c>
      <c r="J5" s="22">
        <v>26.986666666666601</v>
      </c>
      <c r="K5" s="22">
        <v>22.74</v>
      </c>
      <c r="L5" s="22">
        <v>17.239999999999998</v>
      </c>
      <c r="M5" s="22">
        <v>23.74</v>
      </c>
      <c r="N5" s="22">
        <v>17.52</v>
      </c>
      <c r="P5" s="18">
        <v>71.400000000000006</v>
      </c>
    </row>
    <row r="6" spans="1:16">
      <c r="A6" s="2">
        <v>2012</v>
      </c>
      <c r="B6" s="18" t="s">
        <v>184</v>
      </c>
      <c r="D6" s="22">
        <v>28</v>
      </c>
      <c r="E6" s="22">
        <v>31.26</v>
      </c>
      <c r="F6" s="22">
        <v>24.78</v>
      </c>
      <c r="G6" s="22">
        <v>6.0575999999999999</v>
      </c>
      <c r="H6" s="22">
        <v>4.4625599999999999</v>
      </c>
      <c r="J6" s="22">
        <v>25.175572633743201</v>
      </c>
      <c r="K6" s="22">
        <v>15.9431750774382</v>
      </c>
      <c r="L6" s="22">
        <v>2.6544868946075999</v>
      </c>
      <c r="M6" s="22">
        <v>11.096946895122599</v>
      </c>
      <c r="N6" s="22">
        <v>1.4064878225326001</v>
      </c>
      <c r="P6" s="18">
        <v>61.6</v>
      </c>
    </row>
    <row r="7" spans="1:16">
      <c r="A7" s="2"/>
      <c r="B7" s="46" t="s">
        <v>190</v>
      </c>
      <c r="D7" s="22">
        <v>30.12</v>
      </c>
      <c r="E7" s="22">
        <v>25.78</v>
      </c>
      <c r="F7" s="22">
        <v>18.12</v>
      </c>
      <c r="G7" s="22">
        <v>2.8775999999999899</v>
      </c>
      <c r="H7" s="22">
        <v>4.4391600000000002</v>
      </c>
      <c r="J7" s="22">
        <v>26.1210365581512</v>
      </c>
      <c r="K7" s="22">
        <v>13.508040361404399</v>
      </c>
      <c r="L7" s="22">
        <v>23.433951091766399</v>
      </c>
      <c r="M7" s="22">
        <v>8.6901553583146001</v>
      </c>
      <c r="N7" s="22">
        <v>7.2484242343901997</v>
      </c>
      <c r="P7" s="18">
        <v>164.8</v>
      </c>
    </row>
    <row r="8" spans="1:16">
      <c r="A8" s="2"/>
      <c r="B8" s="18" t="s">
        <v>185</v>
      </c>
      <c r="D8" s="22">
        <v>41.26</v>
      </c>
      <c r="E8" s="22">
        <v>19.260000000000002</v>
      </c>
      <c r="F8" s="22">
        <v>15.42</v>
      </c>
      <c r="G8" s="22">
        <v>2.8775999999999899</v>
      </c>
      <c r="H8" s="22">
        <v>4.4391600000000002</v>
      </c>
      <c r="J8" s="22">
        <v>26.714998483658</v>
      </c>
      <c r="K8" s="22">
        <v>16.726884245872601</v>
      </c>
      <c r="L8" s="22">
        <v>19.0376728773116</v>
      </c>
      <c r="M8" s="22">
        <v>13.82514834404</v>
      </c>
      <c r="N8" s="22">
        <v>9.0872377157211996</v>
      </c>
      <c r="P8" s="18">
        <v>97.6</v>
      </c>
    </row>
    <row r="9" spans="1:16">
      <c r="A9" s="2">
        <v>2013</v>
      </c>
      <c r="B9" s="18" t="s">
        <v>184</v>
      </c>
      <c r="D9" s="22">
        <v>24.88</v>
      </c>
      <c r="E9" s="22">
        <v>22.48</v>
      </c>
      <c r="F9" s="22">
        <v>20.86</v>
      </c>
      <c r="G9" s="22">
        <v>7.7351999999999999</v>
      </c>
      <c r="H9" s="22">
        <v>7.7017199999999999</v>
      </c>
      <c r="J9" s="22">
        <v>34.097149968147399</v>
      </c>
      <c r="K9" s="22">
        <v>20.442572236061199</v>
      </c>
      <c r="L9" s="22">
        <v>0.17123818397519799</v>
      </c>
      <c r="M9" s="22">
        <v>8.6901553583146001</v>
      </c>
      <c r="N9" s="22">
        <v>7.2484242343901997</v>
      </c>
      <c r="P9" s="18">
        <v>42.8</v>
      </c>
    </row>
    <row r="10" spans="1:16">
      <c r="A10" s="2">
        <v>2013</v>
      </c>
      <c r="B10" s="18" t="s">
        <v>184</v>
      </c>
      <c r="D10" s="22">
        <v>44.32</v>
      </c>
      <c r="E10" s="22">
        <v>29.9</v>
      </c>
      <c r="F10" s="22">
        <v>22.76</v>
      </c>
      <c r="G10" s="22">
        <v>2</v>
      </c>
      <c r="H10" s="22">
        <v>3.3079999999999998</v>
      </c>
      <c r="J10" s="22">
        <v>9.8356574773788008</v>
      </c>
      <c r="K10" s="22">
        <v>15.9431750774382</v>
      </c>
      <c r="L10" s="22">
        <v>20.86</v>
      </c>
      <c r="M10" s="22">
        <v>7.7351999999999999</v>
      </c>
      <c r="N10" s="22">
        <v>2.3111999999999999</v>
      </c>
      <c r="P10" s="18">
        <v>26.8</v>
      </c>
    </row>
    <row r="11" spans="1:16">
      <c r="A11" s="29">
        <v>2015</v>
      </c>
      <c r="B11" s="18" t="s">
        <v>185</v>
      </c>
      <c r="D11" s="22">
        <v>35.799999999999997</v>
      </c>
      <c r="E11" s="22">
        <v>23.4</v>
      </c>
      <c r="F11" s="22">
        <v>47</v>
      </c>
      <c r="G11" s="22">
        <v>3.8719999999999999</v>
      </c>
      <c r="H11" s="22">
        <v>7.5861999999999998</v>
      </c>
      <c r="J11" s="22">
        <v>31.5044</v>
      </c>
      <c r="K11" s="22">
        <v>32.077800000000003</v>
      </c>
      <c r="L11" s="22">
        <v>32.077800000000003</v>
      </c>
      <c r="M11" s="22">
        <v>25.379799999999999</v>
      </c>
      <c r="N11" s="22">
        <v>27.050799999999999</v>
      </c>
      <c r="P11" s="19">
        <v>121.6</v>
      </c>
    </row>
    <row r="12" spans="1:16">
      <c r="A12" s="11" t="s">
        <v>187</v>
      </c>
      <c r="B12" s="18" t="s">
        <v>188</v>
      </c>
      <c r="D12" s="22">
        <v>20</v>
      </c>
      <c r="E12" s="22">
        <v>23</v>
      </c>
      <c r="F12" s="22">
        <v>14</v>
      </c>
      <c r="G12" s="22">
        <v>8.66</v>
      </c>
      <c r="H12" s="22">
        <v>9.968</v>
      </c>
      <c r="J12" s="22">
        <v>26.933199999999999</v>
      </c>
      <c r="K12" s="22">
        <v>27.1646</v>
      </c>
      <c r="L12" s="22">
        <v>27.1646</v>
      </c>
      <c r="M12" s="22">
        <v>20.753799999999998</v>
      </c>
      <c r="N12" s="22">
        <v>2.3111999999999999</v>
      </c>
      <c r="P12" s="18">
        <v>59.6</v>
      </c>
    </row>
    <row r="13" spans="1:16">
      <c r="A13" s="5" t="s">
        <v>189</v>
      </c>
      <c r="B13" s="18" t="s">
        <v>190</v>
      </c>
      <c r="D13" s="22">
        <v>36.659999999999997</v>
      </c>
      <c r="E13" s="22">
        <v>35.619999999999997</v>
      </c>
      <c r="F13" s="22">
        <v>35.46</v>
      </c>
      <c r="G13" s="22">
        <v>6.7119999999999997</v>
      </c>
      <c r="H13" s="22">
        <v>9.1181999999999999</v>
      </c>
      <c r="J13" s="22">
        <v>22.558800000000002</v>
      </c>
      <c r="K13" s="22">
        <v>27.914999999999999</v>
      </c>
      <c r="L13" s="22">
        <v>18.4026</v>
      </c>
      <c r="M13" s="22">
        <v>29.647400000000001</v>
      </c>
      <c r="N13" s="22">
        <v>26.271599999999999</v>
      </c>
      <c r="P13" s="18">
        <v>309.2</v>
      </c>
    </row>
    <row r="14" spans="1:16">
      <c r="A14" s="2" t="s">
        <v>191</v>
      </c>
      <c r="B14" s="18" t="s">
        <v>184</v>
      </c>
      <c r="D14" s="22">
        <v>22.74</v>
      </c>
      <c r="E14" s="22">
        <v>24.66</v>
      </c>
      <c r="F14" s="22">
        <v>20.78</v>
      </c>
      <c r="G14" s="22">
        <v>6</v>
      </c>
      <c r="H14" s="22">
        <v>4.9276</v>
      </c>
      <c r="J14" s="22">
        <v>8.7571999999999992</v>
      </c>
      <c r="K14" s="22">
        <v>10.4666</v>
      </c>
      <c r="L14" s="22">
        <v>5.7313999999999998</v>
      </c>
      <c r="M14" s="22">
        <v>3.7008000000000001</v>
      </c>
      <c r="N14" s="22">
        <v>4.9328000000000003</v>
      </c>
      <c r="P14" s="18">
        <v>50.8</v>
      </c>
    </row>
    <row r="15" spans="1:16">
      <c r="A15" s="5">
        <v>2017</v>
      </c>
      <c r="B15" s="18" t="s">
        <v>184</v>
      </c>
      <c r="D15" s="22">
        <v>18.617999999999999</v>
      </c>
      <c r="E15" s="22">
        <v>13.208600000000001</v>
      </c>
      <c r="F15" s="22">
        <v>8.3741999999999894</v>
      </c>
      <c r="G15" s="22">
        <v>0.76819999999999999</v>
      </c>
      <c r="H15" s="22">
        <v>1.0038</v>
      </c>
      <c r="J15" s="22">
        <v>28.617999999999999</v>
      </c>
      <c r="K15" s="22">
        <v>21.208600000000001</v>
      </c>
      <c r="L15" s="22">
        <v>16.374199999999998</v>
      </c>
      <c r="M15" s="22">
        <v>16.824999999999999</v>
      </c>
      <c r="N15" s="22">
        <v>16.748000000000001</v>
      </c>
      <c r="P15" s="18">
        <v>31.2</v>
      </c>
    </row>
    <row r="16" spans="1:16">
      <c r="A16" s="2"/>
      <c r="B16" s="18" t="s">
        <v>188</v>
      </c>
      <c r="D16" s="22">
        <v>21.746200000000002</v>
      </c>
      <c r="E16" s="22">
        <v>16.9208</v>
      </c>
      <c r="F16" s="22">
        <v>12.7766</v>
      </c>
      <c r="G16" s="22">
        <v>1.4441999999999999</v>
      </c>
      <c r="H16" s="22">
        <v>1.6798</v>
      </c>
      <c r="J16" s="22">
        <v>31.746200000000002</v>
      </c>
      <c r="K16" s="22">
        <v>24.9208</v>
      </c>
      <c r="L16" s="22">
        <v>20.776599999999998</v>
      </c>
      <c r="M16" s="22">
        <v>20.928000000000001</v>
      </c>
      <c r="N16" s="22">
        <v>20.960599999999999</v>
      </c>
      <c r="P16" s="18">
        <v>43.6</v>
      </c>
    </row>
    <row r="17" spans="1:16">
      <c r="A17" s="2"/>
      <c r="B17" s="18" t="s">
        <v>188</v>
      </c>
      <c r="D17" s="22">
        <v>16.265000000000001</v>
      </c>
      <c r="E17" s="22">
        <v>15.4642</v>
      </c>
      <c r="F17" s="22">
        <v>6.4813999999999998</v>
      </c>
      <c r="G17" s="22">
        <v>2.9980000000000002</v>
      </c>
      <c r="H17" s="22">
        <v>6.6209540000000002</v>
      </c>
      <c r="J17" s="22">
        <v>18.265000000000001</v>
      </c>
      <c r="K17" s="22">
        <v>15.4642</v>
      </c>
      <c r="L17" s="22">
        <v>6.4813999999999998</v>
      </c>
      <c r="M17" s="22">
        <v>19.900600000000001</v>
      </c>
      <c r="N17" s="22">
        <v>21.789000000000001</v>
      </c>
      <c r="P17" s="18">
        <v>50.8</v>
      </c>
    </row>
    <row r="18" spans="1:16">
      <c r="A18" s="29" t="s">
        <v>290</v>
      </c>
      <c r="B18" s="18" t="s">
        <v>184</v>
      </c>
      <c r="D18" s="22">
        <v>24.793333333333401</v>
      </c>
      <c r="E18" s="22">
        <v>26.893333333333398</v>
      </c>
      <c r="F18" s="22">
        <v>27.0266666666666</v>
      </c>
      <c r="G18" s="22">
        <v>3.24464</v>
      </c>
      <c r="H18" s="22">
        <v>4.8375333333333996</v>
      </c>
      <c r="J18" s="22">
        <v>24.793333333333401</v>
      </c>
      <c r="K18" s="22">
        <v>6.8933333333334001</v>
      </c>
      <c r="L18" s="22">
        <v>7.4176712226868098</v>
      </c>
      <c r="M18" s="22">
        <v>7.0659664471944001</v>
      </c>
      <c r="N18" s="22">
        <v>0.16845018386840099</v>
      </c>
      <c r="P18" s="18">
        <v>32.200000000000003</v>
      </c>
    </row>
    <row r="19" spans="1:16">
      <c r="A19" s="29" t="s">
        <v>194</v>
      </c>
      <c r="B19" s="18" t="s">
        <v>185</v>
      </c>
      <c r="D19" s="22">
        <v>39.753333333333401</v>
      </c>
      <c r="E19" s="22">
        <v>42.82</v>
      </c>
      <c r="F19" s="22">
        <v>39.726666666666603</v>
      </c>
      <c r="G19" s="22">
        <v>7.9546666666667996</v>
      </c>
      <c r="H19" s="22">
        <v>5.6087999999999996</v>
      </c>
      <c r="J19" s="22">
        <v>41.753333333333401</v>
      </c>
      <c r="K19" s="22">
        <v>28.82</v>
      </c>
      <c r="L19" s="22">
        <v>29.724666666666799</v>
      </c>
      <c r="M19" s="22">
        <v>28.42</v>
      </c>
      <c r="N19" s="22">
        <v>14.1</v>
      </c>
      <c r="P19" s="18">
        <v>101.4</v>
      </c>
    </row>
    <row r="20" spans="1:16">
      <c r="A20" s="29" t="s">
        <v>195</v>
      </c>
      <c r="B20" s="18" t="s">
        <v>184</v>
      </c>
      <c r="D20" s="22">
        <v>23.426666666666598</v>
      </c>
      <c r="E20" s="22">
        <v>24.7</v>
      </c>
      <c r="F20" s="22">
        <v>24.16</v>
      </c>
      <c r="G20" s="22">
        <v>7.9080000000002002</v>
      </c>
      <c r="H20" s="22">
        <v>5.56213333333341</v>
      </c>
      <c r="J20" s="22">
        <v>41.426666666666598</v>
      </c>
      <c r="K20" s="22">
        <v>28.7</v>
      </c>
      <c r="L20" s="22">
        <v>22.16</v>
      </c>
      <c r="M20" s="22">
        <v>20.94</v>
      </c>
      <c r="N20" s="22">
        <v>15.52</v>
      </c>
      <c r="P20" s="18">
        <v>34</v>
      </c>
    </row>
    <row r="21" spans="1:16">
      <c r="A21" s="29" t="s">
        <v>196</v>
      </c>
      <c r="B21" s="18" t="s">
        <v>184</v>
      </c>
      <c r="D21" s="22">
        <v>28.9933333333334</v>
      </c>
      <c r="E21" s="22">
        <v>29.1533333333334</v>
      </c>
      <c r="F21" s="22">
        <v>8.76</v>
      </c>
      <c r="G21" s="22">
        <v>7.92</v>
      </c>
      <c r="H21" s="22">
        <v>1.641</v>
      </c>
      <c r="J21" s="22">
        <v>27.205428161621001</v>
      </c>
      <c r="K21" s="22">
        <v>25.011752996444802</v>
      </c>
      <c r="L21" s="22">
        <v>7.4176712226868098</v>
      </c>
      <c r="M21" s="22">
        <v>7.0659664471944001</v>
      </c>
      <c r="N21" s="22">
        <v>0.16845018386840099</v>
      </c>
      <c r="P21" s="18">
        <v>34.799999999999997</v>
      </c>
    </row>
    <row r="22" spans="1:16">
      <c r="A22" s="29" t="s">
        <v>291</v>
      </c>
      <c r="B22" s="54" t="s">
        <v>185</v>
      </c>
      <c r="D22" s="22">
        <v>24.386666666666599</v>
      </c>
      <c r="E22" s="22">
        <v>30.593333333333401</v>
      </c>
      <c r="F22" s="22">
        <v>22.213333333333399</v>
      </c>
      <c r="G22" s="22">
        <v>6.4733333333334002</v>
      </c>
      <c r="H22" s="22">
        <v>11.1494</v>
      </c>
      <c r="J22" s="22">
        <v>50.151426339149403</v>
      </c>
      <c r="K22" s="22">
        <v>37.252708029746998</v>
      </c>
      <c r="L22" s="22">
        <v>26.534088306427002</v>
      </c>
      <c r="M22" s="22">
        <v>28.4584166145324</v>
      </c>
      <c r="N22" s="22">
        <v>16.3239338493348</v>
      </c>
      <c r="P22" s="54">
        <v>149.80000000000001</v>
      </c>
    </row>
    <row r="23" spans="1:16">
      <c r="A23" s="29" t="s">
        <v>198</v>
      </c>
      <c r="B23" s="18" t="s">
        <v>184</v>
      </c>
      <c r="D23" s="22">
        <v>18.8666666666666</v>
      </c>
      <c r="E23" s="22">
        <v>20.88</v>
      </c>
      <c r="F23" s="22">
        <v>13.72</v>
      </c>
      <c r="G23" s="22">
        <v>5.5533333333334003</v>
      </c>
      <c r="H23" s="22">
        <v>11.1494</v>
      </c>
      <c r="J23" s="22">
        <v>21.672652673721402</v>
      </c>
      <c r="K23" s="22">
        <v>11.278473307291801</v>
      </c>
      <c r="L23" s="22">
        <v>5.0477638149262001</v>
      </c>
      <c r="M23" s="22">
        <v>3.5757182693481999</v>
      </c>
      <c r="N23" s="22">
        <v>6.3253721555073996</v>
      </c>
      <c r="P23" s="18">
        <v>31.4</v>
      </c>
    </row>
    <row r="24" spans="1:16">
      <c r="A24" s="29" t="s">
        <v>199</v>
      </c>
      <c r="B24" s="18" t="s">
        <v>184</v>
      </c>
      <c r="D24" s="22">
        <v>22.56</v>
      </c>
      <c r="E24" s="22">
        <v>24.92</v>
      </c>
      <c r="F24" s="22">
        <v>15.7333333333334</v>
      </c>
      <c r="G24" s="22">
        <v>3.2933333333334001</v>
      </c>
      <c r="H24" s="22">
        <v>1.6906000000000001</v>
      </c>
      <c r="J24" s="22">
        <v>41.3423599290848</v>
      </c>
      <c r="K24" s="22">
        <v>21.006102097829199</v>
      </c>
      <c r="L24" s="22">
        <v>13.3936991341908</v>
      </c>
      <c r="M24" s="22">
        <v>13.587483367920001</v>
      </c>
      <c r="N24" s="22">
        <v>21.494011335372999</v>
      </c>
      <c r="P24" s="18">
        <v>50.4</v>
      </c>
    </row>
    <row r="25" spans="1:16">
      <c r="A25" s="29" t="s">
        <v>200</v>
      </c>
      <c r="B25" s="18" t="s">
        <v>184</v>
      </c>
      <c r="D25" s="22">
        <v>31.033333333333399</v>
      </c>
      <c r="E25" s="22">
        <v>31.14</v>
      </c>
      <c r="F25" s="22">
        <v>19.253333333333401</v>
      </c>
      <c r="G25" s="22">
        <v>4.3733333333331998</v>
      </c>
      <c r="H25" s="22">
        <v>3.0834000000000001</v>
      </c>
      <c r="J25" s="22">
        <v>40.267785086631797</v>
      </c>
      <c r="K25" s="22">
        <v>16.061563154856401</v>
      </c>
      <c r="L25" s="22">
        <v>11.9706862576802</v>
      </c>
      <c r="M25" s="22">
        <v>12.4873159631092</v>
      </c>
      <c r="N25" s="22">
        <v>16.931429662704399</v>
      </c>
      <c r="P25" s="18">
        <v>62</v>
      </c>
    </row>
    <row r="26" spans="1:16">
      <c r="A26" s="29" t="s">
        <v>203</v>
      </c>
      <c r="B26" s="18" t="s">
        <v>188</v>
      </c>
      <c r="D26" s="22">
        <v>20.8</v>
      </c>
      <c r="E26" s="22">
        <v>21.34</v>
      </c>
      <c r="F26" s="22">
        <v>13.7</v>
      </c>
      <c r="G26" s="22">
        <v>4.07</v>
      </c>
      <c r="H26" s="22">
        <v>4.2031999999999998</v>
      </c>
      <c r="J26" s="22">
        <v>16.8694271755218</v>
      </c>
      <c r="K26" s="22">
        <v>11.3601009400686</v>
      </c>
      <c r="L26" s="22">
        <v>8.01543782234201</v>
      </c>
      <c r="M26" s="22">
        <v>10.499233360290599</v>
      </c>
      <c r="N26" s="22">
        <v>17.657874698638999</v>
      </c>
      <c r="P26" s="18">
        <v>53.8</v>
      </c>
    </row>
    <row r="27" spans="1:16">
      <c r="A27" s="29" t="s">
        <v>292</v>
      </c>
      <c r="B27" s="18" t="s">
        <v>184</v>
      </c>
      <c r="D27" s="22">
        <v>25.16</v>
      </c>
      <c r="E27" s="22">
        <v>24.4</v>
      </c>
      <c r="F27" s="22">
        <v>18.260000000000002</v>
      </c>
      <c r="G27" s="22">
        <v>1.54</v>
      </c>
      <c r="H27" s="22">
        <v>0.53339999999999999</v>
      </c>
      <c r="J27" s="22">
        <v>15.260258855819799</v>
      </c>
      <c r="K27" s="22">
        <v>33.818684592247003</v>
      </c>
      <c r="L27" s="22">
        <v>26.7734595870972</v>
      </c>
      <c r="M27" s="22">
        <v>12.463641276359599</v>
      </c>
      <c r="N27" s="22">
        <v>8.2134838104195806E-2</v>
      </c>
      <c r="P27" s="18">
        <v>56</v>
      </c>
    </row>
    <row r="28" spans="1:16">
      <c r="A28" s="29" t="s">
        <v>293</v>
      </c>
      <c r="B28" s="18" t="s">
        <v>184</v>
      </c>
      <c r="D28" s="22">
        <v>30.22</v>
      </c>
      <c r="E28" s="22">
        <v>27.04</v>
      </c>
      <c r="F28" s="22">
        <v>16.6733333333334</v>
      </c>
      <c r="G28" s="22">
        <v>7.67</v>
      </c>
      <c r="H28" s="22">
        <v>7.9686666666666</v>
      </c>
      <c r="J28" s="22">
        <v>24.635955142974801</v>
      </c>
      <c r="K28" s="22">
        <v>41.014248208999597</v>
      </c>
      <c r="L28" s="22">
        <v>29.111663556099</v>
      </c>
      <c r="M28" s="22">
        <v>28.078616766929599</v>
      </c>
      <c r="N28" s="22">
        <v>8.1990041732801403E-2</v>
      </c>
      <c r="P28" s="18">
        <v>63.2</v>
      </c>
    </row>
    <row r="29" spans="1:16">
      <c r="A29" s="29" t="s">
        <v>208</v>
      </c>
      <c r="B29" s="18" t="s">
        <v>184</v>
      </c>
      <c r="D29" s="22">
        <v>31.14</v>
      </c>
      <c r="E29" s="22">
        <v>8.6733333333333995</v>
      </c>
      <c r="F29" s="22">
        <v>8.0000000000001806E-2</v>
      </c>
      <c r="G29" s="22">
        <v>6.9933333333333998</v>
      </c>
      <c r="H29" s="22">
        <v>4.9933333333333998</v>
      </c>
      <c r="J29" s="22">
        <v>19.827338703380001</v>
      </c>
      <c r="K29" s="22">
        <v>21.815690908399599</v>
      </c>
      <c r="L29" s="22">
        <v>6.2675636891476003</v>
      </c>
      <c r="M29" s="22">
        <v>3.5273618419555999</v>
      </c>
      <c r="N29" s="22">
        <v>0.54927123518640297</v>
      </c>
      <c r="P29" s="18">
        <v>34.6</v>
      </c>
    </row>
    <row r="30" spans="1:16">
      <c r="A30" s="29" t="s">
        <v>209</v>
      </c>
      <c r="B30" s="18" t="s">
        <v>210</v>
      </c>
      <c r="D30" s="22">
        <v>39.18</v>
      </c>
      <c r="E30" s="22">
        <v>34.573333333333402</v>
      </c>
      <c r="F30" s="22">
        <v>23.213333333333399</v>
      </c>
      <c r="G30" s="22">
        <v>17.673333333333201</v>
      </c>
      <c r="H30" s="22">
        <v>9.9814000000000007</v>
      </c>
      <c r="J30" s="22">
        <v>37.933115006919003</v>
      </c>
      <c r="K30" s="22">
        <v>35.876649808165801</v>
      </c>
      <c r="L30" s="22">
        <v>25.278552945589801</v>
      </c>
      <c r="M30" s="22">
        <v>27.386883317098398</v>
      </c>
      <c r="N30" s="22">
        <v>24.5603358885588</v>
      </c>
      <c r="P30" s="18">
        <v>135.6</v>
      </c>
    </row>
    <row r="31" spans="1:16">
      <c r="A31" s="70" t="s">
        <v>211</v>
      </c>
      <c r="B31" s="46" t="s">
        <v>190</v>
      </c>
      <c r="D31" s="22">
        <v>12.093333333333399</v>
      </c>
      <c r="E31" s="22">
        <v>34.393333333333402</v>
      </c>
      <c r="F31" s="22">
        <v>22.5266666666666</v>
      </c>
      <c r="G31" s="22">
        <v>24.926666666666701</v>
      </c>
      <c r="H31" s="22">
        <v>14.768599999999999</v>
      </c>
      <c r="J31" s="22">
        <v>23.0450392132818</v>
      </c>
      <c r="K31" s="22">
        <v>23.3519189383126</v>
      </c>
      <c r="L31" s="22">
        <v>23.642205130133402</v>
      </c>
      <c r="M31" s="22">
        <v>27.066059639093801</v>
      </c>
      <c r="N31" s="22">
        <v>22.797208956293002</v>
      </c>
      <c r="P31" s="18">
        <v>415.6</v>
      </c>
    </row>
    <row r="33" spans="2:14" ht="36.950000000000003" customHeight="1">
      <c r="B33" s="233" t="s">
        <v>294</v>
      </c>
      <c r="C33" s="233"/>
      <c r="D33" s="233"/>
      <c r="E33" s="233"/>
      <c r="F33" s="233"/>
    </row>
    <row r="34" spans="2:14">
      <c r="B34" s="22" t="s">
        <v>182</v>
      </c>
      <c r="C34" s="22" t="s">
        <v>11</v>
      </c>
      <c r="D34" s="22" t="s">
        <v>295</v>
      </c>
      <c r="E34" s="22" t="s">
        <v>295</v>
      </c>
      <c r="F34" s="22" t="s">
        <v>295</v>
      </c>
      <c r="G34" s="22" t="s">
        <v>295</v>
      </c>
      <c r="H34" s="22" t="s">
        <v>295</v>
      </c>
      <c r="I34" s="22" t="s">
        <v>264</v>
      </c>
      <c r="J34" s="22" t="s">
        <v>295</v>
      </c>
      <c r="K34" s="22" t="s">
        <v>295</v>
      </c>
      <c r="L34" s="22" t="s">
        <v>295</v>
      </c>
      <c r="M34" s="22" t="s">
        <v>295</v>
      </c>
      <c r="N34" s="22" t="s">
        <v>295</v>
      </c>
    </row>
    <row r="35" spans="2:14">
      <c r="B35" s="18" t="s">
        <v>184</v>
      </c>
      <c r="D35" s="22">
        <v>22.84</v>
      </c>
      <c r="E35" s="22">
        <v>21.337499999999999</v>
      </c>
      <c r="F35" s="22">
        <v>19.503649635036499</v>
      </c>
      <c r="G35" s="22">
        <v>14.3786666666667</v>
      </c>
      <c r="H35" s="22">
        <v>9.1812000000000005</v>
      </c>
      <c r="I35"/>
      <c r="J35" s="72">
        <v>13.332005332802099</v>
      </c>
      <c r="K35" s="72">
        <v>12.330827067669199</v>
      </c>
      <c r="L35" s="72">
        <v>10.193548387096801</v>
      </c>
      <c r="M35" s="72">
        <v>17.7916666666667</v>
      </c>
      <c r="N35" s="72">
        <v>11</v>
      </c>
    </row>
    <row r="36" spans="2:14">
      <c r="B36" s="18" t="s">
        <v>184</v>
      </c>
      <c r="D36" s="22">
        <v>23.066666666666698</v>
      </c>
      <c r="E36" s="22">
        <v>19.1875</v>
      </c>
      <c r="F36" s="22">
        <v>15.270072992700699</v>
      </c>
      <c r="G36" s="22">
        <v>15.594666666666701</v>
      </c>
      <c r="H36" s="22">
        <v>10.1388</v>
      </c>
      <c r="I36"/>
      <c r="J36" s="72">
        <v>13.334351092178499</v>
      </c>
      <c r="K36" s="72">
        <v>12.223914942347101</v>
      </c>
      <c r="L36" s="72">
        <v>10.259934972947599</v>
      </c>
      <c r="M36" s="72">
        <v>17.8576068745719</v>
      </c>
      <c r="N36" s="72">
        <v>10.9952128383849</v>
      </c>
    </row>
    <row r="37" spans="2:14" s="7" customFormat="1">
      <c r="B37" s="18" t="s">
        <v>185</v>
      </c>
      <c r="D37" s="10">
        <v>24.26</v>
      </c>
      <c r="E37" s="10">
        <v>18.899999999999999</v>
      </c>
      <c r="F37" s="10">
        <v>19.106666666666701</v>
      </c>
      <c r="G37" s="10">
        <v>9.7919999999999998</v>
      </c>
      <c r="H37" s="10">
        <v>10.8192</v>
      </c>
      <c r="J37" s="8">
        <v>21.5893333333333</v>
      </c>
      <c r="K37" s="8">
        <v>17.492307692307701</v>
      </c>
      <c r="L37" s="8">
        <v>12.314285714285701</v>
      </c>
      <c r="M37" s="8">
        <v>15.3161290322581</v>
      </c>
      <c r="N37" s="8">
        <v>10.95</v>
      </c>
    </row>
    <row r="38" spans="2:14" s="7" customFormat="1">
      <c r="B38" s="18" t="s">
        <v>184</v>
      </c>
      <c r="D38" s="22">
        <v>18.6666666666667</v>
      </c>
      <c r="E38" s="22">
        <v>19.537500000000001</v>
      </c>
      <c r="F38" s="22">
        <v>18.087591240875899</v>
      </c>
      <c r="G38" s="10">
        <v>4.0384000000000002</v>
      </c>
      <c r="H38" s="10">
        <v>2.9750399999999999</v>
      </c>
      <c r="J38" s="72">
        <v>15.1053496223858</v>
      </c>
      <c r="K38" s="72">
        <v>11.9873496822844</v>
      </c>
      <c r="L38" s="72">
        <v>10.7125721900694</v>
      </c>
      <c r="M38" s="72">
        <v>8.3435690940771394</v>
      </c>
      <c r="N38" s="72">
        <v>0.84389303107677205</v>
      </c>
    </row>
    <row r="39" spans="2:14" s="7" customFormat="1">
      <c r="B39" s="46" t="s">
        <v>190</v>
      </c>
      <c r="D39" s="10">
        <v>15.06</v>
      </c>
      <c r="E39" s="10">
        <v>14.3222222222222</v>
      </c>
      <c r="F39" s="10">
        <v>12.08</v>
      </c>
      <c r="G39" s="10">
        <v>19.918399999999899</v>
      </c>
      <c r="H39" s="10">
        <v>12.959440000000001</v>
      </c>
      <c r="J39" s="8">
        <v>20.896829246521001</v>
      </c>
      <c r="K39" s="8">
        <v>9.6486002581460006</v>
      </c>
      <c r="L39" s="8">
        <v>18.0261162244357</v>
      </c>
      <c r="M39" s="8">
        <v>5.4313470989466204</v>
      </c>
      <c r="N39" s="8">
        <v>4.6764027318646404</v>
      </c>
    </row>
    <row r="40" spans="2:14" s="7" customFormat="1">
      <c r="B40" s="18" t="s">
        <v>185</v>
      </c>
      <c r="D40" s="10">
        <v>20.63</v>
      </c>
      <c r="E40" s="10">
        <v>10.7</v>
      </c>
      <c r="F40" s="10">
        <v>10.28</v>
      </c>
      <c r="G40" s="10">
        <v>1.9183999999999899</v>
      </c>
      <c r="H40" s="10">
        <v>2.9594399999999998</v>
      </c>
      <c r="J40" s="8">
        <v>17.235482892682601</v>
      </c>
      <c r="K40" s="8">
        <v>12.866834035286599</v>
      </c>
      <c r="L40" s="72">
        <v>12.2823695982655</v>
      </c>
      <c r="M40" s="72">
        <v>10.3948483789774</v>
      </c>
      <c r="N40" s="72">
        <v>5.0484653976228904</v>
      </c>
    </row>
    <row r="41" spans="2:14" s="7" customFormat="1">
      <c r="B41" s="18" t="s">
        <v>184</v>
      </c>
      <c r="D41" s="22">
        <v>16.586666666666702</v>
      </c>
      <c r="E41" s="22">
        <v>14.05</v>
      </c>
      <c r="F41" s="22">
        <v>15.2262773722628</v>
      </c>
      <c r="G41" s="10">
        <v>5.1567999999999996</v>
      </c>
      <c r="H41" s="10">
        <v>5.1344799999999999</v>
      </c>
      <c r="J41" s="72">
        <v>20.458298164207701</v>
      </c>
      <c r="K41" s="72">
        <v>15.370355064707701</v>
      </c>
      <c r="L41" s="72">
        <v>10.1104762477259</v>
      </c>
      <c r="M41" s="72">
        <v>5.6065518440739401</v>
      </c>
      <c r="N41" s="72">
        <v>4.0269023524390004</v>
      </c>
    </row>
    <row r="42" spans="2:14" s="7" customFormat="1">
      <c r="B42" s="18" t="s">
        <v>184</v>
      </c>
      <c r="D42" s="22">
        <v>29.546666666666699</v>
      </c>
      <c r="E42" s="22">
        <v>18.6875</v>
      </c>
      <c r="F42" s="22">
        <v>16.6131386861314</v>
      </c>
      <c r="G42" s="10">
        <v>1.3333333333333299</v>
      </c>
      <c r="H42" s="10">
        <v>2.2053333333333298</v>
      </c>
      <c r="J42" s="72">
        <v>5.9013968469860201</v>
      </c>
      <c r="K42" s="72">
        <v>11.9873496822844</v>
      </c>
      <c r="L42" s="72">
        <v>15.6842105263158</v>
      </c>
      <c r="M42" s="72">
        <v>4.2973333333333299</v>
      </c>
      <c r="N42" s="72">
        <v>1.73774436090226</v>
      </c>
    </row>
    <row r="43" spans="2:14" s="7" customFormat="1">
      <c r="B43" s="18" t="s">
        <v>185</v>
      </c>
      <c r="D43" s="10">
        <v>17.899999999999999</v>
      </c>
      <c r="E43" s="10">
        <v>13</v>
      </c>
      <c r="F43" s="10">
        <v>31.3333333333333</v>
      </c>
      <c r="G43" s="10">
        <v>8.5813333333332995</v>
      </c>
      <c r="H43" s="10">
        <v>7.05</v>
      </c>
      <c r="J43" s="8">
        <v>25.203520000000001</v>
      </c>
      <c r="K43" s="8">
        <v>24.675230769230801</v>
      </c>
      <c r="L43" s="8">
        <v>22.912714285714301</v>
      </c>
      <c r="M43" s="8">
        <v>15.862375</v>
      </c>
      <c r="N43" s="8">
        <v>16.906749999999999</v>
      </c>
    </row>
    <row r="44" spans="2:14" s="7" customFormat="1">
      <c r="B44" s="18" t="s">
        <v>188</v>
      </c>
      <c r="D44" s="22">
        <v>13.3333333333333</v>
      </c>
      <c r="E44" s="22">
        <v>14.375</v>
      </c>
      <c r="F44" s="22">
        <v>10.2189781021898</v>
      </c>
      <c r="G44" s="10">
        <v>5.7733333333333299</v>
      </c>
      <c r="H44" s="10">
        <v>6.6453333333333298</v>
      </c>
      <c r="J44" s="72">
        <v>16.159926463970599</v>
      </c>
      <c r="K44" s="72">
        <v>17.525548387096801</v>
      </c>
      <c r="L44" s="72">
        <v>18.8643055555556</v>
      </c>
      <c r="M44" s="72">
        <v>15.6043609022556</v>
      </c>
      <c r="N44" s="72">
        <v>1.284</v>
      </c>
    </row>
    <row r="45" spans="2:14" s="7" customFormat="1">
      <c r="B45" s="18" t="s">
        <v>190</v>
      </c>
      <c r="D45" s="10">
        <v>18.329999999999998</v>
      </c>
      <c r="E45" s="10">
        <v>19.788888888888899</v>
      </c>
      <c r="F45" s="10">
        <v>23.64</v>
      </c>
      <c r="G45" s="10">
        <v>14.4746666666666</v>
      </c>
      <c r="H45" s="10">
        <v>11.078799999999999</v>
      </c>
      <c r="J45" s="8">
        <v>18.047039999999999</v>
      </c>
      <c r="K45" s="72">
        <v>18.009677419354801</v>
      </c>
      <c r="L45" s="72">
        <v>13.836541353383501</v>
      </c>
      <c r="M45" s="72">
        <v>22.291278195488701</v>
      </c>
      <c r="N45" s="72">
        <v>16.9494193548387</v>
      </c>
    </row>
    <row r="46" spans="2:14" s="7" customFormat="1">
      <c r="B46" s="18" t="s">
        <v>184</v>
      </c>
      <c r="D46" s="22">
        <v>15.16</v>
      </c>
      <c r="E46" s="22">
        <v>15.4125</v>
      </c>
      <c r="F46" s="22">
        <v>15.1678832116788</v>
      </c>
      <c r="G46" s="10">
        <v>4</v>
      </c>
      <c r="H46" s="10">
        <v>3.2850666666666699</v>
      </c>
      <c r="J46" s="72">
        <v>5.2543221017288397</v>
      </c>
      <c r="K46" s="72">
        <v>7.8696240601503797</v>
      </c>
      <c r="L46" s="72">
        <v>3.6976774193548398</v>
      </c>
      <c r="M46" s="72">
        <v>2.7825563909774398</v>
      </c>
      <c r="N46" s="72">
        <v>2.74044444444444</v>
      </c>
    </row>
    <row r="47" spans="2:14" s="7" customFormat="1">
      <c r="B47" s="18" t="s">
        <v>184</v>
      </c>
      <c r="D47" s="22">
        <v>12.412000000000001</v>
      </c>
      <c r="E47" s="22">
        <v>8.2553750000000008</v>
      </c>
      <c r="F47" s="22">
        <v>6.1125547445255402</v>
      </c>
      <c r="G47" s="10">
        <v>2.5121333333333302</v>
      </c>
      <c r="H47" s="10">
        <v>0.66920000000000002</v>
      </c>
      <c r="J47" s="72">
        <v>15.8988888888889</v>
      </c>
      <c r="K47" s="72">
        <v>15.946315789473701</v>
      </c>
      <c r="L47" s="72">
        <v>10.564</v>
      </c>
      <c r="M47" s="72">
        <v>12.650375939849599</v>
      </c>
      <c r="N47" s="72">
        <v>11.630555555555601</v>
      </c>
    </row>
    <row r="48" spans="2:14" s="7" customFormat="1">
      <c r="B48" s="18" t="s">
        <v>188</v>
      </c>
      <c r="D48" s="22">
        <v>14.4974666666667</v>
      </c>
      <c r="E48" s="22">
        <v>10.5755</v>
      </c>
      <c r="F48" s="22">
        <v>9.3259854014598496</v>
      </c>
      <c r="G48" s="10">
        <v>2.9628000000000001</v>
      </c>
      <c r="H48" s="10">
        <v>1.1198666666666699</v>
      </c>
      <c r="J48" s="72">
        <v>19.047727619090999</v>
      </c>
      <c r="K48" s="72">
        <v>13.844888888888899</v>
      </c>
      <c r="L48" s="72">
        <v>13.4042580645161</v>
      </c>
      <c r="M48" s="72">
        <v>12.556805022721999</v>
      </c>
      <c r="N48" s="72">
        <v>10.5559722222222</v>
      </c>
    </row>
    <row r="49" spans="2:14" s="7" customFormat="1">
      <c r="B49" s="18" t="s">
        <v>188</v>
      </c>
      <c r="D49" s="22">
        <v>10.8433333333333</v>
      </c>
      <c r="E49" s="22">
        <v>9.6651249999999997</v>
      </c>
      <c r="F49" s="22">
        <v>4.7309489051094902</v>
      </c>
      <c r="G49" s="10">
        <v>1.9986666666666699</v>
      </c>
      <c r="H49" s="10">
        <v>4.4139693333333296</v>
      </c>
      <c r="J49" s="72">
        <v>10.959004383601799</v>
      </c>
      <c r="K49" s="72">
        <v>11.6272180451128</v>
      </c>
      <c r="L49" s="72">
        <v>4.18154838709677</v>
      </c>
      <c r="M49" s="72">
        <v>11.9403647761459</v>
      </c>
      <c r="N49" s="72">
        <v>8</v>
      </c>
    </row>
    <row r="50" spans="2:14" s="7" customFormat="1">
      <c r="B50" s="18" t="s">
        <v>184</v>
      </c>
      <c r="D50" s="10">
        <v>12.9666666666668</v>
      </c>
      <c r="E50" s="10">
        <v>16.9466666666668</v>
      </c>
      <c r="F50" s="10">
        <v>16.453333333333202</v>
      </c>
      <c r="G50" s="10">
        <v>2.1630933333333302</v>
      </c>
      <c r="H50" s="10">
        <v>3.22502222222227</v>
      </c>
      <c r="J50" s="72">
        <v>14.8760059504024</v>
      </c>
      <c r="K50" s="72">
        <v>5.1829573934837603</v>
      </c>
      <c r="L50" s="72">
        <v>4.7855943372173</v>
      </c>
      <c r="M50" s="72">
        <v>5.3127567272138299</v>
      </c>
      <c r="N50" s="72">
        <v>9.3583435482444993E-2</v>
      </c>
    </row>
    <row r="51" spans="2:14" s="7" customFormat="1">
      <c r="B51" s="18" t="s">
        <v>185</v>
      </c>
      <c r="D51" s="10">
        <v>29.1533333333334</v>
      </c>
      <c r="E51" s="10">
        <v>34.893333333333402</v>
      </c>
      <c r="F51" s="10">
        <v>34.020000000000003</v>
      </c>
      <c r="G51" s="10">
        <v>5.3031111111111997</v>
      </c>
      <c r="H51" s="10">
        <v>3.7391999999999999</v>
      </c>
      <c r="J51" s="8">
        <v>12.7522771557172</v>
      </c>
      <c r="K51" s="8">
        <v>15.9738823771476</v>
      </c>
      <c r="L51" s="8">
        <v>5.2812392219062003</v>
      </c>
      <c r="M51" s="8">
        <v>7.3462503969105999</v>
      </c>
      <c r="N51" s="72">
        <v>0.29343999999999998</v>
      </c>
    </row>
    <row r="52" spans="2:14" s="7" customFormat="1">
      <c r="B52" s="18" t="s">
        <v>184</v>
      </c>
      <c r="D52" s="10">
        <v>15.2666666666666</v>
      </c>
      <c r="E52" s="10">
        <v>17.913333333333401</v>
      </c>
      <c r="F52" s="10">
        <v>17.48</v>
      </c>
      <c r="G52" s="10">
        <v>5.2720000000001299</v>
      </c>
      <c r="H52" s="10">
        <v>3.7080888888889398</v>
      </c>
      <c r="J52" s="72">
        <v>24.856009942403901</v>
      </c>
      <c r="K52" s="72">
        <v>21.578947368421101</v>
      </c>
      <c r="L52" s="72">
        <v>12.311111111111099</v>
      </c>
      <c r="M52" s="72">
        <v>12.564005025602</v>
      </c>
      <c r="N52" s="72">
        <v>10.0129032258065</v>
      </c>
    </row>
    <row r="53" spans="2:14" s="7" customFormat="1">
      <c r="B53" s="18" t="s">
        <v>184</v>
      </c>
      <c r="D53" s="10">
        <v>21.476666666666699</v>
      </c>
      <c r="E53" s="10">
        <v>17.9866666666667</v>
      </c>
      <c r="F53" s="10">
        <v>4.8883333333332999</v>
      </c>
      <c r="G53" s="10">
        <v>5.28</v>
      </c>
      <c r="H53" s="10">
        <v>1.0940000000000001</v>
      </c>
      <c r="J53" s="8">
        <v>18.5344576835633</v>
      </c>
      <c r="K53" s="8">
        <v>17.329999999999998</v>
      </c>
      <c r="L53" s="8">
        <v>16.355243325233499</v>
      </c>
      <c r="M53" s="8">
        <v>15.0767723719279</v>
      </c>
      <c r="N53" s="8">
        <v>6.5814718604087998</v>
      </c>
    </row>
    <row r="54" spans="2:14" s="7" customFormat="1">
      <c r="B54" s="54" t="s">
        <v>185</v>
      </c>
      <c r="D54" s="10">
        <v>15.9066666666667</v>
      </c>
      <c r="E54" s="10">
        <v>12.066666666666601</v>
      </c>
      <c r="F54" s="10">
        <v>13.185</v>
      </c>
      <c r="G54" s="10">
        <v>4.3155555555556004</v>
      </c>
      <c r="H54" s="10">
        <v>7.4329333333333301</v>
      </c>
      <c r="J54" s="8">
        <v>12.7522771557172</v>
      </c>
      <c r="K54" s="8">
        <v>15.9738823771476</v>
      </c>
      <c r="L54" s="8">
        <v>17.7136207620302</v>
      </c>
      <c r="M54" s="8">
        <v>18.7959641218185</v>
      </c>
      <c r="N54" s="8">
        <v>19.965476294358499</v>
      </c>
    </row>
    <row r="55" spans="2:14" s="7" customFormat="1">
      <c r="B55" s="18" t="s">
        <v>184</v>
      </c>
      <c r="D55" s="10">
        <v>17.7366666666667</v>
      </c>
      <c r="E55" s="10">
        <v>14.475</v>
      </c>
      <c r="F55" s="10">
        <v>14.73</v>
      </c>
      <c r="G55" s="10">
        <v>3.7022222222222698</v>
      </c>
      <c r="H55" s="10">
        <v>7.4329333333333301</v>
      </c>
      <c r="J55" s="8">
        <v>16.1046341061592</v>
      </c>
      <c r="K55" s="8">
        <v>18.683371941248701</v>
      </c>
      <c r="L55" s="8">
        <v>18.992091715335899</v>
      </c>
      <c r="M55" s="8">
        <v>19.558688998222401</v>
      </c>
      <c r="N55" s="8">
        <v>21.2838997443518</v>
      </c>
    </row>
    <row r="56" spans="2:14" s="7" customFormat="1">
      <c r="B56" s="18" t="s">
        <v>184</v>
      </c>
      <c r="D56" s="10">
        <v>18.18</v>
      </c>
      <c r="E56" s="10">
        <v>14.67</v>
      </c>
      <c r="F56" s="10">
        <v>14.8783333333334</v>
      </c>
      <c r="G56" s="10">
        <v>2.1955555555555999</v>
      </c>
      <c r="H56" s="10">
        <v>1.12706666666667</v>
      </c>
      <c r="J56" s="8">
        <v>18.443656712770501</v>
      </c>
      <c r="K56" s="8">
        <v>19.159167011578901</v>
      </c>
      <c r="L56" s="8">
        <v>20.5756550033887</v>
      </c>
      <c r="M56" s="8">
        <v>22.860196232795701</v>
      </c>
      <c r="N56" s="8">
        <v>25.311811268329699</v>
      </c>
    </row>
    <row r="57" spans="2:14" s="7" customFormat="1">
      <c r="B57" s="18" t="s">
        <v>184</v>
      </c>
      <c r="D57" s="10">
        <v>21.343333333333302</v>
      </c>
      <c r="E57" s="10">
        <v>17.605</v>
      </c>
      <c r="F57" s="10">
        <v>16.438333333333301</v>
      </c>
      <c r="G57" s="10">
        <v>2.91555555555547</v>
      </c>
      <c r="H57" s="10">
        <v>2.0556000000000001</v>
      </c>
      <c r="J57" s="8">
        <v>21.04055210948</v>
      </c>
      <c r="K57" s="8">
        <v>20.3504691521327</v>
      </c>
      <c r="L57" s="8">
        <v>20.880745848019998</v>
      </c>
      <c r="M57" s="8">
        <v>22.471571465333302</v>
      </c>
      <c r="N57" s="8">
        <v>20.0696594119072</v>
      </c>
    </row>
    <row r="58" spans="2:14" s="7" customFormat="1">
      <c r="B58" s="18" t="s">
        <v>188</v>
      </c>
      <c r="D58" s="10">
        <v>24.765000000000001</v>
      </c>
      <c r="E58" s="10">
        <v>22.2</v>
      </c>
      <c r="F58" s="10">
        <v>19.9033333333333</v>
      </c>
      <c r="G58" s="10">
        <v>2.7133333333333298</v>
      </c>
      <c r="H58" s="10">
        <v>2.8021333333333298</v>
      </c>
      <c r="J58" s="8">
        <v>21.265738705794</v>
      </c>
      <c r="K58" s="8">
        <v>19.362559417883599</v>
      </c>
      <c r="L58" s="8">
        <v>19.4097752372424</v>
      </c>
      <c r="M58" s="8">
        <v>21.7705895503363</v>
      </c>
      <c r="N58" s="8">
        <v>14.800788084665999</v>
      </c>
    </row>
    <row r="59" spans="2:14" s="7" customFormat="1">
      <c r="B59" s="18" t="s">
        <v>184</v>
      </c>
      <c r="D59" s="10">
        <v>12.08</v>
      </c>
      <c r="E59" s="10">
        <v>16.3666666666666</v>
      </c>
      <c r="F59" s="10">
        <v>12.4</v>
      </c>
      <c r="G59" s="10">
        <v>1.0266666666666699</v>
      </c>
      <c r="H59" s="10">
        <v>0.35560000000000003</v>
      </c>
      <c r="J59" s="8">
        <v>10.024380683899</v>
      </c>
      <c r="K59" s="8">
        <v>23.753425478935199</v>
      </c>
      <c r="L59" s="8">
        <v>24.755865335464598</v>
      </c>
      <c r="M59" s="8">
        <v>0.34867525100720098</v>
      </c>
      <c r="N59" s="8">
        <v>4.3582916259801201E-2</v>
      </c>
    </row>
    <row r="60" spans="2:14" s="7" customFormat="1">
      <c r="B60" s="18" t="s">
        <v>184</v>
      </c>
      <c r="D60" s="10">
        <v>7.62</v>
      </c>
      <c r="E60" s="10">
        <v>7.8</v>
      </c>
      <c r="F60" s="10">
        <v>5.3333333333333997</v>
      </c>
      <c r="G60" s="10">
        <v>5.1133333333333297</v>
      </c>
      <c r="H60" s="10">
        <v>5.3124444444443997</v>
      </c>
      <c r="J60" s="8">
        <v>8.2810103893279994</v>
      </c>
      <c r="K60" s="8">
        <v>31.598597764968801</v>
      </c>
      <c r="L60" s="8">
        <v>27.0222455263138</v>
      </c>
      <c r="M60" s="8">
        <v>28.0246824026108</v>
      </c>
      <c r="N60" s="8">
        <v>4.3585896492004401E-2</v>
      </c>
    </row>
    <row r="61" spans="2:14" s="7" customFormat="1">
      <c r="B61" s="18" t="s">
        <v>184</v>
      </c>
      <c r="D61" s="10">
        <v>15.0733333333334</v>
      </c>
      <c r="E61" s="10">
        <v>5.1133333333333297</v>
      </c>
      <c r="F61" s="10">
        <v>7.8</v>
      </c>
      <c r="G61" s="10">
        <v>4.6622222222222698</v>
      </c>
      <c r="H61" s="10">
        <v>3.3288888888889301</v>
      </c>
      <c r="J61" s="8">
        <v>4.9375592216796003</v>
      </c>
      <c r="K61" s="8">
        <v>-0.105209236118597</v>
      </c>
      <c r="L61" s="8">
        <v>-0.10798855537999701</v>
      </c>
      <c r="M61" s="8">
        <v>3.4243310787196897E-2</v>
      </c>
      <c r="N61" s="8">
        <v>8.8679915382400096E-2</v>
      </c>
    </row>
    <row r="62" spans="2:14" s="7" customFormat="1">
      <c r="B62" s="18" t="s">
        <v>210</v>
      </c>
      <c r="D62" s="10">
        <v>18.88</v>
      </c>
      <c r="E62" s="10">
        <v>15.68</v>
      </c>
      <c r="F62" s="10">
        <v>22.873333333333399</v>
      </c>
      <c r="G62" s="10">
        <v>11.782222222222099</v>
      </c>
      <c r="H62" s="10">
        <v>6.6542666666666701</v>
      </c>
      <c r="J62" s="8">
        <v>7.5824658426185998</v>
      </c>
      <c r="K62" s="8">
        <v>5.3670416114829997</v>
      </c>
      <c r="L62" s="8">
        <v>5.2812392219062003</v>
      </c>
      <c r="M62" s="8">
        <v>7.3462503969105999</v>
      </c>
      <c r="N62" s="8">
        <v>0.235379157383797</v>
      </c>
    </row>
    <row r="63" spans="2:14" s="7" customFormat="1">
      <c r="B63" s="46" t="s">
        <v>190</v>
      </c>
      <c r="D63" s="10">
        <v>16.12</v>
      </c>
      <c r="E63" s="10">
        <v>26.1</v>
      </c>
      <c r="F63" s="10">
        <v>17.399999999999999</v>
      </c>
      <c r="G63" s="10">
        <v>16.6177777777778</v>
      </c>
      <c r="H63" s="10">
        <v>9.8457333333333299</v>
      </c>
      <c r="J63" s="8">
        <v>3.0498963685602001</v>
      </c>
      <c r="K63" s="8">
        <v>3.34528974375</v>
      </c>
      <c r="L63" s="8">
        <v>3.6337252401689901</v>
      </c>
      <c r="M63" s="8">
        <v>3.0641582531595999</v>
      </c>
      <c r="N63" s="8">
        <v>2.7008432350231901</v>
      </c>
    </row>
    <row r="64" spans="2:14" s="7" customFormat="1">
      <c r="B64" s="10"/>
      <c r="C64" s="10"/>
      <c r="D64" s="10"/>
      <c r="E64" s="10"/>
      <c r="F64" s="10"/>
      <c r="G64" s="10"/>
      <c r="H64" s="10"/>
      <c r="N64" s="10"/>
    </row>
    <row r="65" spans="1:16" s="7" customFormat="1">
      <c r="B65" s="232" t="s">
        <v>296</v>
      </c>
      <c r="C65" s="232"/>
      <c r="D65" s="232"/>
      <c r="E65" s="232"/>
      <c r="F65" s="232"/>
      <c r="G65" s="22" t="s">
        <v>297</v>
      </c>
      <c r="H65" s="10"/>
      <c r="I65" s="48" t="s">
        <v>298</v>
      </c>
      <c r="J65" s="48"/>
      <c r="K65" s="48"/>
      <c r="M65" s="48" t="s">
        <v>299</v>
      </c>
      <c r="N65" s="1"/>
      <c r="O65" s="48"/>
      <c r="P65" s="48"/>
    </row>
    <row r="66" spans="1:16">
      <c r="A66" s="44"/>
      <c r="B66" s="22" t="s">
        <v>182</v>
      </c>
      <c r="C66" s="22" t="s">
        <v>11</v>
      </c>
      <c r="D66" s="22" t="s">
        <v>295</v>
      </c>
      <c r="E66" s="22" t="s">
        <v>295</v>
      </c>
      <c r="F66" s="22" t="s">
        <v>295</v>
      </c>
      <c r="G66" s="22" t="s">
        <v>295</v>
      </c>
      <c r="H66" s="22" t="s">
        <v>295</v>
      </c>
      <c r="I66" s="22" t="s">
        <v>264</v>
      </c>
      <c r="J66" s="22" t="s">
        <v>295</v>
      </c>
      <c r="K66" s="22" t="s">
        <v>295</v>
      </c>
      <c r="L66" s="22" t="s">
        <v>295</v>
      </c>
      <c r="M66" s="22" t="s">
        <v>295</v>
      </c>
      <c r="N66" s="22" t="s">
        <v>295</v>
      </c>
    </row>
    <row r="67" spans="1:16">
      <c r="A67" s="2">
        <v>2011</v>
      </c>
      <c r="B67" s="18" t="s">
        <v>184</v>
      </c>
      <c r="D67" s="1">
        <v>26.33</v>
      </c>
      <c r="E67" s="1">
        <v>23.11</v>
      </c>
      <c r="F67" s="1">
        <v>16.71</v>
      </c>
      <c r="G67" s="1">
        <v>14.31</v>
      </c>
      <c r="H67" s="1">
        <v>10.33</v>
      </c>
      <c r="J67" s="1">
        <v>12.25</v>
      </c>
      <c r="K67" s="1">
        <v>16.420000000000002</v>
      </c>
      <c r="L67" s="1">
        <v>14.81</v>
      </c>
      <c r="M67" s="1">
        <v>5.55</v>
      </c>
      <c r="N67" s="1">
        <v>1.84</v>
      </c>
    </row>
    <row r="68" spans="1:16">
      <c r="A68" s="2"/>
      <c r="B68" s="18" t="s">
        <v>184</v>
      </c>
      <c r="D68" s="1">
        <v>26.65</v>
      </c>
      <c r="E68" s="1">
        <v>23.33</v>
      </c>
      <c r="F68" s="1">
        <v>18.45</v>
      </c>
      <c r="G68" s="1">
        <v>13.44</v>
      </c>
      <c r="H68" s="1">
        <v>10.95</v>
      </c>
      <c r="J68" s="1">
        <v>12.25</v>
      </c>
      <c r="K68" s="1">
        <v>15.27</v>
      </c>
      <c r="L68" s="1">
        <v>14.91</v>
      </c>
      <c r="M68" s="1">
        <v>5.73</v>
      </c>
      <c r="N68" s="1">
        <v>1.78</v>
      </c>
    </row>
    <row r="69" spans="1:16">
      <c r="A69" s="2"/>
      <c r="B69" s="18" t="s">
        <v>185</v>
      </c>
      <c r="D69" s="1">
        <v>25.149000000000001</v>
      </c>
      <c r="E69" s="1">
        <v>22.381599999999999</v>
      </c>
      <c r="F69" s="1">
        <v>15.352</v>
      </c>
      <c r="G69" s="1">
        <v>12.0695</v>
      </c>
      <c r="H69" s="1">
        <v>10.1303</v>
      </c>
      <c r="J69" s="1">
        <v>2.97</v>
      </c>
      <c r="K69" s="1">
        <v>2.71</v>
      </c>
      <c r="L69" s="1">
        <v>12.25</v>
      </c>
      <c r="M69" s="1">
        <v>3.75</v>
      </c>
      <c r="N69" s="1">
        <v>10.25</v>
      </c>
    </row>
    <row r="70" spans="1:16">
      <c r="A70" s="2">
        <v>2012</v>
      </c>
      <c r="B70" s="18" t="s">
        <v>184</v>
      </c>
      <c r="D70" s="1">
        <v>26.65</v>
      </c>
      <c r="E70" s="1">
        <v>23.22</v>
      </c>
      <c r="F70" s="1">
        <v>16.579999999999998</v>
      </c>
      <c r="G70" s="1">
        <v>13.3</v>
      </c>
      <c r="H70" s="1">
        <v>9.85</v>
      </c>
      <c r="J70" s="1">
        <v>10.175572633743201</v>
      </c>
      <c r="K70" s="1">
        <v>15.9431750774382</v>
      </c>
      <c r="L70" s="1">
        <v>12.67</v>
      </c>
      <c r="M70" s="1">
        <v>5.0599999999999996</v>
      </c>
      <c r="N70" s="1">
        <v>1.71</v>
      </c>
    </row>
    <row r="71" spans="1:16">
      <c r="A71" s="2"/>
      <c r="B71" s="46" t="s">
        <v>190</v>
      </c>
      <c r="D71" s="1">
        <v>20.52</v>
      </c>
      <c r="E71" s="1">
        <v>17.78</v>
      </c>
      <c r="F71" s="1">
        <v>12.82</v>
      </c>
      <c r="G71" s="1">
        <v>10.33</v>
      </c>
      <c r="H71" s="1">
        <v>9.56</v>
      </c>
      <c r="J71" s="1">
        <v>2.1210365581512001</v>
      </c>
      <c r="K71" s="1">
        <v>1.0804</v>
      </c>
      <c r="L71" s="1">
        <v>7.45</v>
      </c>
      <c r="M71" s="1">
        <v>1.65</v>
      </c>
      <c r="N71" s="1">
        <v>6.71</v>
      </c>
    </row>
    <row r="72" spans="1:16">
      <c r="A72" s="2"/>
      <c r="B72" s="18" t="s">
        <v>185</v>
      </c>
      <c r="D72" s="1">
        <v>24.9</v>
      </c>
      <c r="E72" s="1">
        <v>22.16</v>
      </c>
      <c r="F72" s="1">
        <v>15.2</v>
      </c>
      <c r="G72" s="1">
        <v>11.95</v>
      </c>
      <c r="H72" s="1">
        <v>10.029999999999999</v>
      </c>
      <c r="J72" s="1">
        <v>2.7149984836579999</v>
      </c>
      <c r="K72" s="1">
        <v>1.7268842458725999</v>
      </c>
      <c r="L72" s="1">
        <v>10.0376728773116</v>
      </c>
      <c r="M72" s="1">
        <v>1.82514834404</v>
      </c>
      <c r="N72" s="1">
        <v>9.0872377157211996</v>
      </c>
    </row>
    <row r="73" spans="1:16">
      <c r="A73" s="2">
        <v>2013</v>
      </c>
      <c r="B73" s="18" t="s">
        <v>184</v>
      </c>
      <c r="D73" s="1">
        <v>24.07</v>
      </c>
      <c r="E73" s="1">
        <v>23.45</v>
      </c>
      <c r="F73" s="1">
        <v>13.95</v>
      </c>
      <c r="G73" s="1">
        <v>12.75</v>
      </c>
      <c r="H73" s="1">
        <v>9.9600000000000009</v>
      </c>
      <c r="J73" s="1">
        <v>10.0971499681474</v>
      </c>
      <c r="K73" s="1">
        <v>13.442572236061199</v>
      </c>
      <c r="L73" s="1">
        <v>18.171238183975099</v>
      </c>
      <c r="M73" s="1">
        <v>5.67</v>
      </c>
      <c r="N73" s="1">
        <v>3.26</v>
      </c>
    </row>
    <row r="74" spans="1:16">
      <c r="A74" s="2">
        <v>2013</v>
      </c>
      <c r="B74" s="18" t="s">
        <v>184</v>
      </c>
      <c r="D74" s="1">
        <v>26.71</v>
      </c>
      <c r="E74" s="1">
        <v>25.09</v>
      </c>
      <c r="F74" s="1">
        <v>16.55</v>
      </c>
      <c r="G74" s="1">
        <v>14.94</v>
      </c>
      <c r="H74" s="1">
        <v>13.56</v>
      </c>
      <c r="J74" s="1">
        <v>8.8699999999999992</v>
      </c>
      <c r="K74" s="1">
        <v>14.97</v>
      </c>
      <c r="L74" s="1">
        <v>19.350000000000001</v>
      </c>
      <c r="M74" s="1">
        <v>6.94</v>
      </c>
      <c r="N74" s="1">
        <v>2.44</v>
      </c>
    </row>
    <row r="75" spans="1:16">
      <c r="A75" s="29">
        <v>2015</v>
      </c>
      <c r="B75" s="18" t="s">
        <v>185</v>
      </c>
      <c r="D75" s="1">
        <v>26.17</v>
      </c>
      <c r="E75" s="1">
        <v>23.43</v>
      </c>
      <c r="F75" s="1">
        <v>16.47</v>
      </c>
      <c r="G75" s="1">
        <v>13.22</v>
      </c>
      <c r="H75" s="1">
        <v>11.3</v>
      </c>
      <c r="J75" s="1">
        <v>3.5044</v>
      </c>
      <c r="K75" s="1">
        <v>3.0777999999999999</v>
      </c>
      <c r="L75" s="1">
        <v>12.0778</v>
      </c>
      <c r="M75" s="1">
        <v>1.3797999999999999</v>
      </c>
      <c r="N75" s="1">
        <v>11.050800000000001</v>
      </c>
    </row>
    <row r="76" spans="1:16">
      <c r="A76" s="11" t="s">
        <v>187</v>
      </c>
      <c r="B76" s="18" t="s">
        <v>188</v>
      </c>
      <c r="D76" s="1">
        <v>16.38</v>
      </c>
      <c r="E76" s="1">
        <v>13.18</v>
      </c>
      <c r="F76" s="1">
        <v>10.68</v>
      </c>
      <c r="G76" s="1">
        <v>8.51</v>
      </c>
      <c r="H76" s="1">
        <v>7.43</v>
      </c>
      <c r="J76" s="1">
        <v>2.9331999999999998</v>
      </c>
      <c r="K76" s="1">
        <v>2.1646000000000001</v>
      </c>
      <c r="L76" s="1">
        <v>2.1646000000000001</v>
      </c>
      <c r="M76" s="1">
        <v>2.7538</v>
      </c>
      <c r="N76" s="1">
        <v>2.3111999999999999</v>
      </c>
    </row>
    <row r="77" spans="1:16">
      <c r="A77" s="5" t="s">
        <v>189</v>
      </c>
      <c r="B77" s="18" t="s">
        <v>190</v>
      </c>
      <c r="D77" s="1">
        <v>17.399999999999999</v>
      </c>
      <c r="E77" s="1">
        <v>11.84</v>
      </c>
      <c r="F77" s="1">
        <v>11.98</v>
      </c>
      <c r="G77" s="1">
        <v>10.55</v>
      </c>
      <c r="H77" s="1">
        <v>10.34</v>
      </c>
      <c r="J77" s="1">
        <v>2.5588000000000002</v>
      </c>
      <c r="K77" s="1">
        <v>2.915</v>
      </c>
      <c r="L77" s="1">
        <v>1.4026000000000001</v>
      </c>
      <c r="M77" s="1">
        <v>0.64739999999999998</v>
      </c>
      <c r="N77" s="1">
        <v>0.27160000000000001</v>
      </c>
    </row>
    <row r="78" spans="1:16">
      <c r="A78" s="2" t="s">
        <v>191</v>
      </c>
      <c r="B78" s="18" t="s">
        <v>184</v>
      </c>
      <c r="D78" s="1">
        <v>26.61</v>
      </c>
      <c r="E78" s="1">
        <v>25.99</v>
      </c>
      <c r="F78" s="1">
        <v>16.45</v>
      </c>
      <c r="G78" s="1">
        <v>14.84</v>
      </c>
      <c r="H78" s="1">
        <v>12.46</v>
      </c>
      <c r="J78" s="1">
        <v>10.757199999999999</v>
      </c>
      <c r="K78" s="1">
        <v>10.4666</v>
      </c>
      <c r="L78" s="1">
        <v>15.731400000000001</v>
      </c>
      <c r="M78" s="1">
        <v>13.700799999999999</v>
      </c>
      <c r="N78" s="1">
        <v>0.95</v>
      </c>
    </row>
    <row r="79" spans="1:16">
      <c r="A79" s="5">
        <v>2017</v>
      </c>
      <c r="B79" s="18" t="s">
        <v>184</v>
      </c>
      <c r="D79" s="1">
        <v>27.41</v>
      </c>
      <c r="E79" s="1">
        <v>25.79</v>
      </c>
      <c r="F79" s="1">
        <v>17.25</v>
      </c>
      <c r="G79" s="1">
        <v>15.64</v>
      </c>
      <c r="H79" s="1">
        <v>14.26</v>
      </c>
      <c r="J79" s="1">
        <v>13.618</v>
      </c>
      <c r="K79" s="1">
        <v>18.208600000000001</v>
      </c>
      <c r="L79" s="1">
        <v>10.3742</v>
      </c>
      <c r="M79" s="1">
        <v>10.824999999999999</v>
      </c>
      <c r="N79" s="1">
        <v>0.748</v>
      </c>
    </row>
    <row r="80" spans="1:16">
      <c r="A80" s="2"/>
      <c r="B80" s="18" t="s">
        <v>188</v>
      </c>
      <c r="D80" s="1">
        <v>17.73</v>
      </c>
      <c r="E80" s="1">
        <v>14.53</v>
      </c>
      <c r="F80" s="1">
        <v>12.03</v>
      </c>
      <c r="G80" s="1">
        <v>9.86</v>
      </c>
      <c r="H80" s="1">
        <v>8.7799999999999994</v>
      </c>
      <c r="J80" s="1">
        <v>3.7462</v>
      </c>
      <c r="K80" s="1">
        <v>4.9207999999999998</v>
      </c>
      <c r="L80" s="1">
        <v>10.7766</v>
      </c>
      <c r="M80" s="1">
        <v>5.9279999999999999</v>
      </c>
      <c r="N80" s="1">
        <v>8.9605999999999995</v>
      </c>
    </row>
    <row r="81" spans="1:15">
      <c r="A81" s="2"/>
      <c r="B81" s="18" t="s">
        <v>188</v>
      </c>
      <c r="D81" s="1">
        <v>17.91</v>
      </c>
      <c r="E81" s="1">
        <v>14.71</v>
      </c>
      <c r="F81" s="1">
        <v>12.21</v>
      </c>
      <c r="G81" s="1">
        <v>10.039999999999999</v>
      </c>
      <c r="H81" s="1">
        <v>8.9600000000000009</v>
      </c>
      <c r="J81" s="1">
        <v>4.2649999999999997</v>
      </c>
      <c r="K81" s="1">
        <v>5.4641999999999999</v>
      </c>
      <c r="L81" s="1">
        <v>9.4814000000000007</v>
      </c>
      <c r="M81" s="1">
        <v>7.9005999999999998</v>
      </c>
      <c r="N81" s="1">
        <v>4.7889999999999997</v>
      </c>
    </row>
    <row r="82" spans="1:15">
      <c r="A82" s="29" t="s">
        <v>290</v>
      </c>
      <c r="B82" s="18" t="s">
        <v>184</v>
      </c>
      <c r="D82" s="1">
        <v>27.98</v>
      </c>
      <c r="E82" s="1">
        <v>26.36</v>
      </c>
      <c r="F82" s="1">
        <v>17.82</v>
      </c>
      <c r="G82" s="1">
        <v>16.21</v>
      </c>
      <c r="H82" s="1">
        <v>14.83</v>
      </c>
      <c r="J82" s="1">
        <v>24.793333333333401</v>
      </c>
      <c r="K82" s="1">
        <v>6.8933333333334001</v>
      </c>
      <c r="L82" s="1">
        <v>7.4176712226868098</v>
      </c>
      <c r="M82" s="1">
        <v>7.0659664471944001</v>
      </c>
      <c r="N82" s="1">
        <v>0.16845018386840099</v>
      </c>
    </row>
    <row r="83" spans="1:15">
      <c r="A83" s="29" t="s">
        <v>194</v>
      </c>
      <c r="B83" s="18" t="s">
        <v>185</v>
      </c>
      <c r="D83" s="1">
        <v>28.28</v>
      </c>
      <c r="E83" s="1">
        <v>25.54</v>
      </c>
      <c r="F83" s="1">
        <v>18.579999999999998</v>
      </c>
      <c r="G83" s="1">
        <v>15.33</v>
      </c>
      <c r="H83" s="1">
        <v>13.41</v>
      </c>
      <c r="J83" s="1">
        <v>1.7533333333334</v>
      </c>
      <c r="K83" s="1">
        <v>1.82</v>
      </c>
      <c r="L83" s="1">
        <v>14.724666666666799</v>
      </c>
      <c r="M83" s="1">
        <v>1.42</v>
      </c>
      <c r="N83" s="1">
        <v>14.1</v>
      </c>
    </row>
    <row r="84" spans="1:15">
      <c r="A84" s="29" t="s">
        <v>195</v>
      </c>
      <c r="B84" s="18" t="s">
        <v>184</v>
      </c>
      <c r="D84" s="1">
        <v>23.3</v>
      </c>
      <c r="E84" s="1">
        <v>24.14</v>
      </c>
      <c r="F84" s="1">
        <v>20.94</v>
      </c>
      <c r="G84" s="1">
        <v>17.55</v>
      </c>
      <c r="H84" s="1">
        <v>15.34</v>
      </c>
      <c r="J84" s="1">
        <v>11.4266666666666</v>
      </c>
      <c r="K84" s="1">
        <v>20.7</v>
      </c>
      <c r="L84" s="1">
        <v>11.16</v>
      </c>
      <c r="M84" s="1">
        <v>10.94</v>
      </c>
      <c r="N84" s="1">
        <v>0.52</v>
      </c>
    </row>
    <row r="85" spans="1:15">
      <c r="A85" s="29" t="s">
        <v>196</v>
      </c>
      <c r="B85" s="18" t="s">
        <v>184</v>
      </c>
      <c r="D85" s="1">
        <v>19.98</v>
      </c>
      <c r="E85" s="1">
        <v>22.68</v>
      </c>
      <c r="F85" s="1">
        <v>7</v>
      </c>
      <c r="G85" s="1">
        <v>6.33</v>
      </c>
      <c r="H85" s="1">
        <v>1.01</v>
      </c>
      <c r="J85" s="1">
        <v>12.205428161621001</v>
      </c>
      <c r="K85" s="1">
        <v>20.011752996444802</v>
      </c>
      <c r="L85" s="1">
        <v>7.4176712226868098</v>
      </c>
      <c r="M85" s="1">
        <v>7.0659664471944001</v>
      </c>
      <c r="N85" s="1">
        <v>0.16845018386840099</v>
      </c>
    </row>
    <row r="86" spans="1:15">
      <c r="A86" s="29" t="s">
        <v>291</v>
      </c>
      <c r="B86" s="54" t="s">
        <v>185</v>
      </c>
      <c r="D86" s="1">
        <v>21.4</v>
      </c>
      <c r="E86" s="1">
        <v>24.78</v>
      </c>
      <c r="F86" s="1">
        <v>15.98</v>
      </c>
      <c r="G86" s="1">
        <v>15.54</v>
      </c>
      <c r="H86" s="1">
        <v>12.33</v>
      </c>
      <c r="J86" s="1">
        <v>0.60000076293945204</v>
      </c>
      <c r="K86" s="1">
        <v>0.59999999999999398</v>
      </c>
      <c r="L86" s="1">
        <v>12.8</v>
      </c>
      <c r="M86" s="1">
        <v>-1.5258789076710899E-6</v>
      </c>
      <c r="N86" s="1">
        <v>13.962272834777799</v>
      </c>
    </row>
    <row r="87" spans="1:15">
      <c r="A87" s="29" t="s">
        <v>198</v>
      </c>
      <c r="B87" s="18" t="s">
        <v>184</v>
      </c>
      <c r="D87" s="1">
        <v>27</v>
      </c>
      <c r="E87" s="1">
        <v>26.04</v>
      </c>
      <c r="F87" s="1">
        <v>15.6</v>
      </c>
      <c r="G87" s="1">
        <v>14.33</v>
      </c>
      <c r="H87" s="1">
        <v>10.88</v>
      </c>
      <c r="J87" s="1">
        <v>0.40000152587890597</v>
      </c>
      <c r="K87" s="1">
        <v>3.9301971912384102</v>
      </c>
      <c r="L87" s="1">
        <v>11.3818888187408</v>
      </c>
      <c r="M87" s="1">
        <v>-1.5258789076710899E-6</v>
      </c>
      <c r="N87" s="1">
        <v>14.4974301576614</v>
      </c>
    </row>
    <row r="88" spans="1:15">
      <c r="A88" s="29" t="s">
        <v>199</v>
      </c>
      <c r="B88" s="18" t="s">
        <v>184</v>
      </c>
      <c r="D88" s="1">
        <v>24.76</v>
      </c>
      <c r="E88" s="1">
        <v>24.14</v>
      </c>
      <c r="F88" s="1">
        <v>14.64</v>
      </c>
      <c r="G88" s="1">
        <v>13.44</v>
      </c>
      <c r="H88" s="1">
        <v>10.65</v>
      </c>
      <c r="J88" s="1">
        <v>1.40000152587891</v>
      </c>
      <c r="K88" s="1">
        <v>6.2</v>
      </c>
      <c r="L88" s="1">
        <v>14</v>
      </c>
      <c r="M88" s="1">
        <v>0.39999771118164101</v>
      </c>
      <c r="N88" s="1">
        <v>16</v>
      </c>
    </row>
    <row r="89" spans="1:15">
      <c r="A89" s="29" t="s">
        <v>200</v>
      </c>
      <c r="B89" s="18" t="s">
        <v>184</v>
      </c>
      <c r="D89" s="1">
        <v>19.399999999999999</v>
      </c>
      <c r="E89" s="1">
        <v>22.44</v>
      </c>
      <c r="F89" s="1">
        <v>14.52</v>
      </c>
      <c r="G89" s="1">
        <v>12.44</v>
      </c>
      <c r="H89" s="1">
        <v>9.66</v>
      </c>
      <c r="J89" s="1">
        <v>1</v>
      </c>
      <c r="K89" s="1">
        <v>5</v>
      </c>
      <c r="L89" s="1">
        <v>10.8</v>
      </c>
      <c r="M89" s="1">
        <v>0.59999847412109397</v>
      </c>
      <c r="N89" s="1">
        <v>6.2</v>
      </c>
    </row>
    <row r="90" spans="1:15">
      <c r="A90" s="29" t="s">
        <v>203</v>
      </c>
      <c r="B90" s="18" t="s">
        <v>188</v>
      </c>
      <c r="D90" s="1">
        <v>20.28</v>
      </c>
      <c r="E90" s="1">
        <v>20.079999999999998</v>
      </c>
      <c r="F90" s="1">
        <v>12.58</v>
      </c>
      <c r="G90" s="1">
        <v>10.41</v>
      </c>
      <c r="H90" s="1">
        <v>9.33</v>
      </c>
      <c r="J90" s="1">
        <v>3</v>
      </c>
      <c r="K90" s="1">
        <v>6.2</v>
      </c>
      <c r="L90" s="1">
        <v>11.2</v>
      </c>
      <c r="M90" s="1">
        <v>2</v>
      </c>
      <c r="N90" s="1">
        <v>5.2</v>
      </c>
    </row>
    <row r="91" spans="1:15">
      <c r="A91" s="29" t="s">
        <v>292</v>
      </c>
      <c r="B91" s="18" t="s">
        <v>184</v>
      </c>
      <c r="D91" s="1">
        <v>32</v>
      </c>
      <c r="E91" s="1">
        <v>25.82</v>
      </c>
      <c r="F91" s="1">
        <v>18.02</v>
      </c>
      <c r="G91" s="1">
        <v>15.55</v>
      </c>
      <c r="H91" s="1">
        <v>12.58</v>
      </c>
      <c r="J91" s="1">
        <v>15.260258855819799</v>
      </c>
      <c r="K91" s="1">
        <v>33.818684592247003</v>
      </c>
      <c r="L91" s="1">
        <v>26.7734595870972</v>
      </c>
      <c r="M91" s="1">
        <v>12.463641276359599</v>
      </c>
      <c r="N91" s="1">
        <v>8.2134838104195806E-2</v>
      </c>
    </row>
    <row r="92" spans="1:15">
      <c r="A92" s="29" t="s">
        <v>293</v>
      </c>
      <c r="B92" s="18" t="s">
        <v>184</v>
      </c>
      <c r="D92" s="1">
        <v>32.06</v>
      </c>
      <c r="E92" s="1">
        <v>26.94</v>
      </c>
      <c r="F92" s="1">
        <v>16.420000000000002</v>
      </c>
      <c r="G92" s="1">
        <v>13.01</v>
      </c>
      <c r="H92" s="1">
        <v>11.15</v>
      </c>
      <c r="J92" s="1">
        <v>10.024380683899</v>
      </c>
      <c r="K92" s="1">
        <v>10.067969560623199</v>
      </c>
      <c r="L92" s="1">
        <v>5.8838725090026003</v>
      </c>
      <c r="M92" s="1">
        <v>5.3172767162324002</v>
      </c>
      <c r="N92" s="1">
        <v>0</v>
      </c>
    </row>
    <row r="93" spans="1:15">
      <c r="A93" s="29" t="s">
        <v>208</v>
      </c>
      <c r="B93" s="18" t="s">
        <v>184</v>
      </c>
      <c r="D93" s="1">
        <v>23.44</v>
      </c>
      <c r="E93" s="1">
        <v>22.62</v>
      </c>
      <c r="F93" s="1">
        <v>12.92</v>
      </c>
      <c r="G93" s="1">
        <v>10.33</v>
      </c>
      <c r="H93" s="1">
        <v>9.43</v>
      </c>
      <c r="J93" s="1">
        <v>7.9599126958711599</v>
      </c>
      <c r="K93" s="1">
        <v>2.5477720930443102</v>
      </c>
      <c r="L93" s="1">
        <v>0.23694137336892901</v>
      </c>
      <c r="M93" s="1">
        <v>3.2422992596835301E-2</v>
      </c>
      <c r="N93" s="1">
        <v>0.109280093342022</v>
      </c>
      <c r="O93" t="s">
        <v>300</v>
      </c>
    </row>
    <row r="94" spans="1:15">
      <c r="A94" s="29" t="s">
        <v>209</v>
      </c>
      <c r="B94" s="18" t="s">
        <v>210</v>
      </c>
      <c r="D94" s="1">
        <v>23.88</v>
      </c>
      <c r="E94" s="1">
        <v>19.600000000000001</v>
      </c>
      <c r="F94" s="1">
        <v>10.82</v>
      </c>
      <c r="G94" s="1">
        <v>8.85</v>
      </c>
      <c r="H94" s="1">
        <v>8.11</v>
      </c>
      <c r="J94" s="1">
        <v>1.6334862054024799</v>
      </c>
      <c r="K94" s="1">
        <v>1.8275253108284399</v>
      </c>
      <c r="L94" s="1">
        <v>2.2968141249313998</v>
      </c>
      <c r="M94" s="1">
        <v>1.7135718708157199</v>
      </c>
      <c r="N94" s="1">
        <v>1.44630369390834</v>
      </c>
    </row>
    <row r="95" spans="1:15">
      <c r="A95" s="70" t="s">
        <v>211</v>
      </c>
      <c r="B95" s="46" t="s">
        <v>190</v>
      </c>
      <c r="D95" s="1">
        <v>9.5400000000000098</v>
      </c>
      <c r="E95" s="1">
        <v>18.38</v>
      </c>
      <c r="F95" s="1">
        <v>6.12</v>
      </c>
      <c r="G95" s="1">
        <v>4.3499999999999996</v>
      </c>
      <c r="H95" s="1">
        <v>4.13</v>
      </c>
      <c r="J95" s="1">
        <v>2.42485938438413</v>
      </c>
      <c r="K95" s="1">
        <v>1.15810515068495</v>
      </c>
      <c r="L95" s="1">
        <v>0.524360111372005</v>
      </c>
      <c r="M95" s="1">
        <v>0.45789804936103501</v>
      </c>
      <c r="N95" s="1">
        <v>0.26817340292848302</v>
      </c>
      <c r="O95" t="s">
        <v>301</v>
      </c>
    </row>
    <row r="96" spans="1:15">
      <c r="D96"/>
      <c r="E96"/>
      <c r="F96"/>
      <c r="G96"/>
      <c r="H96"/>
      <c r="I96"/>
      <c r="J96"/>
      <c r="K96"/>
      <c r="L96"/>
      <c r="M96"/>
      <c r="N96"/>
    </row>
    <row r="97" spans="9:15">
      <c r="O97" t="s">
        <v>302</v>
      </c>
    </row>
    <row r="98" spans="9:15">
      <c r="I98"/>
      <c r="J98"/>
      <c r="K98"/>
      <c r="L98"/>
      <c r="M98"/>
      <c r="N98"/>
    </row>
    <row r="99" spans="9:15">
      <c r="I99"/>
      <c r="J99"/>
      <c r="K99"/>
      <c r="L99"/>
      <c r="M99"/>
      <c r="N99"/>
    </row>
    <row r="100" spans="9:15">
      <c r="I100"/>
      <c r="J100"/>
      <c r="K100"/>
      <c r="L100"/>
      <c r="M100"/>
      <c r="N100"/>
    </row>
    <row r="101" spans="9:15">
      <c r="I101"/>
      <c r="J101"/>
      <c r="K101"/>
      <c r="L101"/>
      <c r="M101"/>
      <c r="N101"/>
    </row>
    <row r="102" spans="9:15">
      <c r="I102"/>
      <c r="J102"/>
      <c r="K102"/>
      <c r="L102"/>
      <c r="M102"/>
      <c r="N102"/>
    </row>
    <row r="103" spans="9:15">
      <c r="I103"/>
      <c r="J103"/>
      <c r="K103"/>
      <c r="L103"/>
      <c r="M103"/>
      <c r="N103"/>
    </row>
  </sheetData>
  <mergeCells count="3">
    <mergeCell ref="B1:F1"/>
    <mergeCell ref="B33:F33"/>
    <mergeCell ref="B65:F65"/>
  </mergeCells>
  <phoneticPr fontId="4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9"/>
  <sheetViews>
    <sheetView zoomScale="85" zoomScaleNormal="85" workbookViewId="0">
      <selection activeCell="N11" sqref="N11"/>
    </sheetView>
  </sheetViews>
  <sheetFormatPr defaultColWidth="8.875" defaultRowHeight="13.5"/>
  <cols>
    <col min="1" max="1" width="25.875" customWidth="1"/>
    <col min="2" max="5" width="8.875" style="22"/>
    <col min="6" max="6" width="10.25" style="22" customWidth="1"/>
    <col min="7" max="7" width="9" style="22" customWidth="1"/>
    <col min="8" max="8" width="9.875" style="22" customWidth="1"/>
    <col min="9" max="9" width="12.125" style="7" customWidth="1"/>
    <col min="10" max="13" width="8.875" style="7"/>
    <col min="14" max="18" width="12.875"/>
  </cols>
  <sheetData>
    <row r="1" spans="1:18" ht="378">
      <c r="B1" s="232" t="s">
        <v>303</v>
      </c>
      <c r="C1" s="232"/>
      <c r="D1" s="232"/>
      <c r="E1" s="232"/>
      <c r="F1" s="232"/>
      <c r="G1" s="64" t="s">
        <v>304</v>
      </c>
      <c r="H1" s="1" t="s">
        <v>305</v>
      </c>
      <c r="I1" s="66" t="s">
        <v>306</v>
      </c>
      <c r="N1" s="67" t="s">
        <v>307</v>
      </c>
      <c r="O1" s="48" t="s">
        <v>308</v>
      </c>
    </row>
    <row r="2" spans="1:18" ht="40.5">
      <c r="B2" s="22" t="s">
        <v>182</v>
      </c>
      <c r="C2" s="1" t="s">
        <v>11</v>
      </c>
      <c r="D2" s="22" t="s">
        <v>287</v>
      </c>
      <c r="E2" s="22" t="s">
        <v>288</v>
      </c>
      <c r="F2" s="22" t="s">
        <v>288</v>
      </c>
      <c r="G2" s="22" t="s">
        <v>288</v>
      </c>
      <c r="H2" s="22" t="s">
        <v>289</v>
      </c>
      <c r="I2" s="26" t="s">
        <v>309</v>
      </c>
      <c r="J2" s="26" t="s">
        <v>310</v>
      </c>
      <c r="K2" s="26" t="s">
        <v>311</v>
      </c>
      <c r="L2" s="26" t="s">
        <v>312</v>
      </c>
      <c r="M2" s="26" t="s">
        <v>313</v>
      </c>
      <c r="N2" t="s">
        <v>314</v>
      </c>
      <c r="O2" t="s">
        <v>315</v>
      </c>
      <c r="P2" t="s">
        <v>316</v>
      </c>
      <c r="Q2" t="s">
        <v>317</v>
      </c>
      <c r="R2" t="s">
        <v>318</v>
      </c>
    </row>
    <row r="3" spans="1:18">
      <c r="A3" s="51">
        <v>2011</v>
      </c>
      <c r="B3" s="18" t="s">
        <v>184</v>
      </c>
      <c r="C3" s="22">
        <v>5.81666666666667</v>
      </c>
      <c r="D3" s="22">
        <v>34.26</v>
      </c>
      <c r="E3" s="22">
        <v>34.14</v>
      </c>
      <c r="F3" s="22">
        <v>26.72</v>
      </c>
      <c r="G3" s="22">
        <v>21.568000000000001</v>
      </c>
      <c r="H3" s="22">
        <v>13.771800000000001</v>
      </c>
      <c r="I3" s="11">
        <v>3</v>
      </c>
      <c r="J3" s="11">
        <v>4</v>
      </c>
      <c r="K3" s="11">
        <v>4.33</v>
      </c>
      <c r="L3" s="11">
        <v>5</v>
      </c>
      <c r="M3" s="11">
        <v>5.16</v>
      </c>
      <c r="N3" s="22">
        <f>D3/I3</f>
        <v>11.42</v>
      </c>
      <c r="O3" s="22">
        <f>E3/J3</f>
        <v>8.5350000000000001</v>
      </c>
      <c r="P3" s="22">
        <f>F3/K3</f>
        <v>6.1709006928406502</v>
      </c>
      <c r="Q3" s="22">
        <f>G3/L3</f>
        <v>4.3136000000000001</v>
      </c>
      <c r="R3" s="22">
        <f>H3/M3</f>
        <v>2.66895348837209</v>
      </c>
    </row>
    <row r="4" spans="1:18">
      <c r="A4" s="51"/>
      <c r="B4" s="18" t="s">
        <v>184</v>
      </c>
      <c r="C4" s="22">
        <v>3.9750000000000001</v>
      </c>
      <c r="D4" s="22">
        <v>34.6</v>
      </c>
      <c r="E4" s="22">
        <v>30.7</v>
      </c>
      <c r="F4" s="22">
        <v>20.92</v>
      </c>
      <c r="G4" s="22">
        <v>23.391999999999999</v>
      </c>
      <c r="H4" s="22">
        <v>15.2082</v>
      </c>
      <c r="I4" s="11">
        <v>3.16</v>
      </c>
      <c r="J4" s="11">
        <v>3.16</v>
      </c>
      <c r="K4" s="11">
        <v>4.33</v>
      </c>
      <c r="L4" s="11">
        <v>4.83</v>
      </c>
      <c r="M4" s="11">
        <v>4.33</v>
      </c>
      <c r="N4" s="22">
        <f t="shared" ref="N4:N31" si="0">D4/I4</f>
        <v>10.9493670886076</v>
      </c>
      <c r="O4" s="22">
        <f t="shared" ref="O4:O31" si="1">E4/J4</f>
        <v>9.7151898734177191</v>
      </c>
      <c r="P4" s="22">
        <f t="shared" ref="P4:P31" si="2">F4/K4</f>
        <v>4.8314087759815196</v>
      </c>
      <c r="Q4" s="22">
        <f t="shared" ref="Q4:Q31" si="3">G4/L4</f>
        <v>4.8430641821946203</v>
      </c>
      <c r="R4" s="22">
        <f t="shared" ref="R4:R31" si="4">H4/M4</f>
        <v>3.5122863741339501</v>
      </c>
    </row>
    <row r="5" spans="1:18">
      <c r="A5" s="51"/>
      <c r="B5" s="18" t="s">
        <v>185</v>
      </c>
      <c r="C5" s="22">
        <v>5.95</v>
      </c>
      <c r="D5" s="22">
        <v>48.52</v>
      </c>
      <c r="E5" s="22">
        <v>34.020000000000003</v>
      </c>
      <c r="F5" s="22">
        <v>28.66</v>
      </c>
      <c r="G5" s="22">
        <v>14.688000000000001</v>
      </c>
      <c r="H5" s="22">
        <v>16.2288</v>
      </c>
      <c r="I5" s="18">
        <v>7</v>
      </c>
      <c r="J5" s="18">
        <v>7</v>
      </c>
      <c r="K5" s="18">
        <v>7.5</v>
      </c>
      <c r="L5" s="18">
        <v>8</v>
      </c>
      <c r="M5" s="18">
        <v>8</v>
      </c>
      <c r="N5" s="22">
        <f t="shared" si="0"/>
        <v>6.9314285714285697</v>
      </c>
      <c r="O5" s="22">
        <f t="shared" si="1"/>
        <v>4.8600000000000003</v>
      </c>
      <c r="P5" s="22">
        <f t="shared" si="2"/>
        <v>3.8213333333333299</v>
      </c>
      <c r="Q5" s="22">
        <f t="shared" si="3"/>
        <v>1.8360000000000001</v>
      </c>
      <c r="R5" s="22">
        <f t="shared" si="4"/>
        <v>2.0286</v>
      </c>
    </row>
    <row r="6" spans="1:18">
      <c r="A6" s="51">
        <v>2012</v>
      </c>
      <c r="B6" s="18" t="s">
        <v>184</v>
      </c>
      <c r="C6" s="22">
        <v>5.1333333333333302</v>
      </c>
      <c r="D6" s="22">
        <v>28</v>
      </c>
      <c r="E6" s="22">
        <v>31.26</v>
      </c>
      <c r="F6" s="22">
        <v>24.78</v>
      </c>
      <c r="G6" s="22">
        <v>6.0575999999999999</v>
      </c>
      <c r="H6" s="22">
        <v>4.4625599999999999</v>
      </c>
      <c r="I6" s="11">
        <v>3.33</v>
      </c>
      <c r="J6" s="11">
        <v>3.5</v>
      </c>
      <c r="K6" s="11">
        <v>4.33</v>
      </c>
      <c r="L6" s="11">
        <v>4.66</v>
      </c>
      <c r="M6" s="11">
        <v>5</v>
      </c>
      <c r="N6" s="22">
        <f t="shared" si="0"/>
        <v>8.4084084084084108</v>
      </c>
      <c r="O6" s="22">
        <f t="shared" si="1"/>
        <v>8.9314285714285706</v>
      </c>
      <c r="P6" s="22">
        <f t="shared" si="2"/>
        <v>5.7228637413394896</v>
      </c>
      <c r="Q6" s="22">
        <f t="shared" si="3"/>
        <v>1.2999141630901301</v>
      </c>
      <c r="R6" s="22">
        <f t="shared" si="4"/>
        <v>0.89251199999999997</v>
      </c>
    </row>
    <row r="7" spans="1:18">
      <c r="A7" s="51"/>
      <c r="B7" s="46" t="s">
        <v>190</v>
      </c>
      <c r="C7" s="22">
        <v>6.8666666666666698</v>
      </c>
      <c r="D7" s="22">
        <v>30.12</v>
      </c>
      <c r="E7" s="22">
        <v>25.78</v>
      </c>
      <c r="F7" s="22">
        <v>18.12</v>
      </c>
      <c r="G7" s="22">
        <v>2.8775999999999899</v>
      </c>
      <c r="H7" s="22">
        <v>4.4391600000000002</v>
      </c>
      <c r="I7" s="35">
        <v>10</v>
      </c>
      <c r="J7" s="35">
        <v>11</v>
      </c>
      <c r="K7" s="35">
        <v>10</v>
      </c>
      <c r="L7" s="35">
        <v>11.5</v>
      </c>
      <c r="M7" s="35">
        <v>11</v>
      </c>
      <c r="N7" s="22">
        <f t="shared" si="0"/>
        <v>3.012</v>
      </c>
      <c r="O7" s="22">
        <f t="shared" si="1"/>
        <v>2.3436363636363602</v>
      </c>
      <c r="P7" s="22">
        <f t="shared" si="2"/>
        <v>1.8120000000000001</v>
      </c>
      <c r="Q7" s="22">
        <f t="shared" si="3"/>
        <v>0.25022608695652099</v>
      </c>
      <c r="R7" s="22">
        <f t="shared" si="4"/>
        <v>0.40355999999999997</v>
      </c>
    </row>
    <row r="8" spans="1:18">
      <c r="A8" s="51"/>
      <c r="B8" s="18" t="s">
        <v>185</v>
      </c>
      <c r="C8" s="22">
        <v>8.1333333333333293</v>
      </c>
      <c r="D8" s="22">
        <v>41.26</v>
      </c>
      <c r="E8" s="22">
        <v>19.260000000000002</v>
      </c>
      <c r="F8" s="22">
        <v>15.42</v>
      </c>
      <c r="G8" s="22">
        <v>2.8775999999999899</v>
      </c>
      <c r="H8" s="22">
        <v>4.4391600000000002</v>
      </c>
      <c r="I8" s="11">
        <v>8.5</v>
      </c>
      <c r="J8" s="11">
        <v>8.5</v>
      </c>
      <c r="K8" s="11">
        <v>9</v>
      </c>
      <c r="L8" s="11">
        <v>9</v>
      </c>
      <c r="M8" s="11">
        <v>9.5</v>
      </c>
      <c r="N8" s="22">
        <f t="shared" si="0"/>
        <v>4.8541176470588203</v>
      </c>
      <c r="O8" s="22">
        <f t="shared" si="1"/>
        <v>2.2658823529411798</v>
      </c>
      <c r="P8" s="22">
        <f t="shared" si="2"/>
        <v>1.71333333333333</v>
      </c>
      <c r="Q8" s="22">
        <f t="shared" si="3"/>
        <v>0.31973333333333198</v>
      </c>
      <c r="R8" s="22">
        <f t="shared" si="4"/>
        <v>0.46727999999999997</v>
      </c>
    </row>
    <row r="9" spans="1:18">
      <c r="A9" s="51">
        <v>2013</v>
      </c>
      <c r="B9" s="18" t="s">
        <v>184</v>
      </c>
      <c r="C9" s="22">
        <v>3.56666666666667</v>
      </c>
      <c r="D9" s="22">
        <v>24.88</v>
      </c>
      <c r="E9" s="22">
        <v>22.48</v>
      </c>
      <c r="F9" s="22">
        <v>20.86</v>
      </c>
      <c r="G9" s="22">
        <v>7.7351999999999999</v>
      </c>
      <c r="H9" s="22">
        <v>7.7017199999999999</v>
      </c>
      <c r="I9" s="11">
        <v>3</v>
      </c>
      <c r="J9" s="11">
        <v>3.33</v>
      </c>
      <c r="K9" s="11">
        <v>4.33</v>
      </c>
      <c r="L9" s="11">
        <v>4.5</v>
      </c>
      <c r="M9" s="11">
        <v>4.83</v>
      </c>
      <c r="N9" s="22">
        <f t="shared" si="0"/>
        <v>8.2933333333333294</v>
      </c>
      <c r="O9" s="22">
        <f t="shared" si="1"/>
        <v>6.7507507507507496</v>
      </c>
      <c r="P9" s="22">
        <f t="shared" si="2"/>
        <v>4.8175519630485004</v>
      </c>
      <c r="Q9" s="22">
        <f t="shared" si="3"/>
        <v>1.7189333333333301</v>
      </c>
      <c r="R9" s="22">
        <f t="shared" si="4"/>
        <v>1.5945590062111801</v>
      </c>
    </row>
    <row r="10" spans="1:18">
      <c r="A10" s="51"/>
      <c r="B10" s="18" t="s">
        <v>184</v>
      </c>
      <c r="C10" s="22">
        <v>2.9777777777777801</v>
      </c>
      <c r="D10" s="22">
        <v>44.32</v>
      </c>
      <c r="E10" s="22">
        <v>29.9</v>
      </c>
      <c r="F10" s="22">
        <v>22.76</v>
      </c>
      <c r="G10" s="22">
        <v>2</v>
      </c>
      <c r="H10" s="22">
        <v>3.3079999999999998</v>
      </c>
      <c r="I10" s="11">
        <v>3.5</v>
      </c>
      <c r="J10" s="11">
        <v>4.16</v>
      </c>
      <c r="K10" s="11">
        <v>4.66</v>
      </c>
      <c r="L10" s="11">
        <v>5</v>
      </c>
      <c r="M10" s="11">
        <v>5.5</v>
      </c>
      <c r="N10" s="22">
        <f t="shared" si="0"/>
        <v>12.662857142857099</v>
      </c>
      <c r="O10" s="22">
        <f t="shared" si="1"/>
        <v>7.1875</v>
      </c>
      <c r="P10" s="22">
        <f t="shared" si="2"/>
        <v>4.8841201716738203</v>
      </c>
      <c r="Q10" s="22">
        <f t="shared" si="3"/>
        <v>0.4</v>
      </c>
      <c r="R10" s="22">
        <f t="shared" si="4"/>
        <v>0.60145454545454502</v>
      </c>
    </row>
    <row r="11" spans="1:18">
      <c r="A11" s="46">
        <v>2015</v>
      </c>
      <c r="B11" s="18" t="s">
        <v>185</v>
      </c>
      <c r="C11" s="22">
        <v>11.054545454545501</v>
      </c>
      <c r="D11" s="22">
        <v>35.799999999999997</v>
      </c>
      <c r="E11" s="22">
        <v>23.4</v>
      </c>
      <c r="F11" s="22">
        <v>47</v>
      </c>
      <c r="G11" s="22">
        <v>3.8719999999999999</v>
      </c>
      <c r="H11" s="22">
        <v>7.5861999999999998</v>
      </c>
      <c r="I11" s="18">
        <v>10</v>
      </c>
      <c r="J11" s="11">
        <v>11</v>
      </c>
      <c r="K11" s="11">
        <v>10.5</v>
      </c>
      <c r="L11" s="11">
        <v>12</v>
      </c>
      <c r="M11" s="18">
        <v>12.5</v>
      </c>
      <c r="N11" s="22">
        <f t="shared" si="0"/>
        <v>3.58</v>
      </c>
      <c r="O11" s="22">
        <f t="shared" si="1"/>
        <v>2.1272727272727301</v>
      </c>
      <c r="P11" s="22">
        <f t="shared" si="2"/>
        <v>4.4761904761904798</v>
      </c>
      <c r="Q11" s="22">
        <f t="shared" si="3"/>
        <v>0.32266666666666699</v>
      </c>
      <c r="R11" s="22">
        <f t="shared" si="4"/>
        <v>0.60689599999999999</v>
      </c>
    </row>
    <row r="12" spans="1:18">
      <c r="A12" s="46" t="s">
        <v>187</v>
      </c>
      <c r="B12" s="18" t="s">
        <v>188</v>
      </c>
      <c r="C12" s="22">
        <v>2.4833333333333298</v>
      </c>
      <c r="D12" s="22">
        <v>20</v>
      </c>
      <c r="E12" s="22">
        <v>23</v>
      </c>
      <c r="F12" s="22">
        <v>14</v>
      </c>
      <c r="G12" s="22">
        <v>8.66</v>
      </c>
      <c r="H12" s="22">
        <v>9.968</v>
      </c>
      <c r="I12" s="11">
        <v>2</v>
      </c>
      <c r="J12" s="11">
        <v>2.16</v>
      </c>
      <c r="K12" s="11">
        <v>2</v>
      </c>
      <c r="L12" s="11">
        <v>2.5</v>
      </c>
      <c r="M12" s="11">
        <v>2.65</v>
      </c>
      <c r="N12" s="22">
        <f t="shared" si="0"/>
        <v>10</v>
      </c>
      <c r="O12" s="22">
        <f t="shared" si="1"/>
        <v>10.648148148148101</v>
      </c>
      <c r="P12" s="22">
        <f t="shared" si="2"/>
        <v>7</v>
      </c>
      <c r="Q12" s="22">
        <f t="shared" si="3"/>
        <v>3.464</v>
      </c>
      <c r="R12" s="22">
        <f t="shared" si="4"/>
        <v>3.7615094339622601</v>
      </c>
    </row>
    <row r="13" spans="1:18">
      <c r="A13" s="51" t="s">
        <v>189</v>
      </c>
      <c r="B13" s="18" t="s">
        <v>190</v>
      </c>
      <c r="C13" s="22">
        <v>12.883333333333301</v>
      </c>
      <c r="D13" s="22">
        <v>36.659999999999997</v>
      </c>
      <c r="E13" s="22">
        <v>35.619999999999997</v>
      </c>
      <c r="F13" s="22">
        <v>35.46</v>
      </c>
      <c r="G13" s="22">
        <v>6.7119999999999997</v>
      </c>
      <c r="H13" s="22">
        <v>9.1181999999999999</v>
      </c>
      <c r="I13" s="18">
        <v>13</v>
      </c>
      <c r="J13" s="11">
        <v>14</v>
      </c>
      <c r="K13" s="11">
        <v>14</v>
      </c>
      <c r="L13" s="11">
        <v>15</v>
      </c>
      <c r="M13" s="18">
        <v>14.5</v>
      </c>
      <c r="N13" s="22">
        <f t="shared" si="0"/>
        <v>2.82</v>
      </c>
      <c r="O13" s="22">
        <f t="shared" si="1"/>
        <v>2.54428571428571</v>
      </c>
      <c r="P13" s="22">
        <f t="shared" si="2"/>
        <v>2.5328571428571398</v>
      </c>
      <c r="Q13" s="22">
        <f t="shared" si="3"/>
        <v>0.44746666666666701</v>
      </c>
      <c r="R13" s="22">
        <f t="shared" si="4"/>
        <v>0.62884137931034501</v>
      </c>
    </row>
    <row r="14" spans="1:18">
      <c r="A14" s="51" t="s">
        <v>191</v>
      </c>
      <c r="B14" s="18" t="s">
        <v>184</v>
      </c>
      <c r="C14" s="22">
        <v>4.2333333333333298</v>
      </c>
      <c r="D14" s="22">
        <v>22.74</v>
      </c>
      <c r="E14" s="22">
        <v>24.66</v>
      </c>
      <c r="F14" s="22">
        <v>20.78</v>
      </c>
      <c r="G14" s="22">
        <v>6</v>
      </c>
      <c r="H14" s="22">
        <v>4.9276</v>
      </c>
      <c r="I14" s="11">
        <v>2.16</v>
      </c>
      <c r="J14" s="11">
        <v>3</v>
      </c>
      <c r="K14" s="11">
        <v>3.5</v>
      </c>
      <c r="L14" s="11">
        <v>3.83</v>
      </c>
      <c r="M14" s="11">
        <v>4.33</v>
      </c>
      <c r="N14" s="22">
        <f t="shared" si="0"/>
        <v>10.5277777777778</v>
      </c>
      <c r="O14" s="22">
        <f t="shared" si="1"/>
        <v>8.2200000000000006</v>
      </c>
      <c r="P14" s="22">
        <f t="shared" si="2"/>
        <v>5.9371428571428604</v>
      </c>
      <c r="Q14" s="22">
        <f t="shared" si="3"/>
        <v>1.56657963446475</v>
      </c>
      <c r="R14" s="22">
        <f t="shared" si="4"/>
        <v>1.1380138568129301</v>
      </c>
    </row>
    <row r="15" spans="1:18">
      <c r="A15" s="51">
        <v>2017</v>
      </c>
      <c r="B15" s="18" t="s">
        <v>184</v>
      </c>
      <c r="C15" s="22">
        <v>1.6421052631578901</v>
      </c>
      <c r="D15" s="22">
        <v>18.617999999999999</v>
      </c>
      <c r="E15" s="22">
        <v>13.208600000000001</v>
      </c>
      <c r="F15" s="22">
        <v>8.3741999999999894</v>
      </c>
      <c r="G15" s="22">
        <v>0.76819999999999999</v>
      </c>
      <c r="H15" s="22">
        <v>1.0038</v>
      </c>
      <c r="I15" s="11">
        <v>1.5</v>
      </c>
      <c r="J15" s="11">
        <v>1.66</v>
      </c>
      <c r="K15" s="11">
        <v>1.83</v>
      </c>
      <c r="L15" s="11">
        <v>2.33</v>
      </c>
      <c r="M15" s="11">
        <v>2.63</v>
      </c>
      <c r="N15" s="22">
        <f t="shared" si="0"/>
        <v>12.412000000000001</v>
      </c>
      <c r="O15" s="22">
        <f t="shared" si="1"/>
        <v>7.9569879518072302</v>
      </c>
      <c r="P15" s="22">
        <f t="shared" si="2"/>
        <v>4.5760655737704896</v>
      </c>
      <c r="Q15" s="22">
        <f t="shared" si="3"/>
        <v>0.32969957081545098</v>
      </c>
      <c r="R15" s="22">
        <f t="shared" si="4"/>
        <v>0.38167300380228097</v>
      </c>
    </row>
    <row r="16" spans="1:18">
      <c r="A16" s="51"/>
      <c r="B16" s="18" t="s">
        <v>188</v>
      </c>
      <c r="C16" s="22">
        <v>1.81666666666667</v>
      </c>
      <c r="D16" s="22">
        <v>21.746200000000002</v>
      </c>
      <c r="E16" s="22">
        <v>16.9208</v>
      </c>
      <c r="F16" s="22">
        <v>12.7766</v>
      </c>
      <c r="G16" s="22">
        <v>1.4441999999999999</v>
      </c>
      <c r="H16" s="22">
        <v>1.6798</v>
      </c>
      <c r="I16" s="11">
        <v>1.66</v>
      </c>
      <c r="J16" s="11">
        <v>1.5</v>
      </c>
      <c r="K16" s="11">
        <v>1.5</v>
      </c>
      <c r="L16" s="11">
        <v>1.83</v>
      </c>
      <c r="M16" s="11">
        <v>2.33</v>
      </c>
      <c r="N16" s="1">
        <f t="shared" si="0"/>
        <v>13.1001204819277</v>
      </c>
      <c r="O16" s="22">
        <f t="shared" si="1"/>
        <v>11.280533333333301</v>
      </c>
      <c r="P16" s="22">
        <f t="shared" si="2"/>
        <v>8.5177333333333305</v>
      </c>
      <c r="Q16" s="22">
        <f t="shared" si="3"/>
        <v>0.78918032786885195</v>
      </c>
      <c r="R16" s="22">
        <f t="shared" si="4"/>
        <v>0.720944206008584</v>
      </c>
    </row>
    <row r="17" spans="1:18">
      <c r="A17" s="51" t="s">
        <v>192</v>
      </c>
      <c r="B17" s="18" t="s">
        <v>188</v>
      </c>
      <c r="C17" s="22">
        <v>2.1166666666666698</v>
      </c>
      <c r="D17" s="22">
        <v>16.265000000000001</v>
      </c>
      <c r="E17" s="22">
        <v>15.4642</v>
      </c>
      <c r="F17" s="22">
        <v>6.4813999999999998</v>
      </c>
      <c r="G17" s="22">
        <v>2.9980000000000002</v>
      </c>
      <c r="H17" s="22">
        <v>6.6209540000000002</v>
      </c>
      <c r="I17" s="11">
        <v>1.33</v>
      </c>
      <c r="J17" s="11">
        <v>1.33</v>
      </c>
      <c r="K17" s="11">
        <v>1.5</v>
      </c>
      <c r="L17" s="11">
        <v>1.83</v>
      </c>
      <c r="M17" s="11">
        <v>2.33</v>
      </c>
      <c r="N17" s="22">
        <f t="shared" si="0"/>
        <v>12.2293233082707</v>
      </c>
      <c r="O17" s="22">
        <f t="shared" si="1"/>
        <v>11.6272180451128</v>
      </c>
      <c r="P17" s="22">
        <f t="shared" si="2"/>
        <v>4.32093333333333</v>
      </c>
      <c r="Q17" s="22">
        <f t="shared" si="3"/>
        <v>1.63825136612022</v>
      </c>
      <c r="R17" s="22">
        <f t="shared" si="4"/>
        <v>2.8416111587982802</v>
      </c>
    </row>
    <row r="18" spans="1:18">
      <c r="A18" s="51" t="s">
        <v>193</v>
      </c>
      <c r="B18" s="18" t="s">
        <v>184</v>
      </c>
      <c r="C18" s="22">
        <v>9.1999999999999993</v>
      </c>
      <c r="D18" s="22">
        <v>24.793333333333401</v>
      </c>
      <c r="E18" s="22">
        <v>26.893333333333398</v>
      </c>
      <c r="F18" s="22">
        <v>27.0266666666666</v>
      </c>
      <c r="G18" s="22">
        <v>3.24464</v>
      </c>
      <c r="H18" s="22">
        <v>4.8375333333333996</v>
      </c>
      <c r="I18" s="11">
        <v>2</v>
      </c>
      <c r="J18" s="11">
        <v>2.5</v>
      </c>
      <c r="K18" s="11">
        <v>3</v>
      </c>
      <c r="L18" s="18">
        <v>3.5</v>
      </c>
      <c r="M18" s="18">
        <v>3.83</v>
      </c>
      <c r="N18" s="22">
        <f t="shared" si="0"/>
        <v>12.3966666666667</v>
      </c>
      <c r="O18" s="22">
        <f t="shared" si="1"/>
        <v>10.757333333333399</v>
      </c>
      <c r="P18" s="22">
        <f t="shared" si="2"/>
        <v>9.0088888888888707</v>
      </c>
      <c r="Q18" s="22">
        <f t="shared" si="3"/>
        <v>0.92703999999999998</v>
      </c>
      <c r="R18" s="22">
        <f t="shared" si="4"/>
        <v>1.2630635335074101</v>
      </c>
    </row>
    <row r="19" spans="1:18">
      <c r="A19" s="51" t="s">
        <v>194</v>
      </c>
      <c r="B19" s="18" t="s">
        <v>185</v>
      </c>
      <c r="C19" s="22">
        <v>8.4499999999999993</v>
      </c>
      <c r="D19" s="22">
        <v>39.753333333333401</v>
      </c>
      <c r="E19" s="22">
        <v>42.82</v>
      </c>
      <c r="F19" s="22">
        <v>39.726666666666603</v>
      </c>
      <c r="G19" s="22">
        <v>7.9546666666667996</v>
      </c>
      <c r="H19" s="22">
        <v>5.6087999999999996</v>
      </c>
      <c r="I19" s="11">
        <v>8.5</v>
      </c>
      <c r="J19" s="11">
        <v>9</v>
      </c>
      <c r="K19" s="11">
        <v>9.5</v>
      </c>
      <c r="L19" s="18">
        <v>10</v>
      </c>
      <c r="M19" s="18">
        <v>10.5</v>
      </c>
      <c r="N19" s="22">
        <f t="shared" si="0"/>
        <v>4.6768627450980498</v>
      </c>
      <c r="O19" s="22">
        <f t="shared" si="1"/>
        <v>4.7577777777777799</v>
      </c>
      <c r="P19" s="22">
        <f t="shared" si="2"/>
        <v>4.1817543859649096</v>
      </c>
      <c r="Q19" s="22">
        <f t="shared" si="3"/>
        <v>0.79546666666667998</v>
      </c>
      <c r="R19" s="22">
        <f t="shared" si="4"/>
        <v>0.53417142857142896</v>
      </c>
    </row>
    <row r="20" spans="1:18">
      <c r="A20" s="51" t="s">
        <v>195</v>
      </c>
      <c r="B20" s="18" t="s">
        <v>184</v>
      </c>
      <c r="C20" s="22">
        <v>2.8333333333333299</v>
      </c>
      <c r="D20" s="22">
        <v>23.426666666666598</v>
      </c>
      <c r="E20" s="22">
        <v>24.7</v>
      </c>
      <c r="F20" s="22">
        <v>24.16</v>
      </c>
      <c r="G20" s="22">
        <v>7.9080000000002002</v>
      </c>
      <c r="H20" s="22">
        <v>5.56213333333341</v>
      </c>
      <c r="I20" s="11">
        <v>9.5</v>
      </c>
      <c r="J20" s="11">
        <v>11</v>
      </c>
      <c r="K20" s="11">
        <v>11</v>
      </c>
      <c r="L20" s="18">
        <v>12</v>
      </c>
      <c r="M20" s="18">
        <v>13</v>
      </c>
      <c r="N20" s="22">
        <f t="shared" si="0"/>
        <v>2.4659649122806901</v>
      </c>
      <c r="O20" s="22">
        <f t="shared" si="1"/>
        <v>2.24545454545455</v>
      </c>
      <c r="P20" s="22">
        <f t="shared" si="2"/>
        <v>2.1963636363636398</v>
      </c>
      <c r="Q20" s="22">
        <f t="shared" si="3"/>
        <v>0.65900000000001702</v>
      </c>
      <c r="R20" s="22">
        <f t="shared" si="4"/>
        <v>0.42785641025641602</v>
      </c>
    </row>
    <row r="21" spans="1:18">
      <c r="A21" s="51" t="s">
        <v>196</v>
      </c>
      <c r="B21" s="18" t="s">
        <v>184</v>
      </c>
      <c r="C21" s="22">
        <v>5.8</v>
      </c>
      <c r="D21" s="22">
        <v>28.9933333333334</v>
      </c>
      <c r="E21" s="22">
        <v>29.1533333333334</v>
      </c>
      <c r="F21" s="22">
        <v>8.76</v>
      </c>
      <c r="G21" s="22">
        <v>7.92</v>
      </c>
      <c r="H21" s="22">
        <v>1.641</v>
      </c>
      <c r="I21" s="11">
        <v>4</v>
      </c>
      <c r="J21" s="11">
        <v>4</v>
      </c>
      <c r="K21" s="11">
        <v>4.5</v>
      </c>
      <c r="L21" s="18">
        <v>5</v>
      </c>
      <c r="M21" s="18">
        <v>5.5</v>
      </c>
      <c r="N21" s="22">
        <f t="shared" si="0"/>
        <v>7.2483333333333499</v>
      </c>
      <c r="O21" s="22">
        <f t="shared" si="1"/>
        <v>7.28833333333335</v>
      </c>
      <c r="P21" s="22">
        <f t="shared" si="2"/>
        <v>1.9466666666666701</v>
      </c>
      <c r="Q21" s="22">
        <f t="shared" si="3"/>
        <v>1.5840000000000001</v>
      </c>
      <c r="R21" s="22">
        <f t="shared" si="4"/>
        <v>0.298363636363636</v>
      </c>
    </row>
    <row r="22" spans="1:18">
      <c r="A22" s="65" t="s">
        <v>197</v>
      </c>
      <c r="B22" s="54" t="s">
        <v>185</v>
      </c>
      <c r="C22" s="22">
        <v>7.8842105263157896</v>
      </c>
      <c r="D22" s="22">
        <v>24.386666666666599</v>
      </c>
      <c r="E22" s="22">
        <v>30.593333333333401</v>
      </c>
      <c r="F22" s="22">
        <v>22.213333333333399</v>
      </c>
      <c r="G22" s="22">
        <v>6.4733333333334002</v>
      </c>
      <c r="H22" s="22">
        <v>11.1494</v>
      </c>
      <c r="I22" s="11">
        <v>15</v>
      </c>
      <c r="J22" s="11">
        <v>15</v>
      </c>
      <c r="K22" s="11">
        <v>16</v>
      </c>
      <c r="L22" s="39">
        <v>16.5</v>
      </c>
      <c r="M22" s="39">
        <v>17</v>
      </c>
      <c r="N22" s="22">
        <f t="shared" si="0"/>
        <v>1.62577777777777</v>
      </c>
      <c r="O22" s="22">
        <f t="shared" si="1"/>
        <v>2.0395555555555598</v>
      </c>
      <c r="P22" s="22">
        <f t="shared" si="2"/>
        <v>1.3883333333333401</v>
      </c>
      <c r="Q22" s="22">
        <f t="shared" si="3"/>
        <v>0.39232323232323602</v>
      </c>
      <c r="R22" s="22">
        <f t="shared" si="4"/>
        <v>0.65584705882352901</v>
      </c>
    </row>
    <row r="23" spans="1:18">
      <c r="A23" s="51" t="s">
        <v>198</v>
      </c>
      <c r="B23" s="18" t="s">
        <v>184</v>
      </c>
      <c r="C23" s="22">
        <v>3.14</v>
      </c>
      <c r="D23" s="22">
        <v>18.8666666666666</v>
      </c>
      <c r="E23" s="22">
        <v>20.88</v>
      </c>
      <c r="F23" s="22">
        <v>13.72</v>
      </c>
      <c r="G23" s="22">
        <v>5.5533333333334003</v>
      </c>
      <c r="H23" s="22">
        <v>11.1494</v>
      </c>
      <c r="I23" s="11">
        <v>9</v>
      </c>
      <c r="J23" s="11">
        <v>9</v>
      </c>
      <c r="K23" s="11">
        <v>9.5</v>
      </c>
      <c r="L23" s="18">
        <v>10</v>
      </c>
      <c r="M23" s="18">
        <v>11</v>
      </c>
      <c r="N23" s="22">
        <f t="shared" si="0"/>
        <v>2.0962962962962899</v>
      </c>
      <c r="O23" s="22">
        <f t="shared" si="1"/>
        <v>2.3199999999999998</v>
      </c>
      <c r="P23" s="22">
        <f t="shared" si="2"/>
        <v>1.4442105263157901</v>
      </c>
      <c r="Q23" s="22">
        <f t="shared" si="3"/>
        <v>0.55533333333334001</v>
      </c>
      <c r="R23" s="22">
        <f t="shared" si="4"/>
        <v>1.0135818181818199</v>
      </c>
    </row>
    <row r="24" spans="1:18">
      <c r="A24" s="51" t="s">
        <v>199</v>
      </c>
      <c r="B24" s="18" t="s">
        <v>184</v>
      </c>
      <c r="C24" s="22">
        <v>12.6</v>
      </c>
      <c r="D24" s="22">
        <v>22.56</v>
      </c>
      <c r="E24" s="22">
        <v>24.92</v>
      </c>
      <c r="F24" s="22">
        <v>15.7333333333334</v>
      </c>
      <c r="G24" s="22">
        <v>3.2933333333334001</v>
      </c>
      <c r="H24" s="22">
        <v>1.6906000000000001</v>
      </c>
      <c r="I24" s="11">
        <v>3.5</v>
      </c>
      <c r="J24" s="11">
        <v>3</v>
      </c>
      <c r="K24" s="11">
        <v>3</v>
      </c>
      <c r="L24" s="18">
        <v>4</v>
      </c>
      <c r="M24" s="18">
        <v>4.5</v>
      </c>
      <c r="N24" s="22">
        <f t="shared" si="0"/>
        <v>6.4457142857142902</v>
      </c>
      <c r="O24" s="22">
        <f t="shared" si="1"/>
        <v>8.3066666666666702</v>
      </c>
      <c r="P24" s="22">
        <f t="shared" si="2"/>
        <v>5.2444444444444702</v>
      </c>
      <c r="Q24" s="22">
        <f t="shared" si="3"/>
        <v>0.82333333333335001</v>
      </c>
      <c r="R24" s="22">
        <f t="shared" si="4"/>
        <v>0.37568888888888902</v>
      </c>
    </row>
    <row r="25" spans="1:18">
      <c r="A25" s="51" t="s">
        <v>200</v>
      </c>
      <c r="B25" s="18" t="s">
        <v>184</v>
      </c>
      <c r="C25" s="22">
        <v>5.1666666666666696</v>
      </c>
      <c r="D25" s="22">
        <v>31.033333333333399</v>
      </c>
      <c r="E25" s="22">
        <v>31.14</v>
      </c>
      <c r="F25" s="22">
        <v>19.253333333333401</v>
      </c>
      <c r="G25" s="22">
        <v>4.3733333333331998</v>
      </c>
      <c r="H25" s="22">
        <v>3.0834000000000001</v>
      </c>
      <c r="I25" s="11">
        <v>10.5</v>
      </c>
      <c r="J25" s="11">
        <v>10.5</v>
      </c>
      <c r="K25" s="11">
        <v>11</v>
      </c>
      <c r="L25" s="18">
        <v>12</v>
      </c>
      <c r="M25" s="18">
        <v>13</v>
      </c>
      <c r="N25" s="22">
        <f t="shared" si="0"/>
        <v>2.9555555555555602</v>
      </c>
      <c r="O25" s="22">
        <f t="shared" si="1"/>
        <v>2.9657142857142902</v>
      </c>
      <c r="P25" s="22">
        <f t="shared" si="2"/>
        <v>1.75030303030304</v>
      </c>
      <c r="Q25" s="22">
        <f t="shared" si="3"/>
        <v>0.36444444444443302</v>
      </c>
      <c r="R25" s="22">
        <f t="shared" si="4"/>
        <v>0.23718461538461499</v>
      </c>
    </row>
    <row r="26" spans="1:18">
      <c r="A26" s="51" t="s">
        <v>203</v>
      </c>
      <c r="B26" s="18" t="s">
        <v>188</v>
      </c>
      <c r="C26" s="22">
        <v>2.2416666666666698</v>
      </c>
      <c r="D26" s="22">
        <v>20.8</v>
      </c>
      <c r="E26" s="22">
        <v>21.34</v>
      </c>
      <c r="F26" s="22">
        <v>13.7</v>
      </c>
      <c r="G26" s="22">
        <v>4.07</v>
      </c>
      <c r="H26" s="22">
        <v>4.2031999999999998</v>
      </c>
      <c r="I26" s="11">
        <v>11.5</v>
      </c>
      <c r="J26" s="11">
        <v>11.5</v>
      </c>
      <c r="K26" s="11">
        <v>12</v>
      </c>
      <c r="L26" s="18">
        <v>12.5</v>
      </c>
      <c r="M26" s="18">
        <v>13</v>
      </c>
      <c r="N26" s="22">
        <f t="shared" si="0"/>
        <v>1.8086956521739099</v>
      </c>
      <c r="O26" s="22">
        <f t="shared" si="1"/>
        <v>1.85565217391304</v>
      </c>
      <c r="P26" s="22">
        <f t="shared" si="2"/>
        <v>1.1416666666666699</v>
      </c>
      <c r="Q26" s="22">
        <f t="shared" si="3"/>
        <v>0.3256</v>
      </c>
      <c r="R26" s="22">
        <f t="shared" si="4"/>
        <v>0.32332307692307699</v>
      </c>
    </row>
    <row r="27" spans="1:18">
      <c r="A27" s="51" t="s">
        <v>206</v>
      </c>
      <c r="B27" s="18" t="s">
        <v>184</v>
      </c>
      <c r="C27" s="22">
        <v>3.2941176470588198</v>
      </c>
      <c r="D27" s="22">
        <v>25.16</v>
      </c>
      <c r="E27" s="22">
        <v>24.4</v>
      </c>
      <c r="F27" s="22">
        <v>18.260000000000002</v>
      </c>
      <c r="G27" s="22">
        <v>1.54</v>
      </c>
      <c r="H27" s="22">
        <v>0.53339999999999999</v>
      </c>
      <c r="I27" s="11">
        <v>7.5</v>
      </c>
      <c r="J27" s="11">
        <v>7.5</v>
      </c>
      <c r="K27" s="11">
        <v>7.5</v>
      </c>
      <c r="L27" s="11">
        <v>9.5</v>
      </c>
      <c r="M27" s="11">
        <v>9.5</v>
      </c>
      <c r="N27" s="22">
        <f t="shared" si="0"/>
        <v>3.3546666666666698</v>
      </c>
      <c r="O27" s="22">
        <f t="shared" si="1"/>
        <v>3.2533333333333299</v>
      </c>
      <c r="P27" s="22">
        <f t="shared" si="2"/>
        <v>2.4346666666666699</v>
      </c>
      <c r="Q27" s="22">
        <f t="shared" si="3"/>
        <v>0.162105263157895</v>
      </c>
      <c r="R27" s="22">
        <f t="shared" si="4"/>
        <v>5.6147368421052599E-2</v>
      </c>
    </row>
    <row r="28" spans="1:18">
      <c r="A28" s="51" t="s">
        <v>207</v>
      </c>
      <c r="B28" s="18" t="s">
        <v>184</v>
      </c>
      <c r="C28" s="22">
        <v>7.0222222222222204</v>
      </c>
      <c r="D28" s="22">
        <v>30.22</v>
      </c>
      <c r="E28" s="22">
        <v>27.04</v>
      </c>
      <c r="F28" s="22">
        <v>16.6733333333334</v>
      </c>
      <c r="G28" s="22">
        <v>7.67</v>
      </c>
      <c r="H28" s="22">
        <v>7.9686666666666</v>
      </c>
      <c r="I28" s="11">
        <v>4.5</v>
      </c>
      <c r="J28" s="11">
        <v>4.5</v>
      </c>
      <c r="K28" s="11">
        <v>4.5</v>
      </c>
      <c r="L28" s="11">
        <v>5</v>
      </c>
      <c r="M28" s="11">
        <v>5</v>
      </c>
      <c r="N28" s="22">
        <f t="shared" si="0"/>
        <v>6.7155555555555599</v>
      </c>
      <c r="O28" s="22">
        <f t="shared" si="1"/>
        <v>6.0088888888888903</v>
      </c>
      <c r="P28" s="22">
        <f t="shared" si="2"/>
        <v>3.7051851851851998</v>
      </c>
      <c r="Q28" s="22">
        <f t="shared" si="3"/>
        <v>1.534</v>
      </c>
      <c r="R28" s="22">
        <f t="shared" si="4"/>
        <v>1.5937333333333199</v>
      </c>
    </row>
    <row r="29" spans="1:18">
      <c r="A29" s="51" t="s">
        <v>208</v>
      </c>
      <c r="B29" s="18" t="s">
        <v>184</v>
      </c>
      <c r="C29" s="22">
        <v>2.8833333333333302</v>
      </c>
      <c r="D29" s="22">
        <v>31.14</v>
      </c>
      <c r="E29" s="22">
        <v>8.6733333333333995</v>
      </c>
      <c r="F29" s="22">
        <v>8.0000000000001806E-2</v>
      </c>
      <c r="G29" s="22">
        <v>6.9933333333333998</v>
      </c>
      <c r="H29" s="22">
        <v>4.9933333333333998</v>
      </c>
      <c r="I29" s="16">
        <v>10</v>
      </c>
      <c r="J29" s="11">
        <v>12.5</v>
      </c>
      <c r="K29" s="11">
        <v>13.5</v>
      </c>
      <c r="L29" s="16">
        <v>15</v>
      </c>
      <c r="M29" s="16">
        <v>20</v>
      </c>
      <c r="N29" s="22">
        <f t="shared" si="0"/>
        <v>3.1139999999999999</v>
      </c>
      <c r="O29" s="22">
        <f t="shared" si="1"/>
        <v>0.69386666666667196</v>
      </c>
      <c r="P29" s="22">
        <f t="shared" si="2"/>
        <v>5.9259259259260601E-3</v>
      </c>
      <c r="Q29" s="22">
        <f t="shared" si="3"/>
        <v>0.46622222222222698</v>
      </c>
      <c r="R29" s="22">
        <f t="shared" si="4"/>
        <v>0.24966666666667001</v>
      </c>
    </row>
    <row r="30" spans="1:18">
      <c r="A30" s="51" t="s">
        <v>209</v>
      </c>
      <c r="B30" s="18" t="s">
        <v>210</v>
      </c>
      <c r="C30" s="22">
        <v>5.65</v>
      </c>
      <c r="D30" s="22">
        <v>39.18</v>
      </c>
      <c r="E30" s="22">
        <v>34.573333333333402</v>
      </c>
      <c r="F30" s="22">
        <v>23.213333333333399</v>
      </c>
      <c r="G30" s="22">
        <v>17.673333333333201</v>
      </c>
      <c r="H30" s="22">
        <v>9.9814000000000007</v>
      </c>
      <c r="I30" s="11">
        <v>12.5</v>
      </c>
      <c r="J30" s="11">
        <v>13.5</v>
      </c>
      <c r="K30" s="16">
        <v>14.5</v>
      </c>
      <c r="L30" s="16">
        <v>18</v>
      </c>
      <c r="M30" s="16">
        <v>22</v>
      </c>
      <c r="N30" s="22">
        <f t="shared" si="0"/>
        <v>3.1343999999999999</v>
      </c>
      <c r="O30" s="22">
        <f t="shared" si="1"/>
        <v>2.5609876543209902</v>
      </c>
      <c r="P30" s="22">
        <f t="shared" si="2"/>
        <v>1.6009195402298899</v>
      </c>
      <c r="Q30" s="22">
        <f t="shared" si="3"/>
        <v>0.98185185185184398</v>
      </c>
      <c r="R30" s="22">
        <f t="shared" si="4"/>
        <v>0.45369999999999999</v>
      </c>
    </row>
    <row r="31" spans="1:18">
      <c r="A31" s="53" t="s">
        <v>211</v>
      </c>
      <c r="B31" s="46" t="s">
        <v>190</v>
      </c>
      <c r="C31" s="22">
        <v>8.3249999999999993</v>
      </c>
      <c r="D31" s="22">
        <v>42.093333333333398</v>
      </c>
      <c r="E31" s="22">
        <v>34.393333333333402</v>
      </c>
      <c r="F31" s="22">
        <v>22.5266666666666</v>
      </c>
      <c r="G31" s="22">
        <v>24.926666666666701</v>
      </c>
      <c r="H31" s="22">
        <v>14.768599999999999</v>
      </c>
      <c r="I31" s="11">
        <v>13.5</v>
      </c>
      <c r="J31" s="16">
        <v>14.5</v>
      </c>
      <c r="K31" s="16">
        <v>16</v>
      </c>
      <c r="L31" s="16">
        <v>18</v>
      </c>
      <c r="M31" s="16">
        <v>20</v>
      </c>
      <c r="N31" s="22">
        <f t="shared" si="0"/>
        <v>3.1180246913580301</v>
      </c>
      <c r="O31" s="22">
        <f t="shared" si="1"/>
        <v>2.3719540229885099</v>
      </c>
      <c r="P31" s="22">
        <f t="shared" si="2"/>
        <v>1.40791666666666</v>
      </c>
      <c r="Q31" s="22">
        <f t="shared" si="3"/>
        <v>1.38481481481482</v>
      </c>
      <c r="R31" s="22">
        <f t="shared" si="4"/>
        <v>0.73843000000000003</v>
      </c>
    </row>
    <row r="32" spans="1:18" ht="40.5">
      <c r="B32" s="22" t="s">
        <v>182</v>
      </c>
      <c r="C32" s="1" t="s">
        <v>264</v>
      </c>
      <c r="D32" s="22" t="s">
        <v>287</v>
      </c>
      <c r="E32" s="22" t="s">
        <v>288</v>
      </c>
      <c r="F32" s="22" t="s">
        <v>288</v>
      </c>
      <c r="G32" s="22" t="s">
        <v>288</v>
      </c>
      <c r="H32" s="22" t="s">
        <v>289</v>
      </c>
      <c r="I32" s="26" t="s">
        <v>309</v>
      </c>
      <c r="J32" s="26" t="s">
        <v>310</v>
      </c>
      <c r="K32" s="26" t="s">
        <v>311</v>
      </c>
      <c r="L32" s="26" t="s">
        <v>312</v>
      </c>
      <c r="M32" s="26" t="s">
        <v>313</v>
      </c>
      <c r="N32" t="s">
        <v>314</v>
      </c>
      <c r="O32" t="s">
        <v>315</v>
      </c>
      <c r="P32" t="s">
        <v>316</v>
      </c>
      <c r="Q32" t="s">
        <v>317</v>
      </c>
      <c r="R32" t="s">
        <v>318</v>
      </c>
    </row>
    <row r="33" spans="1:18">
      <c r="A33" s="51">
        <v>2011</v>
      </c>
      <c r="B33" s="18" t="s">
        <v>184</v>
      </c>
      <c r="D33" s="22">
        <v>22.22</v>
      </c>
      <c r="E33" s="22">
        <v>16.399999999999999</v>
      </c>
      <c r="F33" s="22">
        <v>15.8</v>
      </c>
      <c r="G33" s="22">
        <v>25.62</v>
      </c>
      <c r="H33" s="22">
        <v>19.8</v>
      </c>
      <c r="I33" s="11">
        <v>12.5</v>
      </c>
      <c r="J33" s="11">
        <v>28</v>
      </c>
      <c r="K33" s="11">
        <v>34.5</v>
      </c>
      <c r="L33" s="11">
        <v>53.5</v>
      </c>
      <c r="M33" s="11">
        <v>55</v>
      </c>
      <c r="N33" s="22">
        <f>D33/I33</f>
        <v>1.7776000000000001</v>
      </c>
      <c r="O33" s="22">
        <f>E33/J33</f>
        <v>0.58571428571428596</v>
      </c>
      <c r="P33" s="22">
        <f>F33/K33</f>
        <v>0.45797101449275401</v>
      </c>
      <c r="Q33" s="22">
        <f>G33/L33</f>
        <v>0.478878504672897</v>
      </c>
      <c r="R33" s="22">
        <f>H33/M33</f>
        <v>0.36</v>
      </c>
    </row>
    <row r="34" spans="1:18">
      <c r="A34" s="51"/>
      <c r="B34" s="18" t="s">
        <v>184</v>
      </c>
      <c r="D34" s="22">
        <v>22.223909597396801</v>
      </c>
      <c r="E34" s="22">
        <v>16.257806873321599</v>
      </c>
      <c r="F34" s="22">
        <v>15.902899208068799</v>
      </c>
      <c r="G34" s="22">
        <v>25.714953899383602</v>
      </c>
      <c r="H34" s="22">
        <v>19.791383109092799</v>
      </c>
      <c r="I34" s="11">
        <v>11.5</v>
      </c>
      <c r="J34" s="11">
        <v>21</v>
      </c>
      <c r="K34" s="11">
        <v>14</v>
      </c>
      <c r="L34" s="11">
        <v>11</v>
      </c>
      <c r="M34" s="11">
        <v>10.5</v>
      </c>
      <c r="N34" s="22">
        <f t="shared" ref="N34:N61" si="5">D34/I34</f>
        <v>1.9325138780344999</v>
      </c>
      <c r="O34" s="22">
        <f t="shared" ref="O34:O61" si="6">E34/J34</f>
        <v>0.77418127968198103</v>
      </c>
      <c r="P34" s="22">
        <f t="shared" ref="P34:P61" si="7">F34/K34</f>
        <v>1.1359213720049099</v>
      </c>
      <c r="Q34" s="22">
        <f t="shared" ref="Q34:Q61" si="8">G34/L34</f>
        <v>2.3377230817621499</v>
      </c>
      <c r="R34" s="22">
        <f t="shared" ref="R34:R61" si="9">H34/M34</f>
        <v>1.8848936294374099</v>
      </c>
    </row>
    <row r="35" spans="1:18">
      <c r="A35" s="51"/>
      <c r="B35" s="18" t="s">
        <v>185</v>
      </c>
      <c r="D35" s="22">
        <v>26.986666666666601</v>
      </c>
      <c r="E35" s="22">
        <v>22.74</v>
      </c>
      <c r="F35" s="22">
        <v>17.239999999999998</v>
      </c>
      <c r="G35" s="22">
        <v>23.74</v>
      </c>
      <c r="H35" s="22">
        <v>17.52</v>
      </c>
      <c r="I35" s="11">
        <v>15</v>
      </c>
      <c r="J35" s="11">
        <v>53</v>
      </c>
      <c r="K35" s="11">
        <v>15.5</v>
      </c>
      <c r="L35" s="11">
        <v>14.5</v>
      </c>
      <c r="M35" s="11">
        <v>16.5</v>
      </c>
      <c r="N35" s="22">
        <f t="shared" si="5"/>
        <v>1.79911111111111</v>
      </c>
      <c r="O35" s="22">
        <f t="shared" si="6"/>
        <v>0.42905660377358501</v>
      </c>
      <c r="P35" s="22">
        <f t="shared" si="7"/>
        <v>1.11225806451613</v>
      </c>
      <c r="Q35" s="22">
        <f t="shared" si="8"/>
        <v>1.63724137931034</v>
      </c>
      <c r="R35" s="22">
        <f t="shared" si="9"/>
        <v>1.06181818181818</v>
      </c>
    </row>
    <row r="36" spans="1:18">
      <c r="A36" s="51">
        <v>2012</v>
      </c>
      <c r="B36" s="18" t="s">
        <v>184</v>
      </c>
      <c r="D36" s="22">
        <v>25.175572633743201</v>
      </c>
      <c r="E36" s="22">
        <v>15.9431750774382</v>
      </c>
      <c r="F36" s="22">
        <v>2.6544868946075999</v>
      </c>
      <c r="G36" s="22">
        <v>11.096946895122599</v>
      </c>
      <c r="H36" s="22">
        <v>1.4064878225326001</v>
      </c>
      <c r="I36" s="11">
        <v>7</v>
      </c>
      <c r="J36" s="11">
        <v>7.33</v>
      </c>
      <c r="K36" s="11">
        <v>7.83</v>
      </c>
      <c r="L36" s="11">
        <v>8.16</v>
      </c>
      <c r="M36" s="11">
        <v>8.5</v>
      </c>
      <c r="N36" s="22">
        <f t="shared" si="5"/>
        <v>3.59651037624903</v>
      </c>
      <c r="O36" s="22">
        <f t="shared" si="6"/>
        <v>2.1750579914649699</v>
      </c>
      <c r="P36" s="22">
        <f t="shared" si="7"/>
        <v>0.33901492906865899</v>
      </c>
      <c r="Q36" s="22">
        <f t="shared" si="8"/>
        <v>1.35991996263757</v>
      </c>
      <c r="R36" s="22">
        <f t="shared" si="9"/>
        <v>0.16546915559207101</v>
      </c>
    </row>
    <row r="37" spans="1:18">
      <c r="A37" s="51"/>
      <c r="B37" s="46" t="s">
        <v>190</v>
      </c>
      <c r="D37" s="22">
        <v>26.1210365581512</v>
      </c>
      <c r="E37" s="22">
        <v>13.508040361404399</v>
      </c>
      <c r="F37" s="22">
        <v>23.433951091766399</v>
      </c>
      <c r="G37" s="22">
        <v>8.6901553583146001</v>
      </c>
      <c r="H37" s="22">
        <v>7.2484242343901997</v>
      </c>
      <c r="I37" s="16">
        <v>31.5</v>
      </c>
      <c r="J37" s="16">
        <v>32.5</v>
      </c>
      <c r="K37" s="16">
        <v>32.5</v>
      </c>
      <c r="L37" s="16">
        <v>34</v>
      </c>
      <c r="M37" s="16">
        <v>34</v>
      </c>
      <c r="N37" s="22">
        <f t="shared" si="5"/>
        <v>0.82923925581432401</v>
      </c>
      <c r="O37" s="22">
        <f t="shared" si="6"/>
        <v>0.41563201112013498</v>
      </c>
      <c r="P37" s="22">
        <f t="shared" si="7"/>
        <v>0.72104464897742804</v>
      </c>
      <c r="Q37" s="22">
        <f t="shared" si="8"/>
        <v>0.25559280465631201</v>
      </c>
      <c r="R37" s="22">
        <f t="shared" si="9"/>
        <v>0.21318894807030001</v>
      </c>
    </row>
    <row r="38" spans="1:18">
      <c r="A38" s="51"/>
      <c r="B38" s="18" t="s">
        <v>185</v>
      </c>
      <c r="D38" s="22">
        <v>26.714998483658</v>
      </c>
      <c r="E38" s="22">
        <v>16.726884245872601</v>
      </c>
      <c r="F38" s="22">
        <v>19.0376728773116</v>
      </c>
      <c r="G38" s="22">
        <v>13.82514834404</v>
      </c>
      <c r="H38" s="22">
        <v>9.0872377157211996</v>
      </c>
      <c r="I38" s="11">
        <v>14</v>
      </c>
      <c r="J38" s="11">
        <v>25.5</v>
      </c>
      <c r="K38" s="11">
        <v>29</v>
      </c>
      <c r="L38" s="11">
        <v>32</v>
      </c>
      <c r="M38" s="11">
        <v>46</v>
      </c>
      <c r="N38" s="22">
        <f t="shared" si="5"/>
        <v>1.9082141774041399</v>
      </c>
      <c r="O38" s="22">
        <f t="shared" si="6"/>
        <v>0.65595624493617999</v>
      </c>
      <c r="P38" s="22">
        <f t="shared" si="7"/>
        <v>0.65647147852798604</v>
      </c>
      <c r="Q38" s="22">
        <f t="shared" si="8"/>
        <v>0.43203588575125002</v>
      </c>
      <c r="R38" s="22">
        <f t="shared" si="9"/>
        <v>0.19754864599393901</v>
      </c>
    </row>
    <row r="39" spans="1:18">
      <c r="A39" s="51">
        <v>2013</v>
      </c>
      <c r="B39" s="18" t="s">
        <v>184</v>
      </c>
      <c r="D39" s="22">
        <v>34.097149968147399</v>
      </c>
      <c r="E39" s="22">
        <v>20.442572236061199</v>
      </c>
      <c r="F39" s="22">
        <v>0.17123818397519799</v>
      </c>
      <c r="G39" s="22">
        <v>8.6901553583146001</v>
      </c>
      <c r="H39" s="22">
        <v>7.2484242343901997</v>
      </c>
      <c r="I39" s="11">
        <v>11</v>
      </c>
      <c r="J39" s="11">
        <v>11.5</v>
      </c>
      <c r="K39" s="11">
        <v>12</v>
      </c>
      <c r="L39" s="11">
        <v>12.5</v>
      </c>
      <c r="M39" s="11">
        <v>12.5</v>
      </c>
      <c r="N39" s="22">
        <f t="shared" si="5"/>
        <v>3.0997409061952199</v>
      </c>
      <c r="O39" s="22">
        <f t="shared" si="6"/>
        <v>1.7776149770487999</v>
      </c>
      <c r="P39" s="22">
        <f t="shared" si="7"/>
        <v>1.42698486645998E-2</v>
      </c>
      <c r="Q39" s="22">
        <f t="shared" si="8"/>
        <v>0.69521242866516797</v>
      </c>
      <c r="R39" s="22">
        <f t="shared" si="9"/>
        <v>0.57987393875121596</v>
      </c>
    </row>
    <row r="40" spans="1:18">
      <c r="A40" s="51"/>
      <c r="B40" s="18" t="s">
        <v>184</v>
      </c>
      <c r="D40" s="22">
        <v>9.8356574773788008</v>
      </c>
      <c r="E40" s="22">
        <v>15.9431750774382</v>
      </c>
      <c r="F40" s="22">
        <v>20.86</v>
      </c>
      <c r="G40" s="22">
        <v>7.7351999999999999</v>
      </c>
      <c r="H40" s="22">
        <v>2.3111999999999999</v>
      </c>
      <c r="I40" s="11">
        <v>5</v>
      </c>
      <c r="J40" s="11">
        <v>5.5</v>
      </c>
      <c r="K40" s="11">
        <v>5.5</v>
      </c>
      <c r="L40" s="11">
        <v>6</v>
      </c>
      <c r="M40" s="11">
        <v>6.33</v>
      </c>
      <c r="N40" s="22">
        <f t="shared" si="5"/>
        <v>1.9671314954757599</v>
      </c>
      <c r="O40" s="22">
        <f t="shared" si="6"/>
        <v>2.89875910498876</v>
      </c>
      <c r="P40" s="22">
        <f t="shared" si="7"/>
        <v>3.7927272727272698</v>
      </c>
      <c r="Q40" s="22">
        <f t="shared" si="8"/>
        <v>1.2891999999999999</v>
      </c>
      <c r="R40" s="22">
        <f t="shared" si="9"/>
        <v>0.365118483412322</v>
      </c>
    </row>
    <row r="41" spans="1:18">
      <c r="A41" s="46">
        <v>2015</v>
      </c>
      <c r="B41" s="18" t="s">
        <v>185</v>
      </c>
      <c r="D41" s="22">
        <v>31.5044</v>
      </c>
      <c r="E41" s="22">
        <v>32.077800000000003</v>
      </c>
      <c r="F41" s="22">
        <v>32.077800000000003</v>
      </c>
      <c r="G41" s="22">
        <v>25.379799999999999</v>
      </c>
      <c r="H41" s="22">
        <v>27.050799999999999</v>
      </c>
      <c r="I41" s="11">
        <v>13.5</v>
      </c>
      <c r="J41" s="11">
        <v>27.5</v>
      </c>
      <c r="K41" s="11">
        <v>76.5</v>
      </c>
      <c r="L41" s="11">
        <v>77.5</v>
      </c>
      <c r="M41" s="11">
        <v>80</v>
      </c>
      <c r="N41" s="22">
        <f t="shared" si="5"/>
        <v>2.3336592592592602</v>
      </c>
      <c r="O41" s="22">
        <f t="shared" si="6"/>
        <v>1.16646545454545</v>
      </c>
      <c r="P41" s="22">
        <f t="shared" si="7"/>
        <v>0.41931764705882402</v>
      </c>
      <c r="Q41" s="22">
        <f t="shared" si="8"/>
        <v>0.327481290322581</v>
      </c>
      <c r="R41" s="22">
        <f t="shared" si="9"/>
        <v>0.33813500000000002</v>
      </c>
    </row>
    <row r="42" spans="1:18">
      <c r="A42" s="46" t="s">
        <v>187</v>
      </c>
      <c r="B42" s="18" t="s">
        <v>188</v>
      </c>
      <c r="D42" s="22">
        <v>26.933199999999999</v>
      </c>
      <c r="E42" s="22">
        <v>27.1646</v>
      </c>
      <c r="F42" s="22">
        <v>27.1646</v>
      </c>
      <c r="G42" s="22">
        <v>20.753799999999998</v>
      </c>
      <c r="H42" s="22">
        <v>2.3111999999999999</v>
      </c>
      <c r="I42" s="11">
        <v>5</v>
      </c>
      <c r="J42" s="11">
        <v>6</v>
      </c>
      <c r="K42" s="11">
        <v>6</v>
      </c>
      <c r="L42" s="11">
        <v>6.5</v>
      </c>
      <c r="M42" s="11">
        <v>7</v>
      </c>
      <c r="N42" s="22">
        <f t="shared" si="5"/>
        <v>5.3866399999999999</v>
      </c>
      <c r="O42" s="22">
        <f t="shared" si="6"/>
        <v>4.5274333333333301</v>
      </c>
      <c r="P42" s="22">
        <f t="shared" si="7"/>
        <v>4.5274333333333301</v>
      </c>
      <c r="Q42" s="22">
        <f t="shared" si="8"/>
        <v>3.1928923076923099</v>
      </c>
      <c r="R42" s="22">
        <f t="shared" si="9"/>
        <v>0.330171428571429</v>
      </c>
    </row>
    <row r="43" spans="1:18">
      <c r="A43" s="51" t="s">
        <v>189</v>
      </c>
      <c r="B43" s="18" t="s">
        <v>190</v>
      </c>
      <c r="D43" s="22">
        <v>22.558800000000002</v>
      </c>
      <c r="E43" s="22">
        <v>27.914999999999999</v>
      </c>
      <c r="F43" s="22">
        <v>18.4026</v>
      </c>
      <c r="G43" s="22">
        <v>29.647400000000001</v>
      </c>
      <c r="H43" s="22">
        <v>26.271599999999999</v>
      </c>
      <c r="I43" s="16">
        <v>25.5</v>
      </c>
      <c r="J43" s="16">
        <v>32.5</v>
      </c>
      <c r="K43" s="16">
        <v>32.5</v>
      </c>
      <c r="L43" s="16">
        <v>34</v>
      </c>
      <c r="M43" s="16">
        <v>34</v>
      </c>
      <c r="N43" s="22">
        <f t="shared" si="5"/>
        <v>0.88465882352941205</v>
      </c>
      <c r="O43" s="22">
        <f t="shared" si="6"/>
        <v>0.85892307692307701</v>
      </c>
      <c r="P43" s="22">
        <f t="shared" si="7"/>
        <v>0.56623384615384598</v>
      </c>
      <c r="Q43" s="22">
        <f t="shared" si="8"/>
        <v>0.87198235294117699</v>
      </c>
      <c r="R43" s="22">
        <f t="shared" si="9"/>
        <v>0.77269411764705898</v>
      </c>
    </row>
    <row r="44" spans="1:18">
      <c r="A44" s="51" t="s">
        <v>191</v>
      </c>
      <c r="B44" s="18" t="s">
        <v>184</v>
      </c>
      <c r="D44" s="22">
        <v>8.7571999999999992</v>
      </c>
      <c r="E44" s="22">
        <v>10.4666</v>
      </c>
      <c r="F44" s="22">
        <v>5.7313999999999998</v>
      </c>
      <c r="G44" s="22">
        <v>3.7008000000000001</v>
      </c>
      <c r="H44" s="22">
        <v>4.9328000000000003</v>
      </c>
      <c r="I44" s="11">
        <v>4.5</v>
      </c>
      <c r="J44" s="11">
        <v>5</v>
      </c>
      <c r="K44" s="11">
        <v>5</v>
      </c>
      <c r="L44" s="11">
        <v>5.5</v>
      </c>
      <c r="M44" s="11">
        <v>6</v>
      </c>
      <c r="N44" s="22">
        <f t="shared" si="5"/>
        <v>1.94604444444444</v>
      </c>
      <c r="O44" s="22">
        <f t="shared" si="6"/>
        <v>2.0933199999999998</v>
      </c>
      <c r="P44" s="22">
        <f t="shared" si="7"/>
        <v>1.14628</v>
      </c>
      <c r="Q44" s="22">
        <f t="shared" si="8"/>
        <v>0.67287272727272696</v>
      </c>
      <c r="R44" s="22">
        <f t="shared" si="9"/>
        <v>0.82213333333333305</v>
      </c>
    </row>
    <row r="45" spans="1:18">
      <c r="A45" s="51">
        <v>2017</v>
      </c>
      <c r="B45" s="18" t="s">
        <v>184</v>
      </c>
      <c r="D45" s="22">
        <v>28.617999999999999</v>
      </c>
      <c r="E45" s="22">
        <v>21.208600000000001</v>
      </c>
      <c r="F45" s="22">
        <v>16.374199999999998</v>
      </c>
      <c r="G45" s="22">
        <v>16.824999999999999</v>
      </c>
      <c r="H45" s="22">
        <v>16.748000000000001</v>
      </c>
      <c r="I45" s="11">
        <v>8</v>
      </c>
      <c r="J45" s="11">
        <v>8.5</v>
      </c>
      <c r="K45" s="11">
        <v>8.5</v>
      </c>
      <c r="L45" s="11">
        <v>9</v>
      </c>
      <c r="M45" s="11">
        <v>9.5</v>
      </c>
      <c r="N45" s="22">
        <f t="shared" si="5"/>
        <v>3.5772499999999998</v>
      </c>
      <c r="O45" s="22">
        <f t="shared" si="6"/>
        <v>2.4951294117647098</v>
      </c>
      <c r="P45" s="22">
        <f t="shared" si="7"/>
        <v>1.92637647058824</v>
      </c>
      <c r="Q45" s="22">
        <f t="shared" si="8"/>
        <v>1.86944444444444</v>
      </c>
      <c r="R45" s="22">
        <f t="shared" si="9"/>
        <v>1.7629473684210499</v>
      </c>
    </row>
    <row r="46" spans="1:18">
      <c r="A46" s="51"/>
      <c r="B46" s="18" t="s">
        <v>188</v>
      </c>
      <c r="D46" s="22">
        <v>31.746200000000002</v>
      </c>
      <c r="E46" s="22">
        <v>24.9208</v>
      </c>
      <c r="F46" s="22">
        <v>20.776599999999998</v>
      </c>
      <c r="G46" s="22">
        <v>20.928000000000001</v>
      </c>
      <c r="H46" s="22">
        <v>20.960599999999999</v>
      </c>
      <c r="I46" s="11">
        <v>10</v>
      </c>
      <c r="J46" s="11">
        <v>11</v>
      </c>
      <c r="K46" s="11">
        <v>11.33</v>
      </c>
      <c r="L46" s="11">
        <v>12</v>
      </c>
      <c r="M46" s="11">
        <v>12.5</v>
      </c>
      <c r="N46" s="22">
        <f t="shared" si="5"/>
        <v>3.17462</v>
      </c>
      <c r="O46" s="22">
        <f t="shared" si="6"/>
        <v>2.2655272727272702</v>
      </c>
      <c r="P46" s="22">
        <f t="shared" si="7"/>
        <v>1.83376875551633</v>
      </c>
      <c r="Q46" s="22">
        <f t="shared" si="8"/>
        <v>1.744</v>
      </c>
      <c r="R46" s="22">
        <f t="shared" si="9"/>
        <v>1.6768479999999999</v>
      </c>
    </row>
    <row r="47" spans="1:18">
      <c r="A47" s="51" t="s">
        <v>192</v>
      </c>
      <c r="B47" s="18" t="s">
        <v>188</v>
      </c>
      <c r="D47" s="22">
        <v>18.265000000000001</v>
      </c>
      <c r="E47" s="22">
        <v>15.4642</v>
      </c>
      <c r="F47" s="22">
        <v>6.4813999999999998</v>
      </c>
      <c r="G47" s="22">
        <v>19.900600000000001</v>
      </c>
      <c r="H47" s="22">
        <v>21.789000000000001</v>
      </c>
      <c r="I47" s="16">
        <v>7.5</v>
      </c>
      <c r="J47" s="16">
        <v>13</v>
      </c>
      <c r="K47" s="16">
        <v>17.5</v>
      </c>
      <c r="L47" s="16">
        <v>21</v>
      </c>
      <c r="M47" s="16">
        <v>26.5</v>
      </c>
      <c r="N47" s="22">
        <f t="shared" si="5"/>
        <v>2.4353333333333298</v>
      </c>
      <c r="O47" s="22">
        <f t="shared" si="6"/>
        <v>1.18955384615385</v>
      </c>
      <c r="P47" s="22">
        <f t="shared" si="7"/>
        <v>0.37036571428571402</v>
      </c>
      <c r="Q47" s="22">
        <f t="shared" si="8"/>
        <v>0.94764761904761896</v>
      </c>
      <c r="R47" s="22">
        <f t="shared" si="9"/>
        <v>0.82222641509434002</v>
      </c>
    </row>
    <row r="48" spans="1:18">
      <c r="A48" s="51" t="s">
        <v>193</v>
      </c>
      <c r="B48" s="18" t="s">
        <v>184</v>
      </c>
      <c r="D48" s="22">
        <v>24.793333333333401</v>
      </c>
      <c r="E48" s="22">
        <v>6.8933333333334001</v>
      </c>
      <c r="F48" s="22">
        <v>7.4176712226868098</v>
      </c>
      <c r="G48" s="22">
        <v>7.0659664471944001</v>
      </c>
      <c r="H48" s="22">
        <v>0.16845018386840099</v>
      </c>
      <c r="I48" s="11">
        <v>3</v>
      </c>
      <c r="J48" s="11">
        <v>4</v>
      </c>
      <c r="K48" s="11">
        <v>4.5</v>
      </c>
      <c r="L48" s="11">
        <v>5</v>
      </c>
      <c r="M48" s="11">
        <v>6</v>
      </c>
      <c r="N48" s="22">
        <f t="shared" si="5"/>
        <v>8.2644444444444698</v>
      </c>
      <c r="O48" s="22">
        <f t="shared" si="6"/>
        <v>1.72333333333335</v>
      </c>
      <c r="P48" s="22">
        <f t="shared" si="7"/>
        <v>1.6483713828192901</v>
      </c>
      <c r="Q48" s="22">
        <f t="shared" si="8"/>
        <v>1.4131932894388799</v>
      </c>
      <c r="R48" s="22">
        <f t="shared" si="9"/>
        <v>2.80750306447335E-2</v>
      </c>
    </row>
    <row r="49" spans="1:18">
      <c r="A49" s="51" t="s">
        <v>194</v>
      </c>
      <c r="B49" s="18" t="s">
        <v>185</v>
      </c>
      <c r="D49" s="22">
        <v>41.753333333333401</v>
      </c>
      <c r="E49" s="22">
        <v>28.82</v>
      </c>
      <c r="F49" s="22">
        <v>29.724666666666799</v>
      </c>
      <c r="G49" s="22">
        <v>28.42</v>
      </c>
      <c r="H49" s="22">
        <v>14.1</v>
      </c>
      <c r="I49" s="11">
        <v>8</v>
      </c>
      <c r="J49" s="11">
        <v>8.5</v>
      </c>
      <c r="K49" s="11">
        <v>8.5</v>
      </c>
      <c r="L49" s="11">
        <v>9</v>
      </c>
      <c r="M49" s="11">
        <v>9.5</v>
      </c>
      <c r="N49" s="22">
        <f t="shared" si="5"/>
        <v>5.2191666666666796</v>
      </c>
      <c r="O49" s="22">
        <f t="shared" si="6"/>
        <v>3.3905882352941199</v>
      </c>
      <c r="P49" s="22">
        <f t="shared" si="7"/>
        <v>3.4970196078431499</v>
      </c>
      <c r="Q49" s="22">
        <f t="shared" si="8"/>
        <v>3.1577777777777798</v>
      </c>
      <c r="R49" s="22">
        <f t="shared" si="9"/>
        <v>1.4842105263157901</v>
      </c>
    </row>
    <row r="50" spans="1:18">
      <c r="A50" s="51" t="s">
        <v>195</v>
      </c>
      <c r="B50" s="18" t="s">
        <v>184</v>
      </c>
      <c r="D50" s="22">
        <v>41.426666666666598</v>
      </c>
      <c r="E50" s="22">
        <v>28.7</v>
      </c>
      <c r="F50" s="22">
        <v>22.16</v>
      </c>
      <c r="G50" s="22">
        <v>20.94</v>
      </c>
      <c r="H50" s="22">
        <v>15.52</v>
      </c>
      <c r="I50" s="11">
        <v>5</v>
      </c>
      <c r="J50" s="11">
        <v>6</v>
      </c>
      <c r="K50" s="11">
        <v>11.5</v>
      </c>
      <c r="L50" s="11">
        <v>19</v>
      </c>
      <c r="M50" s="11">
        <v>23</v>
      </c>
      <c r="N50" s="22">
        <f t="shared" si="5"/>
        <v>8.2853333333333197</v>
      </c>
      <c r="O50" s="22">
        <f t="shared" si="6"/>
        <v>4.7833333333333297</v>
      </c>
      <c r="P50" s="22">
        <f t="shared" si="7"/>
        <v>1.92695652173913</v>
      </c>
      <c r="Q50" s="22">
        <f t="shared" si="8"/>
        <v>1.10210526315789</v>
      </c>
      <c r="R50" s="22">
        <f t="shared" si="9"/>
        <v>0.67478260869565199</v>
      </c>
    </row>
    <row r="51" spans="1:18">
      <c r="A51" s="51" t="s">
        <v>196</v>
      </c>
      <c r="B51" s="18" t="s">
        <v>184</v>
      </c>
      <c r="D51" s="22">
        <v>27.205428161621001</v>
      </c>
      <c r="E51" s="22">
        <v>25.011752996444802</v>
      </c>
      <c r="F51" s="22">
        <v>7.4176712226868098</v>
      </c>
      <c r="G51" s="22">
        <v>7.0659664471944001</v>
      </c>
      <c r="H51" s="22">
        <v>0.16845018386840099</v>
      </c>
      <c r="I51" s="11">
        <v>2.5</v>
      </c>
      <c r="J51" s="11">
        <v>3.5</v>
      </c>
      <c r="K51" s="11">
        <v>5</v>
      </c>
      <c r="L51" s="11">
        <v>7</v>
      </c>
      <c r="M51" s="11">
        <v>10</v>
      </c>
      <c r="N51" s="1">
        <f t="shared" si="5"/>
        <v>10.882171264648401</v>
      </c>
      <c r="O51" s="22">
        <f t="shared" si="6"/>
        <v>7.1462151418413704</v>
      </c>
      <c r="P51" s="22">
        <f t="shared" si="7"/>
        <v>1.48353424453736</v>
      </c>
      <c r="Q51" s="22">
        <f t="shared" si="8"/>
        <v>1.0094237781706299</v>
      </c>
      <c r="R51" s="22">
        <f t="shared" si="9"/>
        <v>1.6845018386840101E-2</v>
      </c>
    </row>
    <row r="52" spans="1:18">
      <c r="A52" s="65" t="s">
        <v>197</v>
      </c>
      <c r="B52" s="54" t="s">
        <v>185</v>
      </c>
      <c r="D52" s="22">
        <v>50.151426339149403</v>
      </c>
      <c r="E52" s="22">
        <v>37.252708029746998</v>
      </c>
      <c r="F52" s="22">
        <v>26.534088306427002</v>
      </c>
      <c r="G52" s="22">
        <v>28.4584166145324</v>
      </c>
      <c r="H52" s="22">
        <v>16.3239338493348</v>
      </c>
      <c r="I52" s="11">
        <v>10</v>
      </c>
      <c r="J52" s="11">
        <v>10</v>
      </c>
      <c r="K52" s="11">
        <v>10.5</v>
      </c>
      <c r="L52" s="11">
        <v>11</v>
      </c>
      <c r="M52" s="11">
        <v>11</v>
      </c>
      <c r="N52" s="22">
        <f t="shared" si="5"/>
        <v>5.0151426339149401</v>
      </c>
      <c r="O52" s="22">
        <f t="shared" si="6"/>
        <v>3.7252708029747001</v>
      </c>
      <c r="P52" s="22">
        <f t="shared" si="7"/>
        <v>2.52705602918352</v>
      </c>
      <c r="Q52" s="22">
        <f t="shared" si="8"/>
        <v>2.5871287831393102</v>
      </c>
      <c r="R52" s="22">
        <f t="shared" si="9"/>
        <v>1.4839939863031599</v>
      </c>
    </row>
    <row r="53" spans="1:18">
      <c r="A53" s="51" t="s">
        <v>198</v>
      </c>
      <c r="B53" s="18" t="s">
        <v>184</v>
      </c>
      <c r="D53" s="22">
        <v>21.672652673721402</v>
      </c>
      <c r="E53" s="22">
        <v>11.278473307291801</v>
      </c>
      <c r="F53" s="22">
        <v>5.0477638149262001</v>
      </c>
      <c r="G53" s="22">
        <v>3.5757182693481999</v>
      </c>
      <c r="H53" s="22">
        <v>6.3253721555073996</v>
      </c>
      <c r="I53" s="11">
        <v>4.5</v>
      </c>
      <c r="J53" s="11">
        <v>6</v>
      </c>
      <c r="K53" s="11">
        <v>4.5</v>
      </c>
      <c r="L53" s="11">
        <v>4.5</v>
      </c>
      <c r="M53" s="11">
        <v>5</v>
      </c>
      <c r="N53" s="22">
        <f t="shared" si="5"/>
        <v>4.81614503860476</v>
      </c>
      <c r="O53" s="22">
        <f t="shared" si="6"/>
        <v>1.8797455512153001</v>
      </c>
      <c r="P53" s="22">
        <f t="shared" si="7"/>
        <v>1.1217252922058201</v>
      </c>
      <c r="Q53" s="22">
        <f t="shared" si="8"/>
        <v>0.79460405985515603</v>
      </c>
      <c r="R53" s="22">
        <f t="shared" si="9"/>
        <v>1.2650744311014801</v>
      </c>
    </row>
    <row r="54" spans="1:18">
      <c r="A54" s="51" t="s">
        <v>199</v>
      </c>
      <c r="B54" s="18" t="s">
        <v>184</v>
      </c>
      <c r="D54" s="22">
        <v>41.3423599290848</v>
      </c>
      <c r="E54" s="22">
        <v>21.006102097829199</v>
      </c>
      <c r="F54" s="22">
        <v>13.3936991341908</v>
      </c>
      <c r="G54" s="22">
        <v>13.587483367920001</v>
      </c>
      <c r="H54" s="22">
        <v>21.494011335372999</v>
      </c>
      <c r="I54" s="11">
        <v>5.5</v>
      </c>
      <c r="J54" s="11">
        <v>6</v>
      </c>
      <c r="K54" s="11">
        <v>5.5</v>
      </c>
      <c r="L54" s="11">
        <v>12</v>
      </c>
      <c r="M54" s="11">
        <v>12</v>
      </c>
      <c r="N54" s="22">
        <f t="shared" si="5"/>
        <v>7.5167927143790498</v>
      </c>
      <c r="O54" s="22">
        <f t="shared" si="6"/>
        <v>3.5010170163048699</v>
      </c>
      <c r="P54" s="22">
        <f t="shared" si="7"/>
        <v>2.4352180243983299</v>
      </c>
      <c r="Q54" s="22">
        <f t="shared" si="8"/>
        <v>1.1322902806599999</v>
      </c>
      <c r="R54" s="22">
        <f t="shared" si="9"/>
        <v>1.7911676112810799</v>
      </c>
    </row>
    <row r="55" spans="1:18">
      <c r="A55" s="51" t="s">
        <v>200</v>
      </c>
      <c r="B55" s="18" t="s">
        <v>184</v>
      </c>
      <c r="D55" s="22">
        <v>40.267785086631797</v>
      </c>
      <c r="E55" s="22">
        <v>16.061563154856401</v>
      </c>
      <c r="F55" s="22">
        <v>11.9706862576802</v>
      </c>
      <c r="G55" s="22">
        <v>12.4873159631092</v>
      </c>
      <c r="H55" s="22">
        <v>16.931429662704399</v>
      </c>
      <c r="I55" s="11">
        <v>6.5</v>
      </c>
      <c r="J55" s="11">
        <v>7.5</v>
      </c>
      <c r="K55" s="11">
        <v>4</v>
      </c>
      <c r="L55" s="11">
        <v>7</v>
      </c>
      <c r="M55" s="11">
        <v>7</v>
      </c>
      <c r="N55" s="22">
        <f t="shared" si="5"/>
        <v>6.1950438594818102</v>
      </c>
      <c r="O55" s="22">
        <f t="shared" si="6"/>
        <v>2.1415417539808499</v>
      </c>
      <c r="P55" s="22">
        <f t="shared" si="7"/>
        <v>2.9926715644200499</v>
      </c>
      <c r="Q55" s="22">
        <f t="shared" si="8"/>
        <v>1.78390228044417</v>
      </c>
      <c r="R55" s="22">
        <f t="shared" si="9"/>
        <v>2.4187756661006299</v>
      </c>
    </row>
    <row r="56" spans="1:18">
      <c r="A56" s="51" t="s">
        <v>203</v>
      </c>
      <c r="B56" s="18" t="s">
        <v>188</v>
      </c>
      <c r="D56" s="22">
        <v>16.8694271755218</v>
      </c>
      <c r="E56" s="22">
        <v>11.3601009400686</v>
      </c>
      <c r="F56" s="22">
        <v>8.01543782234201</v>
      </c>
      <c r="G56" s="22">
        <v>10.499233360290599</v>
      </c>
      <c r="H56" s="22">
        <v>17.657874698638999</v>
      </c>
      <c r="I56" s="11">
        <v>10</v>
      </c>
      <c r="J56" s="11">
        <v>10.5</v>
      </c>
      <c r="K56" s="11">
        <v>37.5</v>
      </c>
      <c r="L56" s="44">
        <v>62</v>
      </c>
      <c r="M56" s="11">
        <v>28</v>
      </c>
      <c r="N56" s="22">
        <f t="shared" si="5"/>
        <v>1.6869427175521801</v>
      </c>
      <c r="O56" s="22">
        <f t="shared" si="6"/>
        <v>1.0819143752446301</v>
      </c>
      <c r="P56" s="22">
        <f t="shared" si="7"/>
        <v>0.21374500859578699</v>
      </c>
      <c r="Q56" s="22">
        <f t="shared" si="8"/>
        <v>0.169342473553074</v>
      </c>
      <c r="R56" s="22">
        <f t="shared" si="9"/>
        <v>0.63063838209425005</v>
      </c>
    </row>
    <row r="57" spans="1:18">
      <c r="A57" s="51" t="s">
        <v>206</v>
      </c>
      <c r="B57" s="18" t="s">
        <v>184</v>
      </c>
      <c r="D57" s="22">
        <v>15.260258855819799</v>
      </c>
      <c r="E57" s="22">
        <v>33.818684592247003</v>
      </c>
      <c r="F57" s="22">
        <v>26.7734595870972</v>
      </c>
      <c r="G57" s="22">
        <v>12.463641276359599</v>
      </c>
      <c r="H57" s="22">
        <v>8.2134838104195806E-2</v>
      </c>
      <c r="I57" s="11">
        <v>3.5</v>
      </c>
      <c r="J57" s="11">
        <v>3.5</v>
      </c>
      <c r="K57" s="11">
        <v>4</v>
      </c>
      <c r="L57" s="44">
        <v>5</v>
      </c>
      <c r="M57" s="11">
        <v>42</v>
      </c>
      <c r="N57" s="22">
        <f t="shared" si="5"/>
        <v>4.3600739588056596</v>
      </c>
      <c r="O57" s="22">
        <f t="shared" si="6"/>
        <v>9.6624813120705699</v>
      </c>
      <c r="P57" s="22">
        <f t="shared" si="7"/>
        <v>6.6933648967743</v>
      </c>
      <c r="Q57" s="22">
        <f t="shared" si="8"/>
        <v>2.4927282552719201</v>
      </c>
      <c r="R57" s="22">
        <f t="shared" si="9"/>
        <v>1.9555913834332301E-3</v>
      </c>
    </row>
    <row r="58" spans="1:18">
      <c r="A58" s="51" t="s">
        <v>207</v>
      </c>
      <c r="B58" s="18" t="s">
        <v>184</v>
      </c>
      <c r="D58" s="22">
        <v>24.635955142974801</v>
      </c>
      <c r="E58" s="22">
        <v>41.014248208999597</v>
      </c>
      <c r="F58" s="22">
        <v>29.111663556099</v>
      </c>
      <c r="G58" s="22">
        <v>28.078616766929599</v>
      </c>
      <c r="H58" s="22">
        <v>8.1990041732801403E-2</v>
      </c>
      <c r="I58" s="11">
        <v>7.5</v>
      </c>
      <c r="J58" s="11">
        <v>10</v>
      </c>
      <c r="K58" s="11">
        <v>10.5</v>
      </c>
      <c r="L58" s="44">
        <v>21</v>
      </c>
      <c r="M58" s="11">
        <v>13.5</v>
      </c>
      <c r="N58" s="22">
        <f t="shared" si="5"/>
        <v>3.2847940190633098</v>
      </c>
      <c r="O58" s="22">
        <f t="shared" si="6"/>
        <v>4.1014248208999602</v>
      </c>
      <c r="P58" s="22">
        <f t="shared" si="7"/>
        <v>2.77253938629514</v>
      </c>
      <c r="Q58" s="22">
        <f t="shared" si="8"/>
        <v>1.33707698890141</v>
      </c>
      <c r="R58" s="22">
        <f t="shared" si="9"/>
        <v>6.0733364246519598E-3</v>
      </c>
    </row>
    <row r="59" spans="1:18">
      <c r="A59" s="51" t="s">
        <v>208</v>
      </c>
      <c r="B59" s="18" t="s">
        <v>184</v>
      </c>
      <c r="D59" s="22">
        <v>19.827338703380001</v>
      </c>
      <c r="E59" s="22">
        <v>21.815690908399599</v>
      </c>
      <c r="F59" s="22">
        <v>6.2675636891476003</v>
      </c>
      <c r="G59" s="22">
        <v>3.5273618419555999</v>
      </c>
      <c r="H59" s="22">
        <v>0.54927123518640297</v>
      </c>
      <c r="I59" s="16">
        <v>16</v>
      </c>
      <c r="J59" s="16">
        <v>34</v>
      </c>
      <c r="K59" s="16">
        <v>57</v>
      </c>
      <c r="L59" s="68">
        <v>68</v>
      </c>
      <c r="M59" s="16">
        <v>64</v>
      </c>
      <c r="N59" s="22">
        <f t="shared" si="5"/>
        <v>1.23920866896125</v>
      </c>
      <c r="O59" s="22">
        <f t="shared" si="6"/>
        <v>0.64163796789410599</v>
      </c>
      <c r="P59" s="22">
        <f t="shared" si="7"/>
        <v>0.109957257704344</v>
      </c>
      <c r="Q59" s="22">
        <f t="shared" si="8"/>
        <v>5.1872968264052903E-2</v>
      </c>
      <c r="R59" s="22">
        <f t="shared" si="9"/>
        <v>8.5823630497875499E-3</v>
      </c>
    </row>
    <row r="60" spans="1:18">
      <c r="A60" s="51" t="s">
        <v>209</v>
      </c>
      <c r="B60" s="18" t="s">
        <v>210</v>
      </c>
      <c r="D60" s="22">
        <v>37.933115006919003</v>
      </c>
      <c r="E60" s="22">
        <v>35.876649808165801</v>
      </c>
      <c r="F60" s="22">
        <v>25.278552945589801</v>
      </c>
      <c r="G60" s="22">
        <v>27.386883317098398</v>
      </c>
      <c r="H60" s="22">
        <v>24.5603358885588</v>
      </c>
      <c r="I60" s="16">
        <v>40</v>
      </c>
      <c r="J60" s="16">
        <v>36</v>
      </c>
      <c r="K60" s="16">
        <v>19</v>
      </c>
      <c r="L60" s="68">
        <v>19.5</v>
      </c>
      <c r="M60" s="16">
        <v>20.5</v>
      </c>
      <c r="N60" s="22">
        <f t="shared" si="5"/>
        <v>0.94832787517297501</v>
      </c>
      <c r="O60" s="22">
        <f t="shared" si="6"/>
        <v>0.99657360578238297</v>
      </c>
      <c r="P60" s="22">
        <f t="shared" si="7"/>
        <v>1.3304501550310399</v>
      </c>
      <c r="Q60" s="22">
        <f t="shared" si="8"/>
        <v>1.40445555472299</v>
      </c>
      <c r="R60" s="22">
        <f t="shared" si="9"/>
        <v>1.1980651652955501</v>
      </c>
    </row>
    <row r="61" spans="1:18">
      <c r="A61" s="53" t="s">
        <v>211</v>
      </c>
      <c r="B61" s="46" t="s">
        <v>190</v>
      </c>
      <c r="D61" s="22">
        <v>23.0450392132818</v>
      </c>
      <c r="E61" s="22">
        <v>23.3519189383126</v>
      </c>
      <c r="F61" s="22">
        <v>23.642205130133402</v>
      </c>
      <c r="G61" s="22">
        <v>27.066059639093801</v>
      </c>
      <c r="H61" s="22">
        <v>22.797208956293002</v>
      </c>
      <c r="I61" s="16">
        <v>35.5</v>
      </c>
      <c r="J61" s="16">
        <v>33.5</v>
      </c>
      <c r="K61" s="16">
        <v>35.5</v>
      </c>
      <c r="L61" s="68">
        <v>35</v>
      </c>
      <c r="M61" s="16">
        <v>35</v>
      </c>
      <c r="N61" s="22">
        <f t="shared" si="5"/>
        <v>0.649156034176952</v>
      </c>
      <c r="O61" s="22">
        <f t="shared" si="6"/>
        <v>0.69707220711380902</v>
      </c>
      <c r="P61" s="22">
        <f t="shared" si="7"/>
        <v>0.66597760929953198</v>
      </c>
      <c r="Q61" s="22">
        <f t="shared" si="8"/>
        <v>0.77331598968839399</v>
      </c>
      <c r="R61" s="22">
        <f t="shared" si="9"/>
        <v>0.65134882732265698</v>
      </c>
    </row>
    <row r="64" spans="1:18" ht="330.75">
      <c r="A64" s="1" t="s">
        <v>11</v>
      </c>
      <c r="B64" s="232" t="s">
        <v>303</v>
      </c>
      <c r="C64" s="232"/>
      <c r="D64" s="232"/>
      <c r="E64" s="232"/>
      <c r="F64" s="232"/>
      <c r="G64" s="64" t="s">
        <v>319</v>
      </c>
      <c r="H64" s="1" t="s">
        <v>320</v>
      </c>
      <c r="I64" s="66" t="s">
        <v>321</v>
      </c>
      <c r="N64" s="67" t="s">
        <v>322</v>
      </c>
      <c r="O64" s="48" t="s">
        <v>323</v>
      </c>
    </row>
    <row r="65" spans="1:18" ht="40.5">
      <c r="A65" s="44"/>
      <c r="B65" s="22" t="s">
        <v>182</v>
      </c>
      <c r="C65" s="1" t="s">
        <v>11</v>
      </c>
      <c r="D65" s="22" t="s">
        <v>287</v>
      </c>
      <c r="E65" s="22" t="s">
        <v>288</v>
      </c>
      <c r="F65" s="22" t="s">
        <v>288</v>
      </c>
      <c r="G65" s="22" t="s">
        <v>288</v>
      </c>
      <c r="H65" s="22" t="s">
        <v>289</v>
      </c>
      <c r="I65" s="26" t="s">
        <v>324</v>
      </c>
      <c r="J65" s="26" t="s">
        <v>325</v>
      </c>
      <c r="K65" s="26" t="s">
        <v>326</v>
      </c>
      <c r="L65" s="26" t="s">
        <v>327</v>
      </c>
      <c r="M65" s="26" t="s">
        <v>328</v>
      </c>
      <c r="N65" t="s">
        <v>329</v>
      </c>
      <c r="O65" t="s">
        <v>330</v>
      </c>
      <c r="P65" t="s">
        <v>331</v>
      </c>
      <c r="Q65" t="s">
        <v>332</v>
      </c>
      <c r="R65" t="s">
        <v>333</v>
      </c>
    </row>
    <row r="66" spans="1:18">
      <c r="A66" s="2">
        <v>2011</v>
      </c>
      <c r="B66" s="18" t="s">
        <v>184</v>
      </c>
      <c r="D66" s="1">
        <v>26.33</v>
      </c>
      <c r="E66" s="1">
        <v>23.11</v>
      </c>
      <c r="F66" s="1">
        <v>16.71</v>
      </c>
      <c r="G66" s="1">
        <v>14.31</v>
      </c>
      <c r="H66" s="1">
        <v>10.33</v>
      </c>
      <c r="I66" s="7">
        <v>72</v>
      </c>
      <c r="J66" s="7">
        <v>72</v>
      </c>
      <c r="K66" s="7">
        <v>72</v>
      </c>
      <c r="L66" s="7">
        <v>72</v>
      </c>
      <c r="M66" s="7">
        <v>72</v>
      </c>
      <c r="N66" s="22">
        <f>D66/I66</f>
        <v>0.36569444444444399</v>
      </c>
      <c r="O66" s="22">
        <f>E66/J66</f>
        <v>0.32097222222222199</v>
      </c>
      <c r="P66" s="22">
        <f>F66/K66</f>
        <v>0.232083333333333</v>
      </c>
      <c r="Q66" s="22">
        <f>G66/L66</f>
        <v>0.19875000000000001</v>
      </c>
      <c r="R66" s="22">
        <f>H66/M66</f>
        <v>0.143472222222222</v>
      </c>
    </row>
    <row r="67" spans="1:18">
      <c r="A67" s="2"/>
      <c r="B67" s="18" t="s">
        <v>184</v>
      </c>
      <c r="D67" s="1">
        <v>26.65</v>
      </c>
      <c r="E67" s="1">
        <v>23.33</v>
      </c>
      <c r="F67" s="1">
        <v>18.45</v>
      </c>
      <c r="G67" s="1">
        <v>13.44</v>
      </c>
      <c r="H67" s="1">
        <v>10.95</v>
      </c>
      <c r="I67" s="7">
        <v>72</v>
      </c>
      <c r="J67" s="7">
        <v>72</v>
      </c>
      <c r="K67" s="7">
        <v>72</v>
      </c>
      <c r="L67" s="7">
        <v>72</v>
      </c>
      <c r="M67" s="7">
        <v>72</v>
      </c>
      <c r="N67" s="22">
        <f t="shared" ref="N67:N94" si="10">D67/I67</f>
        <v>0.37013888888888902</v>
      </c>
      <c r="O67" s="22">
        <f t="shared" ref="O67:O94" si="11">E67/J67</f>
        <v>0.32402777777777803</v>
      </c>
      <c r="P67" s="22">
        <f t="shared" ref="P67:P94" si="12">F67/K67</f>
        <v>0.25624999999999998</v>
      </c>
      <c r="Q67" s="22">
        <f t="shared" ref="Q67:Q94" si="13">G67/L67</f>
        <v>0.18666666666666701</v>
      </c>
      <c r="R67" s="22">
        <f t="shared" ref="R67:R94" si="14">H67/M67</f>
        <v>0.15208333333333299</v>
      </c>
    </row>
    <row r="68" spans="1:18">
      <c r="A68" s="2"/>
      <c r="B68" s="18" t="s">
        <v>185</v>
      </c>
      <c r="D68" s="1">
        <v>25.149000000000001</v>
      </c>
      <c r="E68" s="1">
        <v>22.381599999999999</v>
      </c>
      <c r="F68" s="1">
        <v>15.352</v>
      </c>
      <c r="G68" s="1">
        <v>12.0695</v>
      </c>
      <c r="H68" s="1">
        <v>10.1303</v>
      </c>
      <c r="I68" s="7">
        <v>72</v>
      </c>
      <c r="J68" s="7">
        <v>72</v>
      </c>
      <c r="K68" s="7">
        <v>72</v>
      </c>
      <c r="L68" s="7">
        <v>72</v>
      </c>
      <c r="M68" s="7">
        <v>72</v>
      </c>
      <c r="N68" s="22">
        <f t="shared" si="10"/>
        <v>0.349291666666667</v>
      </c>
      <c r="O68" s="22">
        <f t="shared" si="11"/>
        <v>0.310855555555556</v>
      </c>
      <c r="P68" s="22">
        <f t="shared" si="12"/>
        <v>0.21322222222222201</v>
      </c>
      <c r="Q68" s="22">
        <f t="shared" si="13"/>
        <v>0.16763194444444399</v>
      </c>
      <c r="R68" s="22">
        <f t="shared" si="14"/>
        <v>0.14069861111111101</v>
      </c>
    </row>
    <row r="69" spans="1:18">
      <c r="A69" s="2">
        <v>2012</v>
      </c>
      <c r="B69" s="18" t="s">
        <v>184</v>
      </c>
      <c r="D69" s="1">
        <v>26.65</v>
      </c>
      <c r="E69" s="1">
        <v>23.22</v>
      </c>
      <c r="F69" s="1">
        <v>16.579999999999998</v>
      </c>
      <c r="G69" s="1">
        <v>13.3</v>
      </c>
      <c r="H69" s="1">
        <v>9.85</v>
      </c>
      <c r="I69" s="7">
        <v>72</v>
      </c>
      <c r="J69" s="7">
        <v>72</v>
      </c>
      <c r="K69" s="7">
        <v>72</v>
      </c>
      <c r="L69" s="7">
        <v>72</v>
      </c>
      <c r="M69" s="7">
        <v>72</v>
      </c>
      <c r="N69" s="22">
        <f t="shared" si="10"/>
        <v>0.37013888888888902</v>
      </c>
      <c r="O69" s="22">
        <f t="shared" si="11"/>
        <v>0.32250000000000001</v>
      </c>
      <c r="P69" s="22">
        <f t="shared" si="12"/>
        <v>0.230277777777778</v>
      </c>
      <c r="Q69" s="22">
        <f t="shared" si="13"/>
        <v>0.18472222222222201</v>
      </c>
      <c r="R69" s="22">
        <f t="shared" si="14"/>
        <v>0.13680555555555601</v>
      </c>
    </row>
    <row r="70" spans="1:18">
      <c r="A70" s="2"/>
      <c r="B70" s="46" t="s">
        <v>190</v>
      </c>
      <c r="D70" s="1">
        <v>20.52</v>
      </c>
      <c r="E70" s="1">
        <v>17.78</v>
      </c>
      <c r="F70" s="1">
        <v>12.82</v>
      </c>
      <c r="G70" s="1">
        <v>10.33</v>
      </c>
      <c r="H70" s="1">
        <v>9.56</v>
      </c>
      <c r="I70" s="7">
        <v>72</v>
      </c>
      <c r="J70" s="7">
        <v>72</v>
      </c>
      <c r="K70" s="7">
        <v>72</v>
      </c>
      <c r="L70" s="7">
        <v>72</v>
      </c>
      <c r="M70" s="7">
        <v>72</v>
      </c>
      <c r="N70" s="22">
        <f t="shared" si="10"/>
        <v>0.28499999999999998</v>
      </c>
      <c r="O70" s="22">
        <f t="shared" si="11"/>
        <v>0.24694444444444399</v>
      </c>
      <c r="P70" s="22">
        <f t="shared" si="12"/>
        <v>0.17805555555555599</v>
      </c>
      <c r="Q70" s="22">
        <f t="shared" si="13"/>
        <v>0.143472222222222</v>
      </c>
      <c r="R70" s="22">
        <f t="shared" si="14"/>
        <v>0.13277777777777799</v>
      </c>
    </row>
    <row r="71" spans="1:18">
      <c r="A71" s="2"/>
      <c r="B71" s="18" t="s">
        <v>185</v>
      </c>
      <c r="D71" s="1">
        <v>24.9</v>
      </c>
      <c r="E71" s="1">
        <v>22.16</v>
      </c>
      <c r="F71" s="1">
        <v>15.2</v>
      </c>
      <c r="G71" s="1">
        <v>11.95</v>
      </c>
      <c r="H71" s="1">
        <v>10.029999999999999</v>
      </c>
      <c r="I71" s="7">
        <v>72</v>
      </c>
      <c r="J71" s="7">
        <v>72</v>
      </c>
      <c r="K71" s="7">
        <v>72</v>
      </c>
      <c r="L71" s="7">
        <v>72</v>
      </c>
      <c r="M71" s="7">
        <v>72</v>
      </c>
      <c r="N71" s="22">
        <f t="shared" si="10"/>
        <v>0.34583333333333299</v>
      </c>
      <c r="O71" s="22">
        <f t="shared" si="11"/>
        <v>0.30777777777777798</v>
      </c>
      <c r="P71" s="22">
        <f t="shared" si="12"/>
        <v>0.211111111111111</v>
      </c>
      <c r="Q71" s="22">
        <f t="shared" si="13"/>
        <v>0.16597222222222199</v>
      </c>
      <c r="R71" s="22">
        <f t="shared" si="14"/>
        <v>0.13930555555555599</v>
      </c>
    </row>
    <row r="72" spans="1:18">
      <c r="A72" s="2">
        <v>2013</v>
      </c>
      <c r="B72" s="18" t="s">
        <v>184</v>
      </c>
      <c r="D72" s="1">
        <v>24.07</v>
      </c>
      <c r="E72" s="1">
        <v>23.45</v>
      </c>
      <c r="F72" s="1">
        <v>13.95</v>
      </c>
      <c r="G72" s="1">
        <v>12.75</v>
      </c>
      <c r="H72" s="1">
        <v>9.9600000000000009</v>
      </c>
      <c r="I72" s="7">
        <v>72</v>
      </c>
      <c r="J72" s="7">
        <v>72</v>
      </c>
      <c r="K72" s="7">
        <v>72</v>
      </c>
      <c r="L72" s="7">
        <v>72</v>
      </c>
      <c r="M72" s="7">
        <v>72</v>
      </c>
      <c r="N72" s="22">
        <f t="shared" si="10"/>
        <v>0.33430555555555602</v>
      </c>
      <c r="O72" s="22">
        <f t="shared" si="11"/>
        <v>0.32569444444444401</v>
      </c>
      <c r="P72" s="22">
        <f t="shared" si="12"/>
        <v>0.19375000000000001</v>
      </c>
      <c r="Q72" s="22">
        <f t="shared" si="13"/>
        <v>0.17708333333333301</v>
      </c>
      <c r="R72" s="22">
        <f t="shared" si="14"/>
        <v>0.138333333333333</v>
      </c>
    </row>
    <row r="73" spans="1:18">
      <c r="A73" s="2">
        <v>2013</v>
      </c>
      <c r="B73" s="18" t="s">
        <v>184</v>
      </c>
      <c r="D73" s="1">
        <v>26.71</v>
      </c>
      <c r="E73" s="1">
        <v>25.09</v>
      </c>
      <c r="F73" s="1">
        <v>16.55</v>
      </c>
      <c r="G73" s="1">
        <v>14.94</v>
      </c>
      <c r="H73" s="1">
        <v>13.56</v>
      </c>
      <c r="I73" s="7">
        <v>72</v>
      </c>
      <c r="J73" s="7">
        <v>72</v>
      </c>
      <c r="K73" s="7">
        <v>72</v>
      </c>
      <c r="L73" s="7">
        <v>72</v>
      </c>
      <c r="M73" s="7">
        <v>72</v>
      </c>
      <c r="N73" s="22">
        <f t="shared" si="10"/>
        <v>0.37097222222222198</v>
      </c>
      <c r="O73" s="22">
        <f t="shared" si="11"/>
        <v>0.34847222222222202</v>
      </c>
      <c r="P73" s="22">
        <f t="shared" si="12"/>
        <v>0.22986111111111099</v>
      </c>
      <c r="Q73" s="22">
        <f t="shared" si="13"/>
        <v>0.20749999999999999</v>
      </c>
      <c r="R73" s="22">
        <f t="shared" si="14"/>
        <v>0.18833333333333299</v>
      </c>
    </row>
    <row r="74" spans="1:18">
      <c r="A74" s="29">
        <v>2015</v>
      </c>
      <c r="B74" s="18" t="s">
        <v>185</v>
      </c>
      <c r="D74" s="1">
        <v>26.17</v>
      </c>
      <c r="E74" s="1">
        <v>23.43</v>
      </c>
      <c r="F74" s="1">
        <v>16.47</v>
      </c>
      <c r="G74" s="1">
        <v>13.22</v>
      </c>
      <c r="H74" s="1">
        <v>11.3</v>
      </c>
      <c r="I74" s="7">
        <v>72</v>
      </c>
      <c r="J74" s="7">
        <v>72</v>
      </c>
      <c r="K74" s="7">
        <v>72</v>
      </c>
      <c r="L74" s="7">
        <v>72</v>
      </c>
      <c r="M74" s="7">
        <v>72</v>
      </c>
      <c r="N74" s="22">
        <f t="shared" si="10"/>
        <v>0.36347222222222197</v>
      </c>
      <c r="O74" s="22">
        <f t="shared" si="11"/>
        <v>0.32541666666666702</v>
      </c>
      <c r="P74" s="22">
        <f t="shared" si="12"/>
        <v>0.22875000000000001</v>
      </c>
      <c r="Q74" s="22">
        <f t="shared" si="13"/>
        <v>0.183611111111111</v>
      </c>
      <c r="R74" s="22">
        <f t="shared" si="14"/>
        <v>0.156944444444444</v>
      </c>
    </row>
    <row r="75" spans="1:18">
      <c r="A75" s="11" t="s">
        <v>187</v>
      </c>
      <c r="B75" s="18" t="s">
        <v>188</v>
      </c>
      <c r="D75" s="1">
        <v>16.38</v>
      </c>
      <c r="E75" s="1">
        <v>13.18</v>
      </c>
      <c r="F75" s="1">
        <v>10.68</v>
      </c>
      <c r="G75" s="1">
        <v>8.51</v>
      </c>
      <c r="H75" s="1">
        <v>7.43</v>
      </c>
      <c r="I75" s="7">
        <v>72</v>
      </c>
      <c r="J75" s="7">
        <v>72</v>
      </c>
      <c r="K75" s="7">
        <v>72</v>
      </c>
      <c r="L75" s="7">
        <v>72</v>
      </c>
      <c r="M75" s="7">
        <v>72</v>
      </c>
      <c r="N75" s="22">
        <f t="shared" si="10"/>
        <v>0.22750000000000001</v>
      </c>
      <c r="O75" s="22">
        <f t="shared" si="11"/>
        <v>0.183055555555556</v>
      </c>
      <c r="P75" s="22">
        <f t="shared" si="12"/>
        <v>0.14833333333333301</v>
      </c>
      <c r="Q75" s="22">
        <f t="shared" si="13"/>
        <v>0.11819444444444401</v>
      </c>
      <c r="R75" s="22">
        <f t="shared" si="14"/>
        <v>0.10319444444444401</v>
      </c>
    </row>
    <row r="76" spans="1:18">
      <c r="A76" s="5" t="s">
        <v>189</v>
      </c>
      <c r="B76" s="18" t="s">
        <v>190</v>
      </c>
      <c r="D76" s="1">
        <v>17.399999999999999</v>
      </c>
      <c r="E76" s="1">
        <v>11.84</v>
      </c>
      <c r="F76" s="1">
        <v>11.98</v>
      </c>
      <c r="G76" s="1">
        <v>10.55</v>
      </c>
      <c r="H76" s="1">
        <v>10.34</v>
      </c>
      <c r="I76" s="7">
        <v>72</v>
      </c>
      <c r="J76" s="7">
        <v>72</v>
      </c>
      <c r="K76" s="7">
        <v>72</v>
      </c>
      <c r="L76" s="7">
        <v>72</v>
      </c>
      <c r="M76" s="7">
        <v>72</v>
      </c>
      <c r="N76" s="22">
        <f t="shared" si="10"/>
        <v>0.241666666666667</v>
      </c>
      <c r="O76" s="22">
        <f t="shared" si="11"/>
        <v>0.164444444444444</v>
      </c>
      <c r="P76" s="22">
        <f t="shared" si="12"/>
        <v>0.166388888888889</v>
      </c>
      <c r="Q76" s="22">
        <f t="shared" si="13"/>
        <v>0.14652777777777801</v>
      </c>
      <c r="R76" s="22">
        <f t="shared" si="14"/>
        <v>0.143611111111111</v>
      </c>
    </row>
    <row r="77" spans="1:18">
      <c r="A77" s="2" t="s">
        <v>191</v>
      </c>
      <c r="B77" s="18" t="s">
        <v>184</v>
      </c>
      <c r="D77" s="1">
        <v>26.61</v>
      </c>
      <c r="E77" s="1">
        <v>25.99</v>
      </c>
      <c r="F77" s="1">
        <v>16.45</v>
      </c>
      <c r="G77" s="1">
        <v>14.84</v>
      </c>
      <c r="H77" s="1">
        <v>12.46</v>
      </c>
      <c r="I77" s="7">
        <v>72</v>
      </c>
      <c r="J77" s="7">
        <v>72</v>
      </c>
      <c r="K77" s="7">
        <v>72</v>
      </c>
      <c r="L77" s="7">
        <v>72</v>
      </c>
      <c r="M77" s="7">
        <v>72</v>
      </c>
      <c r="N77" s="22">
        <f t="shared" si="10"/>
        <v>0.36958333333333299</v>
      </c>
      <c r="O77" s="22">
        <f t="shared" si="11"/>
        <v>0.36097222222222197</v>
      </c>
      <c r="P77" s="22">
        <f t="shared" si="12"/>
        <v>0.22847222222222199</v>
      </c>
      <c r="Q77" s="22">
        <f t="shared" si="13"/>
        <v>0.206111111111111</v>
      </c>
      <c r="R77" s="22">
        <f t="shared" si="14"/>
        <v>0.17305555555555599</v>
      </c>
    </row>
    <row r="78" spans="1:18">
      <c r="A78" s="5">
        <v>2017</v>
      </c>
      <c r="B78" s="18" t="s">
        <v>184</v>
      </c>
      <c r="D78" s="1">
        <v>27.41</v>
      </c>
      <c r="E78" s="1">
        <v>25.79</v>
      </c>
      <c r="F78" s="1">
        <v>17.25</v>
      </c>
      <c r="G78" s="1">
        <v>15.64</v>
      </c>
      <c r="H78" s="1">
        <v>14.26</v>
      </c>
      <c r="I78" s="7">
        <v>72</v>
      </c>
      <c r="J78" s="7">
        <v>72</v>
      </c>
      <c r="K78" s="7">
        <v>72</v>
      </c>
      <c r="L78" s="7">
        <v>72</v>
      </c>
      <c r="M78" s="7">
        <v>72</v>
      </c>
      <c r="N78" s="22">
        <f t="shared" si="10"/>
        <v>0.380694444444444</v>
      </c>
      <c r="O78" s="22">
        <f t="shared" si="11"/>
        <v>0.35819444444444398</v>
      </c>
      <c r="P78" s="22">
        <f t="shared" si="12"/>
        <v>0.23958333333333301</v>
      </c>
      <c r="Q78" s="22">
        <f t="shared" si="13"/>
        <v>0.21722222222222201</v>
      </c>
      <c r="R78" s="22">
        <f t="shared" si="14"/>
        <v>0.19805555555555601</v>
      </c>
    </row>
    <row r="79" spans="1:18">
      <c r="A79" s="2"/>
      <c r="B79" s="18" t="s">
        <v>188</v>
      </c>
      <c r="D79" s="1">
        <v>17.73</v>
      </c>
      <c r="E79" s="1">
        <v>14.53</v>
      </c>
      <c r="F79" s="1">
        <v>12.03</v>
      </c>
      <c r="G79" s="1">
        <v>9.86</v>
      </c>
      <c r="H79" s="1">
        <v>8.7799999999999994</v>
      </c>
      <c r="I79" s="7">
        <v>72</v>
      </c>
      <c r="J79" s="7">
        <v>72</v>
      </c>
      <c r="K79" s="7">
        <v>72</v>
      </c>
      <c r="L79" s="7">
        <v>72</v>
      </c>
      <c r="M79" s="7">
        <v>72</v>
      </c>
      <c r="N79" s="22">
        <f t="shared" si="10"/>
        <v>0.24625</v>
      </c>
      <c r="O79" s="22">
        <f t="shared" si="11"/>
        <v>0.20180555555555599</v>
      </c>
      <c r="P79" s="22">
        <f t="shared" si="12"/>
        <v>0.167083333333333</v>
      </c>
      <c r="Q79" s="22">
        <f t="shared" si="13"/>
        <v>0.13694444444444401</v>
      </c>
      <c r="R79" s="22">
        <f t="shared" si="14"/>
        <v>0.12194444444444399</v>
      </c>
    </row>
    <row r="80" spans="1:18">
      <c r="A80" s="2"/>
      <c r="B80" s="18" t="s">
        <v>188</v>
      </c>
      <c r="D80" s="1">
        <v>17.91</v>
      </c>
      <c r="E80" s="1">
        <v>14.71</v>
      </c>
      <c r="F80" s="1">
        <v>12.21</v>
      </c>
      <c r="G80" s="1">
        <v>10.039999999999999</v>
      </c>
      <c r="H80" s="1">
        <v>8.9600000000000009</v>
      </c>
      <c r="I80" s="7">
        <v>72</v>
      </c>
      <c r="J80" s="7">
        <v>72</v>
      </c>
      <c r="K80" s="7">
        <v>72</v>
      </c>
      <c r="L80" s="7">
        <v>72</v>
      </c>
      <c r="M80" s="7">
        <v>72</v>
      </c>
      <c r="N80" s="22">
        <f t="shared" si="10"/>
        <v>0.24875</v>
      </c>
      <c r="O80" s="22">
        <f t="shared" si="11"/>
        <v>0.20430555555555599</v>
      </c>
      <c r="P80" s="22">
        <f t="shared" si="12"/>
        <v>0.169583333333333</v>
      </c>
      <c r="Q80" s="22">
        <f t="shared" si="13"/>
        <v>0.13944444444444401</v>
      </c>
      <c r="R80" s="22">
        <f t="shared" si="14"/>
        <v>0.124444444444444</v>
      </c>
    </row>
    <row r="81" spans="1:18">
      <c r="A81" s="29" t="s">
        <v>290</v>
      </c>
      <c r="B81" s="18" t="s">
        <v>184</v>
      </c>
      <c r="D81" s="1">
        <v>27.98</v>
      </c>
      <c r="E81" s="1">
        <v>26.36</v>
      </c>
      <c r="F81" s="1">
        <v>17.82</v>
      </c>
      <c r="G81" s="1">
        <v>16.21</v>
      </c>
      <c r="H81" s="1">
        <v>14.83</v>
      </c>
      <c r="I81" s="7">
        <v>72</v>
      </c>
      <c r="J81" s="7">
        <v>72</v>
      </c>
      <c r="K81" s="7">
        <v>72</v>
      </c>
      <c r="L81" s="7">
        <v>72</v>
      </c>
      <c r="M81" s="7">
        <v>72</v>
      </c>
      <c r="N81" s="22">
        <f t="shared" si="10"/>
        <v>0.38861111111111102</v>
      </c>
      <c r="O81" s="22">
        <f t="shared" si="11"/>
        <v>0.366111111111111</v>
      </c>
      <c r="P81" s="22">
        <f t="shared" si="12"/>
        <v>0.2475</v>
      </c>
      <c r="Q81" s="22">
        <f t="shared" si="13"/>
        <v>0.225138888888889</v>
      </c>
      <c r="R81" s="22">
        <f t="shared" si="14"/>
        <v>0.205972222222222</v>
      </c>
    </row>
    <row r="82" spans="1:18">
      <c r="A82" s="29" t="s">
        <v>194</v>
      </c>
      <c r="B82" s="18" t="s">
        <v>185</v>
      </c>
      <c r="D82" s="1">
        <v>28.28</v>
      </c>
      <c r="E82" s="1">
        <v>25.54</v>
      </c>
      <c r="F82" s="1">
        <v>18.579999999999998</v>
      </c>
      <c r="G82" s="1">
        <v>15.33</v>
      </c>
      <c r="H82" s="1">
        <v>13.41</v>
      </c>
      <c r="I82" s="7">
        <v>72</v>
      </c>
      <c r="J82" s="7">
        <v>72</v>
      </c>
      <c r="K82" s="7">
        <v>72</v>
      </c>
      <c r="L82" s="7">
        <v>72</v>
      </c>
      <c r="M82" s="7">
        <v>72</v>
      </c>
      <c r="N82" s="22">
        <f t="shared" si="10"/>
        <v>0.392777777777778</v>
      </c>
      <c r="O82" s="22">
        <f t="shared" si="11"/>
        <v>0.35472222222222199</v>
      </c>
      <c r="P82" s="22">
        <f t="shared" si="12"/>
        <v>0.25805555555555598</v>
      </c>
      <c r="Q82" s="22">
        <f t="shared" si="13"/>
        <v>0.212916666666667</v>
      </c>
      <c r="R82" s="22">
        <f t="shared" si="14"/>
        <v>0.18625</v>
      </c>
    </row>
    <row r="83" spans="1:18">
      <c r="A83" s="29" t="s">
        <v>195</v>
      </c>
      <c r="B83" s="18" t="s">
        <v>184</v>
      </c>
      <c r="D83" s="1">
        <v>23.3</v>
      </c>
      <c r="E83" s="1">
        <v>24.14</v>
      </c>
      <c r="F83" s="1">
        <v>20.94</v>
      </c>
      <c r="G83" s="1">
        <v>17.55</v>
      </c>
      <c r="H83" s="1">
        <v>15.34</v>
      </c>
      <c r="I83" s="7">
        <v>72</v>
      </c>
      <c r="J83" s="7">
        <v>72</v>
      </c>
      <c r="K83" s="7">
        <v>72</v>
      </c>
      <c r="L83" s="7">
        <v>72</v>
      </c>
      <c r="M83" s="7">
        <v>72</v>
      </c>
      <c r="N83" s="22">
        <f t="shared" si="10"/>
        <v>0.32361111111111102</v>
      </c>
      <c r="O83" s="22">
        <f t="shared" si="11"/>
        <v>0.33527777777777801</v>
      </c>
      <c r="P83" s="22">
        <f t="shared" si="12"/>
        <v>0.290833333333333</v>
      </c>
      <c r="Q83" s="22">
        <f t="shared" si="13"/>
        <v>0.24374999999999999</v>
      </c>
      <c r="R83" s="22">
        <f t="shared" si="14"/>
        <v>0.213055555555556</v>
      </c>
    </row>
    <row r="84" spans="1:18">
      <c r="A84" s="29" t="s">
        <v>196</v>
      </c>
      <c r="B84" s="18" t="s">
        <v>184</v>
      </c>
      <c r="D84" s="1">
        <v>19.98</v>
      </c>
      <c r="E84" s="1">
        <v>22.68</v>
      </c>
      <c r="F84" s="1">
        <v>7</v>
      </c>
      <c r="G84" s="1">
        <v>6.33</v>
      </c>
      <c r="H84" s="1">
        <v>1.01</v>
      </c>
      <c r="I84" s="7">
        <v>72</v>
      </c>
      <c r="J84" s="7">
        <v>72</v>
      </c>
      <c r="K84" s="7">
        <v>72</v>
      </c>
      <c r="L84" s="7">
        <v>72</v>
      </c>
      <c r="M84" s="7">
        <v>72</v>
      </c>
      <c r="N84" s="22">
        <f t="shared" si="10"/>
        <v>0.27750000000000002</v>
      </c>
      <c r="O84" s="22">
        <f t="shared" si="11"/>
        <v>0.315</v>
      </c>
      <c r="P84" s="22">
        <f t="shared" si="12"/>
        <v>9.7222222222222196E-2</v>
      </c>
      <c r="Q84" s="22">
        <f t="shared" si="13"/>
        <v>8.7916666666666698E-2</v>
      </c>
      <c r="R84" s="22">
        <f t="shared" si="14"/>
        <v>1.40277777777778E-2</v>
      </c>
    </row>
    <row r="85" spans="1:18">
      <c r="A85" s="29" t="s">
        <v>291</v>
      </c>
      <c r="B85" s="54" t="s">
        <v>185</v>
      </c>
      <c r="D85" s="1">
        <v>21.4</v>
      </c>
      <c r="E85" s="1">
        <v>24.78</v>
      </c>
      <c r="F85" s="1">
        <v>15.98</v>
      </c>
      <c r="G85" s="1">
        <v>15.54</v>
      </c>
      <c r="H85" s="1">
        <v>12.33</v>
      </c>
      <c r="I85" s="7">
        <v>72</v>
      </c>
      <c r="J85" s="7">
        <v>72</v>
      </c>
      <c r="K85" s="7">
        <v>72</v>
      </c>
      <c r="L85" s="7">
        <v>72</v>
      </c>
      <c r="M85" s="7">
        <v>72</v>
      </c>
      <c r="N85" s="22">
        <f t="shared" si="10"/>
        <v>0.297222222222222</v>
      </c>
      <c r="O85" s="22">
        <f t="shared" si="11"/>
        <v>0.34416666666666701</v>
      </c>
      <c r="P85" s="22">
        <f t="shared" si="12"/>
        <v>0.221944444444444</v>
      </c>
      <c r="Q85" s="22">
        <f t="shared" si="13"/>
        <v>0.21583333333333299</v>
      </c>
      <c r="R85" s="22">
        <f t="shared" si="14"/>
        <v>0.17125000000000001</v>
      </c>
    </row>
    <row r="86" spans="1:18">
      <c r="A86" s="29" t="s">
        <v>198</v>
      </c>
      <c r="B86" s="18" t="s">
        <v>184</v>
      </c>
      <c r="D86" s="1">
        <v>27</v>
      </c>
      <c r="E86" s="1">
        <v>26.04</v>
      </c>
      <c r="F86" s="1">
        <v>15.6</v>
      </c>
      <c r="G86" s="1">
        <v>14.33</v>
      </c>
      <c r="H86" s="1">
        <v>10.88</v>
      </c>
      <c r="I86" s="7">
        <v>72</v>
      </c>
      <c r="J86" s="7">
        <v>72</v>
      </c>
      <c r="K86" s="7">
        <v>72</v>
      </c>
      <c r="L86" s="7">
        <v>72</v>
      </c>
      <c r="M86" s="7">
        <v>72</v>
      </c>
      <c r="N86" s="22">
        <f t="shared" si="10"/>
        <v>0.375</v>
      </c>
      <c r="O86" s="22">
        <f t="shared" si="11"/>
        <v>0.36166666666666702</v>
      </c>
      <c r="P86" s="22">
        <f t="shared" si="12"/>
        <v>0.21666666666666701</v>
      </c>
      <c r="Q86" s="22">
        <f t="shared" si="13"/>
        <v>0.199027777777778</v>
      </c>
      <c r="R86" s="22">
        <f t="shared" si="14"/>
        <v>0.151111111111111</v>
      </c>
    </row>
    <row r="87" spans="1:18">
      <c r="A87" s="29" t="s">
        <v>199</v>
      </c>
      <c r="B87" s="18" t="s">
        <v>184</v>
      </c>
      <c r="D87" s="1">
        <v>24.76</v>
      </c>
      <c r="E87" s="1">
        <v>24.14</v>
      </c>
      <c r="F87" s="1">
        <v>14.64</v>
      </c>
      <c r="G87" s="1">
        <v>13.44</v>
      </c>
      <c r="H87" s="1">
        <v>10.65</v>
      </c>
      <c r="I87" s="7">
        <v>72</v>
      </c>
      <c r="J87" s="7">
        <v>72</v>
      </c>
      <c r="K87" s="7">
        <v>72</v>
      </c>
      <c r="L87" s="7">
        <v>72</v>
      </c>
      <c r="M87" s="7">
        <v>72</v>
      </c>
      <c r="N87" s="22">
        <f t="shared" si="10"/>
        <v>0.34388888888888902</v>
      </c>
      <c r="O87" s="22">
        <f t="shared" si="11"/>
        <v>0.33527777777777801</v>
      </c>
      <c r="P87" s="22">
        <f t="shared" si="12"/>
        <v>0.20333333333333301</v>
      </c>
      <c r="Q87" s="22">
        <f t="shared" si="13"/>
        <v>0.18666666666666701</v>
      </c>
      <c r="R87" s="22">
        <f t="shared" si="14"/>
        <v>0.147916666666667</v>
      </c>
    </row>
    <row r="88" spans="1:18">
      <c r="A88" s="29" t="s">
        <v>200</v>
      </c>
      <c r="B88" s="18" t="s">
        <v>184</v>
      </c>
      <c r="D88" s="1">
        <v>19.399999999999999</v>
      </c>
      <c r="E88" s="1">
        <v>22.44</v>
      </c>
      <c r="F88" s="1">
        <v>14.52</v>
      </c>
      <c r="G88" s="1">
        <v>12.44</v>
      </c>
      <c r="H88" s="1">
        <v>9.66</v>
      </c>
      <c r="I88" s="7">
        <v>72</v>
      </c>
      <c r="J88" s="7">
        <v>72</v>
      </c>
      <c r="K88" s="7">
        <v>72</v>
      </c>
      <c r="L88" s="7">
        <v>72</v>
      </c>
      <c r="M88" s="7">
        <v>72</v>
      </c>
      <c r="N88" s="22">
        <f t="shared" si="10"/>
        <v>0.26944444444444399</v>
      </c>
      <c r="O88" s="22">
        <f t="shared" si="11"/>
        <v>0.31166666666666698</v>
      </c>
      <c r="P88" s="22">
        <f t="shared" si="12"/>
        <v>0.20166666666666699</v>
      </c>
      <c r="Q88" s="22">
        <f t="shared" si="13"/>
        <v>0.172777777777778</v>
      </c>
      <c r="R88" s="22">
        <f t="shared" si="14"/>
        <v>0.13416666666666699</v>
      </c>
    </row>
    <row r="89" spans="1:18">
      <c r="A89" s="29" t="s">
        <v>203</v>
      </c>
      <c r="B89" s="18" t="s">
        <v>188</v>
      </c>
      <c r="D89" s="1">
        <v>20.28</v>
      </c>
      <c r="E89" s="1">
        <v>20.079999999999998</v>
      </c>
      <c r="F89" s="1">
        <v>12.58</v>
      </c>
      <c r="G89" s="1">
        <v>10.41</v>
      </c>
      <c r="H89" s="1">
        <v>9.33</v>
      </c>
      <c r="I89" s="7">
        <v>72</v>
      </c>
      <c r="J89" s="7">
        <v>72</v>
      </c>
      <c r="K89" s="7">
        <v>72</v>
      </c>
      <c r="L89" s="7">
        <v>72</v>
      </c>
      <c r="M89" s="7">
        <v>72</v>
      </c>
      <c r="N89" s="22">
        <f t="shared" si="10"/>
        <v>0.28166666666666701</v>
      </c>
      <c r="O89" s="22">
        <f t="shared" si="11"/>
        <v>0.27888888888888902</v>
      </c>
      <c r="P89" s="22">
        <f t="shared" si="12"/>
        <v>0.174722222222222</v>
      </c>
      <c r="Q89" s="22">
        <f t="shared" si="13"/>
        <v>0.14458333333333301</v>
      </c>
      <c r="R89" s="22">
        <f t="shared" si="14"/>
        <v>0.129583333333333</v>
      </c>
    </row>
    <row r="90" spans="1:18">
      <c r="A90" s="29" t="s">
        <v>292</v>
      </c>
      <c r="B90" s="18" t="s">
        <v>184</v>
      </c>
      <c r="D90" s="1">
        <v>32</v>
      </c>
      <c r="E90" s="1">
        <v>25.82</v>
      </c>
      <c r="F90" s="1">
        <v>18.02</v>
      </c>
      <c r="G90" s="1">
        <v>15.55</v>
      </c>
      <c r="H90" s="1">
        <v>12.58</v>
      </c>
      <c r="I90" s="7">
        <v>72</v>
      </c>
      <c r="J90" s="7">
        <v>72</v>
      </c>
      <c r="K90" s="7">
        <v>72</v>
      </c>
      <c r="L90" s="7">
        <v>72</v>
      </c>
      <c r="M90" s="7">
        <v>72</v>
      </c>
      <c r="N90" s="22">
        <f t="shared" si="10"/>
        <v>0.44444444444444398</v>
      </c>
      <c r="O90" s="22">
        <f t="shared" si="11"/>
        <v>0.35861111111111099</v>
      </c>
      <c r="P90" s="22">
        <f t="shared" si="12"/>
        <v>0.25027777777777799</v>
      </c>
      <c r="Q90" s="22">
        <f t="shared" si="13"/>
        <v>0.21597222222222201</v>
      </c>
      <c r="R90" s="22">
        <f t="shared" si="14"/>
        <v>0.174722222222222</v>
      </c>
    </row>
    <row r="91" spans="1:18">
      <c r="A91" s="29" t="s">
        <v>293</v>
      </c>
      <c r="B91" s="18" t="s">
        <v>184</v>
      </c>
      <c r="D91" s="69">
        <v>32.06</v>
      </c>
      <c r="E91" s="1">
        <v>26.94</v>
      </c>
      <c r="F91" s="1">
        <v>16.420000000000002</v>
      </c>
      <c r="G91" s="1">
        <v>13.01</v>
      </c>
      <c r="H91" s="1">
        <v>11.15</v>
      </c>
      <c r="I91" s="7">
        <v>72</v>
      </c>
      <c r="J91" s="7">
        <v>72</v>
      </c>
      <c r="K91" s="7">
        <v>72</v>
      </c>
      <c r="L91" s="7">
        <v>72</v>
      </c>
      <c r="M91" s="7">
        <v>72</v>
      </c>
      <c r="N91" s="22">
        <f t="shared" si="10"/>
        <v>0.44527777777777799</v>
      </c>
      <c r="O91" s="22">
        <f t="shared" si="11"/>
        <v>0.37416666666666698</v>
      </c>
      <c r="P91" s="22">
        <f t="shared" si="12"/>
        <v>0.22805555555555601</v>
      </c>
      <c r="Q91" s="22">
        <f t="shared" si="13"/>
        <v>0.18069444444444399</v>
      </c>
      <c r="R91" s="22">
        <f t="shared" si="14"/>
        <v>0.15486111111111101</v>
      </c>
    </row>
    <row r="92" spans="1:18">
      <c r="A92" s="29" t="s">
        <v>208</v>
      </c>
      <c r="B92" s="18" t="s">
        <v>184</v>
      </c>
      <c r="D92" s="1">
        <v>23.44</v>
      </c>
      <c r="E92" s="1">
        <v>22.62</v>
      </c>
      <c r="F92" s="1">
        <v>12.92</v>
      </c>
      <c r="G92" s="1">
        <v>10.33</v>
      </c>
      <c r="H92" s="1">
        <v>9.43</v>
      </c>
      <c r="I92" s="7">
        <v>72</v>
      </c>
      <c r="J92" s="7">
        <v>72</v>
      </c>
      <c r="K92" s="7">
        <v>72</v>
      </c>
      <c r="L92" s="7">
        <v>72</v>
      </c>
      <c r="M92" s="7">
        <v>72</v>
      </c>
      <c r="N92" s="22">
        <f t="shared" si="10"/>
        <v>0.32555555555555599</v>
      </c>
      <c r="O92" s="22">
        <f t="shared" si="11"/>
        <v>0.31416666666666698</v>
      </c>
      <c r="P92" s="22">
        <f t="shared" si="12"/>
        <v>0.17944444444444399</v>
      </c>
      <c r="Q92" s="22">
        <f t="shared" si="13"/>
        <v>0.143472222222222</v>
      </c>
      <c r="R92" s="22">
        <f t="shared" si="14"/>
        <v>0.13097222222222199</v>
      </c>
    </row>
    <row r="93" spans="1:18">
      <c r="A93" s="29" t="s">
        <v>209</v>
      </c>
      <c r="B93" s="18" t="s">
        <v>210</v>
      </c>
      <c r="D93" s="1">
        <v>23.88</v>
      </c>
      <c r="E93" s="1">
        <v>19.600000000000001</v>
      </c>
      <c r="F93" s="1">
        <v>10.82</v>
      </c>
      <c r="G93" s="1">
        <v>8.85</v>
      </c>
      <c r="H93" s="1">
        <v>8.11</v>
      </c>
      <c r="I93" s="7">
        <v>72</v>
      </c>
      <c r="J93" s="7">
        <v>72</v>
      </c>
      <c r="K93" s="7">
        <v>72</v>
      </c>
      <c r="L93" s="7">
        <v>72</v>
      </c>
      <c r="M93" s="7">
        <v>72</v>
      </c>
      <c r="N93" s="22">
        <f t="shared" si="10"/>
        <v>0.331666666666667</v>
      </c>
      <c r="O93" s="22">
        <f t="shared" si="11"/>
        <v>0.27222222222222198</v>
      </c>
      <c r="P93" s="22">
        <f t="shared" si="12"/>
        <v>0.15027777777777801</v>
      </c>
      <c r="Q93" s="22">
        <f t="shared" si="13"/>
        <v>0.12291666666666699</v>
      </c>
      <c r="R93" s="22">
        <f t="shared" si="14"/>
        <v>0.112638888888889</v>
      </c>
    </row>
    <row r="94" spans="1:18">
      <c r="A94" s="70" t="s">
        <v>211</v>
      </c>
      <c r="B94" s="46" t="s">
        <v>190</v>
      </c>
      <c r="D94" s="1">
        <v>9.5400000000000098</v>
      </c>
      <c r="E94" s="1">
        <v>18.38</v>
      </c>
      <c r="F94" s="1">
        <v>6.12</v>
      </c>
      <c r="G94" s="1">
        <v>4.3499999999999996</v>
      </c>
      <c r="H94" s="1">
        <v>4.13</v>
      </c>
      <c r="I94" s="7">
        <v>72</v>
      </c>
      <c r="J94" s="7">
        <v>72</v>
      </c>
      <c r="K94" s="7">
        <v>72</v>
      </c>
      <c r="L94" s="7">
        <v>72</v>
      </c>
      <c r="M94" s="7">
        <v>72</v>
      </c>
      <c r="N94" s="22">
        <f t="shared" si="10"/>
        <v>0.13250000000000001</v>
      </c>
      <c r="O94" s="22">
        <f t="shared" si="11"/>
        <v>0.25527777777777799</v>
      </c>
      <c r="P94" s="22">
        <f t="shared" si="12"/>
        <v>8.5000000000000006E-2</v>
      </c>
      <c r="Q94" s="22">
        <f t="shared" si="13"/>
        <v>6.0416666666666702E-2</v>
      </c>
      <c r="R94" s="22">
        <f t="shared" si="14"/>
        <v>5.7361111111111099E-2</v>
      </c>
    </row>
    <row r="95" spans="1:18" ht="23.1" customHeight="1">
      <c r="A95" s="8"/>
      <c r="B95" s="71"/>
      <c r="D95" s="1">
        <f>AVERAGE(D66:D94)</f>
        <v>23.582379310344798</v>
      </c>
      <c r="E95" s="1">
        <f>AVERAGE(E66:E94)</f>
        <v>22.053503448275901</v>
      </c>
      <c r="F95" s="1">
        <f>AVERAGE(F66:F94)</f>
        <v>14.6428275862069</v>
      </c>
      <c r="G95" s="1">
        <f>AVERAGE(G66:G94)</f>
        <v>12.393775862069001</v>
      </c>
      <c r="H95" s="1">
        <f>AVERAGE(H66:H94)</f>
        <v>10.370355172413801</v>
      </c>
      <c r="N95" s="1">
        <f t="shared" ref="N95:R95" si="15">AVERAGE(N66:N94)</f>
        <v>0.32753304597701099</v>
      </c>
      <c r="O95" s="1">
        <f t="shared" si="15"/>
        <v>0.30629865900383102</v>
      </c>
      <c r="P95" s="1">
        <f t="shared" si="15"/>
        <v>0.20337260536398499</v>
      </c>
      <c r="Q95" s="1">
        <f t="shared" si="15"/>
        <v>0.17213577586206899</v>
      </c>
      <c r="R95" s="1">
        <f t="shared" si="15"/>
        <v>0.144032710727969</v>
      </c>
    </row>
    <row r="96" spans="1:18" ht="23.1" customHeight="1">
      <c r="A96" s="8"/>
      <c r="B96" s="71"/>
      <c r="D96" s="1"/>
      <c r="E96" s="1"/>
      <c r="F96" s="1">
        <f>D95-F95</f>
        <v>8.9395517241379299</v>
      </c>
      <c r="G96" s="1">
        <f>D95-G95</f>
        <v>11.1886034482759</v>
      </c>
      <c r="H96" s="1">
        <f>D95-H95</f>
        <v>13.212024137931</v>
      </c>
      <c r="N96" s="22"/>
      <c r="O96" s="22"/>
      <c r="P96" s="22"/>
      <c r="Q96" s="22"/>
      <c r="R96" s="22"/>
    </row>
    <row r="97" spans="1:18" ht="330.75">
      <c r="A97" s="1" t="s">
        <v>264</v>
      </c>
      <c r="B97" s="232" t="s">
        <v>303</v>
      </c>
      <c r="C97" s="232"/>
      <c r="D97" s="232"/>
      <c r="E97" s="232"/>
      <c r="F97" s="232"/>
      <c r="G97" s="64" t="s">
        <v>319</v>
      </c>
      <c r="H97" s="1" t="s">
        <v>320</v>
      </c>
      <c r="I97" s="66" t="s">
        <v>321</v>
      </c>
      <c r="N97" s="67" t="s">
        <v>322</v>
      </c>
      <c r="O97" s="48" t="s">
        <v>323</v>
      </c>
    </row>
    <row r="98" spans="1:18" ht="40.5">
      <c r="A98" s="44"/>
      <c r="B98" s="22" t="s">
        <v>182</v>
      </c>
      <c r="C98" s="1" t="s">
        <v>264</v>
      </c>
      <c r="D98" s="22" t="s">
        <v>287</v>
      </c>
      <c r="E98" s="22" t="s">
        <v>288</v>
      </c>
      <c r="F98" s="22" t="s">
        <v>288</v>
      </c>
      <c r="G98" s="22" t="s">
        <v>288</v>
      </c>
      <c r="H98" s="22" t="s">
        <v>289</v>
      </c>
      <c r="I98" s="26" t="s">
        <v>324</v>
      </c>
      <c r="J98" s="26" t="s">
        <v>325</v>
      </c>
      <c r="K98" s="26" t="s">
        <v>326</v>
      </c>
      <c r="L98" s="26" t="s">
        <v>327</v>
      </c>
      <c r="M98" s="26" t="s">
        <v>328</v>
      </c>
      <c r="N98" t="s">
        <v>329</v>
      </c>
      <c r="O98" t="s">
        <v>330</v>
      </c>
      <c r="P98" t="s">
        <v>331</v>
      </c>
      <c r="Q98" t="s">
        <v>332</v>
      </c>
      <c r="R98" t="s">
        <v>333</v>
      </c>
    </row>
    <row r="99" spans="1:18">
      <c r="A99" s="2">
        <v>2011</v>
      </c>
      <c r="B99" s="18" t="s">
        <v>184</v>
      </c>
      <c r="D99" s="1">
        <v>12.25</v>
      </c>
      <c r="E99" s="1">
        <v>16.420000000000002</v>
      </c>
      <c r="F99" s="1">
        <v>14.81</v>
      </c>
      <c r="G99" s="1">
        <v>5.55</v>
      </c>
      <c r="H99" s="1">
        <v>1.84</v>
      </c>
      <c r="I99" s="7">
        <v>72</v>
      </c>
      <c r="J99" s="7">
        <v>72</v>
      </c>
      <c r="K99" s="7">
        <v>72</v>
      </c>
      <c r="L99" s="7">
        <v>72</v>
      </c>
      <c r="M99" s="7">
        <v>72</v>
      </c>
      <c r="N99" s="22">
        <f t="shared" ref="N99:R99" si="16">D99/I99</f>
        <v>0.17013888888888901</v>
      </c>
      <c r="O99" s="22">
        <f t="shared" si="16"/>
        <v>0.22805555555555601</v>
      </c>
      <c r="P99" s="22">
        <f t="shared" si="16"/>
        <v>0.20569444444444401</v>
      </c>
      <c r="Q99" s="22">
        <f t="shared" si="16"/>
        <v>7.7083333333333295E-2</v>
      </c>
      <c r="R99" s="22">
        <f t="shared" si="16"/>
        <v>2.5555555555555599E-2</v>
      </c>
    </row>
    <row r="100" spans="1:18">
      <c r="A100" s="2"/>
      <c r="B100" s="18" t="s">
        <v>184</v>
      </c>
      <c r="D100" s="1">
        <v>12.25</v>
      </c>
      <c r="E100" s="1">
        <v>15.27</v>
      </c>
      <c r="F100" s="1">
        <v>14.91</v>
      </c>
      <c r="G100" s="1">
        <v>5.73</v>
      </c>
      <c r="H100" s="1">
        <v>1.78</v>
      </c>
      <c r="I100" s="7">
        <v>72</v>
      </c>
      <c r="J100" s="7">
        <v>72</v>
      </c>
      <c r="K100" s="7">
        <v>72</v>
      </c>
      <c r="L100" s="7">
        <v>72</v>
      </c>
      <c r="M100" s="7">
        <v>72</v>
      </c>
      <c r="N100" s="22">
        <f t="shared" ref="N100:R100" si="17">D100/I100</f>
        <v>0.17013888888888901</v>
      </c>
      <c r="O100" s="22">
        <f t="shared" si="17"/>
        <v>0.21208333333333301</v>
      </c>
      <c r="P100" s="22">
        <f t="shared" si="17"/>
        <v>0.20708333333333301</v>
      </c>
      <c r="Q100" s="22">
        <f t="shared" si="17"/>
        <v>7.9583333333333298E-2</v>
      </c>
      <c r="R100" s="22">
        <f t="shared" si="17"/>
        <v>2.4722222222222201E-2</v>
      </c>
    </row>
    <row r="101" spans="1:18">
      <c r="A101" s="2"/>
      <c r="B101" s="18" t="s">
        <v>185</v>
      </c>
      <c r="D101" s="1">
        <v>2.97</v>
      </c>
      <c r="E101" s="1">
        <v>2.71</v>
      </c>
      <c r="F101" s="1">
        <v>12.25</v>
      </c>
      <c r="G101" s="1">
        <v>3.75</v>
      </c>
      <c r="H101" s="1">
        <v>10.25</v>
      </c>
      <c r="I101" s="7">
        <v>72</v>
      </c>
      <c r="J101" s="7">
        <v>72</v>
      </c>
      <c r="K101" s="7">
        <v>72</v>
      </c>
      <c r="L101" s="7">
        <v>72</v>
      </c>
      <c r="M101" s="7">
        <v>72</v>
      </c>
      <c r="N101" s="22">
        <f t="shared" ref="N101:R101" si="18">D101/I101</f>
        <v>4.1250000000000002E-2</v>
      </c>
      <c r="O101" s="22">
        <f t="shared" si="18"/>
        <v>3.7638888888888902E-2</v>
      </c>
      <c r="P101" s="22">
        <f t="shared" si="18"/>
        <v>0.17013888888888901</v>
      </c>
      <c r="Q101" s="22">
        <f t="shared" si="18"/>
        <v>5.2083333333333301E-2</v>
      </c>
      <c r="R101" s="22">
        <f t="shared" si="18"/>
        <v>0.14236111111111099</v>
      </c>
    </row>
    <row r="102" spans="1:18">
      <c r="A102" s="2">
        <v>2012</v>
      </c>
      <c r="B102" s="18" t="s">
        <v>184</v>
      </c>
      <c r="D102" s="1">
        <v>10.175572633743201</v>
      </c>
      <c r="E102" s="1">
        <v>15.9431750774382</v>
      </c>
      <c r="F102" s="1">
        <v>12.67</v>
      </c>
      <c r="G102" s="1">
        <v>5.0599999999999996</v>
      </c>
      <c r="H102" s="1">
        <v>1.71</v>
      </c>
      <c r="I102" s="7">
        <v>72</v>
      </c>
      <c r="J102" s="7">
        <v>72</v>
      </c>
      <c r="K102" s="7">
        <v>72</v>
      </c>
      <c r="L102" s="7">
        <v>72</v>
      </c>
      <c r="M102" s="7">
        <v>72</v>
      </c>
      <c r="N102" s="22">
        <f t="shared" ref="N102:R102" si="19">D102/I102</f>
        <v>0.14132739769087799</v>
      </c>
      <c r="O102" s="22">
        <f t="shared" si="19"/>
        <v>0.22143298718664201</v>
      </c>
      <c r="P102" s="22">
        <f t="shared" si="19"/>
        <v>0.175972222222222</v>
      </c>
      <c r="Q102" s="22">
        <f t="shared" si="19"/>
        <v>7.02777777777778E-2</v>
      </c>
      <c r="R102" s="22">
        <f t="shared" si="19"/>
        <v>2.375E-2</v>
      </c>
    </row>
    <row r="103" spans="1:18">
      <c r="A103" s="2"/>
      <c r="B103" s="18" t="s">
        <v>334</v>
      </c>
      <c r="D103" s="1">
        <v>2.1210365581512001</v>
      </c>
      <c r="E103" s="1">
        <v>1.0804</v>
      </c>
      <c r="F103" s="1">
        <v>7.45</v>
      </c>
      <c r="G103" s="1">
        <v>1.65</v>
      </c>
      <c r="H103" s="1">
        <v>6.71</v>
      </c>
      <c r="I103" s="7">
        <v>72</v>
      </c>
      <c r="J103" s="7">
        <v>72</v>
      </c>
      <c r="K103" s="7">
        <v>72</v>
      </c>
      <c r="L103" s="7">
        <v>72</v>
      </c>
      <c r="M103" s="7">
        <v>72</v>
      </c>
      <c r="N103" s="22">
        <f t="shared" ref="N103:R103" si="20">D103/I103</f>
        <v>2.9458841085433299E-2</v>
      </c>
      <c r="O103" s="22">
        <f t="shared" si="20"/>
        <v>1.50055555555556E-2</v>
      </c>
      <c r="P103" s="22">
        <f t="shared" si="20"/>
        <v>0.10347222222222199</v>
      </c>
      <c r="Q103" s="22">
        <f t="shared" si="20"/>
        <v>2.29166666666667E-2</v>
      </c>
      <c r="R103" s="22">
        <f t="shared" si="20"/>
        <v>9.3194444444444399E-2</v>
      </c>
    </row>
    <row r="104" spans="1:18">
      <c r="A104" s="2"/>
      <c r="B104" s="18" t="s">
        <v>185</v>
      </c>
      <c r="D104" s="1">
        <v>2.7149984836579999</v>
      </c>
      <c r="E104" s="1">
        <v>1.7268842458725999</v>
      </c>
      <c r="F104" s="1">
        <v>10.0376728773116</v>
      </c>
      <c r="G104" s="1">
        <v>1.82514834404</v>
      </c>
      <c r="H104" s="1">
        <v>9.0872377157211996</v>
      </c>
      <c r="I104" s="7">
        <v>72</v>
      </c>
      <c r="J104" s="7">
        <v>72</v>
      </c>
      <c r="K104" s="7">
        <v>72</v>
      </c>
      <c r="L104" s="7">
        <v>72</v>
      </c>
      <c r="M104" s="7">
        <v>72</v>
      </c>
      <c r="N104" s="22">
        <f t="shared" ref="N104:R104" si="21">D104/I104</f>
        <v>3.7708312273027803E-2</v>
      </c>
      <c r="O104" s="22">
        <f t="shared" si="21"/>
        <v>2.3984503414897201E-2</v>
      </c>
      <c r="P104" s="22">
        <f t="shared" si="21"/>
        <v>0.13941212329599401</v>
      </c>
      <c r="Q104" s="22">
        <f t="shared" si="21"/>
        <v>2.5349282556111099E-2</v>
      </c>
      <c r="R104" s="22">
        <f t="shared" si="21"/>
        <v>0.126211634940572</v>
      </c>
    </row>
    <row r="105" spans="1:18">
      <c r="A105" s="2">
        <v>2013</v>
      </c>
      <c r="B105" s="18" t="s">
        <v>184</v>
      </c>
      <c r="D105" s="1">
        <v>10.0971499681474</v>
      </c>
      <c r="E105" s="1">
        <v>13.442572236061199</v>
      </c>
      <c r="F105" s="1">
        <v>18.171238183975099</v>
      </c>
      <c r="G105" s="1">
        <v>5.67</v>
      </c>
      <c r="H105" s="1">
        <v>3.26</v>
      </c>
      <c r="I105" s="7">
        <v>72</v>
      </c>
      <c r="J105" s="7">
        <v>72</v>
      </c>
      <c r="K105" s="7">
        <v>72</v>
      </c>
      <c r="L105" s="7">
        <v>72</v>
      </c>
      <c r="M105" s="7">
        <v>72</v>
      </c>
      <c r="N105" s="22">
        <f t="shared" ref="N105:R105" si="22">D105/I105</f>
        <v>0.14023819400204701</v>
      </c>
      <c r="O105" s="22">
        <f t="shared" si="22"/>
        <v>0.186702392167517</v>
      </c>
      <c r="P105" s="22">
        <f t="shared" si="22"/>
        <v>0.252378308110765</v>
      </c>
      <c r="Q105" s="22">
        <f t="shared" si="22"/>
        <v>7.8750000000000001E-2</v>
      </c>
      <c r="R105" s="22">
        <f t="shared" si="22"/>
        <v>4.5277777777777799E-2</v>
      </c>
    </row>
    <row r="106" spans="1:18">
      <c r="A106" s="2">
        <v>2013</v>
      </c>
      <c r="B106" s="18" t="s">
        <v>184</v>
      </c>
      <c r="D106" s="1">
        <v>8.8699999999999992</v>
      </c>
      <c r="E106" s="1">
        <v>14.97</v>
      </c>
      <c r="F106" s="1">
        <v>19.350000000000001</v>
      </c>
      <c r="G106" s="1">
        <v>6.94</v>
      </c>
      <c r="H106" s="1">
        <v>2.44</v>
      </c>
      <c r="I106" s="7">
        <v>72</v>
      </c>
      <c r="J106" s="7">
        <v>72</v>
      </c>
      <c r="K106" s="7">
        <v>72</v>
      </c>
      <c r="L106" s="7">
        <v>72</v>
      </c>
      <c r="M106" s="7">
        <v>72</v>
      </c>
      <c r="N106" s="22">
        <f t="shared" ref="N106:R106" si="23">D106/I106</f>
        <v>0.123194444444444</v>
      </c>
      <c r="O106" s="22">
        <f t="shared" si="23"/>
        <v>0.207916666666667</v>
      </c>
      <c r="P106" s="22">
        <f t="shared" si="23"/>
        <v>0.26874999999999999</v>
      </c>
      <c r="Q106" s="22">
        <f t="shared" si="23"/>
        <v>9.6388888888888899E-2</v>
      </c>
      <c r="R106" s="22">
        <f t="shared" si="23"/>
        <v>3.3888888888888899E-2</v>
      </c>
    </row>
    <row r="107" spans="1:18">
      <c r="A107" s="29">
        <v>2015</v>
      </c>
      <c r="B107" s="18" t="s">
        <v>185</v>
      </c>
      <c r="D107" s="1">
        <v>3.5044</v>
      </c>
      <c r="E107" s="1">
        <v>3.0777999999999999</v>
      </c>
      <c r="F107" s="1">
        <v>12.0778</v>
      </c>
      <c r="G107" s="1">
        <v>1.3797999999999999</v>
      </c>
      <c r="H107" s="1">
        <v>11.050800000000001</v>
      </c>
      <c r="I107" s="7">
        <v>72</v>
      </c>
      <c r="J107" s="7">
        <v>72</v>
      </c>
      <c r="K107" s="7">
        <v>72</v>
      </c>
      <c r="L107" s="7">
        <v>72</v>
      </c>
      <c r="M107" s="7">
        <v>72</v>
      </c>
      <c r="N107" s="22">
        <f t="shared" ref="N107:R107" si="24">D107/I107</f>
        <v>4.86722222222222E-2</v>
      </c>
      <c r="O107" s="22">
        <f t="shared" si="24"/>
        <v>4.27472222222222E-2</v>
      </c>
      <c r="P107" s="22">
        <f t="shared" si="24"/>
        <v>0.16774722222222199</v>
      </c>
      <c r="Q107" s="22">
        <f t="shared" si="24"/>
        <v>1.91638888888889E-2</v>
      </c>
      <c r="R107" s="22">
        <f t="shared" si="24"/>
        <v>0.153483333333333</v>
      </c>
    </row>
    <row r="108" spans="1:18">
      <c r="A108" s="11" t="s">
        <v>187</v>
      </c>
      <c r="B108" s="18" t="s">
        <v>188</v>
      </c>
      <c r="D108" s="1">
        <v>2.9331999999999998</v>
      </c>
      <c r="E108" s="1">
        <v>2.1646000000000001</v>
      </c>
      <c r="F108" s="1">
        <v>2.1646000000000001</v>
      </c>
      <c r="G108" s="1">
        <v>2.7538</v>
      </c>
      <c r="H108" s="1">
        <v>2.3111999999999999</v>
      </c>
      <c r="I108" s="7">
        <v>72</v>
      </c>
      <c r="J108" s="7">
        <v>72</v>
      </c>
      <c r="K108" s="7">
        <v>72</v>
      </c>
      <c r="L108" s="7">
        <v>72</v>
      </c>
      <c r="M108" s="7">
        <v>72</v>
      </c>
      <c r="N108" s="22">
        <f t="shared" ref="N108:R108" si="25">D108/I108</f>
        <v>4.0738888888888901E-2</v>
      </c>
      <c r="O108" s="22">
        <f t="shared" si="25"/>
        <v>3.00638888888889E-2</v>
      </c>
      <c r="P108" s="22">
        <f t="shared" si="25"/>
        <v>3.00638888888889E-2</v>
      </c>
      <c r="Q108" s="22">
        <f t="shared" si="25"/>
        <v>3.8247222222222203E-2</v>
      </c>
      <c r="R108" s="22">
        <f t="shared" si="25"/>
        <v>3.2099999999999997E-2</v>
      </c>
    </row>
    <row r="109" spans="1:18">
      <c r="A109" s="5" t="s">
        <v>189</v>
      </c>
      <c r="B109" s="18" t="s">
        <v>190</v>
      </c>
      <c r="D109" s="1">
        <v>2.5588000000000002</v>
      </c>
      <c r="E109" s="1">
        <v>2.915</v>
      </c>
      <c r="F109" s="1">
        <v>1.4026000000000001</v>
      </c>
      <c r="G109" s="1">
        <v>0.64739999999999998</v>
      </c>
      <c r="H109" s="1">
        <v>0.27160000000000001</v>
      </c>
      <c r="I109" s="7">
        <v>72</v>
      </c>
      <c r="J109" s="7">
        <v>72</v>
      </c>
      <c r="K109" s="7">
        <v>72</v>
      </c>
      <c r="L109" s="7">
        <v>72</v>
      </c>
      <c r="M109" s="7">
        <v>72</v>
      </c>
      <c r="N109" s="22">
        <f t="shared" ref="N109:R109" si="26">D109/I109</f>
        <v>3.5538888888888898E-2</v>
      </c>
      <c r="O109" s="22">
        <f t="shared" si="26"/>
        <v>4.0486111111111098E-2</v>
      </c>
      <c r="P109" s="22">
        <f t="shared" si="26"/>
        <v>1.9480555555555602E-2</v>
      </c>
      <c r="Q109" s="22">
        <f t="shared" si="26"/>
        <v>8.9916666666666704E-3</v>
      </c>
      <c r="R109" s="22">
        <f t="shared" si="26"/>
        <v>3.7722222222222202E-3</v>
      </c>
    </row>
    <row r="110" spans="1:18">
      <c r="A110" s="2" t="s">
        <v>191</v>
      </c>
      <c r="B110" s="18" t="s">
        <v>184</v>
      </c>
      <c r="D110" s="1">
        <v>10.757199999999999</v>
      </c>
      <c r="E110" s="1">
        <v>10.4666</v>
      </c>
      <c r="F110" s="1">
        <v>15.731400000000001</v>
      </c>
      <c r="G110" s="1">
        <v>13.700799999999999</v>
      </c>
      <c r="H110" s="1">
        <v>0.95</v>
      </c>
      <c r="I110" s="7">
        <v>72</v>
      </c>
      <c r="J110" s="7">
        <v>72</v>
      </c>
      <c r="K110" s="7">
        <v>72</v>
      </c>
      <c r="L110" s="7">
        <v>72</v>
      </c>
      <c r="M110" s="7">
        <v>72</v>
      </c>
      <c r="N110" s="22">
        <f t="shared" ref="N110:R110" si="27">D110/I110</f>
        <v>0.14940555555555601</v>
      </c>
      <c r="O110" s="22">
        <f t="shared" si="27"/>
        <v>0.145369444444444</v>
      </c>
      <c r="P110" s="22">
        <f t="shared" si="27"/>
        <v>0.218491666666667</v>
      </c>
      <c r="Q110" s="22">
        <f t="shared" si="27"/>
        <v>0.19028888888888901</v>
      </c>
      <c r="R110" s="22">
        <f t="shared" si="27"/>
        <v>1.3194444444444399E-2</v>
      </c>
    </row>
    <row r="111" spans="1:18">
      <c r="A111" s="5">
        <v>2017</v>
      </c>
      <c r="B111" s="18" t="s">
        <v>184</v>
      </c>
      <c r="D111" s="1">
        <v>13.618</v>
      </c>
      <c r="E111" s="1">
        <v>18.208600000000001</v>
      </c>
      <c r="F111" s="1">
        <v>10.3742</v>
      </c>
      <c r="G111" s="1">
        <v>10.824999999999999</v>
      </c>
      <c r="H111" s="1">
        <v>0.748</v>
      </c>
      <c r="I111" s="7">
        <v>72</v>
      </c>
      <c r="J111" s="7">
        <v>72</v>
      </c>
      <c r="K111" s="7">
        <v>72</v>
      </c>
      <c r="L111" s="7">
        <v>72</v>
      </c>
      <c r="M111" s="7">
        <v>72</v>
      </c>
      <c r="N111" s="22">
        <f t="shared" ref="N111:R111" si="28">D111/I111</f>
        <v>0.189138888888889</v>
      </c>
      <c r="O111" s="22">
        <f t="shared" si="28"/>
        <v>0.252897222222222</v>
      </c>
      <c r="P111" s="22">
        <f t="shared" si="28"/>
        <v>0.144086111111111</v>
      </c>
      <c r="Q111" s="22">
        <f t="shared" si="28"/>
        <v>0.15034722222222199</v>
      </c>
      <c r="R111" s="22">
        <f t="shared" si="28"/>
        <v>1.0388888888888901E-2</v>
      </c>
    </row>
    <row r="112" spans="1:18">
      <c r="A112" s="2"/>
      <c r="B112" s="18" t="s">
        <v>188</v>
      </c>
      <c r="D112" s="1">
        <v>3.7462</v>
      </c>
      <c r="E112" s="1">
        <v>4.9207999999999998</v>
      </c>
      <c r="F112" s="1">
        <v>10.7766</v>
      </c>
      <c r="G112" s="1">
        <v>5.9279999999999999</v>
      </c>
      <c r="H112" s="1">
        <v>8.9605999999999995</v>
      </c>
      <c r="I112" s="7">
        <v>72</v>
      </c>
      <c r="J112" s="7">
        <v>72</v>
      </c>
      <c r="K112" s="7">
        <v>72</v>
      </c>
      <c r="L112" s="7">
        <v>72</v>
      </c>
      <c r="M112" s="7">
        <v>72</v>
      </c>
      <c r="N112" s="22">
        <f t="shared" ref="N112:R112" si="29">D112/I112</f>
        <v>5.2030555555555601E-2</v>
      </c>
      <c r="O112" s="22">
        <f t="shared" si="29"/>
        <v>6.8344444444444402E-2</v>
      </c>
      <c r="P112" s="22">
        <f t="shared" si="29"/>
        <v>0.149675</v>
      </c>
      <c r="Q112" s="22">
        <f t="shared" si="29"/>
        <v>8.23333333333333E-2</v>
      </c>
      <c r="R112" s="22">
        <f t="shared" si="29"/>
        <v>0.124452777777778</v>
      </c>
    </row>
    <row r="113" spans="1:18">
      <c r="A113" s="2"/>
      <c r="B113" s="18" t="s">
        <v>188</v>
      </c>
      <c r="D113" s="1">
        <v>4.2649999999999997</v>
      </c>
      <c r="E113" s="1">
        <v>5.4641999999999999</v>
      </c>
      <c r="F113" s="1">
        <v>9.4814000000000007</v>
      </c>
      <c r="G113" s="1">
        <v>7.9005999999999998</v>
      </c>
      <c r="H113" s="1">
        <v>4.7889999999999997</v>
      </c>
      <c r="I113" s="7">
        <v>72</v>
      </c>
      <c r="J113" s="7">
        <v>72</v>
      </c>
      <c r="K113" s="7">
        <v>72</v>
      </c>
      <c r="L113" s="7">
        <v>72</v>
      </c>
      <c r="M113" s="7">
        <v>72</v>
      </c>
      <c r="N113" s="22">
        <f t="shared" ref="N113:R113" si="30">D113/I113</f>
        <v>5.9236111111111101E-2</v>
      </c>
      <c r="O113" s="22">
        <f t="shared" si="30"/>
        <v>7.5891666666666704E-2</v>
      </c>
      <c r="P113" s="22">
        <f t="shared" si="30"/>
        <v>0.131686111111111</v>
      </c>
      <c r="Q113" s="22">
        <f t="shared" si="30"/>
        <v>0.109730555555556</v>
      </c>
      <c r="R113" s="22">
        <f t="shared" si="30"/>
        <v>6.65138888888889E-2</v>
      </c>
    </row>
    <row r="114" spans="1:18">
      <c r="A114" s="29" t="s">
        <v>290</v>
      </c>
      <c r="B114" s="18" t="s">
        <v>184</v>
      </c>
      <c r="D114" s="1">
        <v>24.793333333333401</v>
      </c>
      <c r="E114" s="1">
        <v>6.8933333333334001</v>
      </c>
      <c r="F114" s="1">
        <v>7.4176712226868098</v>
      </c>
      <c r="G114" s="1">
        <v>7.0659664471944001</v>
      </c>
      <c r="H114" s="1">
        <v>0.16845018386840099</v>
      </c>
      <c r="I114" s="7">
        <v>72</v>
      </c>
      <c r="J114" s="7">
        <v>72</v>
      </c>
      <c r="K114" s="7">
        <v>72</v>
      </c>
      <c r="L114" s="7">
        <v>72</v>
      </c>
      <c r="M114" s="7">
        <v>72</v>
      </c>
      <c r="N114" s="22">
        <f t="shared" ref="N114:R114" si="31">D114/I114</f>
        <v>0.34435185185185302</v>
      </c>
      <c r="O114" s="22">
        <f t="shared" si="31"/>
        <v>9.5740740740741695E-2</v>
      </c>
      <c r="P114" s="22">
        <f t="shared" si="31"/>
        <v>0.103023211426206</v>
      </c>
      <c r="Q114" s="22">
        <f t="shared" si="31"/>
        <v>9.8138422877699999E-2</v>
      </c>
      <c r="R114" s="22">
        <f t="shared" si="31"/>
        <v>2.3395858870611302E-3</v>
      </c>
    </row>
    <row r="115" spans="1:18">
      <c r="A115" s="29" t="s">
        <v>194</v>
      </c>
      <c r="B115" s="18" t="s">
        <v>185</v>
      </c>
      <c r="D115" s="1">
        <v>1.7533333333334</v>
      </c>
      <c r="E115" s="1">
        <v>1.82</v>
      </c>
      <c r="F115" s="1">
        <v>14.724666666666799</v>
      </c>
      <c r="G115" s="1">
        <v>1.42</v>
      </c>
      <c r="H115" s="1">
        <v>14.1</v>
      </c>
      <c r="I115" s="7">
        <v>72</v>
      </c>
      <c r="J115" s="7">
        <v>72</v>
      </c>
      <c r="K115" s="7">
        <v>72</v>
      </c>
      <c r="L115" s="7">
        <v>72</v>
      </c>
      <c r="M115" s="7">
        <v>72</v>
      </c>
      <c r="N115" s="22">
        <f t="shared" ref="N115:R115" si="32">D115/I115</f>
        <v>2.4351851851852801E-2</v>
      </c>
      <c r="O115" s="22">
        <f t="shared" si="32"/>
        <v>2.5277777777777798E-2</v>
      </c>
      <c r="P115" s="22">
        <f t="shared" si="32"/>
        <v>0.204509259259261</v>
      </c>
      <c r="Q115" s="22">
        <f t="shared" si="32"/>
        <v>1.97222222222222E-2</v>
      </c>
      <c r="R115" s="22">
        <f t="shared" si="32"/>
        <v>0.195833333333333</v>
      </c>
    </row>
    <row r="116" spans="1:18">
      <c r="A116" s="29" t="s">
        <v>195</v>
      </c>
      <c r="B116" s="18" t="s">
        <v>184</v>
      </c>
      <c r="D116" s="1">
        <v>11.4266666666666</v>
      </c>
      <c r="E116" s="1">
        <v>20.7</v>
      </c>
      <c r="F116" s="1">
        <v>11.16</v>
      </c>
      <c r="G116" s="1">
        <v>10.94</v>
      </c>
      <c r="H116" s="1">
        <v>0.52</v>
      </c>
      <c r="I116" s="7">
        <v>72</v>
      </c>
      <c r="J116" s="7">
        <v>72</v>
      </c>
      <c r="K116" s="7">
        <v>72</v>
      </c>
      <c r="L116" s="7">
        <v>72</v>
      </c>
      <c r="M116" s="7">
        <v>72</v>
      </c>
      <c r="N116" s="22">
        <f t="shared" ref="N116:R116" si="33">D116/I116</f>
        <v>0.15870370370370299</v>
      </c>
      <c r="O116" s="22">
        <f t="shared" si="33"/>
        <v>0.28749999999999998</v>
      </c>
      <c r="P116" s="22">
        <f t="shared" si="33"/>
        <v>0.155</v>
      </c>
      <c r="Q116" s="22">
        <f t="shared" si="33"/>
        <v>0.15194444444444399</v>
      </c>
      <c r="R116" s="22">
        <f t="shared" si="33"/>
        <v>7.2222222222222202E-3</v>
      </c>
    </row>
    <row r="117" spans="1:18">
      <c r="A117" s="29" t="s">
        <v>196</v>
      </c>
      <c r="B117" s="18" t="s">
        <v>184</v>
      </c>
      <c r="D117" s="1">
        <v>12.205428161621001</v>
      </c>
      <c r="E117" s="1">
        <v>20.011752996444802</v>
      </c>
      <c r="F117" s="1">
        <v>7.4176712226868098</v>
      </c>
      <c r="G117" s="1">
        <v>7.0659664471944001</v>
      </c>
      <c r="H117" s="1">
        <v>0.16845018386840099</v>
      </c>
      <c r="I117" s="7">
        <v>72</v>
      </c>
      <c r="J117" s="7">
        <v>72</v>
      </c>
      <c r="K117" s="7">
        <v>72</v>
      </c>
      <c r="L117" s="7">
        <v>72</v>
      </c>
      <c r="M117" s="7">
        <v>72</v>
      </c>
      <c r="N117" s="22">
        <f t="shared" ref="N117:R117" si="34">D117/I117</f>
        <v>0.16951983557806899</v>
      </c>
      <c r="O117" s="22">
        <f t="shared" si="34"/>
        <v>0.27794101383951098</v>
      </c>
      <c r="P117" s="22">
        <f t="shared" si="34"/>
        <v>0.103023211426206</v>
      </c>
      <c r="Q117" s="22">
        <f t="shared" si="34"/>
        <v>9.8138422877699999E-2</v>
      </c>
      <c r="R117" s="22">
        <f t="shared" si="34"/>
        <v>2.3395858870611302E-3</v>
      </c>
    </row>
    <row r="118" spans="1:18">
      <c r="A118" s="29" t="s">
        <v>291</v>
      </c>
      <c r="B118" s="54" t="s">
        <v>185</v>
      </c>
      <c r="D118" s="1">
        <v>0.60000076293945204</v>
      </c>
      <c r="E118" s="1">
        <v>0.59999999999999398</v>
      </c>
      <c r="F118" s="1">
        <v>12.8</v>
      </c>
      <c r="G118" s="1">
        <v>-1.5258789076710899E-6</v>
      </c>
      <c r="H118" s="1">
        <v>13.962272834777799</v>
      </c>
      <c r="I118" s="7">
        <v>72</v>
      </c>
      <c r="J118" s="7">
        <v>72</v>
      </c>
      <c r="K118" s="7">
        <v>72</v>
      </c>
      <c r="L118" s="7">
        <v>72</v>
      </c>
      <c r="M118" s="7">
        <v>72</v>
      </c>
      <c r="N118" s="22">
        <f t="shared" ref="N118:R118" si="35">D118/I118</f>
        <v>8.3333439297146109E-3</v>
      </c>
      <c r="O118" s="22">
        <f t="shared" si="35"/>
        <v>8.33333333333325E-3</v>
      </c>
      <c r="P118" s="22">
        <f t="shared" si="35"/>
        <v>0.17777777777777801</v>
      </c>
      <c r="Q118" s="22">
        <f t="shared" si="35"/>
        <v>-2.11927626065429E-8</v>
      </c>
      <c r="R118" s="22">
        <f t="shared" si="35"/>
        <v>0.19392045603858099</v>
      </c>
    </row>
    <row r="119" spans="1:18">
      <c r="A119" s="29" t="s">
        <v>198</v>
      </c>
      <c r="B119" s="18" t="s">
        <v>184</v>
      </c>
      <c r="D119" s="1">
        <v>0.40000152587890597</v>
      </c>
      <c r="E119" s="1">
        <v>3.9301971912384102</v>
      </c>
      <c r="F119" s="1">
        <v>11.3818888187408</v>
      </c>
      <c r="G119" s="1">
        <v>-1.5258789076710899E-6</v>
      </c>
      <c r="H119" s="1">
        <v>14.4974301576614</v>
      </c>
      <c r="I119" s="7">
        <v>72</v>
      </c>
      <c r="J119" s="7">
        <v>72</v>
      </c>
      <c r="K119" s="7">
        <v>72</v>
      </c>
      <c r="L119" s="7">
        <v>72</v>
      </c>
      <c r="M119" s="7">
        <v>72</v>
      </c>
      <c r="N119" s="22">
        <f t="shared" ref="N119:R119" si="36">D119/I119</f>
        <v>5.5555767483181397E-3</v>
      </c>
      <c r="O119" s="22">
        <f t="shared" si="36"/>
        <v>5.4586072100533498E-2</v>
      </c>
      <c r="P119" s="22">
        <f t="shared" si="36"/>
        <v>0.158081789149178</v>
      </c>
      <c r="Q119" s="22">
        <f t="shared" si="36"/>
        <v>-2.11927626065429E-8</v>
      </c>
      <c r="R119" s="22">
        <f t="shared" si="36"/>
        <v>0.20135319663418599</v>
      </c>
    </row>
    <row r="120" spans="1:18">
      <c r="A120" s="29" t="s">
        <v>199</v>
      </c>
      <c r="B120" s="18" t="s">
        <v>184</v>
      </c>
      <c r="D120" s="1">
        <v>1.40000152587891</v>
      </c>
      <c r="E120" s="1">
        <v>6.2</v>
      </c>
      <c r="F120" s="1">
        <v>14</v>
      </c>
      <c r="G120" s="1">
        <v>0.39999771118164101</v>
      </c>
      <c r="H120" s="1">
        <v>16</v>
      </c>
      <c r="I120" s="7">
        <v>72</v>
      </c>
      <c r="J120" s="7">
        <v>72</v>
      </c>
      <c r="K120" s="7">
        <v>72</v>
      </c>
      <c r="L120" s="7">
        <v>72</v>
      </c>
      <c r="M120" s="7">
        <v>72</v>
      </c>
      <c r="N120" s="22">
        <f t="shared" ref="N120:R120" si="37">D120/I120</f>
        <v>1.9444465637207101E-2</v>
      </c>
      <c r="O120" s="22">
        <f t="shared" si="37"/>
        <v>8.6111111111111097E-2</v>
      </c>
      <c r="P120" s="22">
        <f t="shared" si="37"/>
        <v>0.194444444444444</v>
      </c>
      <c r="Q120" s="22">
        <f t="shared" si="37"/>
        <v>5.5555237664116804E-3</v>
      </c>
      <c r="R120" s="22">
        <f t="shared" si="37"/>
        <v>0.22222222222222199</v>
      </c>
    </row>
    <row r="121" spans="1:18">
      <c r="A121" s="29" t="s">
        <v>200</v>
      </c>
      <c r="B121" s="18" t="s">
        <v>184</v>
      </c>
      <c r="D121" s="1">
        <v>1</v>
      </c>
      <c r="E121" s="1">
        <v>5</v>
      </c>
      <c r="F121" s="1">
        <v>10.8</v>
      </c>
      <c r="G121" s="1">
        <v>0.59999847412109397</v>
      </c>
      <c r="H121" s="1">
        <v>6.2</v>
      </c>
      <c r="I121" s="7">
        <v>72</v>
      </c>
      <c r="J121" s="7">
        <v>72</v>
      </c>
      <c r="K121" s="7">
        <v>72</v>
      </c>
      <c r="L121" s="7">
        <v>72</v>
      </c>
      <c r="M121" s="7">
        <v>72</v>
      </c>
      <c r="N121" s="22">
        <f t="shared" ref="N121:R121" si="38">D121/I121</f>
        <v>1.38888888888889E-2</v>
      </c>
      <c r="O121" s="22">
        <f t="shared" si="38"/>
        <v>6.9444444444444406E-2</v>
      </c>
      <c r="P121" s="22">
        <f t="shared" si="38"/>
        <v>0.15</v>
      </c>
      <c r="Q121" s="22">
        <f t="shared" si="38"/>
        <v>8.3333121405707502E-3</v>
      </c>
      <c r="R121" s="22">
        <f t="shared" si="38"/>
        <v>8.6111111111111097E-2</v>
      </c>
    </row>
    <row r="122" spans="1:18">
      <c r="A122" s="29" t="s">
        <v>203</v>
      </c>
      <c r="B122" s="18" t="s">
        <v>188</v>
      </c>
      <c r="D122" s="1">
        <v>3</v>
      </c>
      <c r="E122" s="1">
        <v>6.2</v>
      </c>
      <c r="F122" s="1">
        <v>11.2</v>
      </c>
      <c r="G122" s="1">
        <v>2</v>
      </c>
      <c r="H122" s="1">
        <v>5.2</v>
      </c>
      <c r="I122" s="7">
        <v>72</v>
      </c>
      <c r="J122" s="7">
        <v>72</v>
      </c>
      <c r="K122" s="7">
        <v>72</v>
      </c>
      <c r="L122" s="7">
        <v>72</v>
      </c>
      <c r="M122" s="7">
        <v>72</v>
      </c>
      <c r="N122" s="22">
        <f t="shared" ref="N122:R122" si="39">D122/I122</f>
        <v>4.1666666666666699E-2</v>
      </c>
      <c r="O122" s="22">
        <f t="shared" si="39"/>
        <v>8.6111111111111097E-2</v>
      </c>
      <c r="P122" s="22">
        <f t="shared" si="39"/>
        <v>0.155555555555556</v>
      </c>
      <c r="Q122" s="22">
        <f t="shared" si="39"/>
        <v>2.7777777777777801E-2</v>
      </c>
      <c r="R122" s="22">
        <f t="shared" si="39"/>
        <v>7.2222222222222202E-2</v>
      </c>
    </row>
    <row r="123" spans="1:18">
      <c r="A123" s="29" t="s">
        <v>292</v>
      </c>
      <c r="B123" s="18" t="s">
        <v>184</v>
      </c>
      <c r="D123" s="1">
        <v>15.260258855819799</v>
      </c>
      <c r="E123" s="1">
        <v>33.818684592247003</v>
      </c>
      <c r="F123" s="1">
        <v>26.7734595870972</v>
      </c>
      <c r="G123" s="1">
        <v>12.463641276359599</v>
      </c>
      <c r="H123" s="1">
        <v>8.2134838104195806E-2</v>
      </c>
      <c r="I123" s="7">
        <v>72</v>
      </c>
      <c r="J123" s="7">
        <v>72</v>
      </c>
      <c r="K123" s="7">
        <v>72</v>
      </c>
      <c r="L123" s="7">
        <v>72</v>
      </c>
      <c r="M123" s="7">
        <v>72</v>
      </c>
      <c r="N123" s="22">
        <f t="shared" ref="N123:R123" si="40">D123/I123</f>
        <v>0.21194803966416401</v>
      </c>
      <c r="O123" s="22">
        <f t="shared" si="40"/>
        <v>0.46970395267009701</v>
      </c>
      <c r="P123" s="22">
        <f t="shared" si="40"/>
        <v>0.37185360537634998</v>
      </c>
      <c r="Q123" s="22">
        <f t="shared" si="40"/>
        <v>0.17310612883832799</v>
      </c>
      <c r="R123" s="22">
        <f t="shared" si="40"/>
        <v>1.1407616403360499E-3</v>
      </c>
    </row>
    <row r="124" spans="1:18">
      <c r="A124" s="29" t="s">
        <v>293</v>
      </c>
      <c r="B124" s="18" t="s">
        <v>184</v>
      </c>
      <c r="D124" s="1">
        <v>10.024380683899</v>
      </c>
      <c r="E124" s="1">
        <v>10.067969560623199</v>
      </c>
      <c r="F124" s="1">
        <v>5.8838725090026003</v>
      </c>
      <c r="G124" s="1">
        <v>5.3172767162324002</v>
      </c>
      <c r="H124" s="1">
        <v>0.11</v>
      </c>
      <c r="I124" s="7">
        <v>72</v>
      </c>
      <c r="J124" s="7">
        <v>72</v>
      </c>
      <c r="K124" s="7">
        <v>72</v>
      </c>
      <c r="L124" s="7">
        <v>72</v>
      </c>
      <c r="M124" s="7">
        <v>72</v>
      </c>
      <c r="N124" s="22">
        <f t="shared" ref="N124:R124" si="41">D124/I124</f>
        <v>0.139227509498597</v>
      </c>
      <c r="O124" s="22">
        <f t="shared" si="41"/>
        <v>0.13983291056421099</v>
      </c>
      <c r="P124" s="22">
        <f t="shared" si="41"/>
        <v>8.1720451513924999E-2</v>
      </c>
      <c r="Q124" s="22">
        <f t="shared" si="41"/>
        <v>7.38510655032278E-2</v>
      </c>
      <c r="R124" s="22">
        <f t="shared" si="41"/>
        <v>1.52777777777778E-3</v>
      </c>
    </row>
    <row r="125" spans="1:18">
      <c r="A125" s="29" t="s">
        <v>208</v>
      </c>
      <c r="B125" s="18" t="s">
        <v>184</v>
      </c>
      <c r="D125" s="1">
        <v>7.9599126958711599</v>
      </c>
      <c r="E125" s="1">
        <v>2.5477720930443102</v>
      </c>
      <c r="F125" s="1">
        <v>0.23694137336892901</v>
      </c>
      <c r="G125" s="1">
        <v>3.2422992596835301E-2</v>
      </c>
      <c r="H125" s="1">
        <v>0.109280093342022</v>
      </c>
      <c r="I125" s="7">
        <v>72</v>
      </c>
      <c r="J125" s="7">
        <v>72</v>
      </c>
      <c r="K125" s="7">
        <v>72</v>
      </c>
      <c r="L125" s="7">
        <v>72</v>
      </c>
      <c r="M125" s="7">
        <v>72</v>
      </c>
      <c r="N125" s="22">
        <f t="shared" ref="N125:R125" si="42">D125/I125</f>
        <v>0.110554342998211</v>
      </c>
      <c r="O125" s="22">
        <f t="shared" si="42"/>
        <v>3.5385723514504301E-2</v>
      </c>
      <c r="P125" s="22">
        <f t="shared" si="42"/>
        <v>3.29085240790179E-3</v>
      </c>
      <c r="Q125" s="22">
        <f t="shared" si="42"/>
        <v>4.50319341622713E-4</v>
      </c>
      <c r="R125" s="22">
        <f t="shared" si="42"/>
        <v>1.5177790741947501E-3</v>
      </c>
    </row>
    <row r="126" spans="1:18">
      <c r="A126" s="29" t="s">
        <v>209</v>
      </c>
      <c r="B126" s="18" t="s">
        <v>210</v>
      </c>
      <c r="D126" s="1">
        <v>1.6334862054024799</v>
      </c>
      <c r="E126" s="1">
        <v>1.8275253108284399</v>
      </c>
      <c r="F126" s="1">
        <v>2.2968141249313998</v>
      </c>
      <c r="G126" s="1">
        <v>1.7135718708157199</v>
      </c>
      <c r="H126" s="1">
        <v>1.44630369390834</v>
      </c>
      <c r="I126" s="7">
        <v>72</v>
      </c>
      <c r="J126" s="7">
        <v>72</v>
      </c>
      <c r="K126" s="7">
        <v>72</v>
      </c>
      <c r="L126" s="7">
        <v>72</v>
      </c>
      <c r="M126" s="7">
        <v>72</v>
      </c>
      <c r="N126" s="22">
        <f t="shared" ref="N126:R126" si="43">D126/I126</f>
        <v>2.2687308408367801E-2</v>
      </c>
      <c r="O126" s="22">
        <f t="shared" si="43"/>
        <v>2.5382295983728299E-2</v>
      </c>
      <c r="P126" s="22">
        <f t="shared" si="43"/>
        <v>3.1900196179602797E-2</v>
      </c>
      <c r="Q126" s="22">
        <f t="shared" si="43"/>
        <v>2.3799609316885E-2</v>
      </c>
      <c r="R126" s="22">
        <f t="shared" si="43"/>
        <v>2.0087551304282501E-2</v>
      </c>
    </row>
    <row r="127" spans="1:18">
      <c r="A127" s="70" t="s">
        <v>211</v>
      </c>
      <c r="B127" s="46" t="s">
        <v>190</v>
      </c>
      <c r="D127" s="1">
        <v>2.42485938438413</v>
      </c>
      <c r="E127" s="1">
        <v>1.15810515068495</v>
      </c>
      <c r="F127" s="1">
        <v>0.524360111372005</v>
      </c>
      <c r="G127" s="1">
        <v>0.45789804936103501</v>
      </c>
      <c r="H127" s="1">
        <v>0.26817340292848302</v>
      </c>
      <c r="I127" s="7">
        <v>72</v>
      </c>
      <c r="J127" s="7">
        <v>72</v>
      </c>
      <c r="K127" s="7">
        <v>72</v>
      </c>
      <c r="L127" s="7">
        <v>72</v>
      </c>
      <c r="M127" s="7">
        <v>72</v>
      </c>
      <c r="N127" s="22">
        <f t="shared" ref="N127:R127" si="44">D127/I127</f>
        <v>3.3678602560890697E-2</v>
      </c>
      <c r="O127" s="22">
        <f t="shared" si="44"/>
        <v>1.6084793759513199E-2</v>
      </c>
      <c r="P127" s="22">
        <f t="shared" si="44"/>
        <v>7.2827793246111796E-3</v>
      </c>
      <c r="Q127" s="22">
        <f t="shared" si="44"/>
        <v>6.3596951300143797E-3</v>
      </c>
      <c r="R127" s="22">
        <f t="shared" si="44"/>
        <v>3.72463059622893E-3</v>
      </c>
    </row>
    <row r="128" spans="1:18">
      <c r="D128" s="1">
        <f t="shared" ref="D128:H128" si="45">AVERAGE(D99:D127)</f>
        <v>6.7832145096113097</v>
      </c>
      <c r="E128" s="1">
        <f t="shared" si="45"/>
        <v>8.6053783375109099</v>
      </c>
      <c r="F128" s="1">
        <f t="shared" si="45"/>
        <v>10.6301674723393</v>
      </c>
      <c r="G128" s="1">
        <f t="shared" si="45"/>
        <v>4.4409408716323897</v>
      </c>
      <c r="H128" s="1">
        <f t="shared" si="45"/>
        <v>4.7927907966958703</v>
      </c>
      <c r="N128" s="1">
        <f t="shared" ref="N128:R128" si="46">AVERAGE(N99:N127)</f>
        <v>9.4211312633490404E-2</v>
      </c>
      <c r="O128" s="1">
        <f t="shared" si="46"/>
        <v>0.11951914357654</v>
      </c>
      <c r="P128" s="1">
        <f t="shared" si="46"/>
        <v>0.14764121489360099</v>
      </c>
      <c r="Q128" s="1">
        <f t="shared" si="46"/>
        <v>6.1679734328227598E-2</v>
      </c>
      <c r="R128" s="1">
        <f t="shared" si="46"/>
        <v>6.6566538842998194E-2</v>
      </c>
    </row>
    <row r="129" spans="4:8">
      <c r="D129" s="1">
        <f>D128-F128</f>
        <v>-3.8469529627279999</v>
      </c>
      <c r="E129" s="1"/>
      <c r="G129" s="1">
        <f>F128-G128</f>
        <v>6.1892266007069203</v>
      </c>
      <c r="H129" s="1">
        <f>F128-H128</f>
        <v>5.8373766756434504</v>
      </c>
    </row>
  </sheetData>
  <mergeCells count="3">
    <mergeCell ref="B1:F1"/>
    <mergeCell ref="B64:F64"/>
    <mergeCell ref="B97:F97"/>
  </mergeCells>
  <phoneticPr fontId="43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3"/>
  <sheetViews>
    <sheetView topLeftCell="B15" workbookViewId="0">
      <selection activeCell="K24" sqref="K24"/>
    </sheetView>
  </sheetViews>
  <sheetFormatPr defaultColWidth="9" defaultRowHeight="13.5"/>
  <cols>
    <col min="1" max="1" width="10" style="30" customWidth="1"/>
    <col min="2" max="2" width="8.875" style="30"/>
    <col min="3" max="3" width="15.5" style="49" customWidth="1"/>
    <col min="4" max="4" width="15.5" style="18" customWidth="1"/>
    <col min="5" max="6" width="8.875" style="18"/>
    <col min="7" max="7" width="12" style="50" customWidth="1"/>
    <col min="8" max="8" width="10.5" style="50" customWidth="1"/>
    <col min="9" max="10" width="12.5" style="50" customWidth="1"/>
    <col min="11" max="11" width="11.5" style="50" customWidth="1"/>
    <col min="12" max="12" width="8.875" style="9" customWidth="1"/>
    <col min="13" max="13" width="9" style="10" customWidth="1"/>
    <col min="14" max="14" width="10.875" style="10" customWidth="1"/>
    <col min="15" max="16" width="9" style="10" customWidth="1"/>
    <col min="17" max="17" width="12.5" style="10" customWidth="1"/>
    <col min="18" max="18" width="9.625" customWidth="1"/>
  </cols>
  <sheetData>
    <row r="1" spans="1:18" ht="27">
      <c r="A1" s="51" t="s">
        <v>178</v>
      </c>
      <c r="B1" s="51" t="s">
        <v>178</v>
      </c>
      <c r="C1" s="18" t="s">
        <v>179</v>
      </c>
      <c r="D1" s="18" t="s">
        <v>180</v>
      </c>
      <c r="E1" s="18" t="s">
        <v>181</v>
      </c>
      <c r="F1" s="18" t="s">
        <v>182</v>
      </c>
      <c r="G1" s="26" t="s">
        <v>335</v>
      </c>
      <c r="H1" s="18" t="s">
        <v>336</v>
      </c>
      <c r="I1" s="18" t="s">
        <v>336</v>
      </c>
      <c r="J1" s="18" t="s">
        <v>337</v>
      </c>
      <c r="K1" s="26" t="s">
        <v>338</v>
      </c>
      <c r="L1" s="9" t="s">
        <v>182</v>
      </c>
      <c r="M1" s="26" t="s">
        <v>335</v>
      </c>
      <c r="N1" s="18" t="s">
        <v>336</v>
      </c>
      <c r="O1" s="18" t="s">
        <v>336</v>
      </c>
      <c r="P1" s="18" t="s">
        <v>337</v>
      </c>
      <c r="Q1" s="26" t="s">
        <v>338</v>
      </c>
      <c r="R1" s="25" t="s">
        <v>339</v>
      </c>
    </row>
    <row r="2" spans="1:18">
      <c r="A2" s="51">
        <v>2011</v>
      </c>
      <c r="B2" s="51">
        <v>6.22</v>
      </c>
      <c r="C2" s="18">
        <v>11</v>
      </c>
      <c r="D2" s="18">
        <v>12</v>
      </c>
      <c r="E2" s="18">
        <v>69.8</v>
      </c>
      <c r="F2" s="18" t="s">
        <v>184</v>
      </c>
      <c r="G2" s="52">
        <v>0.5</v>
      </c>
      <c r="H2" s="18">
        <v>0.5</v>
      </c>
      <c r="I2" s="18">
        <v>0.66</v>
      </c>
      <c r="J2" s="18">
        <v>1</v>
      </c>
      <c r="K2" s="18">
        <v>1.33</v>
      </c>
      <c r="L2" s="18" t="s">
        <v>184</v>
      </c>
      <c r="M2" s="56">
        <v>3.5</v>
      </c>
      <c r="N2" s="9">
        <v>3.5</v>
      </c>
      <c r="O2" s="9">
        <v>4</v>
      </c>
      <c r="P2" s="57">
        <v>5</v>
      </c>
      <c r="Q2" s="9">
        <v>5.5</v>
      </c>
      <c r="R2" s="15">
        <v>5.81666666666667</v>
      </c>
    </row>
    <row r="3" spans="1:18">
      <c r="A3" s="51"/>
      <c r="B3" s="51">
        <v>7.3</v>
      </c>
      <c r="C3" s="18">
        <v>12</v>
      </c>
      <c r="D3" s="18">
        <v>12</v>
      </c>
      <c r="E3" s="18">
        <v>47.7</v>
      </c>
      <c r="F3" s="18" t="s">
        <v>184</v>
      </c>
      <c r="G3" s="52">
        <v>0.66</v>
      </c>
      <c r="H3" s="18">
        <v>0.66</v>
      </c>
      <c r="I3" s="18">
        <v>0.83</v>
      </c>
      <c r="J3" s="18">
        <v>1.33</v>
      </c>
      <c r="K3" s="18">
        <v>1.83</v>
      </c>
      <c r="L3" s="18" t="s">
        <v>184</v>
      </c>
      <c r="M3" s="56">
        <v>3.5</v>
      </c>
      <c r="N3" s="9">
        <v>3.5</v>
      </c>
      <c r="O3" s="9">
        <v>4</v>
      </c>
      <c r="P3" s="57">
        <v>5</v>
      </c>
      <c r="Q3" s="9">
        <v>5.16</v>
      </c>
      <c r="R3" s="15">
        <v>3.9750000000000001</v>
      </c>
    </row>
    <row r="4" spans="1:18">
      <c r="A4" s="51"/>
      <c r="B4" s="51">
        <v>8.26</v>
      </c>
      <c r="C4" s="18">
        <v>12</v>
      </c>
      <c r="D4" s="18">
        <v>12</v>
      </c>
      <c r="E4" s="18">
        <v>71.400000000000006</v>
      </c>
      <c r="F4" s="18" t="s">
        <v>185</v>
      </c>
      <c r="G4" s="52">
        <v>0.5</v>
      </c>
      <c r="H4" s="18">
        <v>0.5</v>
      </c>
      <c r="I4" s="18">
        <v>0.5</v>
      </c>
      <c r="J4" s="18">
        <v>0.83</v>
      </c>
      <c r="K4" s="18">
        <v>1</v>
      </c>
      <c r="L4" s="18" t="s">
        <v>185</v>
      </c>
      <c r="M4" s="58">
        <v>1.1599999999999999</v>
      </c>
      <c r="N4" s="18">
        <v>1.5</v>
      </c>
      <c r="O4" s="43">
        <v>1.83</v>
      </c>
      <c r="P4" s="44">
        <v>2.16</v>
      </c>
      <c r="Q4" s="11">
        <v>2.83</v>
      </c>
      <c r="R4" s="15">
        <v>5.95</v>
      </c>
    </row>
    <row r="5" spans="1:18">
      <c r="A5" s="51">
        <v>2012</v>
      </c>
      <c r="B5" s="51">
        <v>7.8</v>
      </c>
      <c r="C5" s="18">
        <v>12</v>
      </c>
      <c r="D5" s="18">
        <v>12</v>
      </c>
      <c r="E5" s="18">
        <v>61.6</v>
      </c>
      <c r="F5" s="18" t="s">
        <v>184</v>
      </c>
      <c r="G5" s="52">
        <v>0.66</v>
      </c>
      <c r="H5" s="18">
        <v>0.66</v>
      </c>
      <c r="I5" s="18">
        <v>0.83</v>
      </c>
      <c r="J5" s="18">
        <v>1.1599999999999999</v>
      </c>
      <c r="K5" s="18">
        <v>1.83</v>
      </c>
      <c r="L5" s="18" t="s">
        <v>184</v>
      </c>
      <c r="M5" s="59">
        <v>1.1599999999999999</v>
      </c>
      <c r="N5" s="11">
        <v>1.5</v>
      </c>
      <c r="O5" s="11">
        <v>2</v>
      </c>
      <c r="P5" s="44">
        <v>1.5</v>
      </c>
      <c r="Q5" s="11">
        <v>2</v>
      </c>
      <c r="R5" s="15">
        <v>5.1333333333333302</v>
      </c>
    </row>
    <row r="6" spans="1:18">
      <c r="A6" s="51"/>
      <c r="B6" s="51">
        <v>7.21</v>
      </c>
      <c r="C6" s="18">
        <v>15</v>
      </c>
      <c r="D6" s="18">
        <v>16</v>
      </c>
      <c r="E6" s="18">
        <v>164.8</v>
      </c>
      <c r="F6" s="46" t="s">
        <v>190</v>
      </c>
      <c r="G6" s="52">
        <v>0.16</v>
      </c>
      <c r="H6" s="35">
        <v>0.33</v>
      </c>
      <c r="I6" s="35">
        <v>0.33</v>
      </c>
      <c r="J6" s="35">
        <v>0.5</v>
      </c>
      <c r="K6" s="35">
        <v>0.83</v>
      </c>
      <c r="L6" s="46" t="s">
        <v>190</v>
      </c>
      <c r="M6" s="59">
        <v>3</v>
      </c>
      <c r="N6" s="11">
        <v>5</v>
      </c>
      <c r="O6" s="11">
        <v>5</v>
      </c>
      <c r="P6" s="44">
        <v>5.5</v>
      </c>
      <c r="Q6" s="11">
        <v>6</v>
      </c>
      <c r="R6" s="15">
        <v>6.87</v>
      </c>
    </row>
    <row r="7" spans="1:18">
      <c r="A7" s="51"/>
      <c r="B7" s="51">
        <v>9.1</v>
      </c>
      <c r="C7" s="18">
        <v>11</v>
      </c>
      <c r="D7" s="18">
        <v>12</v>
      </c>
      <c r="E7" s="18">
        <v>97.6</v>
      </c>
      <c r="F7" s="18" t="s">
        <v>185</v>
      </c>
      <c r="G7" s="52">
        <v>0.5</v>
      </c>
      <c r="H7" s="18">
        <v>0.5</v>
      </c>
      <c r="I7" s="18">
        <v>0.83</v>
      </c>
      <c r="J7" s="18">
        <v>1</v>
      </c>
      <c r="K7" s="18">
        <v>1.33</v>
      </c>
      <c r="L7" s="18" t="s">
        <v>185</v>
      </c>
      <c r="M7" s="59">
        <v>1.5</v>
      </c>
      <c r="N7" s="11">
        <v>1.5</v>
      </c>
      <c r="O7" s="11">
        <v>2</v>
      </c>
      <c r="P7" s="44">
        <v>2</v>
      </c>
      <c r="Q7" s="11">
        <v>2.5</v>
      </c>
      <c r="R7" s="15">
        <v>8.1333333333333293</v>
      </c>
    </row>
    <row r="8" spans="1:18">
      <c r="A8" s="51">
        <v>2013</v>
      </c>
      <c r="B8" s="51">
        <v>6.7</v>
      </c>
      <c r="C8" s="18">
        <v>10</v>
      </c>
      <c r="D8" s="18">
        <v>12</v>
      </c>
      <c r="E8" s="18">
        <v>42.8</v>
      </c>
      <c r="F8" s="18" t="s">
        <v>184</v>
      </c>
      <c r="G8" s="52">
        <v>0.5</v>
      </c>
      <c r="H8" s="18">
        <v>0.66</v>
      </c>
      <c r="I8" s="18">
        <v>1.1599999999999999</v>
      </c>
      <c r="J8" s="18">
        <v>1.1599999999999999</v>
      </c>
      <c r="K8" s="18">
        <v>1.83</v>
      </c>
      <c r="L8" s="18" t="s">
        <v>184</v>
      </c>
      <c r="M8" s="59">
        <v>1.1599999999999999</v>
      </c>
      <c r="N8" s="11">
        <v>1.5</v>
      </c>
      <c r="O8" s="11">
        <v>2</v>
      </c>
      <c r="P8" s="44">
        <v>1.5</v>
      </c>
      <c r="Q8" s="11">
        <v>2.5</v>
      </c>
      <c r="R8" s="15">
        <v>3.56666666666667</v>
      </c>
    </row>
    <row r="9" spans="1:18">
      <c r="B9" s="44">
        <v>9.4</v>
      </c>
      <c r="C9" s="18">
        <v>8</v>
      </c>
      <c r="D9" s="18">
        <v>9</v>
      </c>
      <c r="E9" s="18">
        <v>26.8</v>
      </c>
      <c r="F9" s="18" t="s">
        <v>184</v>
      </c>
      <c r="G9" s="52">
        <v>0.5</v>
      </c>
      <c r="H9" s="18">
        <v>0.66</v>
      </c>
      <c r="I9" s="18">
        <v>1.1599999999999999</v>
      </c>
      <c r="J9" s="18">
        <v>1.5</v>
      </c>
      <c r="K9" s="18">
        <v>2</v>
      </c>
      <c r="L9" s="18" t="s">
        <v>184</v>
      </c>
      <c r="M9" s="59">
        <v>1</v>
      </c>
      <c r="N9" s="11">
        <v>1.5</v>
      </c>
      <c r="O9" s="11">
        <v>2</v>
      </c>
      <c r="P9" s="44">
        <v>1.5</v>
      </c>
      <c r="Q9" s="11">
        <v>2.5</v>
      </c>
      <c r="R9" s="15">
        <v>2.9777777777777801</v>
      </c>
    </row>
    <row r="10" spans="1:18">
      <c r="A10" s="46">
        <v>2015</v>
      </c>
      <c r="B10" s="46">
        <v>7.17</v>
      </c>
      <c r="C10" s="18">
        <v>10</v>
      </c>
      <c r="D10" s="19">
        <v>11</v>
      </c>
      <c r="E10" s="19">
        <v>121.6</v>
      </c>
      <c r="F10" s="18" t="s">
        <v>185</v>
      </c>
      <c r="G10" s="52">
        <v>0.33</v>
      </c>
      <c r="H10" s="18">
        <v>0.33</v>
      </c>
      <c r="I10" s="18">
        <v>0.5</v>
      </c>
      <c r="J10" s="18">
        <v>0.83</v>
      </c>
      <c r="K10" s="18">
        <v>1</v>
      </c>
      <c r="L10" s="18" t="s">
        <v>185</v>
      </c>
      <c r="M10" s="59">
        <v>1</v>
      </c>
      <c r="N10" s="16">
        <v>2</v>
      </c>
      <c r="O10" s="16">
        <v>2.16</v>
      </c>
      <c r="P10" s="16">
        <v>2.5</v>
      </c>
      <c r="Q10" s="16">
        <v>2.5</v>
      </c>
      <c r="R10" s="15">
        <v>11.054545454545501</v>
      </c>
    </row>
    <row r="11" spans="1:18">
      <c r="A11" s="46" t="s">
        <v>187</v>
      </c>
      <c r="B11" s="46">
        <v>9.4</v>
      </c>
      <c r="C11" s="18">
        <v>22</v>
      </c>
      <c r="D11" s="18">
        <v>24</v>
      </c>
      <c r="E11" s="18">
        <v>59.6</v>
      </c>
      <c r="F11" s="18" t="s">
        <v>188</v>
      </c>
      <c r="G11" s="52">
        <v>0.5</v>
      </c>
      <c r="H11" s="18">
        <v>0.66</v>
      </c>
      <c r="I11" s="18">
        <v>1.5</v>
      </c>
      <c r="J11" s="18">
        <v>2</v>
      </c>
      <c r="K11" s="18">
        <v>2.15</v>
      </c>
      <c r="L11" s="18" t="s">
        <v>188</v>
      </c>
      <c r="M11" s="59">
        <v>1.33</v>
      </c>
      <c r="N11" s="16">
        <v>1.83</v>
      </c>
      <c r="O11" s="16">
        <v>1.83</v>
      </c>
      <c r="P11" s="16">
        <v>2</v>
      </c>
      <c r="Q11" s="16">
        <v>2.5</v>
      </c>
      <c r="R11" s="15">
        <v>2.4833333333333298</v>
      </c>
    </row>
    <row r="12" spans="1:18">
      <c r="A12" s="51" t="s">
        <v>189</v>
      </c>
      <c r="B12" s="53">
        <v>7.2</v>
      </c>
      <c r="C12" s="18">
        <v>20</v>
      </c>
      <c r="D12" s="18">
        <v>24</v>
      </c>
      <c r="E12" s="18">
        <v>309.2</v>
      </c>
      <c r="F12" s="18" t="s">
        <v>190</v>
      </c>
      <c r="G12" s="52">
        <v>0.33</v>
      </c>
      <c r="H12" s="18">
        <v>0.5</v>
      </c>
      <c r="I12" s="18">
        <v>0.83</v>
      </c>
      <c r="J12" s="18">
        <v>1</v>
      </c>
      <c r="K12" s="18">
        <v>1</v>
      </c>
      <c r="L12" s="18" t="s">
        <v>190</v>
      </c>
      <c r="M12" s="59">
        <v>3.16</v>
      </c>
      <c r="N12" s="16">
        <v>3.5</v>
      </c>
      <c r="O12" s="16">
        <v>4</v>
      </c>
      <c r="P12" s="16">
        <v>4.16</v>
      </c>
      <c r="Q12" s="16">
        <v>4.83</v>
      </c>
      <c r="R12" s="15">
        <v>12.883333333333301</v>
      </c>
    </row>
    <row r="13" spans="1:18">
      <c r="A13" s="51" t="s">
        <v>191</v>
      </c>
      <c r="B13" s="51">
        <v>10.6</v>
      </c>
      <c r="C13" s="18">
        <v>9</v>
      </c>
      <c r="D13" s="18">
        <v>12</v>
      </c>
      <c r="E13" s="18">
        <v>50.8</v>
      </c>
      <c r="F13" s="18" t="s">
        <v>184</v>
      </c>
      <c r="G13" s="52">
        <v>0.66</v>
      </c>
      <c r="H13" s="18">
        <v>1</v>
      </c>
      <c r="I13" s="18">
        <v>1</v>
      </c>
      <c r="J13" s="18">
        <v>1.33</v>
      </c>
      <c r="K13" s="18">
        <v>1.83</v>
      </c>
      <c r="L13" s="18" t="s">
        <v>184</v>
      </c>
      <c r="M13" s="59">
        <v>3</v>
      </c>
      <c r="N13" s="11">
        <v>3.15</v>
      </c>
      <c r="O13" s="11">
        <v>3.5</v>
      </c>
      <c r="P13" s="11">
        <v>3.83</v>
      </c>
      <c r="Q13" s="11">
        <v>4</v>
      </c>
      <c r="R13" s="15">
        <v>4.2333333333333298</v>
      </c>
    </row>
    <row r="14" spans="1:18">
      <c r="A14" s="51">
        <v>2017</v>
      </c>
      <c r="B14" s="51">
        <v>5.22</v>
      </c>
      <c r="C14" s="18">
        <v>15</v>
      </c>
      <c r="D14" s="18">
        <v>19</v>
      </c>
      <c r="E14" s="18">
        <v>31.2</v>
      </c>
      <c r="F14" s="18" t="s">
        <v>184</v>
      </c>
      <c r="G14" s="52">
        <v>1</v>
      </c>
      <c r="H14" s="18">
        <v>1.1599999999999999</v>
      </c>
      <c r="I14" s="18">
        <v>1.33</v>
      </c>
      <c r="J14" s="18">
        <v>1.83</v>
      </c>
      <c r="K14" s="18">
        <v>2.13</v>
      </c>
      <c r="L14" s="18" t="s">
        <v>184</v>
      </c>
      <c r="M14" s="59">
        <v>3.16</v>
      </c>
      <c r="N14" s="16">
        <v>3.5</v>
      </c>
      <c r="O14" s="11">
        <v>4.16</v>
      </c>
      <c r="P14" s="44">
        <v>4.5</v>
      </c>
      <c r="Q14" s="11">
        <v>4.83</v>
      </c>
      <c r="R14" s="15">
        <v>1.6421052631578901</v>
      </c>
    </row>
    <row r="15" spans="1:18">
      <c r="A15" s="51"/>
      <c r="B15" s="51">
        <v>6.22</v>
      </c>
      <c r="C15" s="18">
        <v>19</v>
      </c>
      <c r="D15" s="18">
        <v>24</v>
      </c>
      <c r="E15" s="18">
        <v>43.6</v>
      </c>
      <c r="F15" s="18" t="s">
        <v>188</v>
      </c>
      <c r="G15" s="52">
        <v>1.1599999999999999</v>
      </c>
      <c r="H15" s="18">
        <v>1</v>
      </c>
      <c r="I15" s="18">
        <v>1</v>
      </c>
      <c r="J15" s="18">
        <v>1.33</v>
      </c>
      <c r="K15" s="18">
        <v>1.83</v>
      </c>
      <c r="L15" s="18" t="s">
        <v>188</v>
      </c>
      <c r="M15" s="59">
        <v>3</v>
      </c>
      <c r="N15" s="11">
        <v>3.16</v>
      </c>
      <c r="O15" s="11">
        <v>3.16</v>
      </c>
      <c r="P15" s="60">
        <v>4</v>
      </c>
      <c r="Q15" s="18">
        <v>4.5</v>
      </c>
      <c r="R15" s="15">
        <v>1.81666666666667</v>
      </c>
    </row>
    <row r="16" spans="1:18">
      <c r="A16" s="51" t="s">
        <v>192</v>
      </c>
      <c r="B16" s="51">
        <v>8.11</v>
      </c>
      <c r="C16" s="18">
        <v>13</v>
      </c>
      <c r="D16" s="18">
        <v>24</v>
      </c>
      <c r="E16" s="18">
        <v>50.8</v>
      </c>
      <c r="F16" s="18" t="s">
        <v>188</v>
      </c>
      <c r="G16" s="52">
        <v>0.83</v>
      </c>
      <c r="H16" s="18">
        <v>0.83</v>
      </c>
      <c r="I16" s="18">
        <v>1</v>
      </c>
      <c r="J16" s="18">
        <v>1.33</v>
      </c>
      <c r="K16" s="18">
        <v>1.83</v>
      </c>
      <c r="L16" s="18" t="s">
        <v>188</v>
      </c>
      <c r="M16" s="52">
        <v>3.33</v>
      </c>
      <c r="N16" s="18">
        <v>3.5</v>
      </c>
      <c r="O16" s="18">
        <v>5.5</v>
      </c>
      <c r="P16" s="60">
        <v>6.5</v>
      </c>
      <c r="Q16" s="18">
        <v>6.83</v>
      </c>
      <c r="R16" s="15">
        <v>2.1166666666666698</v>
      </c>
    </row>
    <row r="17" spans="1:18">
      <c r="A17" s="51" t="s">
        <v>193</v>
      </c>
      <c r="B17" s="51">
        <v>7.5</v>
      </c>
      <c r="C17" s="18">
        <v>2.8</v>
      </c>
      <c r="D17" s="18">
        <v>3.5</v>
      </c>
      <c r="E17" s="18">
        <v>32.200000000000003</v>
      </c>
      <c r="F17" s="18" t="s">
        <v>184</v>
      </c>
      <c r="G17" s="52">
        <v>0.33</v>
      </c>
      <c r="H17" s="18">
        <v>0.5</v>
      </c>
      <c r="I17" s="18">
        <v>0.66</v>
      </c>
      <c r="J17" s="18">
        <v>1</v>
      </c>
      <c r="K17" s="18">
        <v>1.5</v>
      </c>
      <c r="L17" s="18" t="s">
        <v>184</v>
      </c>
      <c r="M17" s="61">
        <v>4.5</v>
      </c>
      <c r="N17" s="35">
        <v>5</v>
      </c>
      <c r="O17" s="9">
        <v>5.5</v>
      </c>
      <c r="P17" s="9">
        <v>6</v>
      </c>
      <c r="Q17" s="9">
        <v>7</v>
      </c>
      <c r="R17" s="15">
        <v>9.1999999999999993</v>
      </c>
    </row>
    <row r="18" spans="1:18">
      <c r="A18" s="51" t="s">
        <v>194</v>
      </c>
      <c r="B18" s="51">
        <v>8.1199999999999992</v>
      </c>
      <c r="C18" s="18">
        <v>7</v>
      </c>
      <c r="D18" s="18">
        <v>12</v>
      </c>
      <c r="E18" s="18">
        <v>101.4</v>
      </c>
      <c r="F18" s="18" t="s">
        <v>185</v>
      </c>
      <c r="G18" s="52">
        <v>0.16</v>
      </c>
      <c r="H18" s="18">
        <v>0.33</v>
      </c>
      <c r="I18" s="18">
        <v>0.83</v>
      </c>
      <c r="J18" s="18">
        <v>1</v>
      </c>
      <c r="K18" s="18">
        <v>1.33</v>
      </c>
      <c r="L18" s="18" t="s">
        <v>185</v>
      </c>
      <c r="M18" s="62">
        <v>2.33</v>
      </c>
      <c r="N18" s="35">
        <v>2.5</v>
      </c>
      <c r="O18" s="11">
        <v>2.83</v>
      </c>
      <c r="P18" s="44">
        <v>3</v>
      </c>
      <c r="Q18" s="11">
        <v>3.5</v>
      </c>
      <c r="R18" s="15">
        <v>8.4499999999999993</v>
      </c>
    </row>
    <row r="19" spans="1:18">
      <c r="A19" s="51" t="s">
        <v>195</v>
      </c>
      <c r="B19" s="51">
        <v>8.23</v>
      </c>
      <c r="C19" s="18">
        <v>9.6999999999999993</v>
      </c>
      <c r="D19" s="18">
        <v>12</v>
      </c>
      <c r="E19" s="18">
        <v>34</v>
      </c>
      <c r="F19" s="18" t="s">
        <v>184</v>
      </c>
      <c r="G19" s="52">
        <v>0.33</v>
      </c>
      <c r="H19" s="18">
        <v>0.5</v>
      </c>
      <c r="I19" s="18">
        <v>0.5</v>
      </c>
      <c r="J19" s="18">
        <v>1</v>
      </c>
      <c r="K19" s="18">
        <v>1.33</v>
      </c>
      <c r="L19" s="18" t="s">
        <v>184</v>
      </c>
      <c r="M19" s="62">
        <v>2.5</v>
      </c>
      <c r="N19" s="35">
        <v>2.66</v>
      </c>
      <c r="O19" s="11">
        <v>2.83</v>
      </c>
      <c r="P19" s="44">
        <v>3.16</v>
      </c>
      <c r="Q19" s="11">
        <v>3.33</v>
      </c>
      <c r="R19" s="15">
        <v>2.8333333333333299</v>
      </c>
    </row>
    <row r="20" spans="1:18">
      <c r="A20" s="51" t="s">
        <v>196</v>
      </c>
      <c r="B20" s="51">
        <v>7.2</v>
      </c>
      <c r="C20" s="18">
        <v>4</v>
      </c>
      <c r="D20" s="18">
        <v>6</v>
      </c>
      <c r="E20" s="18">
        <v>34.799999999999997</v>
      </c>
      <c r="F20" s="18" t="s">
        <v>184</v>
      </c>
      <c r="G20" s="52">
        <v>1.33</v>
      </c>
      <c r="H20" s="18">
        <v>1.83</v>
      </c>
      <c r="I20" s="18">
        <v>2.33</v>
      </c>
      <c r="J20" s="18">
        <v>2.5</v>
      </c>
      <c r="K20" s="18">
        <v>3</v>
      </c>
      <c r="L20" s="18" t="s">
        <v>184</v>
      </c>
      <c r="M20" s="52">
        <v>3.33</v>
      </c>
      <c r="N20" s="18">
        <v>3.5</v>
      </c>
      <c r="O20" s="18">
        <v>5.5</v>
      </c>
      <c r="P20" s="60">
        <v>6</v>
      </c>
      <c r="Q20" s="18">
        <v>6.16</v>
      </c>
      <c r="R20" s="15">
        <v>5.8</v>
      </c>
    </row>
    <row r="21" spans="1:18">
      <c r="A21" s="51" t="s">
        <v>197</v>
      </c>
      <c r="B21" s="51">
        <v>7.11</v>
      </c>
      <c r="C21" s="18">
        <v>14</v>
      </c>
      <c r="D21" s="18">
        <v>19</v>
      </c>
      <c r="E21" s="18">
        <v>149.80000000000001</v>
      </c>
      <c r="F21" s="54" t="s">
        <v>185</v>
      </c>
      <c r="G21" s="55">
        <v>0.33</v>
      </c>
      <c r="H21" s="39">
        <v>0.5</v>
      </c>
      <c r="I21" s="39">
        <v>1</v>
      </c>
      <c r="J21" s="39">
        <v>1</v>
      </c>
      <c r="K21" s="39">
        <v>1.5</v>
      </c>
      <c r="L21" s="54" t="s">
        <v>185</v>
      </c>
      <c r="M21" s="52">
        <v>2</v>
      </c>
      <c r="N21" s="18">
        <v>2.16</v>
      </c>
      <c r="O21" s="18">
        <v>2.5</v>
      </c>
      <c r="P21" s="60">
        <v>2.83</v>
      </c>
      <c r="Q21" s="18">
        <v>3</v>
      </c>
      <c r="R21" s="15">
        <v>7.8842105263157896</v>
      </c>
    </row>
    <row r="22" spans="1:18">
      <c r="A22" s="51" t="s">
        <v>198</v>
      </c>
      <c r="B22" s="51">
        <v>7.21</v>
      </c>
      <c r="C22" s="18">
        <v>5.3</v>
      </c>
      <c r="D22" s="18">
        <v>10</v>
      </c>
      <c r="E22" s="18">
        <v>31.4</v>
      </c>
      <c r="F22" s="18" t="s">
        <v>184</v>
      </c>
      <c r="G22" s="52">
        <v>0.33</v>
      </c>
      <c r="H22" s="18">
        <v>0.33</v>
      </c>
      <c r="I22" s="18">
        <v>0.33</v>
      </c>
      <c r="J22" s="18">
        <v>1</v>
      </c>
      <c r="K22" s="18">
        <v>1.33</v>
      </c>
      <c r="L22" s="18" t="s">
        <v>184</v>
      </c>
      <c r="M22" s="52">
        <v>2.16</v>
      </c>
      <c r="N22" s="18">
        <v>2.33</v>
      </c>
      <c r="O22" s="18">
        <v>2.5</v>
      </c>
      <c r="P22" s="60">
        <v>2.5</v>
      </c>
      <c r="Q22" s="18">
        <v>5</v>
      </c>
      <c r="R22" s="15">
        <v>3.14</v>
      </c>
    </row>
    <row r="23" spans="1:18">
      <c r="A23" s="51" t="s">
        <v>199</v>
      </c>
      <c r="B23" s="51">
        <v>8.23</v>
      </c>
      <c r="C23" s="18">
        <v>4</v>
      </c>
      <c r="D23" s="18">
        <v>4</v>
      </c>
      <c r="E23" s="18">
        <v>50.4</v>
      </c>
      <c r="F23" s="18" t="s">
        <v>184</v>
      </c>
      <c r="G23" s="52">
        <v>1</v>
      </c>
      <c r="H23" s="18">
        <v>1.5</v>
      </c>
      <c r="I23" s="18">
        <v>2</v>
      </c>
      <c r="J23" s="18">
        <v>2</v>
      </c>
      <c r="K23" s="18">
        <v>2.5</v>
      </c>
      <c r="L23" s="18" t="s">
        <v>184</v>
      </c>
      <c r="M23" s="52">
        <v>4.5</v>
      </c>
      <c r="N23" s="18">
        <v>6</v>
      </c>
      <c r="O23" s="18">
        <v>5</v>
      </c>
      <c r="P23" s="60">
        <v>5</v>
      </c>
      <c r="Q23" s="18">
        <v>5.16</v>
      </c>
      <c r="R23" s="15">
        <v>12.6</v>
      </c>
    </row>
    <row r="24" spans="1:18">
      <c r="A24" s="51" t="s">
        <v>200</v>
      </c>
      <c r="B24" s="51">
        <v>9.4</v>
      </c>
      <c r="C24" s="18">
        <v>6.5</v>
      </c>
      <c r="D24" s="18">
        <v>12</v>
      </c>
      <c r="E24" s="18">
        <v>62</v>
      </c>
      <c r="F24" s="18" t="s">
        <v>184</v>
      </c>
      <c r="G24" s="52">
        <v>0.5</v>
      </c>
      <c r="H24" s="18">
        <v>0.66</v>
      </c>
      <c r="I24" s="18">
        <v>0.83</v>
      </c>
      <c r="J24" s="18">
        <v>1.33</v>
      </c>
      <c r="K24" s="18">
        <v>1.83</v>
      </c>
      <c r="L24" s="18" t="s">
        <v>184</v>
      </c>
      <c r="M24" s="56">
        <v>5.5</v>
      </c>
      <c r="N24" s="9">
        <v>6.33</v>
      </c>
      <c r="O24" s="9">
        <v>5.5</v>
      </c>
      <c r="P24" s="57">
        <v>6</v>
      </c>
      <c r="Q24" s="9">
        <v>7</v>
      </c>
      <c r="R24" s="15">
        <v>5.1666666666666696</v>
      </c>
    </row>
    <row r="25" spans="1:18">
      <c r="A25" s="51" t="s">
        <v>203</v>
      </c>
      <c r="B25" s="51">
        <v>9.19</v>
      </c>
      <c r="C25" s="18">
        <v>21.7</v>
      </c>
      <c r="D25" s="18">
        <v>24</v>
      </c>
      <c r="E25" s="18">
        <v>53.8</v>
      </c>
      <c r="F25" s="18" t="s">
        <v>188</v>
      </c>
      <c r="G25" s="52">
        <v>1</v>
      </c>
      <c r="H25" s="18">
        <v>1</v>
      </c>
      <c r="I25" s="18">
        <v>1.5</v>
      </c>
      <c r="J25" s="18">
        <v>1.5</v>
      </c>
      <c r="K25" s="18">
        <v>2</v>
      </c>
      <c r="L25" s="18" t="s">
        <v>188</v>
      </c>
      <c r="M25" s="55">
        <v>3.5</v>
      </c>
      <c r="N25" s="39">
        <v>5</v>
      </c>
      <c r="O25" s="39">
        <v>5.5</v>
      </c>
      <c r="P25" s="63">
        <v>6</v>
      </c>
      <c r="Q25" s="39">
        <v>6.5</v>
      </c>
      <c r="R25" s="15">
        <v>2.2416666666666698</v>
      </c>
    </row>
    <row r="26" spans="1:18">
      <c r="A26" s="51" t="s">
        <v>206</v>
      </c>
      <c r="B26" s="51">
        <v>7.3</v>
      </c>
      <c r="C26" s="18">
        <v>8.3000000000000007</v>
      </c>
      <c r="D26" s="18">
        <v>17</v>
      </c>
      <c r="E26" s="18">
        <v>56</v>
      </c>
      <c r="F26" s="18" t="s">
        <v>184</v>
      </c>
      <c r="G26" s="52">
        <v>0.16</v>
      </c>
      <c r="H26" s="18">
        <v>0.83</v>
      </c>
      <c r="I26" s="18">
        <v>1</v>
      </c>
      <c r="J26" s="18">
        <v>1</v>
      </c>
      <c r="K26" s="18">
        <v>1.5</v>
      </c>
      <c r="L26" s="18" t="s">
        <v>184</v>
      </c>
      <c r="M26" s="56">
        <v>4</v>
      </c>
      <c r="N26" s="9">
        <v>4.16</v>
      </c>
      <c r="O26" s="9">
        <v>4.83</v>
      </c>
      <c r="P26" s="57">
        <v>5</v>
      </c>
      <c r="Q26" s="9">
        <v>5.16</v>
      </c>
      <c r="R26" s="15">
        <v>3.2941176470588198</v>
      </c>
    </row>
    <row r="27" spans="1:18">
      <c r="A27" s="51" t="s">
        <v>207</v>
      </c>
      <c r="B27" s="51">
        <v>8.2100000000000009</v>
      </c>
      <c r="C27" s="18">
        <v>8</v>
      </c>
      <c r="D27" s="18">
        <v>9</v>
      </c>
      <c r="E27" s="18">
        <v>63.2</v>
      </c>
      <c r="F27" s="18" t="s">
        <v>184</v>
      </c>
      <c r="G27" s="52">
        <v>0.5</v>
      </c>
      <c r="H27" s="18">
        <v>1</v>
      </c>
      <c r="I27" s="18">
        <v>1.5</v>
      </c>
      <c r="J27" s="18">
        <v>2</v>
      </c>
      <c r="K27" s="18">
        <v>2.83</v>
      </c>
      <c r="L27" s="18" t="s">
        <v>184</v>
      </c>
      <c r="M27" s="56">
        <v>2.5</v>
      </c>
      <c r="N27" s="9">
        <v>3.5</v>
      </c>
      <c r="O27" s="9">
        <v>5</v>
      </c>
      <c r="P27" s="57">
        <v>5</v>
      </c>
      <c r="Q27" s="9">
        <v>5.5</v>
      </c>
      <c r="R27" s="15">
        <v>7.0222222222222204</v>
      </c>
    </row>
    <row r="28" spans="1:18">
      <c r="A28" s="51" t="s">
        <v>208</v>
      </c>
      <c r="B28" s="51">
        <v>7.3</v>
      </c>
      <c r="C28" s="18">
        <v>9</v>
      </c>
      <c r="D28" s="18">
        <v>12</v>
      </c>
      <c r="E28" s="18">
        <v>34.6</v>
      </c>
      <c r="F28" s="18" t="s">
        <v>184</v>
      </c>
      <c r="G28" s="55">
        <v>1.5</v>
      </c>
      <c r="H28" s="39">
        <v>1.5</v>
      </c>
      <c r="I28" s="39">
        <v>1.5</v>
      </c>
      <c r="J28" s="39">
        <v>2</v>
      </c>
      <c r="K28" s="39">
        <v>2.5</v>
      </c>
      <c r="L28" s="18" t="s">
        <v>184</v>
      </c>
      <c r="M28" s="55">
        <v>2</v>
      </c>
      <c r="N28" s="39">
        <v>3</v>
      </c>
      <c r="O28" s="39">
        <v>4</v>
      </c>
      <c r="P28" s="63">
        <v>5</v>
      </c>
      <c r="Q28" s="39">
        <v>6</v>
      </c>
      <c r="R28" s="15">
        <v>2.8833333333333302</v>
      </c>
    </row>
    <row r="29" spans="1:18">
      <c r="A29" s="51" t="s">
        <v>209</v>
      </c>
      <c r="B29" s="53">
        <v>7.2</v>
      </c>
      <c r="C29" s="18">
        <v>17.5</v>
      </c>
      <c r="D29" s="18">
        <v>24</v>
      </c>
      <c r="E29" s="18">
        <v>135.6</v>
      </c>
      <c r="F29" s="18" t="s">
        <v>210</v>
      </c>
      <c r="G29" s="55">
        <v>0.5</v>
      </c>
      <c r="H29" s="39">
        <v>0.5</v>
      </c>
      <c r="I29" s="39">
        <v>1</v>
      </c>
      <c r="J29" s="39">
        <v>1.5</v>
      </c>
      <c r="K29" s="39">
        <v>2</v>
      </c>
      <c r="L29" s="18" t="s">
        <v>210</v>
      </c>
      <c r="M29" s="55">
        <v>3.5</v>
      </c>
      <c r="N29" s="39">
        <v>5</v>
      </c>
      <c r="O29" s="39">
        <v>5.5</v>
      </c>
      <c r="P29" s="63">
        <v>6</v>
      </c>
      <c r="Q29" s="39">
        <v>6.5</v>
      </c>
      <c r="R29" s="15">
        <v>5.65</v>
      </c>
    </row>
    <row r="30" spans="1:18">
      <c r="A30" s="53" t="s">
        <v>211</v>
      </c>
      <c r="B30" s="53">
        <v>7.3</v>
      </c>
      <c r="C30" s="18">
        <v>41.7</v>
      </c>
      <c r="D30" s="18">
        <v>48</v>
      </c>
      <c r="E30" s="18">
        <v>415.6</v>
      </c>
      <c r="F30" s="46" t="s">
        <v>190</v>
      </c>
      <c r="G30" s="52">
        <v>0.16</v>
      </c>
      <c r="H30" s="18">
        <v>0.16</v>
      </c>
      <c r="I30" s="18">
        <v>0.5</v>
      </c>
      <c r="J30" s="18">
        <v>0.83</v>
      </c>
      <c r="K30" s="18">
        <v>1</v>
      </c>
      <c r="L30" s="46" t="s">
        <v>190</v>
      </c>
      <c r="M30" s="55">
        <v>3</v>
      </c>
      <c r="N30" s="39">
        <v>3.5</v>
      </c>
      <c r="O30" s="39">
        <v>3.83</v>
      </c>
      <c r="P30" s="63">
        <v>4</v>
      </c>
      <c r="Q30" s="39">
        <v>4.5</v>
      </c>
      <c r="R30" s="15">
        <v>6.6583333333333297</v>
      </c>
    </row>
    <row r="40" spans="4:12">
      <c r="L40" s="20"/>
    </row>
    <row r="41" spans="4:12">
      <c r="L41" s="20"/>
    </row>
    <row r="42" spans="4:12">
      <c r="L42" s="20"/>
    </row>
    <row r="43" spans="4:12">
      <c r="L43" s="20"/>
    </row>
    <row r="44" spans="4:12">
      <c r="L44" s="20"/>
    </row>
    <row r="45" spans="4:12">
      <c r="L45" s="20"/>
    </row>
    <row r="46" spans="4:12">
      <c r="L46" s="20"/>
    </row>
    <row r="47" spans="4:12">
      <c r="D47" s="30"/>
      <c r="E47" s="30"/>
      <c r="F47" s="30"/>
      <c r="L47" s="20"/>
    </row>
    <row r="48" spans="4:12">
      <c r="D48" s="30"/>
      <c r="E48" s="30"/>
      <c r="F48" s="30"/>
      <c r="L48" s="20"/>
    </row>
    <row r="49" spans="4:12">
      <c r="D49" s="30"/>
      <c r="E49" s="30"/>
      <c r="F49" s="30"/>
      <c r="L49" s="20"/>
    </row>
    <row r="50" spans="4:12">
      <c r="D50" s="30"/>
      <c r="E50" s="30"/>
      <c r="F50" s="30"/>
      <c r="L50" s="20"/>
    </row>
    <row r="51" spans="4:12">
      <c r="D51" s="30"/>
      <c r="E51" s="30"/>
      <c r="F51" s="30"/>
      <c r="L51" s="20"/>
    </row>
    <row r="52" spans="4:12">
      <c r="D52" s="30"/>
      <c r="E52" s="30"/>
      <c r="F52" s="30"/>
      <c r="L52" s="20"/>
    </row>
    <row r="53" spans="4:12">
      <c r="D53" s="30"/>
      <c r="E53" s="30"/>
      <c r="F53" s="30"/>
      <c r="L53" s="20"/>
    </row>
    <row r="54" spans="4:12">
      <c r="D54" s="30"/>
      <c r="E54" s="30"/>
      <c r="F54" s="30"/>
      <c r="L54" s="20"/>
    </row>
    <row r="55" spans="4:12">
      <c r="D55" s="30"/>
      <c r="E55" s="30"/>
      <c r="F55" s="30"/>
      <c r="L55" s="20"/>
    </row>
    <row r="56" spans="4:12">
      <c r="D56" s="30"/>
      <c r="E56" s="30"/>
      <c r="F56" s="30"/>
      <c r="L56" s="20"/>
    </row>
    <row r="57" spans="4:12">
      <c r="D57" s="30"/>
      <c r="E57" s="30"/>
      <c r="F57" s="30"/>
      <c r="L57" s="20"/>
    </row>
    <row r="58" spans="4:12">
      <c r="D58" s="30"/>
      <c r="E58" s="30"/>
      <c r="F58" s="30"/>
      <c r="L58" s="20"/>
    </row>
    <row r="59" spans="4:12">
      <c r="D59" s="30"/>
      <c r="E59" s="30"/>
      <c r="F59" s="30"/>
      <c r="L59" s="20"/>
    </row>
    <row r="60" spans="4:12">
      <c r="D60" s="30"/>
      <c r="E60" s="30"/>
      <c r="F60" s="30"/>
      <c r="L60" s="20"/>
    </row>
    <row r="61" spans="4:12">
      <c r="D61" s="30"/>
      <c r="E61" s="30"/>
      <c r="F61" s="30"/>
      <c r="L61" s="20"/>
    </row>
    <row r="62" spans="4:12">
      <c r="D62" s="30"/>
      <c r="E62" s="30"/>
      <c r="F62" s="30"/>
      <c r="L62" s="20"/>
    </row>
    <row r="63" spans="4:12">
      <c r="D63" s="30"/>
      <c r="E63" s="30"/>
      <c r="F63" s="30"/>
      <c r="L63" s="20"/>
    </row>
    <row r="64" spans="4:12">
      <c r="D64" s="30"/>
      <c r="E64" s="30"/>
      <c r="F64" s="30"/>
      <c r="L64" s="20"/>
    </row>
    <row r="65" spans="4:12">
      <c r="D65" s="30"/>
      <c r="E65" s="30"/>
      <c r="F65" s="30"/>
      <c r="L65" s="20"/>
    </row>
    <row r="66" spans="4:12">
      <c r="D66" s="30"/>
      <c r="E66" s="30"/>
      <c r="F66" s="30"/>
      <c r="L66" s="20"/>
    </row>
    <row r="67" spans="4:12">
      <c r="D67" s="30"/>
      <c r="E67" s="30"/>
      <c r="F67" s="30"/>
    </row>
    <row r="68" spans="4:12">
      <c r="D68" s="30"/>
      <c r="E68" s="30"/>
      <c r="F68" s="30"/>
    </row>
    <row r="69" spans="4:12">
      <c r="D69" s="30"/>
      <c r="E69" s="30"/>
      <c r="F69" s="30"/>
    </row>
    <row r="70" spans="4:12">
      <c r="D70" s="30"/>
      <c r="E70" s="30"/>
      <c r="F70" s="30"/>
    </row>
    <row r="71" spans="4:12">
      <c r="D71" s="30"/>
      <c r="E71" s="30"/>
      <c r="F71" s="30"/>
    </row>
    <row r="72" spans="4:12">
      <c r="D72" s="30"/>
      <c r="E72" s="30"/>
      <c r="F72" s="30"/>
    </row>
    <row r="73" spans="4:12">
      <c r="D73" s="30"/>
      <c r="E73" s="30"/>
      <c r="F73" s="30"/>
    </row>
  </sheetData>
  <phoneticPr fontId="43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zoomScale="85" zoomScaleNormal="85" workbookViewId="0">
      <selection activeCell="M6" sqref="M6"/>
    </sheetView>
  </sheetViews>
  <sheetFormatPr defaultColWidth="8.875" defaultRowHeight="13.5"/>
  <cols>
    <col min="1" max="1" width="26.125" style="7" customWidth="1"/>
    <col min="2" max="2" width="19.75" style="7" customWidth="1"/>
    <col min="3" max="6" width="12.875" style="41"/>
    <col min="7" max="7" width="14.375" style="7" customWidth="1"/>
    <col min="8" max="8" width="12.875" style="8"/>
    <col min="9" max="9" width="11.625" style="8" customWidth="1"/>
    <col min="10" max="10" width="9.125" customWidth="1"/>
    <col min="11" max="11" width="9.5" customWidth="1"/>
    <col min="12" max="12" width="11.75" customWidth="1"/>
    <col min="20" max="20" width="11" customWidth="1"/>
  </cols>
  <sheetData>
    <row r="1" spans="1:21" ht="48.95" customHeight="1">
      <c r="A1" s="11"/>
      <c r="B1" s="11" t="s">
        <v>340</v>
      </c>
      <c r="C1" s="42" t="s">
        <v>341</v>
      </c>
      <c r="D1" s="42" t="s">
        <v>342</v>
      </c>
      <c r="E1" s="42" t="s">
        <v>343</v>
      </c>
      <c r="F1" s="42" t="s">
        <v>344</v>
      </c>
      <c r="G1" s="11" t="s">
        <v>345</v>
      </c>
      <c r="H1" s="13" t="s">
        <v>346</v>
      </c>
      <c r="I1" s="13" t="s">
        <v>347</v>
      </c>
      <c r="J1" s="13" t="s">
        <v>348</v>
      </c>
      <c r="K1" s="13" t="s">
        <v>349</v>
      </c>
      <c r="L1" s="12" t="s">
        <v>339</v>
      </c>
    </row>
    <row r="2" spans="1:21">
      <c r="A2" s="28">
        <v>2011</v>
      </c>
      <c r="B2" s="14">
        <v>69.8</v>
      </c>
      <c r="C2" s="28">
        <v>53.98</v>
      </c>
      <c r="D2" s="28">
        <v>43.68</v>
      </c>
      <c r="E2" s="28">
        <v>25.65</v>
      </c>
      <c r="F2" s="28">
        <v>28.11</v>
      </c>
      <c r="G2" s="14" t="s">
        <v>184</v>
      </c>
      <c r="H2" s="16">
        <f t="shared" ref="H2:H30" si="0">C2/B2*100</f>
        <v>77.335243553008596</v>
      </c>
      <c r="I2" s="16">
        <f t="shared" ref="I2:I30" si="1">D2/B2*100</f>
        <v>62.578796561604598</v>
      </c>
      <c r="J2" s="17">
        <f t="shared" ref="J2:J30" si="2">E2/B2*100</f>
        <v>36.747851002865303</v>
      </c>
      <c r="K2" s="15">
        <f>F2/B2*100</f>
        <v>40.2722063037249</v>
      </c>
      <c r="L2" s="15">
        <v>5.81666666666667</v>
      </c>
    </row>
    <row r="3" spans="1:21">
      <c r="A3" s="11"/>
      <c r="B3" s="18">
        <v>47.7</v>
      </c>
      <c r="C3" s="11">
        <v>41.65</v>
      </c>
      <c r="D3" s="11">
        <v>30.55</v>
      </c>
      <c r="E3" s="28">
        <v>18.329999999999998</v>
      </c>
      <c r="F3" s="28">
        <v>16.21</v>
      </c>
      <c r="G3" s="18" t="s">
        <v>184</v>
      </c>
      <c r="H3" s="16">
        <f t="shared" si="0"/>
        <v>87.316561844863699</v>
      </c>
      <c r="I3" s="16">
        <f t="shared" si="1"/>
        <v>64.046121593291403</v>
      </c>
      <c r="J3" s="17">
        <f t="shared" si="2"/>
        <v>38.427672955974799</v>
      </c>
      <c r="K3" s="15">
        <f t="shared" ref="K3:K30" si="3">F3/B3*100</f>
        <v>33.983228511530399</v>
      </c>
      <c r="L3" s="15">
        <v>3.9750000000000001</v>
      </c>
      <c r="N3" t="s">
        <v>350</v>
      </c>
      <c r="U3" t="s">
        <v>351</v>
      </c>
    </row>
    <row r="4" spans="1:21">
      <c r="A4" s="11"/>
      <c r="B4" s="18">
        <v>71.400000000000006</v>
      </c>
      <c r="C4" s="11">
        <v>53.55</v>
      </c>
      <c r="D4" s="11">
        <v>41.33</v>
      </c>
      <c r="E4" s="28">
        <v>23.54</v>
      </c>
      <c r="F4" s="28">
        <v>28.51</v>
      </c>
      <c r="G4" s="18" t="s">
        <v>185</v>
      </c>
      <c r="H4" s="16">
        <f t="shared" si="0"/>
        <v>75</v>
      </c>
      <c r="I4" s="16">
        <f t="shared" si="1"/>
        <v>57.885154061624597</v>
      </c>
      <c r="J4" s="17">
        <f t="shared" si="2"/>
        <v>32.969187675070003</v>
      </c>
      <c r="K4" s="15">
        <f t="shared" si="3"/>
        <v>39.929971988795501</v>
      </c>
      <c r="L4" s="15">
        <v>5.95</v>
      </c>
      <c r="P4" t="s">
        <v>352</v>
      </c>
    </row>
    <row r="5" spans="1:21">
      <c r="A5" s="11">
        <v>2012</v>
      </c>
      <c r="B5" s="18">
        <v>61.6</v>
      </c>
      <c r="C5" s="11">
        <v>51.33</v>
      </c>
      <c r="D5" s="11">
        <v>40.35</v>
      </c>
      <c r="E5" s="28">
        <v>25.33</v>
      </c>
      <c r="F5" s="28">
        <v>32.450000000000003</v>
      </c>
      <c r="G5" s="18" t="s">
        <v>184</v>
      </c>
      <c r="H5" s="16">
        <f t="shared" si="0"/>
        <v>83.327922077922096</v>
      </c>
      <c r="I5" s="16">
        <f t="shared" si="1"/>
        <v>65.503246753246799</v>
      </c>
      <c r="J5" s="17">
        <f t="shared" si="2"/>
        <v>41.120129870129901</v>
      </c>
      <c r="K5" s="15">
        <f t="shared" si="3"/>
        <v>52.678571428571402</v>
      </c>
      <c r="L5" s="15">
        <v>5.1333333333333302</v>
      </c>
      <c r="P5" t="s">
        <v>353</v>
      </c>
    </row>
    <row r="6" spans="1:21">
      <c r="A6" s="11"/>
      <c r="B6" s="18">
        <v>164.8</v>
      </c>
      <c r="C6" s="11">
        <v>50.555999999999997</v>
      </c>
      <c r="D6" s="11">
        <v>61.44</v>
      </c>
      <c r="E6" s="28">
        <v>41.55</v>
      </c>
      <c r="F6" s="28">
        <v>48.14</v>
      </c>
      <c r="G6" s="18" t="s">
        <v>186</v>
      </c>
      <c r="H6" s="16">
        <f t="shared" si="0"/>
        <v>30.677184466019401</v>
      </c>
      <c r="I6" s="16">
        <f t="shared" si="1"/>
        <v>37.2815533980583</v>
      </c>
      <c r="J6" s="17">
        <f t="shared" si="2"/>
        <v>25.212378640776699</v>
      </c>
      <c r="K6" s="15">
        <f t="shared" si="3"/>
        <v>29.211165048543702</v>
      </c>
      <c r="L6" s="15">
        <v>6.87</v>
      </c>
      <c r="P6" t="s">
        <v>354</v>
      </c>
    </row>
    <row r="7" spans="1:21">
      <c r="A7" s="11"/>
      <c r="B7" s="18">
        <v>97.6</v>
      </c>
      <c r="C7" s="11">
        <v>55.33</v>
      </c>
      <c r="D7" s="11">
        <v>40.5</v>
      </c>
      <c r="E7" s="28">
        <v>28.55</v>
      </c>
      <c r="F7" s="28">
        <v>25.54</v>
      </c>
      <c r="G7" s="18" t="s">
        <v>185</v>
      </c>
      <c r="H7" s="16">
        <f t="shared" si="0"/>
        <v>56.690573770491802</v>
      </c>
      <c r="I7" s="16">
        <f t="shared" si="1"/>
        <v>41.495901639344297</v>
      </c>
      <c r="J7" s="17">
        <f t="shared" si="2"/>
        <v>29.252049180327901</v>
      </c>
      <c r="K7" s="15">
        <f t="shared" si="3"/>
        <v>26.168032786885199</v>
      </c>
      <c r="L7" s="15">
        <v>8.1333333333333293</v>
      </c>
      <c r="P7" t="s">
        <v>355</v>
      </c>
      <c r="U7" t="s">
        <v>356</v>
      </c>
    </row>
    <row r="8" spans="1:21">
      <c r="A8" s="11">
        <v>2013</v>
      </c>
      <c r="B8" s="18">
        <v>42.8</v>
      </c>
      <c r="C8" s="11">
        <v>36.33</v>
      </c>
      <c r="D8" s="11">
        <v>28.22</v>
      </c>
      <c r="E8" s="28">
        <v>20.55</v>
      </c>
      <c r="F8" s="28">
        <v>15.54</v>
      </c>
      <c r="G8" s="18" t="s">
        <v>184</v>
      </c>
      <c r="H8" s="16">
        <f t="shared" si="0"/>
        <v>84.883177570093494</v>
      </c>
      <c r="I8" s="16">
        <f t="shared" si="1"/>
        <v>65.934579439252303</v>
      </c>
      <c r="J8" s="17">
        <f t="shared" si="2"/>
        <v>48.014018691588802</v>
      </c>
      <c r="K8" s="15">
        <f t="shared" si="3"/>
        <v>36.308411214953303</v>
      </c>
      <c r="L8" s="15">
        <v>3.56666666666667</v>
      </c>
    </row>
    <row r="9" spans="1:21">
      <c r="A9" s="11">
        <v>2013</v>
      </c>
      <c r="B9" s="18">
        <v>26.8</v>
      </c>
      <c r="C9" s="11">
        <v>20.329999999999998</v>
      </c>
      <c r="D9" s="11">
        <v>12.32</v>
      </c>
      <c r="E9" s="28">
        <v>8.35</v>
      </c>
      <c r="F9" s="28">
        <v>8.25</v>
      </c>
      <c r="G9" s="18" t="s">
        <v>184</v>
      </c>
      <c r="H9" s="16">
        <f t="shared" si="0"/>
        <v>75.858208955223901</v>
      </c>
      <c r="I9" s="16">
        <f t="shared" si="1"/>
        <v>45.9701492537313</v>
      </c>
      <c r="J9" s="17">
        <f t="shared" si="2"/>
        <v>31.156716417910399</v>
      </c>
      <c r="K9" s="15">
        <f t="shared" si="3"/>
        <v>30.783582089552201</v>
      </c>
      <c r="L9" s="15">
        <v>2.9777777777777801</v>
      </c>
    </row>
    <row r="10" spans="1:21">
      <c r="A10" s="29">
        <v>2015</v>
      </c>
      <c r="B10" s="19">
        <v>121.6</v>
      </c>
      <c r="C10" s="11">
        <v>54.56</v>
      </c>
      <c r="D10" s="11">
        <v>44.6</v>
      </c>
      <c r="E10" s="28">
        <v>22.85</v>
      </c>
      <c r="F10" s="2">
        <v>27.21</v>
      </c>
      <c r="G10" s="18" t="s">
        <v>185</v>
      </c>
      <c r="H10" s="16">
        <f t="shared" si="0"/>
        <v>44.868421052631597</v>
      </c>
      <c r="I10" s="16">
        <f t="shared" si="1"/>
        <v>36.677631578947398</v>
      </c>
      <c r="J10" s="17">
        <f t="shared" si="2"/>
        <v>18.791118421052602</v>
      </c>
      <c r="K10" s="15">
        <f t="shared" si="3"/>
        <v>22.376644736842099</v>
      </c>
      <c r="L10" s="15">
        <v>11.054545454545501</v>
      </c>
    </row>
    <row r="11" spans="1:21">
      <c r="A11" s="11" t="s">
        <v>187</v>
      </c>
      <c r="B11" s="18">
        <v>59.6</v>
      </c>
      <c r="C11" s="41">
        <v>56.34</v>
      </c>
      <c r="D11" s="28">
        <v>52.66</v>
      </c>
      <c r="E11" s="28">
        <v>25.35</v>
      </c>
      <c r="F11" s="2">
        <v>32.76</v>
      </c>
      <c r="G11" s="18" t="s">
        <v>188</v>
      </c>
      <c r="H11" s="16">
        <f t="shared" si="0"/>
        <v>94.530201342281899</v>
      </c>
      <c r="I11" s="16">
        <f t="shared" si="1"/>
        <v>88.355704697986596</v>
      </c>
      <c r="J11" s="17">
        <f t="shared" si="2"/>
        <v>42.533557046979901</v>
      </c>
      <c r="K11" s="15">
        <f t="shared" si="3"/>
        <v>54.966442953020099</v>
      </c>
      <c r="L11" s="15">
        <v>2.4833333333333298</v>
      </c>
      <c r="N11" s="48" t="s">
        <v>357</v>
      </c>
    </row>
    <row r="12" spans="1:21">
      <c r="A12" s="11" t="s">
        <v>189</v>
      </c>
      <c r="B12" s="18">
        <v>309.2</v>
      </c>
      <c r="C12" s="41">
        <v>66.02</v>
      </c>
      <c r="D12" s="18">
        <v>74.59</v>
      </c>
      <c r="E12" s="14">
        <v>18.329999999999998</v>
      </c>
      <c r="F12" s="43">
        <v>63.33</v>
      </c>
      <c r="G12" s="18" t="s">
        <v>190</v>
      </c>
      <c r="H12" s="16">
        <f t="shared" si="0"/>
        <v>21.3518758085382</v>
      </c>
      <c r="I12" s="16">
        <f t="shared" si="1"/>
        <v>24.123544631306601</v>
      </c>
      <c r="J12" s="17">
        <f t="shared" si="2"/>
        <v>5.9282018111254802</v>
      </c>
      <c r="K12" s="15">
        <f t="shared" si="3"/>
        <v>20.481888745148801</v>
      </c>
      <c r="L12" s="15">
        <v>12.883333333333301</v>
      </c>
      <c r="N12" t="s">
        <v>358</v>
      </c>
    </row>
    <row r="13" spans="1:21">
      <c r="A13" s="11" t="s">
        <v>191</v>
      </c>
      <c r="B13" s="18">
        <v>50.8</v>
      </c>
      <c r="C13" s="44">
        <v>43.43</v>
      </c>
      <c r="D13" s="11">
        <v>31.54</v>
      </c>
      <c r="E13" s="28">
        <v>12.33</v>
      </c>
      <c r="F13" s="2">
        <v>15.32</v>
      </c>
      <c r="G13" s="18" t="s">
        <v>184</v>
      </c>
      <c r="H13" s="16">
        <f t="shared" si="0"/>
        <v>85.492125984251999</v>
      </c>
      <c r="I13" s="16">
        <f t="shared" si="1"/>
        <v>62.086614173228298</v>
      </c>
      <c r="J13" s="17">
        <f t="shared" si="2"/>
        <v>24.271653543307099</v>
      </c>
      <c r="K13" s="15">
        <f t="shared" si="3"/>
        <v>30.157480314960601</v>
      </c>
      <c r="L13" s="15">
        <v>4.2333333333333298</v>
      </c>
    </row>
    <row r="14" spans="1:21">
      <c r="A14" s="11">
        <v>2017</v>
      </c>
      <c r="B14" s="18">
        <v>31.2</v>
      </c>
      <c r="C14" s="11">
        <v>25.48</v>
      </c>
      <c r="D14" s="11">
        <v>25.56</v>
      </c>
      <c r="E14" s="28">
        <v>10.35</v>
      </c>
      <c r="F14" s="2">
        <v>12.35</v>
      </c>
      <c r="G14" s="18" t="s">
        <v>184</v>
      </c>
      <c r="H14" s="16">
        <f t="shared" si="0"/>
        <v>81.6666666666667</v>
      </c>
      <c r="I14" s="16">
        <f t="shared" si="1"/>
        <v>81.923076923076906</v>
      </c>
      <c r="J14" s="17">
        <f t="shared" si="2"/>
        <v>33.173076923076898</v>
      </c>
      <c r="K14" s="15">
        <f t="shared" si="3"/>
        <v>39.5833333333333</v>
      </c>
      <c r="L14" s="15">
        <v>1.6421052631578901</v>
      </c>
    </row>
    <row r="15" spans="1:21">
      <c r="A15" s="11"/>
      <c r="B15" s="18">
        <v>43.6</v>
      </c>
      <c r="C15" s="11">
        <v>40.11</v>
      </c>
      <c r="D15" s="11">
        <v>34.51</v>
      </c>
      <c r="E15" s="28">
        <v>18.55</v>
      </c>
      <c r="F15" s="2">
        <v>20.39</v>
      </c>
      <c r="G15" s="18" t="s">
        <v>188</v>
      </c>
      <c r="H15" s="16">
        <f t="shared" si="0"/>
        <v>91.995412844036693</v>
      </c>
      <c r="I15" s="16">
        <f t="shared" si="1"/>
        <v>79.151376146789005</v>
      </c>
      <c r="J15" s="17">
        <f t="shared" si="2"/>
        <v>42.545871559632999</v>
      </c>
      <c r="K15" s="15">
        <f t="shared" si="3"/>
        <v>46.766055045871603</v>
      </c>
      <c r="L15" s="15">
        <v>1.81666666666667</v>
      </c>
    </row>
    <row r="16" spans="1:21">
      <c r="A16" s="11"/>
      <c r="B16" s="18">
        <v>50.8</v>
      </c>
      <c r="C16" s="11">
        <v>46.35</v>
      </c>
      <c r="D16" s="11">
        <v>38.54</v>
      </c>
      <c r="E16" s="28">
        <v>27.55</v>
      </c>
      <c r="F16" s="2">
        <v>30.41</v>
      </c>
      <c r="G16" s="18" t="s">
        <v>188</v>
      </c>
      <c r="H16" s="16">
        <f t="shared" si="0"/>
        <v>91.240157480315006</v>
      </c>
      <c r="I16" s="16">
        <f t="shared" si="1"/>
        <v>75.866141732283495</v>
      </c>
      <c r="J16" s="17">
        <f t="shared" si="2"/>
        <v>54.232283464566898</v>
      </c>
      <c r="K16" s="15">
        <f t="shared" si="3"/>
        <v>59.862204724409501</v>
      </c>
      <c r="L16" s="15">
        <v>2.1166666666666698</v>
      </c>
    </row>
    <row r="17" spans="1:12">
      <c r="A17" s="29" t="s">
        <v>290</v>
      </c>
      <c r="B17" s="18">
        <v>32.200000000000003</v>
      </c>
      <c r="C17" s="16">
        <v>26.366666666666799</v>
      </c>
      <c r="D17" s="11">
        <v>18.329999999999998</v>
      </c>
      <c r="E17" s="41">
        <v>8.33</v>
      </c>
      <c r="F17" s="28">
        <v>12.04</v>
      </c>
      <c r="G17" s="18" t="s">
        <v>184</v>
      </c>
      <c r="H17" s="16">
        <f t="shared" si="0"/>
        <v>81.884057971014897</v>
      </c>
      <c r="I17" s="16">
        <f t="shared" si="1"/>
        <v>56.925465838509297</v>
      </c>
      <c r="J17" s="17">
        <f t="shared" si="2"/>
        <v>25.869565217391301</v>
      </c>
      <c r="K17" s="15">
        <f t="shared" si="3"/>
        <v>37.3913043478261</v>
      </c>
      <c r="L17" s="15">
        <v>9.1999999999999993</v>
      </c>
    </row>
    <row r="18" spans="1:12">
      <c r="A18" s="29" t="s">
        <v>194</v>
      </c>
      <c r="B18" s="18">
        <v>101.4</v>
      </c>
      <c r="C18" s="16">
        <v>52.066666666666798</v>
      </c>
      <c r="D18" s="11">
        <v>30.8</v>
      </c>
      <c r="E18" s="28">
        <v>23.55</v>
      </c>
      <c r="F18" s="28">
        <v>15.33</v>
      </c>
      <c r="G18" s="18" t="s">
        <v>185</v>
      </c>
      <c r="H18" s="16">
        <f t="shared" si="0"/>
        <v>51.347797501643797</v>
      </c>
      <c r="I18" s="16">
        <f t="shared" si="1"/>
        <v>30.374753451676501</v>
      </c>
      <c r="J18" s="17">
        <f t="shared" si="2"/>
        <v>23.224852071005898</v>
      </c>
      <c r="K18" s="15">
        <f t="shared" si="3"/>
        <v>15.1183431952663</v>
      </c>
      <c r="L18" s="15">
        <v>8.4499999999999993</v>
      </c>
    </row>
    <row r="19" spans="1:12">
      <c r="A19" s="29" t="s">
        <v>195</v>
      </c>
      <c r="B19" s="18">
        <v>34</v>
      </c>
      <c r="C19" s="16">
        <v>30.06</v>
      </c>
      <c r="D19" s="11">
        <v>20.38</v>
      </c>
      <c r="E19" s="28">
        <v>10.54</v>
      </c>
      <c r="F19" s="28">
        <v>11.45</v>
      </c>
      <c r="G19" s="18" t="s">
        <v>184</v>
      </c>
      <c r="H19" s="16">
        <f t="shared" si="0"/>
        <v>88.411764705882305</v>
      </c>
      <c r="I19" s="16">
        <f t="shared" si="1"/>
        <v>59.941176470588204</v>
      </c>
      <c r="J19" s="17">
        <f t="shared" si="2"/>
        <v>31</v>
      </c>
      <c r="K19" s="15">
        <f t="shared" si="3"/>
        <v>33.676470588235297</v>
      </c>
      <c r="L19" s="15">
        <v>2.8333333333333299</v>
      </c>
    </row>
    <row r="20" spans="1:12">
      <c r="A20" s="11" t="s">
        <v>359</v>
      </c>
      <c r="B20" s="18">
        <v>34.799999999999997</v>
      </c>
      <c r="C20" s="39">
        <v>30.566666666666599</v>
      </c>
      <c r="D20" s="16">
        <v>21.029407779375799</v>
      </c>
      <c r="E20" s="28">
        <v>15.55</v>
      </c>
      <c r="F20" s="45">
        <v>11.99</v>
      </c>
      <c r="G20" s="18" t="s">
        <v>184</v>
      </c>
      <c r="H20" s="16">
        <f t="shared" si="0"/>
        <v>87.835249042145406</v>
      </c>
      <c r="I20" s="16">
        <f t="shared" si="1"/>
        <v>60.429332699355797</v>
      </c>
      <c r="J20" s="17">
        <f t="shared" si="2"/>
        <v>44.683908045976999</v>
      </c>
      <c r="K20" s="15">
        <f t="shared" si="3"/>
        <v>34.454022988505699</v>
      </c>
      <c r="L20" s="15">
        <v>5.8</v>
      </c>
    </row>
    <row r="21" spans="1:12">
      <c r="A21" s="11" t="s">
        <v>360</v>
      </c>
      <c r="B21" s="18">
        <v>149.80000000000001</v>
      </c>
      <c r="C21" s="39">
        <v>53.453333333332999</v>
      </c>
      <c r="D21" s="16">
        <v>65.112055341402694</v>
      </c>
      <c r="E21" s="45">
        <v>23</v>
      </c>
      <c r="F21" s="45">
        <v>55.27</v>
      </c>
      <c r="G21" s="18" t="s">
        <v>185</v>
      </c>
      <c r="H21" s="16">
        <f t="shared" si="0"/>
        <v>35.683133066310397</v>
      </c>
      <c r="I21" s="16">
        <f t="shared" si="1"/>
        <v>43.465991549667997</v>
      </c>
      <c r="J21" s="17">
        <f t="shared" si="2"/>
        <v>15.3538050734312</v>
      </c>
      <c r="K21" s="15">
        <f t="shared" si="3"/>
        <v>36.895861148197604</v>
      </c>
      <c r="L21" s="15">
        <v>7.8842105263157896</v>
      </c>
    </row>
    <row r="22" spans="1:12">
      <c r="A22" s="11" t="s">
        <v>361</v>
      </c>
      <c r="B22" s="18">
        <v>31.4</v>
      </c>
      <c r="C22" s="39">
        <v>25.406666666666599</v>
      </c>
      <c r="D22" s="16">
        <v>17.411917448044001</v>
      </c>
      <c r="E22" s="45">
        <v>10</v>
      </c>
      <c r="F22" s="45">
        <v>13</v>
      </c>
      <c r="G22" s="18" t="s">
        <v>184</v>
      </c>
      <c r="H22" s="16">
        <f t="shared" si="0"/>
        <v>80.912951167727996</v>
      </c>
      <c r="I22" s="16">
        <f t="shared" si="1"/>
        <v>55.4519663950446</v>
      </c>
      <c r="J22" s="17">
        <f t="shared" si="2"/>
        <v>31.847133757961799</v>
      </c>
      <c r="K22" s="15">
        <f t="shared" si="3"/>
        <v>41.4012738853503</v>
      </c>
      <c r="L22" s="15">
        <v>3.14</v>
      </c>
    </row>
    <row r="23" spans="1:12">
      <c r="A23" s="11" t="s">
        <v>362</v>
      </c>
      <c r="B23" s="18">
        <v>50.4</v>
      </c>
      <c r="C23" s="39">
        <v>34.506666666666803</v>
      </c>
      <c r="D23" s="16">
        <v>25.14</v>
      </c>
      <c r="E23" s="45">
        <v>19.11</v>
      </c>
      <c r="F23" s="45">
        <v>8.6999999999999993</v>
      </c>
      <c r="G23" s="18" t="s">
        <v>184</v>
      </c>
      <c r="H23" s="16">
        <f t="shared" si="0"/>
        <v>68.465608465608696</v>
      </c>
      <c r="I23" s="16">
        <f t="shared" si="1"/>
        <v>49.880952380952401</v>
      </c>
      <c r="J23" s="17">
        <f t="shared" si="2"/>
        <v>37.9166666666667</v>
      </c>
      <c r="K23" s="15">
        <f t="shared" si="3"/>
        <v>17.261904761904798</v>
      </c>
      <c r="L23" s="15">
        <v>12.6</v>
      </c>
    </row>
    <row r="24" spans="1:12">
      <c r="A24" s="11" t="s">
        <v>363</v>
      </c>
      <c r="B24" s="18">
        <v>62</v>
      </c>
      <c r="C24" s="39">
        <v>41.76</v>
      </c>
      <c r="D24" s="16">
        <v>25.143248260021199</v>
      </c>
      <c r="E24" s="45">
        <v>20.14</v>
      </c>
      <c r="F24" s="45">
        <v>21.17</v>
      </c>
      <c r="G24" s="18" t="s">
        <v>184</v>
      </c>
      <c r="H24" s="16">
        <f t="shared" si="0"/>
        <v>67.354838709677395</v>
      </c>
      <c r="I24" s="16">
        <f t="shared" si="1"/>
        <v>40.553626225840603</v>
      </c>
      <c r="J24" s="17">
        <f t="shared" si="2"/>
        <v>32.4838709677419</v>
      </c>
      <c r="K24" s="15">
        <f t="shared" si="3"/>
        <v>34.145161290322598</v>
      </c>
      <c r="L24" s="15">
        <v>5.1666666666666696</v>
      </c>
    </row>
    <row r="25" spans="1:12">
      <c r="A25" s="11" t="s">
        <v>364</v>
      </c>
      <c r="B25" s="18">
        <v>53.8</v>
      </c>
      <c r="C25" s="39">
        <v>51.326666666666597</v>
      </c>
      <c r="D25" s="16">
        <v>42.04</v>
      </c>
      <c r="E25" s="45">
        <v>24.33</v>
      </c>
      <c r="F25" s="45">
        <v>18.329999999999998</v>
      </c>
      <c r="G25" s="18" t="s">
        <v>188</v>
      </c>
      <c r="H25" s="16">
        <f t="shared" si="0"/>
        <v>95.402726146220402</v>
      </c>
      <c r="I25" s="16">
        <f t="shared" si="1"/>
        <v>78.141263940520403</v>
      </c>
      <c r="J25" s="17">
        <f t="shared" si="2"/>
        <v>45.223048327137498</v>
      </c>
      <c r="K25" s="15">
        <f t="shared" si="3"/>
        <v>34.070631970260202</v>
      </c>
      <c r="L25" s="15">
        <v>2.2416666666666698</v>
      </c>
    </row>
    <row r="26" spans="1:12">
      <c r="A26" s="11" t="s">
        <v>365</v>
      </c>
      <c r="B26" s="18">
        <v>56</v>
      </c>
      <c r="C26" s="39">
        <v>40.8466666666666</v>
      </c>
      <c r="D26" s="16">
        <v>29.266835749149401</v>
      </c>
      <c r="E26" s="45">
        <v>22.43</v>
      </c>
      <c r="F26" s="45">
        <v>16.309999999999999</v>
      </c>
      <c r="G26" s="18" t="s">
        <v>184</v>
      </c>
      <c r="H26" s="16">
        <f t="shared" si="0"/>
        <v>72.940476190476105</v>
      </c>
      <c r="I26" s="16">
        <f t="shared" si="1"/>
        <v>52.262206694909601</v>
      </c>
      <c r="J26" s="17">
        <f t="shared" si="2"/>
        <v>40.053571428571402</v>
      </c>
      <c r="K26" s="15">
        <f t="shared" si="3"/>
        <v>29.125</v>
      </c>
      <c r="L26" s="15">
        <v>3.2941176470588198</v>
      </c>
    </row>
    <row r="27" spans="1:12">
      <c r="A27" s="11" t="s">
        <v>366</v>
      </c>
      <c r="B27" s="18">
        <v>63.2</v>
      </c>
      <c r="C27" s="39">
        <v>39.766666666666602</v>
      </c>
      <c r="D27" s="16">
        <v>32.712585628032699</v>
      </c>
      <c r="E27" s="45">
        <v>16</v>
      </c>
      <c r="F27" s="45">
        <v>21.21</v>
      </c>
      <c r="G27" s="18" t="s">
        <v>184</v>
      </c>
      <c r="H27" s="16">
        <f t="shared" si="0"/>
        <v>62.921940928269898</v>
      </c>
      <c r="I27" s="16">
        <f t="shared" si="1"/>
        <v>51.760420297520099</v>
      </c>
      <c r="J27" s="17">
        <f t="shared" si="2"/>
        <v>25.3164556962025</v>
      </c>
      <c r="K27" s="15">
        <f t="shared" si="3"/>
        <v>33.5601265822785</v>
      </c>
      <c r="L27" s="15">
        <v>7.0222222222222204</v>
      </c>
    </row>
    <row r="28" spans="1:12">
      <c r="A28" s="16" t="s">
        <v>367</v>
      </c>
      <c r="B28" s="18">
        <v>34.6</v>
      </c>
      <c r="C28" s="39">
        <v>30.1200000000002</v>
      </c>
      <c r="D28" s="16">
        <v>14.84</v>
      </c>
      <c r="E28" s="45">
        <v>13.85</v>
      </c>
      <c r="F28" s="45">
        <v>8.35</v>
      </c>
      <c r="G28" s="18" t="s">
        <v>184</v>
      </c>
      <c r="H28" s="16">
        <f t="shared" si="0"/>
        <v>87.052023121387904</v>
      </c>
      <c r="I28" s="16">
        <f t="shared" si="1"/>
        <v>42.8901734104046</v>
      </c>
      <c r="J28" s="17">
        <f t="shared" si="2"/>
        <v>40.028901734103997</v>
      </c>
      <c r="K28" s="15">
        <f t="shared" si="3"/>
        <v>24.132947976878601</v>
      </c>
      <c r="L28" s="15">
        <v>2.8833333333333302</v>
      </c>
    </row>
    <row r="29" spans="1:12">
      <c r="A29" s="16" t="s">
        <v>368</v>
      </c>
      <c r="B29" s="18">
        <v>135.6</v>
      </c>
      <c r="C29" s="39">
        <v>70.8</v>
      </c>
      <c r="D29" s="16">
        <v>55.8</v>
      </c>
      <c r="E29" s="45">
        <v>36</v>
      </c>
      <c r="F29" s="45">
        <v>45</v>
      </c>
      <c r="G29" s="18" t="s">
        <v>210</v>
      </c>
      <c r="H29" s="16">
        <f t="shared" si="0"/>
        <v>52.212389380531</v>
      </c>
      <c r="I29" s="16">
        <f t="shared" si="1"/>
        <v>41.150442477876098</v>
      </c>
      <c r="J29" s="17">
        <f t="shared" si="2"/>
        <v>26.5486725663717</v>
      </c>
      <c r="K29" s="15">
        <f t="shared" si="3"/>
        <v>33.185840707964601</v>
      </c>
      <c r="L29" s="15">
        <v>5.65</v>
      </c>
    </row>
    <row r="30" spans="1:12">
      <c r="A30" s="16" t="s">
        <v>369</v>
      </c>
      <c r="B30" s="18">
        <v>199.8</v>
      </c>
      <c r="C30" s="16">
        <v>76.086666666666005</v>
      </c>
      <c r="D30" s="16">
        <v>52.3</v>
      </c>
      <c r="E30" s="45">
        <v>30.33</v>
      </c>
      <c r="F30" s="45">
        <v>45.06</v>
      </c>
      <c r="G30" s="46" t="s">
        <v>190</v>
      </c>
      <c r="H30" s="16">
        <f t="shared" si="0"/>
        <v>38.081414748081102</v>
      </c>
      <c r="I30" s="16">
        <f t="shared" si="1"/>
        <v>26.176176176176199</v>
      </c>
      <c r="J30" s="17">
        <f t="shared" si="2"/>
        <v>15.1801801801802</v>
      </c>
      <c r="K30" s="15">
        <f t="shared" si="3"/>
        <v>22.552552552552601</v>
      </c>
      <c r="L30" s="15">
        <v>8.6583333333333297</v>
      </c>
    </row>
    <row r="31" spans="1:12">
      <c r="C31" s="41">
        <f>AVERAGE(C2:C30)</f>
        <v>44.775149425287303</v>
      </c>
      <c r="D31" s="41">
        <f t="shared" ref="D31:L31" si="4">AVERAGE(D2:D30)</f>
        <v>36.2308982829664</v>
      </c>
      <c r="E31" s="41">
        <f t="shared" si="4"/>
        <v>20.7006896551724</v>
      </c>
      <c r="F31" s="41">
        <f t="shared" si="4"/>
        <v>24.404482758620698</v>
      </c>
      <c r="G31" s="41"/>
      <c r="H31" s="41">
        <f t="shared" si="4"/>
        <v>70.784141536597303</v>
      </c>
      <c r="I31" s="41">
        <f t="shared" si="4"/>
        <v>54.423570365269498</v>
      </c>
      <c r="J31" s="41">
        <f t="shared" si="4"/>
        <v>32.382979273694097</v>
      </c>
      <c r="K31" s="41">
        <f t="shared" si="4"/>
        <v>34.155195214540903</v>
      </c>
      <c r="L31" s="41">
        <f t="shared" si="4"/>
        <v>5.6371257088877504</v>
      </c>
    </row>
    <row r="32" spans="1:12">
      <c r="C32" s="41">
        <f>C31-D31</f>
        <v>8.5442511423209204</v>
      </c>
      <c r="F32" s="41">
        <f>F31-E31</f>
        <v>3.7037931034482701</v>
      </c>
      <c r="H32" s="8">
        <f>H31-I31</f>
        <v>16.360571171327798</v>
      </c>
    </row>
    <row r="34" spans="2:2">
      <c r="B34" s="47" t="s">
        <v>370</v>
      </c>
    </row>
    <row r="35" spans="2:2">
      <c r="B35" s="47" t="s">
        <v>371</v>
      </c>
    </row>
    <row r="36" spans="2:2">
      <c r="B36" s="47" t="s">
        <v>372</v>
      </c>
    </row>
    <row r="37" spans="2:2">
      <c r="B37" s="47" t="s">
        <v>373</v>
      </c>
    </row>
    <row r="38" spans="2:2">
      <c r="B38" s="47" t="s">
        <v>374</v>
      </c>
    </row>
  </sheetData>
  <phoneticPr fontId="4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46"/>
  <sheetViews>
    <sheetView workbookViewId="0">
      <selection activeCell="F5" sqref="F5"/>
    </sheetView>
  </sheetViews>
  <sheetFormatPr defaultColWidth="8.875" defaultRowHeight="13.5"/>
  <cols>
    <col min="1" max="1" width="19.625" customWidth="1"/>
    <col min="2" max="2" width="13.75" style="7" customWidth="1"/>
    <col min="3" max="3" width="9.625" customWidth="1"/>
    <col min="4" max="4" width="9.75" style="18" customWidth="1"/>
    <col min="5" max="6" width="12.875"/>
    <col min="7" max="10" width="11.5" customWidth="1"/>
    <col min="11" max="11" width="13.375" customWidth="1"/>
    <col min="12" max="12" width="10.125" style="21" customWidth="1"/>
    <col min="13" max="13" width="11.375" style="21" customWidth="1"/>
    <col min="14" max="17" width="10.625" style="22" customWidth="1"/>
    <col min="18" max="18" width="12.875" style="21"/>
    <col min="19" max="19" width="12.875" style="23"/>
    <col min="20" max="20" width="12.875" style="22"/>
    <col min="21" max="21" width="14.125" style="22"/>
    <col min="22" max="23" width="13" style="22" customWidth="1"/>
    <col min="24" max="24" width="14.125" style="22"/>
    <col min="25" max="25" width="12.875" style="22"/>
  </cols>
  <sheetData>
    <row r="1" spans="1:26" ht="54">
      <c r="A1" s="24" t="s">
        <v>375</v>
      </c>
      <c r="B1" s="5" t="s">
        <v>340</v>
      </c>
      <c r="C1" s="25" t="s">
        <v>339</v>
      </c>
      <c r="D1" s="26" t="s">
        <v>376</v>
      </c>
      <c r="E1" s="12" t="s">
        <v>346</v>
      </c>
      <c r="F1" s="12" t="s">
        <v>347</v>
      </c>
      <c r="G1" s="27" t="s">
        <v>348</v>
      </c>
      <c r="H1" s="27" t="s">
        <v>349</v>
      </c>
      <c r="J1" s="2" t="s">
        <v>377</v>
      </c>
      <c r="K1" s="31" t="s">
        <v>378</v>
      </c>
      <c r="L1" s="32" t="s">
        <v>379</v>
      </c>
      <c r="M1" s="32" t="s">
        <v>380</v>
      </c>
      <c r="N1" s="33" t="s">
        <v>381</v>
      </c>
      <c r="O1" s="33" t="s">
        <v>382</v>
      </c>
      <c r="P1" s="33" t="s">
        <v>383</v>
      </c>
      <c r="Q1" s="33" t="s">
        <v>384</v>
      </c>
      <c r="R1" s="36" t="s">
        <v>385</v>
      </c>
      <c r="S1" s="37" t="s">
        <v>386</v>
      </c>
      <c r="T1" s="33" t="s">
        <v>387</v>
      </c>
      <c r="U1" s="33" t="s">
        <v>388</v>
      </c>
      <c r="V1" s="33" t="s">
        <v>389</v>
      </c>
      <c r="W1" s="33" t="s">
        <v>390</v>
      </c>
      <c r="X1" s="22" t="s">
        <v>213</v>
      </c>
      <c r="Y1" s="22" t="s">
        <v>391</v>
      </c>
      <c r="Z1" s="26" t="s">
        <v>376</v>
      </c>
    </row>
    <row r="2" spans="1:26">
      <c r="A2" s="28">
        <v>2011</v>
      </c>
      <c r="B2" s="14">
        <v>69.8</v>
      </c>
      <c r="C2" s="15">
        <v>5.81666666666667</v>
      </c>
      <c r="D2" s="18">
        <v>12</v>
      </c>
      <c r="E2" s="17">
        <v>77.335243553008596</v>
      </c>
      <c r="F2" s="17">
        <v>62.578796561604598</v>
      </c>
      <c r="G2" s="17">
        <v>36.747851002865303</v>
      </c>
      <c r="H2" s="17">
        <v>40.2722063037249</v>
      </c>
      <c r="J2" s="34">
        <v>1</v>
      </c>
      <c r="K2" s="234" t="s">
        <v>30</v>
      </c>
      <c r="L2" s="35">
        <v>14.31</v>
      </c>
      <c r="M2" s="35">
        <v>21.09</v>
      </c>
      <c r="N2" s="16">
        <v>34.26</v>
      </c>
      <c r="O2" s="16">
        <v>22.22</v>
      </c>
      <c r="P2" s="16">
        <v>26.33</v>
      </c>
      <c r="Q2" s="16">
        <v>12.25</v>
      </c>
      <c r="R2" s="35">
        <v>11.42</v>
      </c>
      <c r="S2" s="38">
        <v>5.7775999999999996</v>
      </c>
      <c r="T2" s="16">
        <v>0.27427083333333302</v>
      </c>
      <c r="U2" s="16">
        <v>0.12760416666666699</v>
      </c>
      <c r="V2" s="35">
        <v>0.5</v>
      </c>
      <c r="W2" s="39">
        <v>3.5</v>
      </c>
      <c r="X2" s="35">
        <v>69.8</v>
      </c>
      <c r="Y2" s="16">
        <v>5.81666666666667</v>
      </c>
      <c r="Z2" s="18">
        <v>12</v>
      </c>
    </row>
    <row r="3" spans="1:26">
      <c r="A3" s="11"/>
      <c r="B3" s="18">
        <v>47.7</v>
      </c>
      <c r="C3" s="15">
        <v>3.9750000000000001</v>
      </c>
      <c r="D3" s="18">
        <v>12</v>
      </c>
      <c r="E3" s="17">
        <v>87.316561844863699</v>
      </c>
      <c r="F3" s="17">
        <v>64.046121593291403</v>
      </c>
      <c r="G3" s="17">
        <v>38.427672955974799</v>
      </c>
      <c r="H3" s="17">
        <v>33.983228511530399</v>
      </c>
      <c r="J3" s="2">
        <v>2</v>
      </c>
      <c r="K3" s="234"/>
      <c r="L3" s="35">
        <v>14.85</v>
      </c>
      <c r="M3" s="35">
        <v>21.6280452013016</v>
      </c>
      <c r="N3" s="16">
        <v>34.6</v>
      </c>
      <c r="O3" s="16">
        <v>22.223909597396801</v>
      </c>
      <c r="P3" s="16">
        <v>26.65</v>
      </c>
      <c r="Q3" s="16">
        <v>12.25</v>
      </c>
      <c r="R3" s="35">
        <v>10.9493670886076</v>
      </c>
      <c r="S3" s="38">
        <v>4.9325138780345004</v>
      </c>
      <c r="T3" s="16">
        <v>0.27760416666666698</v>
      </c>
      <c r="U3" s="16">
        <v>0.12760416666666699</v>
      </c>
      <c r="V3" s="35">
        <v>0.66</v>
      </c>
      <c r="W3" s="39">
        <v>3.5</v>
      </c>
      <c r="X3" s="35">
        <v>47.7</v>
      </c>
      <c r="Y3" s="16">
        <v>3.9750000000000001</v>
      </c>
      <c r="Z3" s="18">
        <v>12</v>
      </c>
    </row>
    <row r="4" spans="1:26">
      <c r="A4" s="11"/>
      <c r="B4" s="18">
        <v>71.400000000000006</v>
      </c>
      <c r="C4" s="15">
        <v>5.95</v>
      </c>
      <c r="D4" s="18">
        <v>12</v>
      </c>
      <c r="E4" s="17">
        <v>75</v>
      </c>
      <c r="F4" s="17">
        <v>57.885154061624597</v>
      </c>
      <c r="G4" s="17">
        <v>32.969187675070003</v>
      </c>
      <c r="H4" s="17">
        <v>39.929971988795501</v>
      </c>
      <c r="J4" s="2">
        <v>3</v>
      </c>
      <c r="K4" s="234"/>
      <c r="L4" s="35">
        <v>24.38</v>
      </c>
      <c r="M4" s="35">
        <v>21.136666666666699</v>
      </c>
      <c r="N4" s="16">
        <v>48.52</v>
      </c>
      <c r="O4" s="16">
        <v>26.986666666666601</v>
      </c>
      <c r="P4" s="16">
        <v>25.149000000000001</v>
      </c>
      <c r="Q4" s="16">
        <v>2.97</v>
      </c>
      <c r="R4" s="35">
        <v>6.9314285714285697</v>
      </c>
      <c r="S4" s="38">
        <v>5.7991111111111104</v>
      </c>
      <c r="T4" s="16">
        <v>0.26196874999999997</v>
      </c>
      <c r="U4" s="16">
        <v>3.09375E-2</v>
      </c>
      <c r="V4" s="35">
        <v>0.5</v>
      </c>
      <c r="W4" s="35">
        <v>1.1599999999999999</v>
      </c>
      <c r="X4" s="35">
        <v>71.400000000000006</v>
      </c>
      <c r="Y4" s="16">
        <v>5.95</v>
      </c>
      <c r="Z4" s="18">
        <v>12</v>
      </c>
    </row>
    <row r="5" spans="1:26">
      <c r="A5" s="11">
        <v>2012</v>
      </c>
      <c r="B5" s="18">
        <v>61.6</v>
      </c>
      <c r="C5" s="15">
        <v>5.1333333333333302</v>
      </c>
      <c r="D5" s="18">
        <v>12</v>
      </c>
      <c r="E5" s="17">
        <v>83.327922077922096</v>
      </c>
      <c r="F5" s="17">
        <v>65.503246753246799</v>
      </c>
      <c r="G5" s="17">
        <v>41.120129870129901</v>
      </c>
      <c r="H5" s="17">
        <v>52.678571428571402</v>
      </c>
      <c r="J5" s="2">
        <v>4</v>
      </c>
      <c r="K5" s="234"/>
      <c r="L5" s="35">
        <v>19.61</v>
      </c>
      <c r="M5" s="35">
        <v>22.9</v>
      </c>
      <c r="N5" s="16">
        <v>28</v>
      </c>
      <c r="O5" s="16">
        <v>25.175572633743201</v>
      </c>
      <c r="P5" s="16">
        <v>26.65</v>
      </c>
      <c r="Q5" s="16">
        <v>10.175572633743201</v>
      </c>
      <c r="R5" s="35">
        <v>8.4084084084084108</v>
      </c>
      <c r="S5" s="38">
        <v>3.59651037624903</v>
      </c>
      <c r="T5" s="16">
        <v>0.27760416666666698</v>
      </c>
      <c r="U5" s="16">
        <v>0.105995548268158</v>
      </c>
      <c r="V5" s="35">
        <v>0.66</v>
      </c>
      <c r="W5" s="16">
        <v>1.1599999999999999</v>
      </c>
      <c r="X5" s="35">
        <v>61.6</v>
      </c>
      <c r="Y5" s="16">
        <v>5.1333333333333302</v>
      </c>
      <c r="Z5" s="18">
        <v>12</v>
      </c>
    </row>
    <row r="6" spans="1:26">
      <c r="A6" s="11"/>
      <c r="B6" s="18">
        <v>164.8</v>
      </c>
      <c r="C6" s="15">
        <v>6.87</v>
      </c>
      <c r="D6" s="18">
        <v>16</v>
      </c>
      <c r="E6" s="17">
        <v>67.084951456310705</v>
      </c>
      <c r="F6" s="17">
        <v>49.417475728155303</v>
      </c>
      <c r="G6" s="17">
        <v>25.212378640776699</v>
      </c>
      <c r="H6" s="17">
        <v>29.211165048543702</v>
      </c>
      <c r="J6" s="2">
        <v>5</v>
      </c>
      <c r="K6" s="234"/>
      <c r="L6" s="35">
        <v>26</v>
      </c>
      <c r="M6" s="35">
        <v>27</v>
      </c>
      <c r="N6" s="16">
        <v>30.12</v>
      </c>
      <c r="O6" s="16">
        <v>26.1210365581512</v>
      </c>
      <c r="P6" s="16">
        <v>20.52</v>
      </c>
      <c r="Q6" s="16">
        <v>2.1210365581512001</v>
      </c>
      <c r="R6" s="35">
        <v>3.012</v>
      </c>
      <c r="S6" s="38">
        <v>1.82923925581432</v>
      </c>
      <c r="T6" s="16">
        <v>0.21375</v>
      </c>
      <c r="U6" s="16">
        <v>2.2094130814074998E-2</v>
      </c>
      <c r="V6" s="35">
        <v>0.16</v>
      </c>
      <c r="W6" s="16">
        <v>3</v>
      </c>
      <c r="X6" s="35">
        <v>164.8</v>
      </c>
      <c r="Y6" s="16">
        <v>6.87</v>
      </c>
      <c r="Z6" s="18">
        <v>16</v>
      </c>
    </row>
    <row r="7" spans="1:26">
      <c r="A7" s="11"/>
      <c r="B7" s="18">
        <v>97.6</v>
      </c>
      <c r="C7" s="15">
        <v>8.1333333333333293</v>
      </c>
      <c r="D7" s="18">
        <v>12</v>
      </c>
      <c r="E7" s="17">
        <v>77.182377049180303</v>
      </c>
      <c r="F7" s="17">
        <v>31.25</v>
      </c>
      <c r="G7" s="17">
        <v>29.252049180327901</v>
      </c>
      <c r="H7" s="17">
        <v>26.168032786885199</v>
      </c>
      <c r="J7" s="2">
        <v>6</v>
      </c>
      <c r="K7" s="234"/>
      <c r="L7" s="35">
        <v>25.81</v>
      </c>
      <c r="M7" s="35">
        <v>27.9</v>
      </c>
      <c r="N7" s="16">
        <v>41.26</v>
      </c>
      <c r="O7" s="16">
        <v>26.714998483658</v>
      </c>
      <c r="P7" s="16">
        <v>24.9</v>
      </c>
      <c r="Q7" s="16">
        <v>2.7149984836579999</v>
      </c>
      <c r="R7" s="35">
        <v>4.8541176470588203</v>
      </c>
      <c r="S7" s="38">
        <v>1.9082141774041399</v>
      </c>
      <c r="T7" s="16">
        <v>0.25937500000000002</v>
      </c>
      <c r="U7" s="16">
        <v>2.82812342047708E-2</v>
      </c>
      <c r="V7" s="35">
        <v>0.5</v>
      </c>
      <c r="W7" s="16">
        <v>1.5</v>
      </c>
      <c r="X7" s="35">
        <v>97.6</v>
      </c>
      <c r="Y7" s="16">
        <v>8.1333333333333293</v>
      </c>
      <c r="Z7" s="18">
        <v>12</v>
      </c>
    </row>
    <row r="8" spans="1:26">
      <c r="A8" s="11">
        <v>2013</v>
      </c>
      <c r="B8" s="18">
        <v>42.8</v>
      </c>
      <c r="C8" s="15">
        <v>3.56666666666667</v>
      </c>
      <c r="D8" s="18">
        <v>12</v>
      </c>
      <c r="E8" s="17">
        <v>84.883177570093494</v>
      </c>
      <c r="F8" s="17">
        <v>65.934579439252303</v>
      </c>
      <c r="G8" s="17">
        <v>48.014018691588802</v>
      </c>
      <c r="H8" s="17">
        <v>36.308411214953303</v>
      </c>
      <c r="J8" s="2">
        <v>7</v>
      </c>
      <c r="K8" s="234"/>
      <c r="L8" s="35">
        <v>21</v>
      </c>
      <c r="M8" s="35">
        <v>22</v>
      </c>
      <c r="N8" s="16">
        <v>24.88</v>
      </c>
      <c r="O8" s="16">
        <v>34.097149968147399</v>
      </c>
      <c r="P8" s="16">
        <v>24.07</v>
      </c>
      <c r="Q8" s="16">
        <v>10.0971499681474</v>
      </c>
      <c r="R8" s="35">
        <v>8.2933333333333294</v>
      </c>
      <c r="S8" s="38">
        <v>3.0997409061952199</v>
      </c>
      <c r="T8" s="16">
        <v>0.250729166666667</v>
      </c>
      <c r="U8" s="16">
        <v>0.105178645501535</v>
      </c>
      <c r="V8" s="35">
        <v>0.5</v>
      </c>
      <c r="W8" s="16">
        <v>1.1599999999999999</v>
      </c>
      <c r="X8" s="35">
        <v>42.8</v>
      </c>
      <c r="Y8" s="16">
        <v>3.56666666666667</v>
      </c>
      <c r="Z8" s="18">
        <v>12</v>
      </c>
    </row>
    <row r="9" spans="1:26">
      <c r="A9" s="11">
        <v>2013</v>
      </c>
      <c r="B9" s="18">
        <v>26.8</v>
      </c>
      <c r="C9" s="15">
        <v>2.9777777777777801</v>
      </c>
      <c r="D9" s="18">
        <v>9</v>
      </c>
      <c r="E9" s="17">
        <v>75.858208955223901</v>
      </c>
      <c r="F9" s="17">
        <v>45.9701492537313</v>
      </c>
      <c r="G9" s="17">
        <v>31.156716417910399</v>
      </c>
      <c r="H9" s="17">
        <v>30.783582089552201</v>
      </c>
      <c r="J9" s="2">
        <v>8</v>
      </c>
      <c r="K9" s="234"/>
      <c r="L9" s="35">
        <v>15.53</v>
      </c>
      <c r="M9" s="35">
        <v>20.7</v>
      </c>
      <c r="N9" s="16">
        <v>44.32</v>
      </c>
      <c r="O9" s="16">
        <v>29.835657477378799</v>
      </c>
      <c r="P9" s="16">
        <v>26.71</v>
      </c>
      <c r="Q9" s="16">
        <v>8.8699999999999992</v>
      </c>
      <c r="R9" s="35">
        <v>12.662857142857099</v>
      </c>
      <c r="S9" s="38">
        <v>5.9671314954757602</v>
      </c>
      <c r="T9" s="16">
        <v>0.27822916666666703</v>
      </c>
      <c r="U9" s="16">
        <v>9.2395833333333302E-2</v>
      </c>
      <c r="V9" s="35">
        <v>0.5</v>
      </c>
      <c r="W9" s="16">
        <v>1</v>
      </c>
      <c r="X9" s="35">
        <v>26.8</v>
      </c>
      <c r="Y9" s="16">
        <v>2.9777777777777801</v>
      </c>
      <c r="Z9" s="18">
        <v>9</v>
      </c>
    </row>
    <row r="10" spans="1:26">
      <c r="A10" s="29">
        <v>2015</v>
      </c>
      <c r="B10" s="19">
        <v>121.6</v>
      </c>
      <c r="C10" s="15">
        <v>11.054545454545501</v>
      </c>
      <c r="D10" s="19">
        <v>11</v>
      </c>
      <c r="E10" s="17">
        <v>77.763157894736807</v>
      </c>
      <c r="F10" s="17">
        <v>58.881578947368403</v>
      </c>
      <c r="G10" s="17">
        <v>18.791118421052602</v>
      </c>
      <c r="H10" s="17">
        <v>22.376644736842099</v>
      </c>
      <c r="J10" s="2">
        <v>9</v>
      </c>
      <c r="K10" s="234"/>
      <c r="L10" s="35">
        <v>25.51</v>
      </c>
      <c r="M10" s="35">
        <v>26.98</v>
      </c>
      <c r="N10" s="16">
        <v>35.799999999999997</v>
      </c>
      <c r="O10" s="16">
        <v>31.5044</v>
      </c>
      <c r="P10" s="16">
        <v>26.17</v>
      </c>
      <c r="Q10" s="16">
        <v>3.5044</v>
      </c>
      <c r="R10" s="35">
        <v>3.58</v>
      </c>
      <c r="S10" s="38">
        <v>2.3336592592592602</v>
      </c>
      <c r="T10" s="16">
        <v>0.27260416666666698</v>
      </c>
      <c r="U10" s="16">
        <v>3.6504166666666699E-2</v>
      </c>
      <c r="V10" s="35">
        <v>0.33</v>
      </c>
      <c r="W10" s="16">
        <v>1</v>
      </c>
      <c r="X10" s="40">
        <v>121.6</v>
      </c>
      <c r="Y10" s="16">
        <v>11.054545454545501</v>
      </c>
      <c r="Z10" s="19">
        <v>11</v>
      </c>
    </row>
    <row r="11" spans="1:26">
      <c r="A11" s="11" t="s">
        <v>187</v>
      </c>
      <c r="B11" s="18">
        <v>59.6</v>
      </c>
      <c r="C11" s="15">
        <v>2.4833333333333298</v>
      </c>
      <c r="D11" s="18">
        <v>24</v>
      </c>
      <c r="E11" s="17">
        <v>94.530201342281899</v>
      </c>
      <c r="F11" s="17">
        <v>76.610738255033596</v>
      </c>
      <c r="G11" s="17">
        <v>42.533557046979901</v>
      </c>
      <c r="H11" s="17">
        <v>54.966442953020099</v>
      </c>
      <c r="J11" s="2">
        <v>10</v>
      </c>
      <c r="K11" s="234"/>
      <c r="L11" s="35">
        <v>15.01</v>
      </c>
      <c r="M11" s="35">
        <v>21.52</v>
      </c>
      <c r="N11" s="16">
        <v>20</v>
      </c>
      <c r="O11" s="16">
        <v>26.933199999999999</v>
      </c>
      <c r="P11" s="16">
        <v>16.38</v>
      </c>
      <c r="Q11" s="16">
        <v>2.9331999999999998</v>
      </c>
      <c r="R11" s="35">
        <v>10</v>
      </c>
      <c r="S11" s="38">
        <v>5.3866399999999999</v>
      </c>
      <c r="T11" s="16">
        <v>0.170625</v>
      </c>
      <c r="U11" s="16">
        <v>3.0554166666666702E-2</v>
      </c>
      <c r="V11" s="35">
        <v>0.5</v>
      </c>
      <c r="W11" s="16">
        <v>1.33</v>
      </c>
      <c r="X11" s="35">
        <v>59.6</v>
      </c>
      <c r="Y11" s="16">
        <v>2.4833333333333298</v>
      </c>
      <c r="Z11" s="18">
        <v>24</v>
      </c>
    </row>
    <row r="12" spans="1:26">
      <c r="A12" s="11" t="s">
        <v>189</v>
      </c>
      <c r="B12" s="18">
        <v>309.2</v>
      </c>
      <c r="C12" s="15">
        <v>12.883333333333301</v>
      </c>
      <c r="D12" s="18">
        <v>24</v>
      </c>
      <c r="E12" s="17">
        <v>64.689521345407499</v>
      </c>
      <c r="F12" s="17">
        <v>44.498706338939201</v>
      </c>
      <c r="G12" s="17">
        <v>5.9282018111254802</v>
      </c>
      <c r="H12" s="17">
        <v>20.481888745148801</v>
      </c>
      <c r="J12" s="2">
        <v>11</v>
      </c>
      <c r="K12" s="234"/>
      <c r="L12" s="35">
        <v>25.69</v>
      </c>
      <c r="M12" s="35">
        <v>29.12</v>
      </c>
      <c r="N12" s="16">
        <v>36.659999999999997</v>
      </c>
      <c r="O12" s="16">
        <v>22.558800000000002</v>
      </c>
      <c r="P12" s="16">
        <v>17.399999999999999</v>
      </c>
      <c r="Q12" s="16">
        <v>2.5588000000000002</v>
      </c>
      <c r="R12" s="35">
        <v>2.82</v>
      </c>
      <c r="S12" s="38">
        <v>0.88465882352941205</v>
      </c>
      <c r="T12" s="16">
        <v>0.18124999999999999</v>
      </c>
      <c r="U12" s="16">
        <v>2.6654166666666701E-2</v>
      </c>
      <c r="V12" s="35">
        <v>0.33</v>
      </c>
      <c r="W12" s="16">
        <v>3.16</v>
      </c>
      <c r="X12" s="35">
        <v>309.2</v>
      </c>
      <c r="Y12" s="16">
        <v>12.883333333333301</v>
      </c>
      <c r="Z12" s="18">
        <v>24</v>
      </c>
    </row>
    <row r="13" spans="1:26">
      <c r="A13" s="11" t="s">
        <v>191</v>
      </c>
      <c r="B13" s="18">
        <v>50.8</v>
      </c>
      <c r="C13" s="15">
        <v>4.2333333333333298</v>
      </c>
      <c r="D13" s="18">
        <v>12</v>
      </c>
      <c r="E13" s="17">
        <v>85.492125984251999</v>
      </c>
      <c r="F13" s="17">
        <v>62.086614173228298</v>
      </c>
      <c r="G13" s="17">
        <v>24.271653543307099</v>
      </c>
      <c r="H13" s="17">
        <v>30.157480314960601</v>
      </c>
      <c r="J13" s="2">
        <v>12</v>
      </c>
      <c r="K13" s="234"/>
      <c r="L13" s="35">
        <v>14.04</v>
      </c>
      <c r="M13" s="35">
        <v>21.05</v>
      </c>
      <c r="N13" s="16">
        <v>22.74</v>
      </c>
      <c r="O13" s="16">
        <v>16.757200000000001</v>
      </c>
      <c r="P13" s="16">
        <v>26.61</v>
      </c>
      <c r="Q13" s="16">
        <v>10.757199999999999</v>
      </c>
      <c r="R13" s="35">
        <v>10.5277777777778</v>
      </c>
      <c r="S13" s="38">
        <v>4.94604444444444</v>
      </c>
      <c r="T13" s="16">
        <v>0.27718749999999998</v>
      </c>
      <c r="U13" s="16">
        <v>0.112054166666667</v>
      </c>
      <c r="V13" s="35">
        <v>0.66</v>
      </c>
      <c r="W13" s="16">
        <v>3</v>
      </c>
      <c r="X13" s="35">
        <v>50.8</v>
      </c>
      <c r="Y13" s="16">
        <v>4.2333333333333298</v>
      </c>
      <c r="Z13" s="18">
        <v>12</v>
      </c>
    </row>
    <row r="14" spans="1:26">
      <c r="A14" s="11">
        <v>2017</v>
      </c>
      <c r="B14" s="18">
        <v>31.2</v>
      </c>
      <c r="C14" s="15">
        <v>1.6421052631578901</v>
      </c>
      <c r="D14" s="18">
        <v>19</v>
      </c>
      <c r="E14" s="17">
        <v>81.6666666666667</v>
      </c>
      <c r="F14" s="17">
        <v>49.871794871794897</v>
      </c>
      <c r="G14" s="17">
        <v>33.173076923076898</v>
      </c>
      <c r="H14" s="17">
        <v>39.5833333333333</v>
      </c>
      <c r="J14" s="2">
        <v>13</v>
      </c>
      <c r="K14" s="234"/>
      <c r="L14" s="35">
        <v>13.19</v>
      </c>
      <c r="M14" s="35">
        <v>22.87</v>
      </c>
      <c r="N14" s="16">
        <v>18.617999999999999</v>
      </c>
      <c r="O14" s="16">
        <v>28.617999999999999</v>
      </c>
      <c r="P14" s="16">
        <v>27.41</v>
      </c>
      <c r="Q14" s="16">
        <v>13.618</v>
      </c>
      <c r="R14" s="35">
        <v>12.412000000000001</v>
      </c>
      <c r="S14" s="38">
        <v>3.5772499999999998</v>
      </c>
      <c r="T14" s="16">
        <v>0.285520833333333</v>
      </c>
      <c r="U14" s="16">
        <v>0.141854166666667</v>
      </c>
      <c r="V14" s="35">
        <v>1</v>
      </c>
      <c r="W14" s="16">
        <v>3.16</v>
      </c>
      <c r="X14" s="35">
        <v>31.2</v>
      </c>
      <c r="Y14" s="16">
        <v>1.6421052631578901</v>
      </c>
      <c r="Z14" s="18">
        <v>19</v>
      </c>
    </row>
    <row r="15" spans="1:26">
      <c r="A15" s="11"/>
      <c r="B15" s="18">
        <v>43.6</v>
      </c>
      <c r="C15" s="15">
        <v>1.81666666666667</v>
      </c>
      <c r="D15" s="18">
        <v>24</v>
      </c>
      <c r="E15" s="17">
        <v>91.995412844036693</v>
      </c>
      <c r="F15" s="17">
        <v>79.151376146789005</v>
      </c>
      <c r="G15" s="17">
        <v>42.545871559632999</v>
      </c>
      <c r="H15" s="17">
        <v>46.766055045871603</v>
      </c>
      <c r="J15" s="2">
        <v>14</v>
      </c>
      <c r="K15" s="234"/>
      <c r="L15" s="35">
        <v>13.69</v>
      </c>
      <c r="M15" s="35">
        <v>21.12</v>
      </c>
      <c r="N15" s="16">
        <v>21.746200000000002</v>
      </c>
      <c r="O15" s="16">
        <v>31.746200000000002</v>
      </c>
      <c r="P15" s="16">
        <v>17.73</v>
      </c>
      <c r="Q15" s="16">
        <v>3.7462</v>
      </c>
      <c r="R15" s="35">
        <v>13.1001204819277</v>
      </c>
      <c r="S15" s="38">
        <v>6.17462</v>
      </c>
      <c r="T15" s="16">
        <v>0.1846875</v>
      </c>
      <c r="U15" s="16">
        <v>3.9022916666666699E-2</v>
      </c>
      <c r="V15" s="35">
        <v>1.1599999999999999</v>
      </c>
      <c r="W15" s="16">
        <v>3</v>
      </c>
      <c r="X15" s="35">
        <v>43.6</v>
      </c>
      <c r="Y15" s="16">
        <v>1.81666666666667</v>
      </c>
      <c r="Z15" s="18">
        <v>24</v>
      </c>
    </row>
    <row r="16" spans="1:26">
      <c r="A16" s="11"/>
      <c r="B16" s="18">
        <v>50.8</v>
      </c>
      <c r="C16" s="15">
        <v>2.1166666666666698</v>
      </c>
      <c r="D16" s="18">
        <v>24</v>
      </c>
      <c r="E16" s="17">
        <v>91.240157480315006</v>
      </c>
      <c r="F16" s="17">
        <v>75.866141732283495</v>
      </c>
      <c r="G16" s="17">
        <v>54.232283464566898</v>
      </c>
      <c r="H16" s="17">
        <v>59.862204724409501</v>
      </c>
      <c r="J16" s="2">
        <v>15</v>
      </c>
      <c r="K16" s="234"/>
      <c r="L16" s="35">
        <v>13.27</v>
      </c>
      <c r="M16" s="35">
        <v>21.81</v>
      </c>
      <c r="N16" s="16">
        <v>16.265000000000001</v>
      </c>
      <c r="O16" s="16">
        <v>18.265000000000001</v>
      </c>
      <c r="P16" s="16">
        <v>17.91</v>
      </c>
      <c r="Q16" s="16">
        <v>4.2649999999999997</v>
      </c>
      <c r="R16" s="35">
        <v>12.2293233082707</v>
      </c>
      <c r="S16" s="38">
        <v>6.4353333333333298</v>
      </c>
      <c r="T16" s="16">
        <v>0.18656249999999999</v>
      </c>
      <c r="U16" s="16">
        <v>4.4427083333333298E-2</v>
      </c>
      <c r="V16" s="35">
        <v>0.83</v>
      </c>
      <c r="W16" s="35">
        <v>3.33</v>
      </c>
      <c r="X16" s="35">
        <v>50.8</v>
      </c>
      <c r="Y16" s="16">
        <v>2.1166666666666698</v>
      </c>
      <c r="Z16" s="18">
        <v>24</v>
      </c>
    </row>
    <row r="17" spans="1:26">
      <c r="A17" s="29" t="s">
        <v>392</v>
      </c>
      <c r="B17" s="18">
        <v>32.200000000000003</v>
      </c>
      <c r="C17" s="15">
        <v>9.1999999999999993</v>
      </c>
      <c r="D17" s="18">
        <v>3.5</v>
      </c>
      <c r="E17" s="17">
        <v>81.884057971014897</v>
      </c>
      <c r="F17" s="17">
        <v>38.291925465838503</v>
      </c>
      <c r="G17" s="17">
        <v>25.869565217391301</v>
      </c>
      <c r="H17" s="17">
        <v>37.3913043478261</v>
      </c>
      <c r="J17" s="2">
        <v>16</v>
      </c>
      <c r="K17" s="234"/>
      <c r="L17" s="35">
        <v>15.81</v>
      </c>
      <c r="M17" s="35">
        <v>18.809999999999999</v>
      </c>
      <c r="N17" s="16">
        <v>24.793333333333401</v>
      </c>
      <c r="O17" s="16">
        <v>24.793333333333401</v>
      </c>
      <c r="P17" s="16">
        <v>27.98</v>
      </c>
      <c r="Q17" s="16">
        <v>24.793333333333401</v>
      </c>
      <c r="R17" s="35">
        <v>12.3966666666667</v>
      </c>
      <c r="S17" s="38">
        <v>8.2644444444444698</v>
      </c>
      <c r="T17" s="16">
        <v>0.29145833333333299</v>
      </c>
      <c r="U17" s="16">
        <v>0.25826388888889001</v>
      </c>
      <c r="V17" s="35">
        <v>0.33</v>
      </c>
      <c r="W17" s="35">
        <v>5.5</v>
      </c>
      <c r="X17" s="35">
        <v>32.200000000000003</v>
      </c>
      <c r="Y17" s="16">
        <v>9.1999999999999993</v>
      </c>
      <c r="Z17" s="18">
        <v>3.5</v>
      </c>
    </row>
    <row r="18" spans="1:26">
      <c r="A18" s="29" t="s">
        <v>194</v>
      </c>
      <c r="B18" s="18">
        <v>101.4</v>
      </c>
      <c r="C18" s="15">
        <v>8.4499999999999993</v>
      </c>
      <c r="D18" s="18">
        <v>12</v>
      </c>
      <c r="E18" s="17">
        <v>86.850756081525404</v>
      </c>
      <c r="F18" s="17">
        <v>30.374753451676501</v>
      </c>
      <c r="G18" s="17">
        <v>23.224852071005898</v>
      </c>
      <c r="H18" s="17">
        <v>15.1183431952663</v>
      </c>
      <c r="J18" s="2">
        <v>17</v>
      </c>
      <c r="K18" s="234"/>
      <c r="L18" s="35">
        <v>23.38</v>
      </c>
      <c r="M18" s="35">
        <v>20.9</v>
      </c>
      <c r="N18" s="16">
        <v>39.753333333333401</v>
      </c>
      <c r="O18" s="16">
        <v>41.753333333333401</v>
      </c>
      <c r="P18" s="16">
        <v>28.28</v>
      </c>
      <c r="Q18" s="16">
        <v>1.7533333333334</v>
      </c>
      <c r="R18" s="35">
        <v>4.6768627450980498</v>
      </c>
      <c r="S18" s="38">
        <v>5.2191666666666796</v>
      </c>
      <c r="T18" s="16">
        <v>0.29458333333333298</v>
      </c>
      <c r="U18" s="16">
        <v>1.82638888888896E-2</v>
      </c>
      <c r="V18" s="35">
        <v>0.16</v>
      </c>
      <c r="W18" s="35">
        <v>2.33</v>
      </c>
      <c r="X18" s="35">
        <v>101.4</v>
      </c>
      <c r="Y18" s="16">
        <v>8.4499999999999993</v>
      </c>
      <c r="Z18" s="18">
        <v>12</v>
      </c>
    </row>
    <row r="19" spans="1:26">
      <c r="A19" s="29" t="s">
        <v>195</v>
      </c>
      <c r="B19" s="18">
        <v>34</v>
      </c>
      <c r="C19" s="15">
        <v>2.8333333333333299</v>
      </c>
      <c r="D19" s="18">
        <v>12</v>
      </c>
      <c r="E19" s="17">
        <v>88.411764705882305</v>
      </c>
      <c r="F19" s="17">
        <v>59.941176470588204</v>
      </c>
      <c r="G19" s="17">
        <v>31</v>
      </c>
      <c r="H19" s="17">
        <v>33.676470588235297</v>
      </c>
      <c r="J19" s="2">
        <v>18</v>
      </c>
      <c r="K19" s="234"/>
      <c r="L19" s="35">
        <v>28.29</v>
      </c>
      <c r="M19" s="35">
        <v>18</v>
      </c>
      <c r="N19" s="16">
        <v>23.426666666666598</v>
      </c>
      <c r="O19" s="16">
        <v>41.426666666666598</v>
      </c>
      <c r="P19" s="16">
        <v>23.3</v>
      </c>
      <c r="Q19" s="16">
        <v>11.4266666666666</v>
      </c>
      <c r="R19" s="35">
        <v>2.4659649122806901</v>
      </c>
      <c r="S19" s="38">
        <v>8.2853333333333197</v>
      </c>
      <c r="T19" s="16">
        <v>0.242708333333333</v>
      </c>
      <c r="U19" s="16">
        <v>0.119027777777777</v>
      </c>
      <c r="V19" s="35">
        <v>0.33</v>
      </c>
      <c r="W19" s="35">
        <v>2.5</v>
      </c>
      <c r="X19" s="35">
        <v>34</v>
      </c>
      <c r="Y19" s="16">
        <v>2.8333333333333299</v>
      </c>
      <c r="Z19" s="18">
        <v>12</v>
      </c>
    </row>
    <row r="20" spans="1:26">
      <c r="A20" s="11" t="s">
        <v>359</v>
      </c>
      <c r="B20" s="18">
        <v>34.799999999999997</v>
      </c>
      <c r="C20" s="15">
        <v>5.8</v>
      </c>
      <c r="D20" s="18">
        <v>6</v>
      </c>
      <c r="E20" s="17">
        <v>87.835249042145406</v>
      </c>
      <c r="F20" s="17">
        <v>60.429332699355797</v>
      </c>
      <c r="G20" s="17">
        <v>44.683908045976999</v>
      </c>
      <c r="H20" s="17">
        <v>34.454022988505699</v>
      </c>
      <c r="J20" s="2">
        <v>19</v>
      </c>
      <c r="K20" s="234"/>
      <c r="L20" s="35">
        <v>24.05</v>
      </c>
      <c r="M20" s="35">
        <v>17.899999999999999</v>
      </c>
      <c r="N20" s="16">
        <v>28.9933333333334</v>
      </c>
      <c r="O20" s="16">
        <v>27.205428161621001</v>
      </c>
      <c r="P20" s="16">
        <v>19.98</v>
      </c>
      <c r="Q20" s="16">
        <v>12.205428161621001</v>
      </c>
      <c r="R20" s="35">
        <v>7.2483333333333499</v>
      </c>
      <c r="S20" s="38">
        <v>10.882171264648401</v>
      </c>
      <c r="T20" s="16">
        <v>0.208125</v>
      </c>
      <c r="U20" s="16">
        <v>0.12713987668355201</v>
      </c>
      <c r="V20" s="35">
        <v>1.33</v>
      </c>
      <c r="W20" s="35">
        <v>3.33</v>
      </c>
      <c r="X20" s="35">
        <v>34.799999999999997</v>
      </c>
      <c r="Y20" s="16">
        <v>5.8</v>
      </c>
      <c r="Z20" s="18">
        <v>6</v>
      </c>
    </row>
    <row r="21" spans="1:26">
      <c r="A21" s="11" t="s">
        <v>360</v>
      </c>
      <c r="B21" s="18">
        <v>149.80000000000001</v>
      </c>
      <c r="C21" s="15">
        <v>7.8842105263157896</v>
      </c>
      <c r="D21" s="18">
        <v>19</v>
      </c>
      <c r="E21" s="17">
        <v>48.366711170449697</v>
      </c>
      <c r="F21" s="17">
        <v>26.7770729915906</v>
      </c>
      <c r="G21" s="17">
        <v>15.3538050734312</v>
      </c>
      <c r="H21" s="17">
        <v>36.895861148197604</v>
      </c>
      <c r="J21" s="2">
        <v>20</v>
      </c>
      <c r="K21" s="234"/>
      <c r="L21" s="35">
        <v>28.79</v>
      </c>
      <c r="M21" s="35">
        <v>21.8</v>
      </c>
      <c r="N21" s="16">
        <v>24.386666666666599</v>
      </c>
      <c r="O21" s="16">
        <v>50.151426339149403</v>
      </c>
      <c r="P21" s="16">
        <v>21.4</v>
      </c>
      <c r="Q21" s="16">
        <v>0.60000076293945204</v>
      </c>
      <c r="R21" s="35">
        <v>1.62577777777777</v>
      </c>
      <c r="S21" s="38">
        <v>5.0151426339149401</v>
      </c>
      <c r="T21" s="16">
        <v>0.22291666666666701</v>
      </c>
      <c r="U21" s="16">
        <v>6.2500079472859599E-3</v>
      </c>
      <c r="V21" s="39">
        <v>0.33</v>
      </c>
      <c r="W21" s="35">
        <v>2</v>
      </c>
      <c r="X21" s="35">
        <v>149.80000000000001</v>
      </c>
      <c r="Y21" s="16">
        <v>7.8842105263157896</v>
      </c>
      <c r="Z21" s="18">
        <v>19</v>
      </c>
    </row>
    <row r="22" spans="1:26">
      <c r="A22" s="11" t="s">
        <v>361</v>
      </c>
      <c r="B22" s="18">
        <v>31.4</v>
      </c>
      <c r="C22" s="15">
        <v>3.14</v>
      </c>
      <c r="D22" s="18">
        <v>10</v>
      </c>
      <c r="E22" s="17">
        <v>87.282377919320396</v>
      </c>
      <c r="F22" s="17">
        <v>55.4519663950446</v>
      </c>
      <c r="G22" s="17">
        <v>31.847133757961799</v>
      </c>
      <c r="H22" s="17">
        <v>41.4012738853503</v>
      </c>
      <c r="J22" s="2">
        <v>21</v>
      </c>
      <c r="K22" s="234"/>
      <c r="L22" s="35">
        <v>32.74</v>
      </c>
      <c r="M22" s="35">
        <v>21</v>
      </c>
      <c r="N22" s="16">
        <v>18.8666666666666</v>
      </c>
      <c r="O22" s="16">
        <v>21.672652673721402</v>
      </c>
      <c r="P22" s="16">
        <v>27</v>
      </c>
      <c r="Q22" s="16">
        <v>0.40000152587890597</v>
      </c>
      <c r="R22" s="35">
        <v>2.0962962962962899</v>
      </c>
      <c r="S22" s="38">
        <v>4.81614503860476</v>
      </c>
      <c r="T22" s="16">
        <v>0.28125</v>
      </c>
      <c r="U22" s="16">
        <v>4.1666825612386004E-3</v>
      </c>
      <c r="V22" s="35">
        <v>0.33</v>
      </c>
      <c r="W22" s="35">
        <v>2.16</v>
      </c>
      <c r="X22" s="35">
        <v>31.4</v>
      </c>
      <c r="Y22" s="16">
        <v>3.14</v>
      </c>
      <c r="Z22" s="18">
        <v>10</v>
      </c>
    </row>
    <row r="23" spans="1:26">
      <c r="A23" s="11" t="s">
        <v>362</v>
      </c>
      <c r="B23" s="18">
        <v>50.4</v>
      </c>
      <c r="C23" s="15">
        <v>12.6</v>
      </c>
      <c r="D23" s="18">
        <v>4</v>
      </c>
      <c r="E23" s="17">
        <v>88.306878306878602</v>
      </c>
      <c r="F23" s="17">
        <v>63.7765865398462</v>
      </c>
      <c r="G23" s="17">
        <v>37.9166666666667</v>
      </c>
      <c r="H23" s="17">
        <v>17.261904761904798</v>
      </c>
      <c r="J23" s="2">
        <v>22</v>
      </c>
      <c r="K23" s="234"/>
      <c r="L23" s="35">
        <v>23.87</v>
      </c>
      <c r="M23" s="35">
        <v>19.100000000000001</v>
      </c>
      <c r="N23" s="16">
        <v>22.56</v>
      </c>
      <c r="O23" s="16">
        <v>41.3423599290848</v>
      </c>
      <c r="P23" s="16">
        <v>24.76</v>
      </c>
      <c r="Q23" s="16">
        <v>1.40000152587891</v>
      </c>
      <c r="R23" s="35">
        <v>6.4457142857142902</v>
      </c>
      <c r="S23" s="38">
        <v>7.5167927143790498</v>
      </c>
      <c r="T23" s="16">
        <v>0.25791666666666702</v>
      </c>
      <c r="U23" s="16">
        <v>1.4583349227905299E-2</v>
      </c>
      <c r="V23" s="35">
        <v>3</v>
      </c>
      <c r="W23" s="35">
        <v>4.5</v>
      </c>
      <c r="X23" s="35">
        <v>50.4</v>
      </c>
      <c r="Y23" s="16">
        <v>12.6</v>
      </c>
      <c r="Z23" s="18">
        <v>4</v>
      </c>
    </row>
    <row r="24" spans="1:26">
      <c r="A24" s="11" t="s">
        <v>363</v>
      </c>
      <c r="B24" s="18">
        <v>62</v>
      </c>
      <c r="C24" s="15">
        <v>5.1666666666666696</v>
      </c>
      <c r="D24" s="18">
        <v>12</v>
      </c>
      <c r="E24" s="17">
        <v>89.247311827957404</v>
      </c>
      <c r="F24" s="17">
        <v>37.327819774227699</v>
      </c>
      <c r="G24" s="17">
        <v>32.4838709677419</v>
      </c>
      <c r="H24" s="17">
        <v>34.145161290322598</v>
      </c>
      <c r="J24" s="2">
        <v>23</v>
      </c>
      <c r="K24" s="234"/>
      <c r="L24" s="35">
        <v>26.39</v>
      </c>
      <c r="M24" s="35">
        <v>20.7</v>
      </c>
      <c r="N24" s="16">
        <v>31.033333333333399</v>
      </c>
      <c r="O24" s="16">
        <v>40.267785086631797</v>
      </c>
      <c r="P24" s="16">
        <v>19.399999999999999</v>
      </c>
      <c r="Q24" s="16">
        <v>1</v>
      </c>
      <c r="R24" s="35">
        <v>2.9555555555555602</v>
      </c>
      <c r="S24" s="38">
        <v>6.1950438594818102</v>
      </c>
      <c r="T24" s="16">
        <v>0.202083333333333</v>
      </c>
      <c r="U24" s="16">
        <v>1.0416666666666701E-2</v>
      </c>
      <c r="V24" s="35">
        <v>0.5</v>
      </c>
      <c r="W24" s="39">
        <v>5.5</v>
      </c>
      <c r="X24" s="35">
        <v>62</v>
      </c>
      <c r="Y24" s="16">
        <v>5.1666666666666696</v>
      </c>
      <c r="Z24" s="18">
        <v>12</v>
      </c>
    </row>
    <row r="25" spans="1:26">
      <c r="A25" s="11" t="s">
        <v>364</v>
      </c>
      <c r="B25" s="18">
        <v>53.8</v>
      </c>
      <c r="C25" s="15">
        <v>2.2416666666666698</v>
      </c>
      <c r="D25" s="18">
        <v>24</v>
      </c>
      <c r="E25" s="17">
        <v>95.402726146220402</v>
      </c>
      <c r="F25" s="17">
        <v>78.141263940520403</v>
      </c>
      <c r="G25" s="17">
        <v>45.223048327137498</v>
      </c>
      <c r="H25" s="17">
        <v>34.070631970260202</v>
      </c>
      <c r="J25" s="2">
        <v>24</v>
      </c>
      <c r="K25" s="234"/>
      <c r="L25" s="35">
        <v>30.27</v>
      </c>
      <c r="M25" s="35">
        <v>29.8</v>
      </c>
      <c r="N25" s="16">
        <v>20.8</v>
      </c>
      <c r="O25" s="16">
        <v>16.8694271755218</v>
      </c>
      <c r="P25" s="16">
        <v>20.28</v>
      </c>
      <c r="Q25" s="16">
        <v>3</v>
      </c>
      <c r="R25" s="35">
        <v>1.8086956521739099</v>
      </c>
      <c r="S25" s="38">
        <v>1.6869427175521801</v>
      </c>
      <c r="T25" s="16">
        <v>0.21124999999999999</v>
      </c>
      <c r="U25" s="16">
        <v>3.125E-2</v>
      </c>
      <c r="V25" s="35">
        <v>1</v>
      </c>
      <c r="W25" s="39">
        <v>5</v>
      </c>
      <c r="X25" s="35">
        <v>53.8</v>
      </c>
      <c r="Y25" s="16">
        <v>2.2416666666666698</v>
      </c>
      <c r="Z25" s="18">
        <v>24</v>
      </c>
    </row>
    <row r="26" spans="1:26">
      <c r="A26" s="11" t="s">
        <v>365</v>
      </c>
      <c r="B26" s="18">
        <v>56</v>
      </c>
      <c r="C26" s="15">
        <v>3.2941176470588198</v>
      </c>
      <c r="D26" s="18">
        <v>17</v>
      </c>
      <c r="E26" s="17">
        <v>72.940476190476105</v>
      </c>
      <c r="F26" s="17">
        <v>52.262206694909601</v>
      </c>
      <c r="G26" s="17">
        <v>40.053571428571402</v>
      </c>
      <c r="H26" s="17">
        <v>29.125</v>
      </c>
      <c r="J26" s="2">
        <v>25</v>
      </c>
      <c r="K26" s="234"/>
      <c r="L26" s="35">
        <v>31.95</v>
      </c>
      <c r="M26" s="35">
        <v>21.6</v>
      </c>
      <c r="N26" s="16">
        <v>25.16</v>
      </c>
      <c r="O26" s="16">
        <v>15.260258855819799</v>
      </c>
      <c r="P26" s="16">
        <v>32</v>
      </c>
      <c r="Q26" s="16">
        <v>15.260258855819799</v>
      </c>
      <c r="R26" s="35">
        <v>3.3546666666666698</v>
      </c>
      <c r="S26" s="38">
        <v>4.3600739588056596</v>
      </c>
      <c r="T26" s="16">
        <v>0.33333333333333298</v>
      </c>
      <c r="U26" s="16">
        <v>0.15896102974812301</v>
      </c>
      <c r="V26" s="35">
        <v>0.16</v>
      </c>
      <c r="W26" s="39">
        <v>6</v>
      </c>
      <c r="X26" s="35">
        <v>56</v>
      </c>
      <c r="Y26" s="16">
        <v>3.2941176470588198</v>
      </c>
      <c r="Z26" s="18">
        <v>17</v>
      </c>
    </row>
    <row r="27" spans="1:26">
      <c r="A27" s="11" t="s">
        <v>366</v>
      </c>
      <c r="B27" s="18">
        <v>63.2</v>
      </c>
      <c r="C27" s="15">
        <v>7.0222222222222204</v>
      </c>
      <c r="D27" s="18">
        <v>9</v>
      </c>
      <c r="E27" s="17">
        <v>62.921940928269898</v>
      </c>
      <c r="F27" s="17">
        <v>51.760420297520099</v>
      </c>
      <c r="G27" s="17">
        <v>25.3164556962025</v>
      </c>
      <c r="H27" s="17">
        <v>33.5601265822785</v>
      </c>
      <c r="J27" s="2">
        <v>26</v>
      </c>
      <c r="K27" s="234"/>
      <c r="L27" s="35">
        <v>23.67</v>
      </c>
      <c r="M27" s="35">
        <v>21.6</v>
      </c>
      <c r="N27" s="16">
        <v>30.22</v>
      </c>
      <c r="O27" s="16">
        <v>24.635955142974801</v>
      </c>
      <c r="P27" s="16">
        <v>32.06</v>
      </c>
      <c r="Q27" s="16">
        <v>10.024380683899</v>
      </c>
      <c r="R27" s="35">
        <v>6.7155555555555599</v>
      </c>
      <c r="S27" s="38">
        <v>3.2847940190633098</v>
      </c>
      <c r="T27" s="16">
        <v>0.33395833333333302</v>
      </c>
      <c r="U27" s="16">
        <v>0.104420632123948</v>
      </c>
      <c r="V27" s="35">
        <v>1</v>
      </c>
      <c r="W27" s="39">
        <v>2.5</v>
      </c>
      <c r="X27" s="35">
        <v>63.2</v>
      </c>
      <c r="Y27" s="16">
        <v>7.0222222222222204</v>
      </c>
      <c r="Z27" s="18">
        <v>9</v>
      </c>
    </row>
    <row r="28" spans="1:26">
      <c r="A28" s="16" t="s">
        <v>367</v>
      </c>
      <c r="B28" s="18">
        <v>34.6</v>
      </c>
      <c r="C28" s="15">
        <v>2.8833333333333302</v>
      </c>
      <c r="D28" s="18">
        <v>12</v>
      </c>
      <c r="E28" s="17">
        <v>87.052023121387904</v>
      </c>
      <c r="F28" s="17">
        <v>42.8901734104046</v>
      </c>
      <c r="G28" s="17">
        <v>40.028901734103997</v>
      </c>
      <c r="H28" s="17">
        <v>24.132947976878601</v>
      </c>
      <c r="J28" s="2">
        <v>27</v>
      </c>
      <c r="K28" s="234"/>
      <c r="L28" s="35">
        <v>25.61</v>
      </c>
      <c r="M28" s="35">
        <v>27.6</v>
      </c>
      <c r="N28" s="16">
        <v>31.14</v>
      </c>
      <c r="O28" s="16">
        <v>19.827338703380001</v>
      </c>
      <c r="P28" s="16">
        <v>23.44</v>
      </c>
      <c r="Q28" s="16">
        <v>7.9599126958711599</v>
      </c>
      <c r="R28" s="35">
        <v>3.1139999999999999</v>
      </c>
      <c r="S28" s="38">
        <v>1.23920866896125</v>
      </c>
      <c r="T28" s="16">
        <v>0.244166666666667</v>
      </c>
      <c r="U28" s="16">
        <v>8.2915757248657906E-2</v>
      </c>
      <c r="V28" s="39">
        <v>1.5</v>
      </c>
      <c r="W28" s="39">
        <v>2</v>
      </c>
      <c r="X28" s="35">
        <v>34.6</v>
      </c>
      <c r="Y28" s="16">
        <v>2.8833333333333302</v>
      </c>
      <c r="Z28" s="18">
        <v>12</v>
      </c>
    </row>
    <row r="29" spans="1:26">
      <c r="A29" s="16" t="s">
        <v>368</v>
      </c>
      <c r="B29" s="18">
        <v>135.6</v>
      </c>
      <c r="C29" s="15">
        <v>5.65</v>
      </c>
      <c r="D29" s="18">
        <v>24</v>
      </c>
      <c r="E29" s="17">
        <v>52.212389380531</v>
      </c>
      <c r="F29" s="17">
        <v>41.150442477876098</v>
      </c>
      <c r="G29" s="17">
        <v>26.5486725663717</v>
      </c>
      <c r="H29" s="17">
        <v>33.185840707964601</v>
      </c>
      <c r="J29" s="2">
        <v>28</v>
      </c>
      <c r="K29" s="234"/>
      <c r="L29" s="35">
        <v>24.64</v>
      </c>
      <c r="M29" s="35">
        <v>29.8</v>
      </c>
      <c r="N29" s="16">
        <v>39.18</v>
      </c>
      <c r="O29" s="16">
        <v>37.933115006919003</v>
      </c>
      <c r="P29" s="16">
        <v>23.88</v>
      </c>
      <c r="Q29" s="16">
        <v>1.6334862054024799</v>
      </c>
      <c r="R29" s="35">
        <v>3.1343999999999999</v>
      </c>
      <c r="S29" s="38">
        <v>0.94832787517297501</v>
      </c>
      <c r="T29" s="16">
        <v>0.24875</v>
      </c>
      <c r="U29" s="16">
        <v>1.7015481306275799E-2</v>
      </c>
      <c r="V29" s="39">
        <v>0.5</v>
      </c>
      <c r="W29" s="39">
        <v>3.5</v>
      </c>
      <c r="X29" s="35">
        <v>135.6</v>
      </c>
      <c r="Y29" s="16">
        <v>5.65</v>
      </c>
      <c r="Z29" s="18">
        <v>24</v>
      </c>
    </row>
    <row r="30" spans="1:26">
      <c r="A30" s="16" t="s">
        <v>369</v>
      </c>
      <c r="B30" s="18">
        <v>430</v>
      </c>
      <c r="C30" s="15">
        <v>6.6583333333333297</v>
      </c>
      <c r="D30" s="18">
        <v>48</v>
      </c>
      <c r="E30" s="17">
        <v>43.086419753086503</v>
      </c>
      <c r="F30" s="17">
        <v>37.584459113256798</v>
      </c>
      <c r="G30" s="17">
        <v>15.1801801801802</v>
      </c>
      <c r="H30" s="17">
        <v>22.552552552552601</v>
      </c>
      <c r="J30" s="2">
        <v>29</v>
      </c>
      <c r="K30" s="234"/>
      <c r="L30" s="35">
        <v>29</v>
      </c>
      <c r="M30" s="35">
        <v>29.8</v>
      </c>
      <c r="N30" s="16">
        <v>12.093333333333399</v>
      </c>
      <c r="O30" s="16">
        <v>23.0450392132818</v>
      </c>
      <c r="P30" s="16">
        <v>9.5400000000000098</v>
      </c>
      <c r="Q30" s="16">
        <v>2.42485938438413</v>
      </c>
      <c r="R30" s="35">
        <v>3.1180246913580301</v>
      </c>
      <c r="S30" s="38">
        <v>0.649156034176952</v>
      </c>
      <c r="T30" s="16">
        <v>9.9375000000000102E-2</v>
      </c>
      <c r="U30" s="16">
        <v>2.5258951920667998E-2</v>
      </c>
      <c r="V30" s="35">
        <v>0.16</v>
      </c>
      <c r="W30" s="39">
        <v>3</v>
      </c>
      <c r="X30" s="35">
        <v>430</v>
      </c>
      <c r="Y30" s="16">
        <v>6.6583333333333297</v>
      </c>
      <c r="Z30" s="18">
        <v>48</v>
      </c>
    </row>
    <row r="31" spans="1:26">
      <c r="A31" s="28">
        <v>2011</v>
      </c>
      <c r="J31" s="2">
        <v>30</v>
      </c>
      <c r="K31" s="234" t="s">
        <v>31</v>
      </c>
      <c r="L31" s="35">
        <v>19.34</v>
      </c>
      <c r="M31" s="35">
        <v>22.31</v>
      </c>
      <c r="N31" s="16">
        <v>34.14</v>
      </c>
      <c r="O31" s="16">
        <v>16.399999999999999</v>
      </c>
      <c r="P31" s="16">
        <v>23.11</v>
      </c>
      <c r="Q31" s="16">
        <v>16.420000000000002</v>
      </c>
      <c r="R31" s="35">
        <v>8.5350000000000001</v>
      </c>
      <c r="S31" s="38">
        <v>3.5857142857142801</v>
      </c>
      <c r="T31" s="16">
        <v>0.24072916666666699</v>
      </c>
      <c r="U31" s="16">
        <v>0.17104166666666701</v>
      </c>
      <c r="V31" s="35">
        <v>0.5</v>
      </c>
      <c r="W31" s="39">
        <v>3.5</v>
      </c>
      <c r="X31" s="35">
        <v>69.8</v>
      </c>
      <c r="Y31" s="16">
        <v>5.81666666666667</v>
      </c>
      <c r="Z31" s="18">
        <v>12</v>
      </c>
    </row>
    <row r="32" spans="1:26">
      <c r="A32" s="11"/>
      <c r="J32" s="2">
        <v>31</v>
      </c>
      <c r="K32" s="234"/>
      <c r="L32" s="35">
        <v>17.43</v>
      </c>
      <c r="M32" s="35">
        <v>22.921096563339201</v>
      </c>
      <c r="N32" s="16">
        <v>30.7</v>
      </c>
      <c r="O32" s="16">
        <v>16.257806873321599</v>
      </c>
      <c r="P32" s="16">
        <v>23.33</v>
      </c>
      <c r="Q32" s="16">
        <v>15.27</v>
      </c>
      <c r="R32" s="35">
        <v>9.7151898734177191</v>
      </c>
      <c r="S32" s="38">
        <v>3.7741812796819798</v>
      </c>
      <c r="T32" s="16">
        <v>0.24302083333333299</v>
      </c>
      <c r="U32" s="16">
        <v>0.1590625</v>
      </c>
      <c r="V32" s="35">
        <v>0.66</v>
      </c>
      <c r="W32" s="39">
        <v>3.5</v>
      </c>
      <c r="X32" s="35">
        <v>47.7</v>
      </c>
      <c r="Y32" s="16">
        <v>3.9750000000000001</v>
      </c>
      <c r="Z32" s="18">
        <v>12</v>
      </c>
    </row>
    <row r="33" spans="1:26">
      <c r="A33" s="11"/>
      <c r="J33" s="2">
        <v>32</v>
      </c>
      <c r="K33" s="234"/>
      <c r="L33" s="35">
        <v>22.44</v>
      </c>
      <c r="M33" s="35">
        <v>27.7</v>
      </c>
      <c r="N33" s="16">
        <v>34.020000000000003</v>
      </c>
      <c r="O33" s="16">
        <v>22.74</v>
      </c>
      <c r="P33" s="16">
        <v>22.381599999999999</v>
      </c>
      <c r="Q33" s="16">
        <v>2.71</v>
      </c>
      <c r="R33" s="35">
        <v>4.8600000000000003</v>
      </c>
      <c r="S33" s="38">
        <v>1.4290566037735799</v>
      </c>
      <c r="T33" s="16">
        <v>0.233141666666667</v>
      </c>
      <c r="U33" s="16">
        <v>2.8229166666666701E-2</v>
      </c>
      <c r="V33" s="35">
        <v>0.5</v>
      </c>
      <c r="W33" s="35">
        <v>1.5</v>
      </c>
      <c r="X33" s="35">
        <v>71.400000000000006</v>
      </c>
      <c r="Y33" s="16">
        <v>5.95</v>
      </c>
      <c r="Z33" s="18">
        <v>12</v>
      </c>
    </row>
    <row r="34" spans="1:26">
      <c r="A34" s="11">
        <v>2012</v>
      </c>
      <c r="J34" s="2">
        <v>33</v>
      </c>
      <c r="K34" s="234"/>
      <c r="L34" s="35">
        <v>21.25</v>
      </c>
      <c r="M34" s="35">
        <v>26.7</v>
      </c>
      <c r="N34" s="16">
        <v>31.26</v>
      </c>
      <c r="O34" s="16">
        <v>15.9431750774382</v>
      </c>
      <c r="P34" s="16">
        <v>23.22</v>
      </c>
      <c r="Q34" s="16">
        <v>15.9431750774382</v>
      </c>
      <c r="R34" s="35">
        <v>8.9314285714285706</v>
      </c>
      <c r="S34" s="38">
        <v>2.1750579914649699</v>
      </c>
      <c r="T34" s="16">
        <v>0.24187500000000001</v>
      </c>
      <c r="U34" s="16">
        <v>0.16607474038998099</v>
      </c>
      <c r="V34" s="35">
        <v>0.66</v>
      </c>
      <c r="W34" s="16">
        <v>1.5</v>
      </c>
      <c r="X34" s="35">
        <v>61.6</v>
      </c>
      <c r="Y34" s="16">
        <v>5.1333333333333302</v>
      </c>
      <c r="Z34" s="18">
        <v>12</v>
      </c>
    </row>
    <row r="35" spans="1:26">
      <c r="A35" s="11"/>
      <c r="J35" s="2">
        <v>34</v>
      </c>
      <c r="K35" s="234"/>
      <c r="L35" s="35">
        <v>26.01</v>
      </c>
      <c r="M35" s="35">
        <v>29</v>
      </c>
      <c r="N35" s="16">
        <v>25.78</v>
      </c>
      <c r="O35" s="16">
        <v>13.508040361404399</v>
      </c>
      <c r="P35" s="16">
        <v>17.78</v>
      </c>
      <c r="Q35" s="16">
        <v>1.0804</v>
      </c>
      <c r="R35" s="35">
        <v>2.3436363636363602</v>
      </c>
      <c r="S35" s="38">
        <v>0.41563201112013498</v>
      </c>
      <c r="T35" s="16">
        <v>0.185208333333333</v>
      </c>
      <c r="U35" s="16">
        <v>1.12541666666667E-2</v>
      </c>
      <c r="V35" s="35">
        <v>0.33</v>
      </c>
      <c r="W35" s="16">
        <v>5</v>
      </c>
      <c r="X35" s="35">
        <v>164.8</v>
      </c>
      <c r="Y35" s="16">
        <v>6.87</v>
      </c>
      <c r="Z35" s="18">
        <v>16</v>
      </c>
    </row>
    <row r="36" spans="1:26">
      <c r="A36" s="11"/>
      <c r="J36" s="2">
        <v>35</v>
      </c>
      <c r="K36" s="234"/>
      <c r="L36" s="35">
        <v>28</v>
      </c>
      <c r="M36" s="35">
        <v>29.3</v>
      </c>
      <c r="N36" s="16">
        <v>19.260000000000002</v>
      </c>
      <c r="O36" s="16">
        <v>16.726884245872601</v>
      </c>
      <c r="P36" s="16">
        <v>22.16</v>
      </c>
      <c r="Q36" s="16">
        <v>1.7268842458725999</v>
      </c>
      <c r="R36" s="35">
        <v>2.2658823529411798</v>
      </c>
      <c r="S36" s="38">
        <v>0.65595624493617999</v>
      </c>
      <c r="T36" s="16">
        <v>0.230833333333333</v>
      </c>
      <c r="U36" s="16">
        <v>1.79883775611729E-2</v>
      </c>
      <c r="V36" s="35">
        <v>0.5</v>
      </c>
      <c r="W36" s="16">
        <v>1.5</v>
      </c>
      <c r="X36" s="35">
        <v>97.6</v>
      </c>
      <c r="Y36" s="16">
        <v>8.1333333333333293</v>
      </c>
      <c r="Z36" s="18">
        <v>12</v>
      </c>
    </row>
    <row r="37" spans="1:26">
      <c r="A37" s="11">
        <v>2013</v>
      </c>
      <c r="J37" s="2">
        <v>36</v>
      </c>
      <c r="K37" s="234"/>
      <c r="L37" s="35">
        <v>22.11</v>
      </c>
      <c r="M37" s="35">
        <v>26.9</v>
      </c>
      <c r="N37" s="16">
        <v>22.48</v>
      </c>
      <c r="O37" s="16">
        <v>20.442572236061199</v>
      </c>
      <c r="P37" s="16">
        <v>23.45</v>
      </c>
      <c r="Q37" s="16">
        <v>13.442572236061199</v>
      </c>
      <c r="R37" s="35">
        <v>6.7507507507507496</v>
      </c>
      <c r="S37" s="38">
        <v>1.7776149770487999</v>
      </c>
      <c r="T37" s="16">
        <v>0.24427083333333299</v>
      </c>
      <c r="U37" s="16">
        <v>0.14002679412563701</v>
      </c>
      <c r="V37" s="35">
        <v>0.66</v>
      </c>
      <c r="W37" s="16">
        <v>1.5</v>
      </c>
      <c r="X37" s="35">
        <v>42.8</v>
      </c>
      <c r="Y37" s="16">
        <v>3.56666666666667</v>
      </c>
      <c r="Z37" s="18">
        <v>12</v>
      </c>
    </row>
    <row r="38" spans="1:26">
      <c r="A38" s="11">
        <v>2013</v>
      </c>
      <c r="J38" s="2">
        <v>37</v>
      </c>
      <c r="K38" s="234"/>
      <c r="L38" s="35">
        <v>25</v>
      </c>
      <c r="M38" s="35">
        <v>26.5</v>
      </c>
      <c r="N38" s="16">
        <v>29.9</v>
      </c>
      <c r="O38" s="16">
        <v>15.9431750774382</v>
      </c>
      <c r="P38" s="16">
        <v>25.09</v>
      </c>
      <c r="Q38" s="16">
        <v>14.97</v>
      </c>
      <c r="R38" s="35">
        <v>7.1875</v>
      </c>
      <c r="S38" s="38">
        <v>2.89875910498876</v>
      </c>
      <c r="T38" s="16">
        <v>0.261354166666667</v>
      </c>
      <c r="U38" s="16">
        <v>0.15593750000000001</v>
      </c>
      <c r="V38" s="35">
        <v>0.66</v>
      </c>
      <c r="W38" s="16">
        <v>1.5</v>
      </c>
      <c r="X38" s="35">
        <v>26.8</v>
      </c>
      <c r="Y38" s="16">
        <v>2.9777777777777801</v>
      </c>
      <c r="Z38" s="18">
        <v>9</v>
      </c>
    </row>
    <row r="39" spans="1:26">
      <c r="A39" s="29">
        <v>2015</v>
      </c>
      <c r="J39" s="2">
        <v>38</v>
      </c>
      <c r="K39" s="234"/>
      <c r="L39" s="35">
        <v>28.84</v>
      </c>
      <c r="M39" s="35">
        <v>27.36</v>
      </c>
      <c r="N39" s="16">
        <v>23.4</v>
      </c>
      <c r="O39" s="16">
        <v>32.077800000000003</v>
      </c>
      <c r="P39" s="16">
        <v>23.43</v>
      </c>
      <c r="Q39" s="16">
        <v>3.0777999999999999</v>
      </c>
      <c r="R39" s="35">
        <v>2.1272727272727301</v>
      </c>
      <c r="S39" s="38">
        <v>1.16646545454545</v>
      </c>
      <c r="T39" s="16">
        <v>0.24406249999999999</v>
      </c>
      <c r="U39" s="16">
        <v>3.2060416666666702E-2</v>
      </c>
      <c r="V39" s="35">
        <v>0.33</v>
      </c>
      <c r="W39" s="16">
        <v>2</v>
      </c>
      <c r="X39" s="40">
        <v>121.6</v>
      </c>
      <c r="Y39" s="16">
        <v>11.054545454545501</v>
      </c>
      <c r="Z39" s="19">
        <v>11</v>
      </c>
    </row>
    <row r="40" spans="1:26">
      <c r="A40" s="11" t="s">
        <v>187</v>
      </c>
      <c r="J40" s="2">
        <v>39</v>
      </c>
      <c r="K40" s="234"/>
      <c r="L40" s="35">
        <v>18.54</v>
      </c>
      <c r="M40" s="35">
        <v>22.12</v>
      </c>
      <c r="N40" s="16">
        <v>23</v>
      </c>
      <c r="O40" s="16">
        <v>27.1646</v>
      </c>
      <c r="P40" s="16">
        <v>13.18</v>
      </c>
      <c r="Q40" s="16">
        <v>2.1646000000000001</v>
      </c>
      <c r="R40" s="35">
        <v>10.648148148148101</v>
      </c>
      <c r="S40" s="38">
        <v>4.5274333333333301</v>
      </c>
      <c r="T40" s="16">
        <v>0.13729166666666701</v>
      </c>
      <c r="U40" s="16">
        <v>2.2547916666666699E-2</v>
      </c>
      <c r="V40" s="35">
        <v>0.66</v>
      </c>
      <c r="W40" s="16">
        <v>1.83</v>
      </c>
      <c r="X40" s="35">
        <v>59.6</v>
      </c>
      <c r="Y40" s="16">
        <v>2.4833333333333298</v>
      </c>
      <c r="Z40" s="18">
        <v>24</v>
      </c>
    </row>
    <row r="41" spans="1:26">
      <c r="A41" s="11" t="s">
        <v>189</v>
      </c>
      <c r="J41" s="2">
        <v>40</v>
      </c>
      <c r="K41" s="234"/>
      <c r="L41" s="35">
        <v>28.21</v>
      </c>
      <c r="M41" s="35">
        <v>29</v>
      </c>
      <c r="N41" s="16">
        <v>35.619999999999997</v>
      </c>
      <c r="O41" s="16">
        <v>27.914999999999999</v>
      </c>
      <c r="P41" s="16">
        <v>11.84</v>
      </c>
      <c r="Q41" s="16">
        <v>2.915</v>
      </c>
      <c r="R41" s="35">
        <v>2.54428571428571</v>
      </c>
      <c r="S41" s="38">
        <v>0.85892307692307701</v>
      </c>
      <c r="T41" s="16">
        <v>0.123333333333333</v>
      </c>
      <c r="U41" s="16">
        <v>3.0364583333333299E-2</v>
      </c>
      <c r="V41" s="35">
        <v>0.5</v>
      </c>
      <c r="W41" s="16">
        <v>3.5</v>
      </c>
      <c r="X41" s="35">
        <v>309.2</v>
      </c>
      <c r="Y41" s="16">
        <v>12.883333333333301</v>
      </c>
      <c r="Z41" s="18">
        <v>24</v>
      </c>
    </row>
    <row r="42" spans="1:26">
      <c r="A42" s="11" t="s">
        <v>191</v>
      </c>
      <c r="J42" s="2">
        <v>41</v>
      </c>
      <c r="K42" s="234"/>
      <c r="L42" s="35">
        <v>20.55</v>
      </c>
      <c r="M42" s="35">
        <v>25.68</v>
      </c>
      <c r="N42" s="16">
        <v>24.66</v>
      </c>
      <c r="O42" s="16">
        <v>10.4666</v>
      </c>
      <c r="P42" s="16">
        <v>25.99</v>
      </c>
      <c r="Q42" s="16">
        <v>10.4666</v>
      </c>
      <c r="R42" s="35">
        <v>8.2200000000000006</v>
      </c>
      <c r="S42" s="38">
        <v>2.0933199999999998</v>
      </c>
      <c r="T42" s="16">
        <v>0.27072916666666702</v>
      </c>
      <c r="U42" s="16">
        <v>0.109027083333333</v>
      </c>
      <c r="V42" s="35">
        <v>1</v>
      </c>
      <c r="W42" s="16">
        <v>4</v>
      </c>
      <c r="X42" s="35">
        <v>50.8</v>
      </c>
      <c r="Y42" s="16">
        <v>4.2333333333333298</v>
      </c>
      <c r="Z42" s="18">
        <v>12</v>
      </c>
    </row>
    <row r="43" spans="1:26">
      <c r="A43" s="11">
        <v>2017</v>
      </c>
      <c r="J43" s="2">
        <v>42</v>
      </c>
      <c r="K43" s="234"/>
      <c r="L43" s="35">
        <v>22.57</v>
      </c>
      <c r="M43" s="35">
        <v>25.65</v>
      </c>
      <c r="N43" s="16">
        <v>13.208600000000001</v>
      </c>
      <c r="O43" s="16">
        <v>21.208600000000001</v>
      </c>
      <c r="P43" s="16">
        <v>25.79</v>
      </c>
      <c r="Q43" s="16">
        <v>18.208600000000001</v>
      </c>
      <c r="R43" s="35">
        <v>7.9569879518072302</v>
      </c>
      <c r="S43" s="38">
        <v>2.4951294117647098</v>
      </c>
      <c r="T43" s="16">
        <v>0.26864583333333297</v>
      </c>
      <c r="U43" s="16">
        <v>0.189672916666667</v>
      </c>
      <c r="V43" s="35">
        <v>1.1599999999999999</v>
      </c>
      <c r="W43" s="16">
        <v>3.5</v>
      </c>
      <c r="X43" s="35">
        <v>31.2</v>
      </c>
      <c r="Y43" s="16">
        <v>1.6421052631578901</v>
      </c>
      <c r="Z43" s="18">
        <v>19</v>
      </c>
    </row>
    <row r="44" spans="1:26">
      <c r="A44" s="11"/>
      <c r="J44" s="2">
        <v>43</v>
      </c>
      <c r="K44" s="234"/>
      <c r="L44" s="35">
        <v>15.27</v>
      </c>
      <c r="M44" s="35">
        <v>21.91</v>
      </c>
      <c r="N44" s="16">
        <v>16.9208</v>
      </c>
      <c r="O44" s="16">
        <v>24.9208</v>
      </c>
      <c r="P44" s="16">
        <v>14.53</v>
      </c>
      <c r="Q44" s="16">
        <v>4.9207999999999998</v>
      </c>
      <c r="R44" s="35">
        <v>11.280533333333301</v>
      </c>
      <c r="S44" s="38">
        <v>4.2655272727272697</v>
      </c>
      <c r="T44" s="16">
        <v>0.15135416666666701</v>
      </c>
      <c r="U44" s="16">
        <v>5.1258333333333302E-2</v>
      </c>
      <c r="V44" s="35">
        <v>1</v>
      </c>
      <c r="W44" s="16">
        <v>5</v>
      </c>
      <c r="X44" s="35">
        <v>43.6</v>
      </c>
      <c r="Y44" s="16">
        <v>1.81666666666667</v>
      </c>
      <c r="Z44" s="18">
        <v>24</v>
      </c>
    </row>
    <row r="45" spans="1:26">
      <c r="A45" s="11"/>
      <c r="J45" s="2">
        <v>44</v>
      </c>
      <c r="K45" s="234"/>
      <c r="L45" s="35">
        <v>15.01</v>
      </c>
      <c r="M45" s="35">
        <v>21.65</v>
      </c>
      <c r="N45" s="16">
        <v>15.4642</v>
      </c>
      <c r="O45" s="16">
        <v>15.4642</v>
      </c>
      <c r="P45" s="16">
        <v>14.71</v>
      </c>
      <c r="Q45" s="16">
        <v>5.4641999999999999</v>
      </c>
      <c r="R45" s="35">
        <v>11.6272180451128</v>
      </c>
      <c r="S45" s="38">
        <v>4.1895538461538502</v>
      </c>
      <c r="T45" s="16">
        <v>0.153229166666667</v>
      </c>
      <c r="U45" s="16">
        <v>5.6918749999999997E-2</v>
      </c>
      <c r="V45" s="35">
        <v>0.83</v>
      </c>
      <c r="W45" s="35">
        <v>3.5</v>
      </c>
      <c r="X45" s="35">
        <v>50.8</v>
      </c>
      <c r="Y45" s="16">
        <v>2.1166666666666698</v>
      </c>
      <c r="Z45" s="18">
        <v>24</v>
      </c>
    </row>
    <row r="46" spans="1:26">
      <c r="A46" s="29" t="s">
        <v>290</v>
      </c>
      <c r="J46" s="2">
        <v>45</v>
      </c>
      <c r="K46" s="234"/>
      <c r="L46" s="35">
        <v>15.54</v>
      </c>
      <c r="M46" s="35">
        <v>22.8</v>
      </c>
      <c r="N46" s="16">
        <v>26.893333333333398</v>
      </c>
      <c r="O46" s="16">
        <v>6.8933333333334001</v>
      </c>
      <c r="P46" s="16">
        <v>26.36</v>
      </c>
      <c r="Q46" s="16">
        <v>6.8933333333334001</v>
      </c>
      <c r="R46" s="35">
        <v>10.757333333333399</v>
      </c>
      <c r="S46" s="38">
        <v>3.72333333333335</v>
      </c>
      <c r="T46" s="16">
        <v>0.27458333333333301</v>
      </c>
      <c r="U46" s="16">
        <v>7.1805555555556205E-2</v>
      </c>
      <c r="V46" s="35">
        <v>0.5</v>
      </c>
      <c r="W46" s="35">
        <v>6</v>
      </c>
      <c r="X46" s="35">
        <v>32.200000000000003</v>
      </c>
      <c r="Y46" s="16">
        <v>9.1999999999999993</v>
      </c>
      <c r="Z46" s="18">
        <v>3.5</v>
      </c>
    </row>
    <row r="47" spans="1:26">
      <c r="A47" s="29" t="s">
        <v>194</v>
      </c>
      <c r="D47" s="30"/>
      <c r="J47" s="2">
        <v>46</v>
      </c>
      <c r="K47" s="234"/>
      <c r="L47" s="35">
        <v>22.84</v>
      </c>
      <c r="M47" s="35">
        <v>22.8</v>
      </c>
      <c r="N47" s="16">
        <v>42.82</v>
      </c>
      <c r="O47" s="16">
        <v>28.82</v>
      </c>
      <c r="P47" s="16">
        <v>25.54</v>
      </c>
      <c r="Q47" s="16">
        <v>1.82</v>
      </c>
      <c r="R47" s="35">
        <v>4.7577777777777799</v>
      </c>
      <c r="S47" s="38">
        <v>3.3905882352941199</v>
      </c>
      <c r="T47" s="16">
        <v>0.26604166666666701</v>
      </c>
      <c r="U47" s="16">
        <v>1.8958333333333299E-2</v>
      </c>
      <c r="V47" s="35">
        <v>0.33</v>
      </c>
      <c r="W47" s="35">
        <v>2.5</v>
      </c>
      <c r="X47" s="35">
        <v>101.4</v>
      </c>
      <c r="Y47" s="16">
        <v>8.4499999999999993</v>
      </c>
      <c r="Z47" s="18">
        <v>12</v>
      </c>
    </row>
    <row r="48" spans="1:26">
      <c r="A48" s="29" t="s">
        <v>195</v>
      </c>
      <c r="D48" s="30"/>
      <c r="J48" s="2">
        <v>47</v>
      </c>
      <c r="K48" s="234"/>
      <c r="L48" s="35">
        <v>25.71</v>
      </c>
      <c r="M48" s="35">
        <v>21.1</v>
      </c>
      <c r="N48" s="16">
        <v>24.7</v>
      </c>
      <c r="O48" s="16">
        <v>28.7</v>
      </c>
      <c r="P48" s="16">
        <v>24.14</v>
      </c>
      <c r="Q48" s="16">
        <v>20.7</v>
      </c>
      <c r="R48" s="35">
        <v>2.24545454545455</v>
      </c>
      <c r="S48" s="38">
        <v>4.7833333333333297</v>
      </c>
      <c r="T48" s="16">
        <v>0.25145833333333301</v>
      </c>
      <c r="U48" s="16">
        <v>0.21562500000000001</v>
      </c>
      <c r="V48" s="35">
        <v>0.5</v>
      </c>
      <c r="W48" s="35">
        <v>2.66</v>
      </c>
      <c r="X48" s="35">
        <v>34</v>
      </c>
      <c r="Y48" s="16">
        <v>2.8333333333333299</v>
      </c>
      <c r="Z48" s="18">
        <v>12</v>
      </c>
    </row>
    <row r="49" spans="1:26">
      <c r="A49" s="11" t="s">
        <v>359</v>
      </c>
      <c r="D49" s="30"/>
      <c r="J49" s="2">
        <v>48</v>
      </c>
      <c r="K49" s="234"/>
      <c r="L49" s="35">
        <v>18.55</v>
      </c>
      <c r="M49" s="35">
        <v>21.08</v>
      </c>
      <c r="N49" s="16">
        <v>29.1533333333334</v>
      </c>
      <c r="O49" s="16">
        <v>25.011752996444802</v>
      </c>
      <c r="P49" s="16">
        <v>22.68</v>
      </c>
      <c r="Q49" s="16">
        <v>20.011752996444802</v>
      </c>
      <c r="R49" s="35">
        <v>7.28833333333335</v>
      </c>
      <c r="S49" s="38">
        <v>7.1462151418413704</v>
      </c>
      <c r="T49" s="16">
        <v>0.23624999999999999</v>
      </c>
      <c r="U49" s="16">
        <v>0.20845576037963301</v>
      </c>
      <c r="V49" s="35">
        <v>1.83</v>
      </c>
      <c r="W49" s="35">
        <v>3.5</v>
      </c>
      <c r="X49" s="35">
        <v>34.799999999999997</v>
      </c>
      <c r="Y49" s="16">
        <v>5.8</v>
      </c>
      <c r="Z49" s="18">
        <v>6</v>
      </c>
    </row>
    <row r="50" spans="1:26">
      <c r="A50" s="11" t="s">
        <v>360</v>
      </c>
      <c r="D50" s="30"/>
      <c r="J50" s="2">
        <v>49</v>
      </c>
      <c r="K50" s="234"/>
      <c r="L50" s="35">
        <v>25.42</v>
      </c>
      <c r="M50" s="35">
        <v>22.6</v>
      </c>
      <c r="N50" s="16">
        <v>30.593333333333401</v>
      </c>
      <c r="O50" s="16">
        <v>37.252708029746998</v>
      </c>
      <c r="P50" s="16">
        <v>24.78</v>
      </c>
      <c r="Q50" s="16">
        <v>0.59999999999999398</v>
      </c>
      <c r="R50" s="35">
        <v>2.0395555555555598</v>
      </c>
      <c r="S50" s="38">
        <v>3.7252708029747001</v>
      </c>
      <c r="T50" s="16">
        <v>0.25812499999999999</v>
      </c>
      <c r="U50" s="16">
        <v>6.2499999999999396E-3</v>
      </c>
      <c r="V50" s="39">
        <v>0.5</v>
      </c>
      <c r="W50" s="35">
        <v>2.16</v>
      </c>
      <c r="X50" s="35">
        <v>149.80000000000001</v>
      </c>
      <c r="Y50" s="16">
        <v>7.8842105263157896</v>
      </c>
      <c r="Z50" s="18">
        <v>19</v>
      </c>
    </row>
    <row r="51" spans="1:26">
      <c r="A51" s="11" t="s">
        <v>361</v>
      </c>
      <c r="D51" s="30"/>
      <c r="J51" s="2">
        <v>50</v>
      </c>
      <c r="K51" s="234"/>
      <c r="L51" s="35">
        <v>25.29</v>
      </c>
      <c r="M51" s="35">
        <v>27.3</v>
      </c>
      <c r="N51" s="16">
        <v>20.88</v>
      </c>
      <c r="O51" s="16">
        <v>11.278473307291801</v>
      </c>
      <c r="P51" s="16">
        <v>26.04</v>
      </c>
      <c r="Q51" s="16">
        <v>3.9301971912384102</v>
      </c>
      <c r="R51" s="35">
        <v>2.3199999999999998</v>
      </c>
      <c r="S51" s="38">
        <v>1.8797455512153001</v>
      </c>
      <c r="T51" s="16">
        <v>0.27124999999999999</v>
      </c>
      <c r="U51" s="16">
        <v>4.0939554075400099E-2</v>
      </c>
      <c r="V51" s="35">
        <v>0.33</v>
      </c>
      <c r="W51" s="35">
        <v>2.33</v>
      </c>
      <c r="X51" s="35">
        <v>31.4</v>
      </c>
      <c r="Y51" s="16">
        <v>3.14</v>
      </c>
      <c r="Z51" s="18">
        <v>10</v>
      </c>
    </row>
    <row r="52" spans="1:26">
      <c r="A52" s="11" t="s">
        <v>362</v>
      </c>
      <c r="D52" s="30"/>
      <c r="J52" s="2">
        <v>51</v>
      </c>
      <c r="K52" s="234"/>
      <c r="L52" s="35">
        <v>20.32</v>
      </c>
      <c r="M52" s="35">
        <v>22.8</v>
      </c>
      <c r="N52" s="16">
        <v>24.92</v>
      </c>
      <c r="O52" s="16">
        <v>21.006102097829199</v>
      </c>
      <c r="P52" s="16">
        <v>24.14</v>
      </c>
      <c r="Q52" s="16">
        <v>6.2</v>
      </c>
      <c r="R52" s="35">
        <v>8.3066666666666702</v>
      </c>
      <c r="S52" s="38">
        <v>3.5010170163048699</v>
      </c>
      <c r="T52" s="16">
        <v>0.25145833333333301</v>
      </c>
      <c r="U52" s="16">
        <v>6.4583333333333298E-2</v>
      </c>
      <c r="V52" s="35">
        <v>3.5</v>
      </c>
      <c r="W52" s="35">
        <v>6</v>
      </c>
      <c r="X52" s="35">
        <v>50.4</v>
      </c>
      <c r="Y52" s="16">
        <v>12.6</v>
      </c>
      <c r="Z52" s="18">
        <v>4</v>
      </c>
    </row>
    <row r="53" spans="1:26">
      <c r="A53" s="11" t="s">
        <v>363</v>
      </c>
      <c r="D53" s="30"/>
      <c r="J53" s="2">
        <v>52</v>
      </c>
      <c r="K53" s="234"/>
      <c r="L53" s="35">
        <v>24.31</v>
      </c>
      <c r="M53" s="35">
        <v>27.2</v>
      </c>
      <c r="N53" s="16">
        <v>31.14</v>
      </c>
      <c r="O53" s="16">
        <v>16.061563154856401</v>
      </c>
      <c r="P53" s="16">
        <v>22.44</v>
      </c>
      <c r="Q53" s="16">
        <v>5</v>
      </c>
      <c r="R53" s="35">
        <v>2.9657142857142902</v>
      </c>
      <c r="S53" s="38">
        <v>2.1415417539808499</v>
      </c>
      <c r="T53" s="16">
        <v>0.23375000000000001</v>
      </c>
      <c r="U53" s="16">
        <v>5.2083333333333301E-2</v>
      </c>
      <c r="V53" s="35">
        <v>0.66</v>
      </c>
      <c r="W53" s="39">
        <v>6.33</v>
      </c>
      <c r="X53" s="35">
        <v>62</v>
      </c>
      <c r="Y53" s="16">
        <v>5.1666666666666696</v>
      </c>
      <c r="Z53" s="18">
        <v>12</v>
      </c>
    </row>
    <row r="54" spans="1:26">
      <c r="A54" s="11" t="s">
        <v>364</v>
      </c>
      <c r="D54" s="30"/>
      <c r="J54" s="2">
        <v>53</v>
      </c>
      <c r="K54" s="234"/>
      <c r="L54" s="35">
        <v>26.26</v>
      </c>
      <c r="M54" s="35">
        <v>30.2</v>
      </c>
      <c r="N54" s="16">
        <v>21.34</v>
      </c>
      <c r="O54" s="16">
        <v>11.3601009400686</v>
      </c>
      <c r="P54" s="16">
        <v>20.079999999999998</v>
      </c>
      <c r="Q54" s="16">
        <v>6.2</v>
      </c>
      <c r="R54" s="35">
        <v>1.85565217391304</v>
      </c>
      <c r="S54" s="38">
        <v>1.0819143752446301</v>
      </c>
      <c r="T54" s="16">
        <v>0.209166666666667</v>
      </c>
      <c r="U54" s="16">
        <v>6.4583333333333298E-2</v>
      </c>
      <c r="V54" s="35">
        <v>1</v>
      </c>
      <c r="W54" s="39">
        <v>8</v>
      </c>
      <c r="X54" s="35">
        <v>53.8</v>
      </c>
      <c r="Y54" s="16">
        <v>2.2416666666666698</v>
      </c>
      <c r="Z54" s="18">
        <v>24</v>
      </c>
    </row>
    <row r="55" spans="1:26">
      <c r="A55" s="11" t="s">
        <v>365</v>
      </c>
      <c r="D55" s="30"/>
      <c r="J55" s="2">
        <v>54</v>
      </c>
      <c r="K55" s="234"/>
      <c r="L55" s="35">
        <v>25.76</v>
      </c>
      <c r="M55" s="35">
        <v>17.27</v>
      </c>
      <c r="N55" s="16">
        <v>24.4</v>
      </c>
      <c r="O55" s="16">
        <v>33.818684592247003</v>
      </c>
      <c r="P55" s="16">
        <v>25.82</v>
      </c>
      <c r="Q55" s="16">
        <v>33.818684592247003</v>
      </c>
      <c r="R55" s="35">
        <v>3.2533333333333299</v>
      </c>
      <c r="S55" s="38">
        <v>9.6624813120705699</v>
      </c>
      <c r="T55" s="16">
        <v>0.26895833333333302</v>
      </c>
      <c r="U55" s="16">
        <v>0.35227796450257298</v>
      </c>
      <c r="V55" s="35">
        <v>0.83</v>
      </c>
      <c r="W55" s="39">
        <v>7</v>
      </c>
      <c r="X55" s="35">
        <v>56</v>
      </c>
      <c r="Y55" s="16">
        <v>3.2941176470588198</v>
      </c>
      <c r="Z55" s="18">
        <v>17</v>
      </c>
    </row>
    <row r="56" spans="1:26">
      <c r="A56" s="11" t="s">
        <v>366</v>
      </c>
      <c r="D56" s="30"/>
      <c r="J56" s="2">
        <v>55</v>
      </c>
      <c r="K56" s="234"/>
      <c r="L56" s="35">
        <v>20.03</v>
      </c>
      <c r="M56" s="35">
        <v>21.8</v>
      </c>
      <c r="N56" s="16">
        <v>27.04</v>
      </c>
      <c r="O56" s="16">
        <v>41.014248208999597</v>
      </c>
      <c r="P56" s="16">
        <v>26.94</v>
      </c>
      <c r="Q56" s="16">
        <v>10.067969560623199</v>
      </c>
      <c r="R56" s="35">
        <v>6.0088888888888903</v>
      </c>
      <c r="S56" s="38">
        <v>4.1014248208999602</v>
      </c>
      <c r="T56" s="16">
        <v>0.28062500000000001</v>
      </c>
      <c r="U56" s="16">
        <v>0.10487468292315801</v>
      </c>
      <c r="V56" s="35">
        <v>1.5</v>
      </c>
      <c r="W56" s="39">
        <v>3.5</v>
      </c>
      <c r="X56" s="35">
        <v>63.2</v>
      </c>
      <c r="Y56" s="16">
        <v>7.0222222222222204</v>
      </c>
      <c r="Z56" s="18">
        <v>9</v>
      </c>
    </row>
    <row r="57" spans="1:26">
      <c r="A57" s="16" t="s">
        <v>367</v>
      </c>
      <c r="D57" s="30"/>
      <c r="J57" s="2">
        <v>56</v>
      </c>
      <c r="K57" s="234"/>
      <c r="L57" s="35">
        <v>25.2</v>
      </c>
      <c r="M57" s="35">
        <v>31.4</v>
      </c>
      <c r="N57" s="16">
        <v>8.6733333333333995</v>
      </c>
      <c r="O57" s="16">
        <v>21.815690908399599</v>
      </c>
      <c r="P57" s="16">
        <v>22.62</v>
      </c>
      <c r="Q57" s="16">
        <v>2.5477720930443102</v>
      </c>
      <c r="R57" s="35">
        <v>0.69386666666667196</v>
      </c>
      <c r="S57" s="38">
        <v>0.64163796789410599</v>
      </c>
      <c r="T57" s="16">
        <v>0.235625</v>
      </c>
      <c r="U57" s="16">
        <v>2.65392926358782E-2</v>
      </c>
      <c r="V57" s="39">
        <v>1.5</v>
      </c>
      <c r="W57" s="39">
        <v>3</v>
      </c>
      <c r="X57" s="35">
        <v>34.6</v>
      </c>
      <c r="Y57" s="16">
        <v>2.8833333333333302</v>
      </c>
      <c r="Z57" s="18">
        <v>12</v>
      </c>
    </row>
    <row r="58" spans="1:26">
      <c r="A58" s="16" t="s">
        <v>368</v>
      </c>
      <c r="D58" s="30"/>
      <c r="J58" s="2">
        <v>57</v>
      </c>
      <c r="K58" s="234"/>
      <c r="L58" s="35">
        <v>16.5</v>
      </c>
      <c r="M58" s="35">
        <v>21.5</v>
      </c>
      <c r="N58" s="16">
        <v>34.573333333333402</v>
      </c>
      <c r="O58" s="16">
        <v>35.876649808165801</v>
      </c>
      <c r="P58" s="16">
        <v>19.600000000000001</v>
      </c>
      <c r="Q58" s="16">
        <v>1.8275253108284399</v>
      </c>
      <c r="R58" s="35">
        <v>2.5609876543209902</v>
      </c>
      <c r="S58" s="38">
        <v>0.99657360578238297</v>
      </c>
      <c r="T58" s="16">
        <v>0.204166666666667</v>
      </c>
      <c r="U58" s="16">
        <v>1.9036721987796299E-2</v>
      </c>
      <c r="V58" s="39">
        <v>0.5</v>
      </c>
      <c r="W58" s="39">
        <v>5</v>
      </c>
      <c r="X58" s="35">
        <v>135.6</v>
      </c>
      <c r="Y58" s="16">
        <v>5.65</v>
      </c>
      <c r="Z58" s="18">
        <v>24</v>
      </c>
    </row>
    <row r="59" spans="1:26">
      <c r="A59" s="16" t="s">
        <v>369</v>
      </c>
      <c r="D59" s="30"/>
      <c r="J59" s="2">
        <v>58</v>
      </c>
      <c r="K59" s="234"/>
      <c r="L59" s="35">
        <v>22.5</v>
      </c>
      <c r="M59" s="35">
        <v>30.6</v>
      </c>
      <c r="N59" s="16">
        <v>34.393333333333402</v>
      </c>
      <c r="O59" s="16">
        <v>23.3519189383126</v>
      </c>
      <c r="P59" s="16">
        <v>18.38</v>
      </c>
      <c r="Q59" s="16">
        <v>1.15810515068495</v>
      </c>
      <c r="R59" s="35">
        <v>2.3719540229885099</v>
      </c>
      <c r="S59" s="38">
        <v>0.69707220711380902</v>
      </c>
      <c r="T59" s="16">
        <v>0.19145833333333301</v>
      </c>
      <c r="U59" s="16">
        <v>1.20635953196349E-2</v>
      </c>
      <c r="V59" s="35">
        <v>0.16</v>
      </c>
      <c r="W59" s="39">
        <v>6</v>
      </c>
      <c r="X59" s="35">
        <v>430</v>
      </c>
      <c r="Y59" s="16">
        <v>6.6583333333333297</v>
      </c>
      <c r="Z59" s="18">
        <v>48</v>
      </c>
    </row>
    <row r="60" spans="1:26">
      <c r="A60" s="28">
        <v>2011</v>
      </c>
      <c r="D60" s="30"/>
      <c r="J60" s="2">
        <v>59</v>
      </c>
      <c r="K60" s="234" t="s">
        <v>32</v>
      </c>
      <c r="L60" s="35">
        <v>14.31</v>
      </c>
      <c r="M60" s="35">
        <v>30.28</v>
      </c>
      <c r="N60" s="16">
        <v>26.72</v>
      </c>
      <c r="O60" s="16">
        <v>15.8</v>
      </c>
      <c r="P60" s="16">
        <v>16.71</v>
      </c>
      <c r="Q60" s="16">
        <v>14.81</v>
      </c>
      <c r="R60" s="35">
        <v>6.1709006928406502</v>
      </c>
      <c r="S60" s="38">
        <v>0.45797101449275401</v>
      </c>
      <c r="T60" s="16">
        <v>0.17406250000000001</v>
      </c>
      <c r="U60" s="16">
        <v>0.154270833333333</v>
      </c>
      <c r="V60" s="35">
        <v>0.66</v>
      </c>
      <c r="W60" s="39">
        <v>4</v>
      </c>
      <c r="X60" s="35">
        <v>69.8</v>
      </c>
      <c r="Y60" s="16">
        <v>5.81666666666667</v>
      </c>
      <c r="Z60" s="18">
        <v>12</v>
      </c>
    </row>
    <row r="61" spans="1:26">
      <c r="A61" s="11"/>
      <c r="D61" s="30"/>
      <c r="J61" s="2">
        <v>60</v>
      </c>
      <c r="K61" s="234"/>
      <c r="L61" s="35">
        <v>16.45</v>
      </c>
      <c r="M61" s="35">
        <v>21.768550395965601</v>
      </c>
      <c r="N61" s="16">
        <v>20.92</v>
      </c>
      <c r="O61" s="16">
        <v>15.902899208068799</v>
      </c>
      <c r="P61" s="16">
        <v>18.45</v>
      </c>
      <c r="Q61" s="16">
        <v>14.91</v>
      </c>
      <c r="R61" s="35">
        <v>4.8314087759815196</v>
      </c>
      <c r="S61" s="38">
        <v>1.1359213720049099</v>
      </c>
      <c r="T61" s="16">
        <v>0.19218750000000001</v>
      </c>
      <c r="U61" s="16">
        <v>0.15531249999999999</v>
      </c>
      <c r="V61" s="35">
        <v>0.83</v>
      </c>
      <c r="W61" s="39">
        <v>4</v>
      </c>
      <c r="X61" s="35">
        <v>47.7</v>
      </c>
      <c r="Y61" s="16">
        <v>3.9750000000000001</v>
      </c>
      <c r="Z61" s="18">
        <v>12</v>
      </c>
    </row>
    <row r="62" spans="1:26">
      <c r="A62" s="11"/>
      <c r="D62" s="30"/>
      <c r="J62" s="2">
        <v>61</v>
      </c>
      <c r="K62" s="234"/>
      <c r="L62" s="35">
        <v>16.309999999999999</v>
      </c>
      <c r="M62" s="35">
        <v>21.44</v>
      </c>
      <c r="N62" s="16">
        <v>28.66</v>
      </c>
      <c r="O62" s="16">
        <v>17.239999999999998</v>
      </c>
      <c r="P62" s="16">
        <v>15.352</v>
      </c>
      <c r="Q62" s="16">
        <v>12.25</v>
      </c>
      <c r="R62" s="35">
        <v>3.8213333333333299</v>
      </c>
      <c r="S62" s="38">
        <v>1.11225806451613</v>
      </c>
      <c r="T62" s="16">
        <v>0.15991666666666701</v>
      </c>
      <c r="U62" s="16">
        <v>0.12760416666666699</v>
      </c>
      <c r="V62" s="35">
        <v>0.5</v>
      </c>
      <c r="W62" s="35">
        <v>1.83</v>
      </c>
      <c r="X62" s="35">
        <v>71.400000000000006</v>
      </c>
      <c r="Y62" s="16">
        <v>5.95</v>
      </c>
      <c r="Z62" s="18">
        <v>12</v>
      </c>
    </row>
    <row r="63" spans="1:26">
      <c r="A63" s="11">
        <v>2012</v>
      </c>
      <c r="D63" s="30"/>
      <c r="J63" s="2">
        <v>62</v>
      </c>
      <c r="K63" s="234"/>
      <c r="L63" s="35">
        <v>25.54</v>
      </c>
      <c r="M63" s="35">
        <v>29.2</v>
      </c>
      <c r="N63" s="16">
        <v>24.78</v>
      </c>
      <c r="O63" s="16">
        <v>2.6544868946075999</v>
      </c>
      <c r="P63" s="16">
        <v>16.579999999999998</v>
      </c>
      <c r="Q63" s="16">
        <v>12.67</v>
      </c>
      <c r="R63" s="35">
        <v>5.7228637413394896</v>
      </c>
      <c r="S63" s="38">
        <v>0.33901492906865899</v>
      </c>
      <c r="T63" s="16">
        <v>0.17270833333333299</v>
      </c>
      <c r="U63" s="16">
        <v>0.13197916666666701</v>
      </c>
      <c r="V63" s="35">
        <v>0.83</v>
      </c>
      <c r="W63" s="16">
        <v>2</v>
      </c>
      <c r="X63" s="35">
        <v>61.6</v>
      </c>
      <c r="Y63" s="16">
        <v>5.1333333333333302</v>
      </c>
      <c r="Z63" s="18">
        <v>12</v>
      </c>
    </row>
    <row r="64" spans="1:26">
      <c r="A64" s="11"/>
      <c r="D64" s="30"/>
      <c r="J64" s="2">
        <v>63</v>
      </c>
      <c r="K64" s="234"/>
      <c r="L64" s="35">
        <v>26</v>
      </c>
      <c r="M64" s="35">
        <v>29</v>
      </c>
      <c r="N64" s="16">
        <v>18.12</v>
      </c>
      <c r="O64" s="16">
        <v>23.433951091766399</v>
      </c>
      <c r="P64" s="16">
        <v>12.82</v>
      </c>
      <c r="Q64" s="16">
        <v>7.45</v>
      </c>
      <c r="R64" s="35">
        <v>1.8120000000000001</v>
      </c>
      <c r="S64" s="38">
        <v>0.72104464897742804</v>
      </c>
      <c r="T64" s="16">
        <v>0.133541666666667</v>
      </c>
      <c r="U64" s="16">
        <v>7.7604166666666696E-2</v>
      </c>
      <c r="V64" s="35">
        <v>0.33</v>
      </c>
      <c r="W64" s="16">
        <v>5</v>
      </c>
      <c r="X64" s="35">
        <v>164.8</v>
      </c>
      <c r="Y64" s="16">
        <v>6.87</v>
      </c>
      <c r="Z64" s="18">
        <v>16</v>
      </c>
    </row>
    <row r="65" spans="1:26">
      <c r="A65" s="11"/>
      <c r="D65" s="30"/>
      <c r="J65" s="2">
        <v>64</v>
      </c>
      <c r="K65" s="234"/>
      <c r="L65" s="35">
        <v>25.16</v>
      </c>
      <c r="M65" s="35">
        <v>29.1</v>
      </c>
      <c r="N65" s="16">
        <v>15.42</v>
      </c>
      <c r="O65" s="16">
        <v>19.0376728773116</v>
      </c>
      <c r="P65" s="16">
        <v>15.2</v>
      </c>
      <c r="Q65" s="16">
        <v>10.0376728773116</v>
      </c>
      <c r="R65" s="35">
        <v>1.71333333333333</v>
      </c>
      <c r="S65" s="38">
        <v>0.65647147852798604</v>
      </c>
      <c r="T65" s="16">
        <v>0.15833333333333299</v>
      </c>
      <c r="U65" s="16">
        <v>0.104559092471996</v>
      </c>
      <c r="V65" s="35">
        <v>0.83</v>
      </c>
      <c r="W65" s="16">
        <v>2</v>
      </c>
      <c r="X65" s="35">
        <v>97.6</v>
      </c>
      <c r="Y65" s="16">
        <v>8.1333333333333293</v>
      </c>
      <c r="Z65" s="18">
        <v>12</v>
      </c>
    </row>
    <row r="66" spans="1:26">
      <c r="A66" s="11">
        <v>2013</v>
      </c>
      <c r="D66" s="30"/>
      <c r="J66" s="2">
        <v>65</v>
      </c>
      <c r="K66" s="234"/>
      <c r="L66" s="35">
        <v>21</v>
      </c>
      <c r="M66" s="35">
        <v>33.5</v>
      </c>
      <c r="N66" s="16">
        <v>20.86</v>
      </c>
      <c r="O66" s="16">
        <v>0.17123818397519799</v>
      </c>
      <c r="P66" s="16">
        <v>13.95</v>
      </c>
      <c r="Q66" s="16">
        <v>18.171238183975099</v>
      </c>
      <c r="R66" s="35">
        <v>4.8175519630485004</v>
      </c>
      <c r="S66" s="38">
        <v>1.42698486645998E-2</v>
      </c>
      <c r="T66" s="16">
        <v>0.14531250000000001</v>
      </c>
      <c r="U66" s="16">
        <v>0.189283731083074</v>
      </c>
      <c r="V66" s="35">
        <v>1.1599999999999999</v>
      </c>
      <c r="W66" s="16">
        <v>2</v>
      </c>
      <c r="X66" s="35">
        <v>42.8</v>
      </c>
      <c r="Y66" s="16">
        <v>3.56666666666667</v>
      </c>
      <c r="Z66" s="18">
        <v>12</v>
      </c>
    </row>
    <row r="67" spans="1:26">
      <c r="A67" s="11">
        <v>2013</v>
      </c>
      <c r="D67" s="30"/>
      <c r="J67" s="2">
        <v>66</v>
      </c>
      <c r="K67" s="234"/>
      <c r="L67" s="35">
        <v>20.71</v>
      </c>
      <c r="M67" s="35">
        <v>22</v>
      </c>
      <c r="N67" s="16">
        <v>22.76</v>
      </c>
      <c r="O67" s="16">
        <v>20.86</v>
      </c>
      <c r="P67" s="16">
        <v>16.55</v>
      </c>
      <c r="Q67" s="16">
        <v>19.350000000000001</v>
      </c>
      <c r="R67" s="35">
        <v>4.8841201716738203</v>
      </c>
      <c r="S67" s="38">
        <v>3.7927272727272698</v>
      </c>
      <c r="T67" s="16">
        <v>0.172395833333333</v>
      </c>
      <c r="U67" s="16">
        <v>0.20156250000000001</v>
      </c>
      <c r="V67" s="35">
        <v>1.1599999999999999</v>
      </c>
      <c r="W67" s="16">
        <v>2</v>
      </c>
      <c r="X67" s="35">
        <v>26.8</v>
      </c>
      <c r="Y67" s="16">
        <v>2.9777777777777801</v>
      </c>
      <c r="Z67" s="18">
        <v>9</v>
      </c>
    </row>
    <row r="68" spans="1:26">
      <c r="A68" s="29">
        <v>2015</v>
      </c>
      <c r="D68" s="30"/>
      <c r="J68" s="2">
        <v>67</v>
      </c>
      <c r="K68" s="234"/>
      <c r="L68" s="35">
        <v>19.82</v>
      </c>
      <c r="M68" s="35">
        <v>30.66</v>
      </c>
      <c r="N68" s="16">
        <v>47</v>
      </c>
      <c r="O68" s="16">
        <v>32.077800000000003</v>
      </c>
      <c r="P68" s="16">
        <v>16.47</v>
      </c>
      <c r="Q68" s="16">
        <v>12.0778</v>
      </c>
      <c r="R68" s="35">
        <v>4.4761904761904798</v>
      </c>
      <c r="S68" s="38">
        <v>0.41931764705882402</v>
      </c>
      <c r="T68" s="16">
        <v>0.17156250000000001</v>
      </c>
      <c r="U68" s="16">
        <v>0.12581041666666701</v>
      </c>
      <c r="V68" s="35">
        <v>0.5</v>
      </c>
      <c r="W68" s="16">
        <v>2.16</v>
      </c>
      <c r="X68" s="40">
        <v>121.6</v>
      </c>
      <c r="Y68" s="16">
        <v>11.054545454545501</v>
      </c>
      <c r="Z68" s="19">
        <v>11</v>
      </c>
    </row>
    <row r="69" spans="1:26">
      <c r="A69" s="11" t="s">
        <v>187</v>
      </c>
      <c r="D69" s="30"/>
      <c r="J69" s="2">
        <v>68</v>
      </c>
      <c r="K69" s="234"/>
      <c r="L69" s="35">
        <v>17.66</v>
      </c>
      <c r="M69" s="35">
        <v>24.72</v>
      </c>
      <c r="N69" s="16">
        <v>14</v>
      </c>
      <c r="O69" s="16">
        <v>27.1646</v>
      </c>
      <c r="P69" s="16">
        <v>10.68</v>
      </c>
      <c r="Q69" s="16">
        <v>2.1646000000000001</v>
      </c>
      <c r="R69" s="35">
        <v>7</v>
      </c>
      <c r="S69" s="38">
        <v>4.5274333333333301</v>
      </c>
      <c r="T69" s="16">
        <v>0.11125</v>
      </c>
      <c r="U69" s="16">
        <v>2.2547916666666699E-2</v>
      </c>
      <c r="V69" s="35">
        <v>1.5</v>
      </c>
      <c r="W69" s="16">
        <v>1.83</v>
      </c>
      <c r="X69" s="35">
        <v>59.6</v>
      </c>
      <c r="Y69" s="16">
        <v>2.4833333333333298</v>
      </c>
      <c r="Z69" s="18">
        <v>24</v>
      </c>
    </row>
    <row r="70" spans="1:26">
      <c r="A70" s="11" t="s">
        <v>189</v>
      </c>
      <c r="D70" s="30"/>
      <c r="J70" s="2">
        <v>69</v>
      </c>
      <c r="K70" s="234"/>
      <c r="L70" s="35">
        <v>24.33</v>
      </c>
      <c r="M70" s="35">
        <v>30.82</v>
      </c>
      <c r="N70" s="16">
        <v>35.46</v>
      </c>
      <c r="O70" s="16">
        <v>18.4026</v>
      </c>
      <c r="P70" s="16">
        <v>11.98</v>
      </c>
      <c r="Q70" s="16">
        <v>1.4026000000000001</v>
      </c>
      <c r="R70" s="35">
        <v>2.5328571428571398</v>
      </c>
      <c r="S70" s="38">
        <v>0.56623384615384598</v>
      </c>
      <c r="T70" s="16">
        <v>0.12479166666666699</v>
      </c>
      <c r="U70" s="16">
        <v>1.46104166666667E-2</v>
      </c>
      <c r="V70" s="35">
        <v>0.83</v>
      </c>
      <c r="W70" s="16">
        <v>4</v>
      </c>
      <c r="X70" s="35">
        <v>309.2</v>
      </c>
      <c r="Y70" s="16">
        <v>12.883333333333301</v>
      </c>
      <c r="Z70" s="18">
        <v>24</v>
      </c>
    </row>
    <row r="71" spans="1:26">
      <c r="A71" s="11" t="s">
        <v>191</v>
      </c>
      <c r="D71" s="30"/>
      <c r="J71" s="2">
        <v>70</v>
      </c>
      <c r="K71" s="234"/>
      <c r="L71" s="35">
        <v>19.329999999999998</v>
      </c>
      <c r="M71" s="35">
        <v>28.11</v>
      </c>
      <c r="N71" s="16">
        <v>20.78</v>
      </c>
      <c r="O71" s="16">
        <v>5.7313999999999998</v>
      </c>
      <c r="P71" s="16">
        <v>16.45</v>
      </c>
      <c r="Q71" s="16">
        <v>15.731400000000001</v>
      </c>
      <c r="R71" s="35">
        <v>5.9371428571428604</v>
      </c>
      <c r="S71" s="38">
        <v>1.14628</v>
      </c>
      <c r="T71" s="16">
        <v>0.171354166666667</v>
      </c>
      <c r="U71" s="16">
        <v>0.16386875000000001</v>
      </c>
      <c r="V71" s="35">
        <v>1</v>
      </c>
      <c r="W71" s="16">
        <v>5</v>
      </c>
      <c r="X71" s="35">
        <v>50.8</v>
      </c>
      <c r="Y71" s="16">
        <v>4.2333333333333298</v>
      </c>
      <c r="Z71" s="18">
        <v>12</v>
      </c>
    </row>
    <row r="72" spans="1:26">
      <c r="A72" s="11">
        <v>2017</v>
      </c>
      <c r="D72" s="30"/>
      <c r="J72" s="2">
        <v>71</v>
      </c>
      <c r="K72" s="234"/>
      <c r="L72" s="35">
        <v>19.87</v>
      </c>
      <c r="M72" s="35">
        <v>28.33</v>
      </c>
      <c r="N72" s="16">
        <v>8.3741999999999894</v>
      </c>
      <c r="O72" s="16">
        <v>16.374199999999998</v>
      </c>
      <c r="P72" s="16">
        <v>17.25</v>
      </c>
      <c r="Q72" s="16">
        <v>10.3742</v>
      </c>
      <c r="R72" s="35">
        <v>4.5760655737704896</v>
      </c>
      <c r="S72" s="38">
        <v>1.92637647058824</v>
      </c>
      <c r="T72" s="16">
        <v>0.1796875</v>
      </c>
      <c r="U72" s="16">
        <v>0.10806458333333301</v>
      </c>
      <c r="V72" s="35">
        <v>1.33</v>
      </c>
      <c r="W72" s="16">
        <v>5.16</v>
      </c>
      <c r="X72" s="35">
        <v>31.2</v>
      </c>
      <c r="Y72" s="16">
        <v>1.6421052631578901</v>
      </c>
      <c r="Z72" s="18">
        <v>19</v>
      </c>
    </row>
    <row r="73" spans="1:26">
      <c r="A73" s="11"/>
      <c r="D73" s="30"/>
      <c r="J73" s="2">
        <v>72</v>
      </c>
      <c r="K73" s="234"/>
      <c r="L73" s="35">
        <v>17.11</v>
      </c>
      <c r="M73" s="35">
        <v>22.84</v>
      </c>
      <c r="N73" s="16">
        <v>12.7766</v>
      </c>
      <c r="O73" s="16">
        <v>20.776599999999998</v>
      </c>
      <c r="P73" s="16">
        <v>12.03</v>
      </c>
      <c r="Q73" s="16">
        <v>10.7766</v>
      </c>
      <c r="R73" s="35">
        <v>8.5177333333333305</v>
      </c>
      <c r="S73" s="38">
        <v>3.83376875551633</v>
      </c>
      <c r="T73" s="16">
        <v>0.12531249999999999</v>
      </c>
      <c r="U73" s="16">
        <v>0.11225625</v>
      </c>
      <c r="V73" s="35">
        <v>1</v>
      </c>
      <c r="W73" s="16">
        <v>5</v>
      </c>
      <c r="X73" s="35">
        <v>43.6</v>
      </c>
      <c r="Y73" s="16">
        <v>1.81666666666667</v>
      </c>
      <c r="Z73" s="18">
        <v>24</v>
      </c>
    </row>
    <row r="74" spans="1:26">
      <c r="A74" s="11"/>
      <c r="J74" s="2">
        <v>73</v>
      </c>
      <c r="K74" s="234"/>
      <c r="L74" s="35">
        <v>23.14</v>
      </c>
      <c r="M74" s="35">
        <v>30.33</v>
      </c>
      <c r="N74" s="16">
        <v>6.4813999999999998</v>
      </c>
      <c r="O74" s="16">
        <v>6.4813999999999998</v>
      </c>
      <c r="P74" s="16">
        <v>12.21</v>
      </c>
      <c r="Q74" s="16">
        <v>9.4814000000000007</v>
      </c>
      <c r="R74" s="35">
        <v>4.32093333333333</v>
      </c>
      <c r="S74" s="38">
        <v>0.37036571428571402</v>
      </c>
      <c r="T74" s="16">
        <v>0.12718750000000001</v>
      </c>
      <c r="U74" s="16">
        <v>9.8764583333333295E-2</v>
      </c>
      <c r="V74" s="35">
        <v>1</v>
      </c>
      <c r="W74" s="35">
        <v>5.5</v>
      </c>
      <c r="X74" s="35">
        <v>50.8</v>
      </c>
      <c r="Y74" s="16">
        <v>2.1166666666666698</v>
      </c>
      <c r="Z74" s="18">
        <v>24</v>
      </c>
    </row>
    <row r="75" spans="1:26">
      <c r="A75" s="29" t="s">
        <v>290</v>
      </c>
      <c r="J75" s="2">
        <v>74</v>
      </c>
      <c r="K75" s="234"/>
      <c r="L75" s="35">
        <v>15.45</v>
      </c>
      <c r="M75" s="35">
        <v>24.33</v>
      </c>
      <c r="N75" s="16">
        <v>27.0266666666666</v>
      </c>
      <c r="O75" s="16">
        <v>7.4176712226868098</v>
      </c>
      <c r="P75" s="16">
        <v>17.82</v>
      </c>
      <c r="Q75" s="16">
        <v>7.4176712226868098</v>
      </c>
      <c r="R75" s="35">
        <v>9.0088888888888707</v>
      </c>
      <c r="S75" s="38">
        <v>3.6483713828192901</v>
      </c>
      <c r="T75" s="16">
        <v>0.18562500000000001</v>
      </c>
      <c r="U75" s="16">
        <v>7.7267408569654306E-2</v>
      </c>
      <c r="V75" s="35">
        <v>0.66</v>
      </c>
      <c r="W75" s="39">
        <v>6.5</v>
      </c>
      <c r="X75" s="35">
        <v>32.200000000000003</v>
      </c>
      <c r="Y75" s="16">
        <v>9.1999999999999993</v>
      </c>
      <c r="Z75" s="18">
        <v>3.5</v>
      </c>
    </row>
    <row r="76" spans="1:26">
      <c r="A76" s="29" t="s">
        <v>194</v>
      </c>
      <c r="J76" s="2">
        <v>75</v>
      </c>
      <c r="K76" s="234"/>
      <c r="L76" s="35">
        <v>18.329999999999998</v>
      </c>
      <c r="M76" s="35">
        <v>24.33</v>
      </c>
      <c r="N76" s="16">
        <v>39.726666666666603</v>
      </c>
      <c r="O76" s="16">
        <v>29.724666666666799</v>
      </c>
      <c r="P76" s="16">
        <v>18.579999999999998</v>
      </c>
      <c r="Q76" s="16">
        <v>14.724666666666799</v>
      </c>
      <c r="R76" s="35">
        <v>4.1817543859649096</v>
      </c>
      <c r="S76" s="38">
        <v>3.4970196078431499</v>
      </c>
      <c r="T76" s="16">
        <v>0.193541666666667</v>
      </c>
      <c r="U76" s="16">
        <v>0.153381944444446</v>
      </c>
      <c r="V76" s="35">
        <v>0.83</v>
      </c>
      <c r="W76" s="16">
        <v>2.83</v>
      </c>
      <c r="X76" s="35">
        <v>101.4</v>
      </c>
      <c r="Y76" s="16">
        <v>8.4499999999999993</v>
      </c>
      <c r="Z76" s="18">
        <v>12</v>
      </c>
    </row>
    <row r="77" spans="1:26">
      <c r="A77" s="29" t="s">
        <v>195</v>
      </c>
      <c r="J77" s="2">
        <v>76</v>
      </c>
      <c r="K77" s="234"/>
      <c r="L77" s="35">
        <v>24.5</v>
      </c>
      <c r="M77" s="35">
        <v>28.35</v>
      </c>
      <c r="N77" s="16">
        <v>24.16</v>
      </c>
      <c r="O77" s="16">
        <v>22.16</v>
      </c>
      <c r="P77" s="16">
        <v>20.94</v>
      </c>
      <c r="Q77" s="16">
        <v>11.16</v>
      </c>
      <c r="R77" s="35">
        <v>2.1963636363636398</v>
      </c>
      <c r="S77" s="38">
        <v>1.92695652173913</v>
      </c>
      <c r="T77" s="16">
        <v>0.21812500000000001</v>
      </c>
      <c r="U77" s="16">
        <v>0.11625000000000001</v>
      </c>
      <c r="V77" s="35">
        <v>0.5</v>
      </c>
      <c r="W77" s="16">
        <v>2.83</v>
      </c>
      <c r="X77" s="35">
        <v>34</v>
      </c>
      <c r="Y77" s="16">
        <v>2.8333333333333299</v>
      </c>
      <c r="Z77" s="18">
        <v>12</v>
      </c>
    </row>
    <row r="78" spans="1:26">
      <c r="A78" s="11" t="s">
        <v>359</v>
      </c>
      <c r="J78" s="2">
        <v>77</v>
      </c>
      <c r="K78" s="234"/>
      <c r="L78" s="35">
        <v>31.29</v>
      </c>
      <c r="M78" s="35">
        <v>28.6</v>
      </c>
      <c r="N78" s="16">
        <v>8.76</v>
      </c>
      <c r="O78" s="16">
        <v>7.4176712226868098</v>
      </c>
      <c r="P78" s="16">
        <v>7</v>
      </c>
      <c r="Q78" s="16">
        <v>7.4176712226868098</v>
      </c>
      <c r="R78" s="35">
        <v>1.9466666666666701</v>
      </c>
      <c r="S78" s="38">
        <v>1.48353424453736</v>
      </c>
      <c r="T78" s="16">
        <v>7.2916666666666699E-2</v>
      </c>
      <c r="U78" s="16">
        <v>7.7267408569654306E-2</v>
      </c>
      <c r="V78" s="35">
        <v>2.33</v>
      </c>
      <c r="W78" s="35">
        <v>5.5</v>
      </c>
      <c r="X78" s="35">
        <v>34.799999999999997</v>
      </c>
      <c r="Y78" s="16">
        <v>5.8</v>
      </c>
      <c r="Z78" s="18">
        <v>6</v>
      </c>
    </row>
    <row r="79" spans="1:26">
      <c r="A79" s="11" t="s">
        <v>360</v>
      </c>
      <c r="J79" s="2">
        <v>78</v>
      </c>
      <c r="K79" s="234"/>
      <c r="L79" s="35">
        <v>26.84</v>
      </c>
      <c r="M79" s="35">
        <v>26.5</v>
      </c>
      <c r="N79" s="16">
        <v>22.213333333333399</v>
      </c>
      <c r="O79" s="16">
        <v>26.534088306427002</v>
      </c>
      <c r="P79" s="16">
        <v>15.98</v>
      </c>
      <c r="Q79" s="16">
        <v>12.8</v>
      </c>
      <c r="R79" s="35">
        <v>1.3883333333333401</v>
      </c>
      <c r="S79" s="38">
        <v>2.52705602918352</v>
      </c>
      <c r="T79" s="16">
        <v>0.16645833333333299</v>
      </c>
      <c r="U79" s="16">
        <v>0.133333333333333</v>
      </c>
      <c r="V79" s="39">
        <v>1</v>
      </c>
      <c r="W79" s="35">
        <v>2.5</v>
      </c>
      <c r="X79" s="35">
        <v>149.80000000000001</v>
      </c>
      <c r="Y79" s="16">
        <v>7.8842105263157896</v>
      </c>
      <c r="Z79" s="18">
        <v>19</v>
      </c>
    </row>
    <row r="80" spans="1:26">
      <c r="A80" s="11" t="s">
        <v>361</v>
      </c>
      <c r="J80" s="2">
        <v>79</v>
      </c>
      <c r="K80" s="234"/>
      <c r="L80" s="35">
        <v>27</v>
      </c>
      <c r="M80" s="35">
        <v>29.4</v>
      </c>
      <c r="N80" s="16">
        <v>13.72</v>
      </c>
      <c r="O80" s="16">
        <v>5.0477638149262001</v>
      </c>
      <c r="P80" s="16">
        <v>15.6</v>
      </c>
      <c r="Q80" s="16">
        <v>11.3818888187408</v>
      </c>
      <c r="R80" s="35">
        <v>1.4442105263157901</v>
      </c>
      <c r="S80" s="38">
        <v>1.1217252922058201</v>
      </c>
      <c r="T80" s="16">
        <v>0.16250000000000001</v>
      </c>
      <c r="U80" s="16">
        <v>0.118561341861883</v>
      </c>
      <c r="V80" s="35">
        <v>0.33</v>
      </c>
      <c r="W80" s="35">
        <v>2.5</v>
      </c>
      <c r="X80" s="35">
        <v>31.4</v>
      </c>
      <c r="Y80" s="16">
        <v>3.14</v>
      </c>
      <c r="Z80" s="18">
        <v>10</v>
      </c>
    </row>
    <row r="81" spans="1:26">
      <c r="A81" s="11" t="s">
        <v>362</v>
      </c>
      <c r="J81" s="2">
        <v>80</v>
      </c>
      <c r="K81" s="234"/>
      <c r="L81" s="35">
        <v>25.11</v>
      </c>
      <c r="M81" s="35">
        <v>27.3</v>
      </c>
      <c r="N81" s="16">
        <v>15.7333333333334</v>
      </c>
      <c r="O81" s="16">
        <v>13.3936991341908</v>
      </c>
      <c r="P81" s="16">
        <v>14.64</v>
      </c>
      <c r="Q81" s="16">
        <v>14</v>
      </c>
      <c r="R81" s="35">
        <v>5.2444444444444702</v>
      </c>
      <c r="S81" s="38">
        <v>2.4352180243983299</v>
      </c>
      <c r="T81" s="16">
        <v>0.1525</v>
      </c>
      <c r="U81" s="16">
        <v>0.14583333333333301</v>
      </c>
      <c r="V81" s="35">
        <v>3.5</v>
      </c>
      <c r="W81" s="35">
        <v>5</v>
      </c>
      <c r="X81" s="35">
        <v>50.4</v>
      </c>
      <c r="Y81" s="16">
        <v>12.6</v>
      </c>
      <c r="Z81" s="18">
        <v>4</v>
      </c>
    </row>
    <row r="82" spans="1:26">
      <c r="A82" s="11" t="s">
        <v>363</v>
      </c>
      <c r="J82" s="2">
        <v>81</v>
      </c>
      <c r="K82" s="234"/>
      <c r="L82" s="35">
        <v>27.2</v>
      </c>
      <c r="M82" s="35">
        <v>27.5</v>
      </c>
      <c r="N82" s="16">
        <v>19.253333333333401</v>
      </c>
      <c r="O82" s="16">
        <v>11.9706862576802</v>
      </c>
      <c r="P82" s="16">
        <v>14.52</v>
      </c>
      <c r="Q82" s="16">
        <v>10.8</v>
      </c>
      <c r="R82" s="35">
        <v>1.75030303030304</v>
      </c>
      <c r="S82" s="38">
        <v>2.9926715644200499</v>
      </c>
      <c r="T82" s="16">
        <v>0.15125</v>
      </c>
      <c r="U82" s="16">
        <v>0.1125</v>
      </c>
      <c r="V82" s="35">
        <v>0.83</v>
      </c>
      <c r="W82" s="39">
        <v>5.5</v>
      </c>
      <c r="X82" s="35">
        <v>62</v>
      </c>
      <c r="Y82" s="16">
        <v>5.1666666666666696</v>
      </c>
      <c r="Z82" s="18">
        <v>12</v>
      </c>
    </row>
    <row r="83" spans="1:26">
      <c r="A83" s="11" t="s">
        <v>364</v>
      </c>
      <c r="J83" s="2">
        <v>82</v>
      </c>
      <c r="K83" s="234"/>
      <c r="L83" s="35">
        <v>27.9</v>
      </c>
      <c r="M83" s="35">
        <v>31.3</v>
      </c>
      <c r="N83" s="16">
        <v>13.7</v>
      </c>
      <c r="O83" s="16">
        <v>8.01543782234201</v>
      </c>
      <c r="P83" s="16">
        <v>12.58</v>
      </c>
      <c r="Q83" s="16">
        <v>11.2</v>
      </c>
      <c r="R83" s="35">
        <v>1.1416666666666699</v>
      </c>
      <c r="S83" s="38">
        <v>0.21374500859578699</v>
      </c>
      <c r="T83" s="16">
        <v>0.131041666666667</v>
      </c>
      <c r="U83" s="16">
        <v>0.116666666666667</v>
      </c>
      <c r="V83" s="35">
        <v>1.5</v>
      </c>
      <c r="W83" s="39">
        <v>9</v>
      </c>
      <c r="X83" s="35">
        <v>53.8</v>
      </c>
      <c r="Y83" s="16">
        <v>2.2416666666666698</v>
      </c>
      <c r="Z83" s="18">
        <v>24</v>
      </c>
    </row>
    <row r="84" spans="1:26">
      <c r="A84" s="11" t="s">
        <v>365</v>
      </c>
      <c r="J84" s="2">
        <v>83</v>
      </c>
      <c r="K84" s="234"/>
      <c r="L84" s="35">
        <v>26.53</v>
      </c>
      <c r="M84" s="35">
        <v>22.67</v>
      </c>
      <c r="N84" s="16">
        <v>18.260000000000002</v>
      </c>
      <c r="O84" s="16">
        <v>26.7734595870972</v>
      </c>
      <c r="P84" s="16">
        <v>18.02</v>
      </c>
      <c r="Q84" s="16">
        <v>26.7734595870972</v>
      </c>
      <c r="R84" s="35">
        <v>2.4346666666666699</v>
      </c>
      <c r="S84" s="38">
        <v>6.6933648967743</v>
      </c>
      <c r="T84" s="16">
        <v>0.18770833333333301</v>
      </c>
      <c r="U84" s="16">
        <v>0.278890204032263</v>
      </c>
      <c r="V84" s="35">
        <v>1</v>
      </c>
      <c r="W84" s="39">
        <v>10</v>
      </c>
      <c r="X84" s="35">
        <v>56</v>
      </c>
      <c r="Y84" s="16">
        <v>3.2941176470588198</v>
      </c>
      <c r="Z84" s="18">
        <v>17</v>
      </c>
    </row>
    <row r="85" spans="1:26">
      <c r="A85" s="11" t="s">
        <v>366</v>
      </c>
      <c r="J85" s="2">
        <v>84</v>
      </c>
      <c r="K85" s="234"/>
      <c r="L85" s="35">
        <v>25.41</v>
      </c>
      <c r="M85" s="35">
        <v>25.74</v>
      </c>
      <c r="N85" s="16">
        <v>16.6733333333334</v>
      </c>
      <c r="O85" s="16">
        <v>29.111663556099</v>
      </c>
      <c r="P85" s="16">
        <v>16.420000000000002</v>
      </c>
      <c r="Q85" s="16">
        <v>5.8838725090026003</v>
      </c>
      <c r="R85" s="35">
        <v>3.7051851851851998</v>
      </c>
      <c r="S85" s="38">
        <v>2.77253938629514</v>
      </c>
      <c r="T85" s="16">
        <v>0.17104166666666701</v>
      </c>
      <c r="U85" s="16">
        <v>6.1290338635443802E-2</v>
      </c>
      <c r="V85" s="35">
        <v>3.5</v>
      </c>
      <c r="W85" s="39">
        <v>5</v>
      </c>
      <c r="X85" s="35">
        <v>63.2</v>
      </c>
      <c r="Y85" s="16">
        <v>7.0222222222222204</v>
      </c>
      <c r="Z85" s="18">
        <v>9</v>
      </c>
    </row>
    <row r="86" spans="1:26">
      <c r="A86" s="16" t="s">
        <v>367</v>
      </c>
      <c r="J86" s="2">
        <v>85</v>
      </c>
      <c r="K86" s="234"/>
      <c r="L86" s="35">
        <v>25.88</v>
      </c>
      <c r="M86" s="35">
        <v>30.4</v>
      </c>
      <c r="N86" s="16">
        <v>8.0000000000001806E-2</v>
      </c>
      <c r="O86" s="16">
        <v>6.2675636891476003</v>
      </c>
      <c r="P86" s="16">
        <v>12.92</v>
      </c>
      <c r="Q86" s="16">
        <v>0.23694137336892901</v>
      </c>
      <c r="R86" s="35">
        <v>5.9259259259260601E-3</v>
      </c>
      <c r="S86" s="38">
        <v>0.109957257704344</v>
      </c>
      <c r="T86" s="16">
        <v>0.134583333333333</v>
      </c>
      <c r="U86" s="16">
        <v>2.4681393059263401E-3</v>
      </c>
      <c r="V86" s="39">
        <v>1.5</v>
      </c>
      <c r="W86" s="39">
        <v>4</v>
      </c>
      <c r="X86" s="35">
        <v>34.6</v>
      </c>
      <c r="Y86" s="16">
        <v>2.8833333333333302</v>
      </c>
      <c r="Z86" s="18">
        <v>12</v>
      </c>
    </row>
    <row r="87" spans="1:26">
      <c r="A87" s="16" t="s">
        <v>368</v>
      </c>
      <c r="J87" s="2">
        <v>86</v>
      </c>
      <c r="K87" s="234"/>
      <c r="L87" s="35">
        <v>28.5</v>
      </c>
      <c r="M87" s="35">
        <v>20.2</v>
      </c>
      <c r="N87" s="16">
        <v>23.213333333333399</v>
      </c>
      <c r="O87" s="16">
        <v>25.278552945589801</v>
      </c>
      <c r="P87" s="16">
        <v>10.82</v>
      </c>
      <c r="Q87" s="16">
        <v>2.2968141249313998</v>
      </c>
      <c r="R87" s="35">
        <v>1.6009195402298899</v>
      </c>
      <c r="S87" s="38">
        <v>1.3304501550310399</v>
      </c>
      <c r="T87" s="16">
        <v>0.11270833333333299</v>
      </c>
      <c r="U87" s="16">
        <v>2.3925147134702101E-2</v>
      </c>
      <c r="V87" s="39">
        <v>1</v>
      </c>
      <c r="W87" s="39">
        <v>5.5</v>
      </c>
      <c r="X87" s="35">
        <v>135.6</v>
      </c>
      <c r="Y87" s="16">
        <v>5.65</v>
      </c>
      <c r="Z87" s="18">
        <v>24</v>
      </c>
    </row>
    <row r="88" spans="1:26">
      <c r="A88" s="16" t="s">
        <v>369</v>
      </c>
      <c r="J88" s="2">
        <v>87</v>
      </c>
      <c r="K88" s="234"/>
      <c r="L88" s="35">
        <v>24.83</v>
      </c>
      <c r="M88" s="35">
        <v>19.7</v>
      </c>
      <c r="N88" s="16">
        <v>22.5266666666666</v>
      </c>
      <c r="O88" s="16">
        <v>23.642205130133402</v>
      </c>
      <c r="P88" s="16">
        <v>6.12</v>
      </c>
      <c r="Q88" s="16">
        <v>0.524360111372005</v>
      </c>
      <c r="R88" s="35">
        <v>1.40791666666666</v>
      </c>
      <c r="S88" s="38">
        <v>0.66597760929953198</v>
      </c>
      <c r="T88" s="16">
        <v>6.3750000000000001E-2</v>
      </c>
      <c r="U88" s="16">
        <v>5.4620844934583903E-3</v>
      </c>
      <c r="V88" s="35">
        <v>0.5</v>
      </c>
      <c r="W88" s="39">
        <v>8</v>
      </c>
      <c r="X88" s="35">
        <v>430</v>
      </c>
      <c r="Y88" s="16">
        <v>6.6583333333333297</v>
      </c>
      <c r="Z88" s="18">
        <v>48</v>
      </c>
    </row>
    <row r="89" spans="1:26">
      <c r="A89" s="28">
        <v>2011</v>
      </c>
      <c r="J89" s="2">
        <v>88</v>
      </c>
      <c r="K89" s="234" t="s">
        <v>33</v>
      </c>
      <c r="L89" s="35">
        <v>18.48</v>
      </c>
      <c r="M89" s="35">
        <v>16.149999999999999</v>
      </c>
      <c r="N89" s="16">
        <v>21.568000000000001</v>
      </c>
      <c r="O89" s="16">
        <v>25.62</v>
      </c>
      <c r="P89" s="16">
        <v>14.31</v>
      </c>
      <c r="Q89" s="16">
        <v>5.55</v>
      </c>
      <c r="R89" s="35">
        <v>4.3136000000000001</v>
      </c>
      <c r="S89" s="38">
        <v>0.478878504672897</v>
      </c>
      <c r="T89" s="16">
        <v>0.14906249999999999</v>
      </c>
      <c r="U89" s="16">
        <v>5.7812500000000003E-2</v>
      </c>
      <c r="V89" s="35">
        <v>1</v>
      </c>
      <c r="W89" s="39">
        <v>5</v>
      </c>
      <c r="X89" s="35">
        <v>69.8</v>
      </c>
      <c r="Y89" s="16">
        <v>5.81666666666667</v>
      </c>
      <c r="Z89" s="18">
        <v>12</v>
      </c>
    </row>
    <row r="90" spans="1:26">
      <c r="A90" s="11"/>
      <c r="J90" s="2">
        <v>89</v>
      </c>
      <c r="K90" s="234"/>
      <c r="L90" s="35">
        <v>20.51</v>
      </c>
      <c r="M90" s="35">
        <v>18.642523050308199</v>
      </c>
      <c r="N90" s="16">
        <v>23.391999999999999</v>
      </c>
      <c r="O90" s="16">
        <v>25.714953899383602</v>
      </c>
      <c r="P90" s="16">
        <v>13.44</v>
      </c>
      <c r="Q90" s="16">
        <v>5.73</v>
      </c>
      <c r="R90" s="35">
        <v>4.8430641821946203</v>
      </c>
      <c r="S90" s="38">
        <v>2.3377230817621499</v>
      </c>
      <c r="T90" s="16">
        <v>0.14000000000000001</v>
      </c>
      <c r="U90" s="16">
        <v>5.9687499999999998E-2</v>
      </c>
      <c r="V90" s="35">
        <v>1.33</v>
      </c>
      <c r="W90" s="39">
        <v>5</v>
      </c>
      <c r="X90" s="35">
        <v>47.7</v>
      </c>
      <c r="Y90" s="16">
        <v>3.9750000000000001</v>
      </c>
      <c r="Z90" s="18">
        <v>12</v>
      </c>
    </row>
    <row r="91" spans="1:26">
      <c r="A91" s="11"/>
      <c r="J91" s="2">
        <v>90</v>
      </c>
      <c r="K91" s="234"/>
      <c r="L91" s="35">
        <v>24.66</v>
      </c>
      <c r="M91" s="35">
        <v>17.47</v>
      </c>
      <c r="N91" s="16">
        <v>14.688000000000001</v>
      </c>
      <c r="O91" s="16">
        <v>23.74</v>
      </c>
      <c r="P91" s="16">
        <v>12.0695</v>
      </c>
      <c r="Q91" s="16">
        <v>3.75</v>
      </c>
      <c r="R91" s="35">
        <v>1.8360000000000001</v>
      </c>
      <c r="S91" s="38">
        <v>1.63724137931034</v>
      </c>
      <c r="T91" s="16">
        <v>0.125723958333333</v>
      </c>
      <c r="U91" s="16">
        <v>3.90625E-2</v>
      </c>
      <c r="V91" s="35">
        <v>0.83</v>
      </c>
      <c r="W91" s="16">
        <v>2.16</v>
      </c>
      <c r="X91" s="35">
        <v>71.400000000000006</v>
      </c>
      <c r="Y91" s="16">
        <v>5.95</v>
      </c>
      <c r="Z91" s="18">
        <v>12</v>
      </c>
    </row>
    <row r="92" spans="1:26">
      <c r="A92" s="11">
        <v>2012</v>
      </c>
      <c r="J92" s="2">
        <v>91</v>
      </c>
      <c r="K92" s="234"/>
      <c r="L92" s="35">
        <v>25.15</v>
      </c>
      <c r="M92" s="35">
        <v>10.3</v>
      </c>
      <c r="N92" s="16">
        <v>6.0575999999999999</v>
      </c>
      <c r="O92" s="16">
        <v>11.096946895122599</v>
      </c>
      <c r="P92" s="16">
        <v>13.3</v>
      </c>
      <c r="Q92" s="16">
        <v>5.0599999999999996</v>
      </c>
      <c r="R92" s="35">
        <v>1.2999141630901301</v>
      </c>
      <c r="S92" s="38">
        <v>1.35991996263757</v>
      </c>
      <c r="T92" s="16">
        <v>0.13854166666666701</v>
      </c>
      <c r="U92" s="16">
        <v>5.2708333333333302E-2</v>
      </c>
      <c r="V92" s="35">
        <v>1.1599999999999999</v>
      </c>
      <c r="W92" s="16">
        <v>1.5</v>
      </c>
      <c r="X92" s="35">
        <v>61.6</v>
      </c>
      <c r="Y92" s="16">
        <v>5.1333333333333302</v>
      </c>
      <c r="Z92" s="18">
        <v>12</v>
      </c>
    </row>
    <row r="93" spans="1:26">
      <c r="A93" s="11"/>
      <c r="J93" s="2">
        <v>92</v>
      </c>
      <c r="K93" s="234"/>
      <c r="L93" s="35">
        <v>26.61</v>
      </c>
      <c r="M93" s="35">
        <v>19.8</v>
      </c>
      <c r="N93" s="16">
        <v>2.8775999999999899</v>
      </c>
      <c r="O93" s="16">
        <v>8.6901553583146001</v>
      </c>
      <c r="P93" s="16">
        <v>10.33</v>
      </c>
      <c r="Q93" s="16">
        <v>1.65</v>
      </c>
      <c r="R93" s="35">
        <v>0.25022608695652099</v>
      </c>
      <c r="S93" s="38">
        <v>0.25559280465631201</v>
      </c>
      <c r="T93" s="16">
        <v>0.107604166666667</v>
      </c>
      <c r="U93" s="16">
        <v>1.7187500000000001E-2</v>
      </c>
      <c r="V93" s="35">
        <v>0.5</v>
      </c>
      <c r="W93" s="16">
        <v>8</v>
      </c>
      <c r="X93" s="35">
        <v>164.8</v>
      </c>
      <c r="Y93" s="16">
        <v>6.87</v>
      </c>
      <c r="Z93" s="18">
        <v>16</v>
      </c>
    </row>
    <row r="94" spans="1:26">
      <c r="A94" s="11"/>
      <c r="J94" s="2">
        <v>93</v>
      </c>
      <c r="K94" s="234"/>
      <c r="L94" s="35">
        <v>25</v>
      </c>
      <c r="M94" s="35">
        <v>15.6</v>
      </c>
      <c r="N94" s="16">
        <v>2.8775999999999899</v>
      </c>
      <c r="O94" s="16">
        <v>13.82514834404</v>
      </c>
      <c r="P94" s="16">
        <v>11.95</v>
      </c>
      <c r="Q94" s="16">
        <v>1.82514834404</v>
      </c>
      <c r="R94" s="35">
        <v>0.31973333333333198</v>
      </c>
      <c r="S94" s="38">
        <v>0.43203588575125002</v>
      </c>
      <c r="T94" s="16">
        <v>0.124479166666667</v>
      </c>
      <c r="U94" s="16">
        <v>1.9011961917083299E-2</v>
      </c>
      <c r="V94" s="35">
        <v>1</v>
      </c>
      <c r="W94" s="16">
        <v>2</v>
      </c>
      <c r="X94" s="35">
        <v>97.6</v>
      </c>
      <c r="Y94" s="16">
        <v>8.1333333333333293</v>
      </c>
      <c r="Z94" s="18">
        <v>12</v>
      </c>
    </row>
    <row r="95" spans="1:26">
      <c r="A95" s="11">
        <v>2013</v>
      </c>
      <c r="J95" s="2">
        <v>94</v>
      </c>
      <c r="K95" s="234"/>
      <c r="L95" s="35">
        <v>21.14</v>
      </c>
      <c r="M95" s="35">
        <v>12.7</v>
      </c>
      <c r="N95" s="16">
        <v>7.7351999999999999</v>
      </c>
      <c r="O95" s="16">
        <v>8.6901553583146001</v>
      </c>
      <c r="P95" s="16">
        <v>12.75</v>
      </c>
      <c r="Q95" s="16">
        <v>5.67</v>
      </c>
      <c r="R95" s="35">
        <v>1.7189333333333301</v>
      </c>
      <c r="S95" s="38">
        <v>0.69521242866516797</v>
      </c>
      <c r="T95" s="16">
        <v>0.1328125</v>
      </c>
      <c r="U95" s="16">
        <v>5.9062499999999997E-2</v>
      </c>
      <c r="V95" s="35">
        <v>1.1599999999999999</v>
      </c>
      <c r="W95" s="16">
        <v>1.5</v>
      </c>
      <c r="X95" s="35">
        <v>42.8</v>
      </c>
      <c r="Y95" s="16">
        <v>3.56666666666667</v>
      </c>
      <c r="Z95" s="18">
        <v>12</v>
      </c>
    </row>
    <row r="96" spans="1:26">
      <c r="A96" s="11">
        <v>2013</v>
      </c>
      <c r="J96" s="2">
        <v>95</v>
      </c>
      <c r="K96" s="234"/>
      <c r="L96" s="35">
        <v>25.33</v>
      </c>
      <c r="M96" s="35">
        <v>13.7</v>
      </c>
      <c r="N96" s="16">
        <v>2</v>
      </c>
      <c r="O96" s="16">
        <v>7.7351999999999999</v>
      </c>
      <c r="P96" s="16">
        <v>14.94</v>
      </c>
      <c r="Q96" s="16">
        <v>6.94</v>
      </c>
      <c r="R96" s="35">
        <v>0.4</v>
      </c>
      <c r="S96" s="38">
        <v>1.2891999999999999</v>
      </c>
      <c r="T96" s="16">
        <v>0.15562500000000001</v>
      </c>
      <c r="U96" s="16">
        <v>7.2291666666666698E-2</v>
      </c>
      <c r="V96" s="35">
        <v>1.5</v>
      </c>
      <c r="W96" s="16">
        <v>1.5</v>
      </c>
      <c r="X96" s="35">
        <v>26.8</v>
      </c>
      <c r="Y96" s="16">
        <v>2.9777777777777801</v>
      </c>
      <c r="Z96" s="18">
        <v>9</v>
      </c>
    </row>
    <row r="97" spans="1:26">
      <c r="A97" s="29">
        <v>2015</v>
      </c>
      <c r="J97" s="2">
        <v>96</v>
      </c>
      <c r="K97" s="234"/>
      <c r="L97" s="35">
        <v>22.65</v>
      </c>
      <c r="M97" s="35">
        <v>15.73</v>
      </c>
      <c r="N97" s="16">
        <v>3.8719999999999999</v>
      </c>
      <c r="O97" s="16">
        <v>25.379799999999999</v>
      </c>
      <c r="P97" s="16">
        <v>13.22</v>
      </c>
      <c r="Q97" s="16">
        <v>1.3797999999999999</v>
      </c>
      <c r="R97" s="35">
        <v>0.32266666666666699</v>
      </c>
      <c r="S97" s="38">
        <v>0.327481290322581</v>
      </c>
      <c r="T97" s="16">
        <v>0.13770833333333299</v>
      </c>
      <c r="U97" s="16">
        <v>1.43729166666667E-2</v>
      </c>
      <c r="V97" s="35">
        <v>0.83</v>
      </c>
      <c r="W97" s="16">
        <v>2.5</v>
      </c>
      <c r="X97" s="40">
        <v>121.6</v>
      </c>
      <c r="Y97" s="16">
        <v>11.054545454545501</v>
      </c>
      <c r="Z97" s="19">
        <v>11</v>
      </c>
    </row>
    <row r="98" spans="1:26">
      <c r="A98" s="11" t="s">
        <v>187</v>
      </c>
      <c r="J98" s="2">
        <v>97</v>
      </c>
      <c r="K98" s="234"/>
      <c r="L98" s="35">
        <v>19.350000000000001</v>
      </c>
      <c r="M98" s="35">
        <v>12.51</v>
      </c>
      <c r="N98" s="16">
        <v>8.66</v>
      </c>
      <c r="O98" s="16">
        <v>20.753799999999998</v>
      </c>
      <c r="P98" s="16">
        <v>8.51</v>
      </c>
      <c r="Q98" s="16">
        <v>2.7538</v>
      </c>
      <c r="R98" s="35">
        <v>3.464</v>
      </c>
      <c r="S98" s="38">
        <v>3.1928923076923099</v>
      </c>
      <c r="T98" s="16">
        <v>8.8645833333333396E-2</v>
      </c>
      <c r="U98" s="16">
        <v>2.8685416666666699E-2</v>
      </c>
      <c r="V98" s="35">
        <v>2</v>
      </c>
      <c r="W98" s="16">
        <v>2</v>
      </c>
      <c r="X98" s="35">
        <v>59.6</v>
      </c>
      <c r="Y98" s="16">
        <v>2.4833333333333298</v>
      </c>
      <c r="Z98" s="18">
        <v>24</v>
      </c>
    </row>
    <row r="99" spans="1:26">
      <c r="A99" s="11" t="s">
        <v>189</v>
      </c>
      <c r="J99" s="2">
        <v>98</v>
      </c>
      <c r="K99" s="234"/>
      <c r="L99" s="35">
        <v>19.55</v>
      </c>
      <c r="M99" s="35">
        <v>14.55</v>
      </c>
      <c r="N99" s="16">
        <v>6.7119999999999997</v>
      </c>
      <c r="O99" s="16">
        <v>29.647400000000001</v>
      </c>
      <c r="P99" s="16">
        <v>10.55</v>
      </c>
      <c r="Q99" s="16">
        <v>0.64739999999999998</v>
      </c>
      <c r="R99" s="35">
        <v>0.44746666666666701</v>
      </c>
      <c r="S99" s="38">
        <v>0.87198235294117699</v>
      </c>
      <c r="T99" s="16">
        <v>0.109895833333333</v>
      </c>
      <c r="U99" s="16">
        <v>6.7437499999999997E-3</v>
      </c>
      <c r="V99" s="35">
        <v>1</v>
      </c>
      <c r="W99" s="16">
        <v>4.16</v>
      </c>
      <c r="X99" s="35">
        <v>309.2</v>
      </c>
      <c r="Y99" s="16">
        <v>12.883333333333301</v>
      </c>
      <c r="Z99" s="18">
        <v>24</v>
      </c>
    </row>
    <row r="100" spans="1:26">
      <c r="A100" s="11" t="s">
        <v>191</v>
      </c>
      <c r="J100" s="2">
        <v>99</v>
      </c>
      <c r="K100" s="234"/>
      <c r="L100" s="35">
        <v>20.11</v>
      </c>
      <c r="M100" s="35">
        <v>13.45</v>
      </c>
      <c r="N100" s="16">
        <v>6</v>
      </c>
      <c r="O100" s="16">
        <v>3.7008000000000001</v>
      </c>
      <c r="P100" s="16">
        <v>14.84</v>
      </c>
      <c r="Q100" s="16">
        <v>13.700799999999999</v>
      </c>
      <c r="R100" s="35">
        <v>1.56657963446475</v>
      </c>
      <c r="S100" s="38">
        <v>0.67287272727272696</v>
      </c>
      <c r="T100" s="16">
        <v>0.15458333333333299</v>
      </c>
      <c r="U100" s="16">
        <v>0.14271666666666699</v>
      </c>
      <c r="V100" s="35">
        <v>1.33</v>
      </c>
      <c r="W100" s="16">
        <v>7</v>
      </c>
      <c r="X100" s="35">
        <v>50.8</v>
      </c>
      <c r="Y100" s="16">
        <v>4.2333333333333298</v>
      </c>
      <c r="Z100" s="18">
        <v>12</v>
      </c>
    </row>
    <row r="101" spans="1:26">
      <c r="A101" s="11">
        <v>2017</v>
      </c>
      <c r="J101" s="2">
        <v>100</v>
      </c>
      <c r="K101" s="234"/>
      <c r="L101" s="35">
        <v>21.31</v>
      </c>
      <c r="M101" s="35">
        <v>15.55</v>
      </c>
      <c r="N101" s="16">
        <v>0.76819999999999999</v>
      </c>
      <c r="O101" s="16">
        <v>16.824999999999999</v>
      </c>
      <c r="P101" s="16">
        <v>15.64</v>
      </c>
      <c r="Q101" s="16">
        <v>10.824999999999999</v>
      </c>
      <c r="R101" s="35">
        <v>0.32969957081545098</v>
      </c>
      <c r="S101" s="38">
        <v>1.86944444444444</v>
      </c>
      <c r="T101" s="16">
        <v>0.16291666666666699</v>
      </c>
      <c r="U101" s="16">
        <v>0.112760416666667</v>
      </c>
      <c r="V101" s="35">
        <v>1.83</v>
      </c>
      <c r="W101" s="16">
        <v>6</v>
      </c>
      <c r="X101" s="35">
        <v>31.2</v>
      </c>
      <c r="Y101" s="16">
        <v>1.6421052631578901</v>
      </c>
      <c r="Z101" s="18">
        <v>19</v>
      </c>
    </row>
    <row r="102" spans="1:26">
      <c r="A102" s="11"/>
      <c r="J102" s="2">
        <v>101</v>
      </c>
      <c r="K102" s="234"/>
      <c r="L102" s="35">
        <v>21.55</v>
      </c>
      <c r="M102" s="35">
        <v>14</v>
      </c>
      <c r="N102" s="16">
        <v>1.4441999999999999</v>
      </c>
      <c r="O102" s="16">
        <v>20.928000000000001</v>
      </c>
      <c r="P102" s="16">
        <v>9.86</v>
      </c>
      <c r="Q102" s="16">
        <v>5.9279999999999999</v>
      </c>
      <c r="R102" s="35">
        <v>0.78918032786885195</v>
      </c>
      <c r="S102" s="38">
        <v>1.744</v>
      </c>
      <c r="T102" s="16">
        <v>0.102708333333333</v>
      </c>
      <c r="U102" s="16">
        <v>6.1749999999999999E-2</v>
      </c>
      <c r="V102" s="35">
        <v>1.33</v>
      </c>
      <c r="W102" s="35">
        <v>7</v>
      </c>
      <c r="X102" s="35">
        <v>43.6</v>
      </c>
      <c r="Y102" s="16">
        <v>1.81666666666667</v>
      </c>
      <c r="Z102" s="18">
        <v>24</v>
      </c>
    </row>
    <row r="103" spans="1:26">
      <c r="A103" s="11"/>
      <c r="J103" s="2">
        <v>102</v>
      </c>
      <c r="K103" s="234"/>
      <c r="L103" s="35">
        <v>20.350000000000001</v>
      </c>
      <c r="M103" s="35">
        <v>12.88</v>
      </c>
      <c r="N103" s="16">
        <v>2.9980000000000002</v>
      </c>
      <c r="O103" s="16">
        <v>19.900600000000001</v>
      </c>
      <c r="P103" s="16">
        <v>10.039999999999999</v>
      </c>
      <c r="Q103" s="16">
        <v>7.9005999999999998</v>
      </c>
      <c r="R103" s="35">
        <v>1.63825136612022</v>
      </c>
      <c r="S103" s="38">
        <v>0.94764761904761896</v>
      </c>
      <c r="T103" s="16">
        <v>0.104583333333333</v>
      </c>
      <c r="U103" s="16">
        <v>8.2297916666666707E-2</v>
      </c>
      <c r="V103" s="35">
        <v>1.33</v>
      </c>
      <c r="W103" s="35">
        <v>7</v>
      </c>
      <c r="X103" s="35">
        <v>50.8</v>
      </c>
      <c r="Y103" s="16">
        <v>2.1166666666666698</v>
      </c>
      <c r="Z103" s="18">
        <v>24</v>
      </c>
    </row>
    <row r="104" spans="1:26">
      <c r="A104" s="29" t="s">
        <v>290</v>
      </c>
      <c r="J104" s="2">
        <v>103</v>
      </c>
      <c r="K104" s="234"/>
      <c r="L104" s="35">
        <v>13.56</v>
      </c>
      <c r="M104" s="35">
        <v>11.66</v>
      </c>
      <c r="N104" s="16">
        <v>3.24464</v>
      </c>
      <c r="O104" s="16">
        <v>7.0659664471944001</v>
      </c>
      <c r="P104" s="16">
        <v>16.21</v>
      </c>
      <c r="Q104" s="16">
        <v>7.0659664471944001</v>
      </c>
      <c r="R104" s="35">
        <v>0.92703999999999998</v>
      </c>
      <c r="S104" s="38">
        <v>1.4131932894388799</v>
      </c>
      <c r="T104" s="16">
        <v>0.168854166666667</v>
      </c>
      <c r="U104" s="16">
        <v>7.3603817158275006E-2</v>
      </c>
      <c r="V104" s="35">
        <v>1</v>
      </c>
      <c r="W104" s="39">
        <v>-1.5</v>
      </c>
      <c r="X104" s="35">
        <v>32.200000000000003</v>
      </c>
      <c r="Y104" s="16">
        <v>9.1999999999999993</v>
      </c>
      <c r="Z104" s="18">
        <v>3.5</v>
      </c>
    </row>
    <row r="105" spans="1:26">
      <c r="A105" s="29" t="s">
        <v>194</v>
      </c>
      <c r="J105" s="2">
        <v>104</v>
      </c>
      <c r="K105" s="234"/>
      <c r="L105" s="35">
        <v>16.55</v>
      </c>
      <c r="M105" s="35">
        <v>14.33</v>
      </c>
      <c r="N105" s="16">
        <v>7.9546666666667996</v>
      </c>
      <c r="O105" s="16">
        <v>28.42</v>
      </c>
      <c r="P105" s="16">
        <v>15.33</v>
      </c>
      <c r="Q105" s="16">
        <v>1.42</v>
      </c>
      <c r="R105" s="35">
        <v>0.79546666666667998</v>
      </c>
      <c r="S105" s="38">
        <v>3.1577777777777798</v>
      </c>
      <c r="T105" s="16">
        <v>0.15968750000000001</v>
      </c>
      <c r="U105" s="16">
        <v>1.4791666666666699E-2</v>
      </c>
      <c r="V105" s="35">
        <v>1</v>
      </c>
      <c r="W105" s="16">
        <v>3</v>
      </c>
      <c r="X105" s="35">
        <v>101.4</v>
      </c>
      <c r="Y105" s="16">
        <v>8.4499999999999993</v>
      </c>
      <c r="Z105" s="18">
        <v>12</v>
      </c>
    </row>
    <row r="106" spans="1:26">
      <c r="A106" s="29" t="s">
        <v>195</v>
      </c>
      <c r="J106" s="2">
        <v>105</v>
      </c>
      <c r="K106" s="234"/>
      <c r="L106" s="35">
        <v>18.55</v>
      </c>
      <c r="M106" s="35">
        <v>16.11</v>
      </c>
      <c r="N106" s="16">
        <v>7.9080000000002002</v>
      </c>
      <c r="O106" s="16">
        <v>20.94</v>
      </c>
      <c r="P106" s="16">
        <v>17.55</v>
      </c>
      <c r="Q106" s="16">
        <v>10.94</v>
      </c>
      <c r="R106" s="35">
        <v>0.65900000000001702</v>
      </c>
      <c r="S106" s="38">
        <v>1.10210526315789</v>
      </c>
      <c r="T106" s="16">
        <v>0.18281249999999999</v>
      </c>
      <c r="U106" s="16">
        <v>0.113958333333333</v>
      </c>
      <c r="V106" s="35">
        <v>1</v>
      </c>
      <c r="W106" s="16">
        <v>3.16</v>
      </c>
      <c r="X106" s="35">
        <v>34</v>
      </c>
      <c r="Y106" s="16">
        <v>2.8333333333333299</v>
      </c>
      <c r="Z106" s="18">
        <v>12</v>
      </c>
    </row>
    <row r="107" spans="1:26">
      <c r="A107" s="11" t="s">
        <v>359</v>
      </c>
      <c r="J107" s="2">
        <v>106</v>
      </c>
      <c r="K107" s="234"/>
      <c r="L107" s="35">
        <v>12.34</v>
      </c>
      <c r="M107" s="35">
        <v>24.5</v>
      </c>
      <c r="N107" s="16">
        <v>7.92</v>
      </c>
      <c r="O107" s="16">
        <v>7.0659664471944001</v>
      </c>
      <c r="P107" s="16">
        <v>6.33</v>
      </c>
      <c r="Q107" s="16">
        <v>7.0659664471944001</v>
      </c>
      <c r="R107" s="35">
        <v>1.5840000000000001</v>
      </c>
      <c r="S107" s="38">
        <v>1.0094237781706299</v>
      </c>
      <c r="T107" s="16">
        <v>6.5937499999999996E-2</v>
      </c>
      <c r="U107" s="16">
        <v>7.3603817158275006E-2</v>
      </c>
      <c r="V107" s="35">
        <v>2.5</v>
      </c>
      <c r="W107" s="35">
        <v>7</v>
      </c>
      <c r="X107" s="35">
        <v>34.799999999999997</v>
      </c>
      <c r="Y107" s="16">
        <v>5.8</v>
      </c>
      <c r="Z107" s="18">
        <v>6</v>
      </c>
    </row>
    <row r="108" spans="1:26">
      <c r="A108" s="11" t="s">
        <v>360</v>
      </c>
      <c r="J108" s="2">
        <v>107</v>
      </c>
      <c r="K108" s="234"/>
      <c r="L108" s="35">
        <v>22.84</v>
      </c>
      <c r="M108" s="35">
        <v>21.1</v>
      </c>
      <c r="N108" s="16">
        <v>6.4733333333334002</v>
      </c>
      <c r="O108" s="16">
        <v>28.4584166145324</v>
      </c>
      <c r="P108" s="16">
        <v>15.54</v>
      </c>
      <c r="Q108" s="16">
        <v>-1.5258789076710899E-6</v>
      </c>
      <c r="R108" s="35">
        <v>0.39232323232323602</v>
      </c>
      <c r="S108" s="38">
        <v>2.5871287831393102</v>
      </c>
      <c r="T108" s="16">
        <v>0.16187499999999999</v>
      </c>
      <c r="U108" s="16">
        <v>-1.5894571954907199E-8</v>
      </c>
      <c r="V108" s="39">
        <v>1</v>
      </c>
      <c r="W108" s="35">
        <v>2.83</v>
      </c>
      <c r="X108" s="35">
        <v>149.80000000000001</v>
      </c>
      <c r="Y108" s="16">
        <v>7.8842105263157896</v>
      </c>
      <c r="Z108" s="18">
        <v>19</v>
      </c>
    </row>
    <row r="109" spans="1:26">
      <c r="A109" s="11" t="s">
        <v>361</v>
      </c>
      <c r="J109" s="2">
        <v>108</v>
      </c>
      <c r="K109" s="234"/>
      <c r="L109" s="35">
        <v>27</v>
      </c>
      <c r="M109" s="35">
        <v>33.5</v>
      </c>
      <c r="N109" s="16">
        <v>5.5533333333334003</v>
      </c>
      <c r="O109" s="16">
        <v>3.5757182693481999</v>
      </c>
      <c r="P109" s="16">
        <v>14.33</v>
      </c>
      <c r="Q109" s="16">
        <v>-1.5258789076710899E-6</v>
      </c>
      <c r="R109" s="35">
        <v>0.55533333333334001</v>
      </c>
      <c r="S109" s="38">
        <v>0.79460405985515603</v>
      </c>
      <c r="T109" s="16">
        <v>0.14927083333333299</v>
      </c>
      <c r="U109" s="16">
        <v>-1.5894571954907199E-8</v>
      </c>
      <c r="V109" s="35">
        <v>1</v>
      </c>
      <c r="W109" s="35">
        <v>2.5</v>
      </c>
      <c r="X109" s="35">
        <v>31.4</v>
      </c>
      <c r="Y109" s="16">
        <v>3.14</v>
      </c>
      <c r="Z109" s="18">
        <v>10</v>
      </c>
    </row>
    <row r="110" spans="1:26">
      <c r="A110" s="11" t="s">
        <v>362</v>
      </c>
      <c r="J110" s="2">
        <v>109</v>
      </c>
      <c r="K110" s="234"/>
      <c r="L110" s="35">
        <v>25.11</v>
      </c>
      <c r="M110" s="35">
        <v>27.8</v>
      </c>
      <c r="N110" s="16">
        <v>3.2933333333334001</v>
      </c>
      <c r="O110" s="16">
        <v>13.587483367920001</v>
      </c>
      <c r="P110" s="16">
        <v>13.44</v>
      </c>
      <c r="Q110" s="16">
        <v>0.39999771118164101</v>
      </c>
      <c r="R110" s="35">
        <v>0.82333333333335001</v>
      </c>
      <c r="S110" s="38">
        <v>1.1322902806599999</v>
      </c>
      <c r="T110" s="16">
        <v>0.14000000000000001</v>
      </c>
      <c r="U110" s="16">
        <v>4.1666428248087603E-3</v>
      </c>
      <c r="V110" s="35">
        <v>3.83</v>
      </c>
      <c r="W110" s="35">
        <v>5</v>
      </c>
      <c r="X110" s="35">
        <v>50.4</v>
      </c>
      <c r="Y110" s="16">
        <v>12.6</v>
      </c>
      <c r="Z110" s="18">
        <v>4</v>
      </c>
    </row>
    <row r="111" spans="1:26">
      <c r="A111" s="11" t="s">
        <v>363</v>
      </c>
      <c r="J111" s="2">
        <v>110</v>
      </c>
      <c r="K111" s="234"/>
      <c r="L111" s="35">
        <v>24.2</v>
      </c>
      <c r="M111" s="35">
        <v>28.4</v>
      </c>
      <c r="N111" s="16">
        <v>4.3733333333331998</v>
      </c>
      <c r="O111" s="16">
        <v>12.4873159631092</v>
      </c>
      <c r="P111" s="16">
        <v>12.44</v>
      </c>
      <c r="Q111" s="16">
        <v>0.59999847412109397</v>
      </c>
      <c r="R111" s="35">
        <v>0.36444444444443302</v>
      </c>
      <c r="S111" s="38">
        <v>1.78390228044417</v>
      </c>
      <c r="T111" s="16">
        <v>0.129583333333333</v>
      </c>
      <c r="U111" s="16">
        <v>6.2499841054280596E-3</v>
      </c>
      <c r="V111" s="35">
        <v>1.33</v>
      </c>
      <c r="W111" s="39">
        <v>7</v>
      </c>
      <c r="X111" s="35">
        <v>62</v>
      </c>
      <c r="Y111" s="16">
        <v>5.1666666666666696</v>
      </c>
      <c r="Z111" s="18">
        <v>12</v>
      </c>
    </row>
    <row r="112" spans="1:26">
      <c r="A112" s="11" t="s">
        <v>364</v>
      </c>
      <c r="J112" s="2">
        <v>111</v>
      </c>
      <c r="K112" s="234"/>
      <c r="L112" s="35">
        <v>25.9</v>
      </c>
      <c r="M112" s="35">
        <v>34.4</v>
      </c>
      <c r="N112" s="16">
        <v>4.07</v>
      </c>
      <c r="O112" s="16">
        <v>10.499233360290599</v>
      </c>
      <c r="P112" s="16">
        <v>10.41</v>
      </c>
      <c r="Q112" s="16">
        <v>2</v>
      </c>
      <c r="R112" s="35">
        <v>0.3256</v>
      </c>
      <c r="S112" s="38">
        <v>0.169342473553074</v>
      </c>
      <c r="T112" s="16">
        <v>0.10843750000000001</v>
      </c>
      <c r="U112" s="16">
        <v>2.0833333333333301E-2</v>
      </c>
      <c r="V112" s="35">
        <v>1.5</v>
      </c>
      <c r="W112" s="39">
        <v>10</v>
      </c>
      <c r="X112" s="35">
        <v>53.8</v>
      </c>
      <c r="Y112" s="16">
        <v>2.2416666666666698</v>
      </c>
      <c r="Z112" s="18">
        <v>24</v>
      </c>
    </row>
    <row r="113" spans="1:26">
      <c r="A113" s="11" t="s">
        <v>365</v>
      </c>
      <c r="J113" s="2">
        <v>112</v>
      </c>
      <c r="K113" s="234"/>
      <c r="L113" s="35">
        <v>26</v>
      </c>
      <c r="M113" s="35">
        <v>12.38</v>
      </c>
      <c r="N113" s="16">
        <v>1.54</v>
      </c>
      <c r="O113" s="16">
        <v>12.463641276359599</v>
      </c>
      <c r="P113" s="16">
        <v>15.55</v>
      </c>
      <c r="Q113" s="16">
        <v>12.463641276359599</v>
      </c>
      <c r="R113" s="35">
        <v>0.162105263157895</v>
      </c>
      <c r="S113" s="38">
        <v>2.4927282552719201</v>
      </c>
      <c r="T113" s="16">
        <v>0.16197916666666701</v>
      </c>
      <c r="U113" s="16">
        <v>0.12982959662874599</v>
      </c>
      <c r="V113" s="35">
        <v>1</v>
      </c>
      <c r="W113" s="39">
        <v>12</v>
      </c>
      <c r="X113" s="35">
        <v>56</v>
      </c>
      <c r="Y113" s="16">
        <v>3.2941176470588198</v>
      </c>
      <c r="Z113" s="18">
        <v>17</v>
      </c>
    </row>
    <row r="114" spans="1:26">
      <c r="A114" s="11" t="s">
        <v>366</v>
      </c>
      <c r="J114" s="2">
        <v>113</v>
      </c>
      <c r="K114" s="234"/>
      <c r="L114" s="35">
        <v>25</v>
      </c>
      <c r="M114" s="35">
        <v>14.85</v>
      </c>
      <c r="N114" s="16">
        <v>7.67</v>
      </c>
      <c r="O114" s="16">
        <v>28.078616766929599</v>
      </c>
      <c r="P114" s="16">
        <v>13.01</v>
      </c>
      <c r="Q114" s="16">
        <v>5.3172767162324002</v>
      </c>
      <c r="R114" s="35">
        <v>1.534</v>
      </c>
      <c r="S114" s="38">
        <v>1.33707698890141</v>
      </c>
      <c r="T114" s="16">
        <v>0.13552083333333301</v>
      </c>
      <c r="U114" s="16">
        <v>5.5388299127420798E-2</v>
      </c>
      <c r="V114" s="35">
        <v>4</v>
      </c>
      <c r="W114" s="39">
        <v>5</v>
      </c>
      <c r="X114" s="35">
        <v>63.2</v>
      </c>
      <c r="Y114" s="16">
        <v>7.0222222222222204</v>
      </c>
      <c r="Z114" s="18">
        <v>9</v>
      </c>
    </row>
    <row r="115" spans="1:26">
      <c r="A115" s="16" t="s">
        <v>367</v>
      </c>
      <c r="J115" s="2">
        <v>114</v>
      </c>
      <c r="K115" s="234"/>
      <c r="L115" s="35">
        <v>14</v>
      </c>
      <c r="M115" s="35">
        <v>19.2</v>
      </c>
      <c r="N115" s="16">
        <v>6.9933333333333998</v>
      </c>
      <c r="O115" s="16">
        <v>3.5273618419555999</v>
      </c>
      <c r="P115" s="16">
        <v>10.33</v>
      </c>
      <c r="Q115" s="16">
        <v>3.2422992596835301E-2</v>
      </c>
      <c r="R115" s="35">
        <v>0.46622222222222698</v>
      </c>
      <c r="S115" s="38">
        <v>5.1872968264052903E-2</v>
      </c>
      <c r="T115" s="16">
        <v>0.107604166666667</v>
      </c>
      <c r="U115" s="16">
        <v>3.3773950621703399E-4</v>
      </c>
      <c r="V115" s="39">
        <v>2</v>
      </c>
      <c r="W115" s="39">
        <v>5</v>
      </c>
      <c r="X115" s="35">
        <v>34.6</v>
      </c>
      <c r="Y115" s="16">
        <v>2.8833333333333302</v>
      </c>
      <c r="Z115" s="18">
        <v>12</v>
      </c>
    </row>
    <row r="116" spans="1:26">
      <c r="A116" s="16" t="s">
        <v>368</v>
      </c>
      <c r="J116" s="2">
        <v>115</v>
      </c>
      <c r="K116" s="234"/>
      <c r="L116" s="35">
        <v>18.55</v>
      </c>
      <c r="M116" s="35">
        <v>19.5</v>
      </c>
      <c r="N116" s="16">
        <v>17.673333333333201</v>
      </c>
      <c r="O116" s="16">
        <v>27.386883317098398</v>
      </c>
      <c r="P116" s="16">
        <v>8.85</v>
      </c>
      <c r="Q116" s="16">
        <v>1.7135718708157199</v>
      </c>
      <c r="R116" s="35">
        <v>0.98185185185184398</v>
      </c>
      <c r="S116" s="38">
        <v>1.40445555472299</v>
      </c>
      <c r="T116" s="16">
        <v>9.2187500000000006E-2</v>
      </c>
      <c r="U116" s="16">
        <v>1.7849706987663701E-2</v>
      </c>
      <c r="V116" s="39">
        <v>1.5</v>
      </c>
      <c r="W116" s="39">
        <v>6</v>
      </c>
      <c r="X116" s="35">
        <v>135.6</v>
      </c>
      <c r="Y116" s="16">
        <v>5.65</v>
      </c>
      <c r="Z116" s="18">
        <v>24</v>
      </c>
    </row>
    <row r="117" spans="1:26">
      <c r="A117" s="16" t="s">
        <v>369</v>
      </c>
      <c r="J117" s="2">
        <v>116</v>
      </c>
      <c r="K117" s="234"/>
      <c r="L117" s="35">
        <v>28.4</v>
      </c>
      <c r="M117" s="35">
        <v>19.3</v>
      </c>
      <c r="N117" s="16">
        <v>24.926666666666701</v>
      </c>
      <c r="O117" s="16">
        <v>27.066059639093801</v>
      </c>
      <c r="P117" s="16">
        <v>4.3499999999999996</v>
      </c>
      <c r="Q117" s="16">
        <v>0.45789804936103501</v>
      </c>
      <c r="R117" s="35">
        <v>1.38481481481482</v>
      </c>
      <c r="S117" s="38">
        <v>0.77331598968839399</v>
      </c>
      <c r="T117" s="16">
        <v>4.5312499999999999E-2</v>
      </c>
      <c r="U117" s="16">
        <v>4.7697713475107796E-3</v>
      </c>
      <c r="V117" s="35">
        <v>0.83</v>
      </c>
      <c r="W117" s="39">
        <v>8.5</v>
      </c>
      <c r="X117" s="35">
        <v>430</v>
      </c>
      <c r="Y117" s="16">
        <v>6.6583333333333297</v>
      </c>
      <c r="Z117" s="18">
        <v>48</v>
      </c>
    </row>
    <row r="118" spans="1:26">
      <c r="A118" s="28">
        <v>2011</v>
      </c>
      <c r="J118" s="2">
        <v>117</v>
      </c>
      <c r="K118" s="234" t="s">
        <v>34</v>
      </c>
      <c r="L118" s="35">
        <f>L89-2.55</f>
        <v>15.93</v>
      </c>
      <c r="M118" s="35">
        <v>26.04</v>
      </c>
      <c r="N118" s="16">
        <v>13.771800000000001</v>
      </c>
      <c r="O118" s="16">
        <v>19.8</v>
      </c>
      <c r="P118" s="16">
        <v>10.33</v>
      </c>
      <c r="Q118" s="16">
        <v>1.84</v>
      </c>
      <c r="R118" s="35">
        <v>2.66895348837209</v>
      </c>
      <c r="S118" s="38">
        <v>0.36</v>
      </c>
      <c r="T118" s="16">
        <v>0.107604166666667</v>
      </c>
      <c r="U118" s="16">
        <v>1.91666666666667E-2</v>
      </c>
      <c r="V118" s="35">
        <v>1.33</v>
      </c>
      <c r="W118" s="39">
        <v>8</v>
      </c>
      <c r="X118" s="35">
        <v>69.8</v>
      </c>
      <c r="Y118" s="16">
        <v>5.81666666666667</v>
      </c>
      <c r="Z118" s="18">
        <v>12</v>
      </c>
    </row>
    <row r="119" spans="1:26">
      <c r="A119" s="11"/>
      <c r="J119" s="2">
        <v>118</v>
      </c>
      <c r="K119" s="234"/>
      <c r="L119" s="35">
        <v>15.33</v>
      </c>
      <c r="M119" s="35">
        <v>25.584308445453601</v>
      </c>
      <c r="N119" s="16">
        <v>15.2082</v>
      </c>
      <c r="O119" s="16">
        <v>19.791383109092799</v>
      </c>
      <c r="P119" s="16">
        <v>10.95</v>
      </c>
      <c r="Q119" s="16">
        <v>1.78</v>
      </c>
      <c r="R119" s="35">
        <v>3.5122863741339501</v>
      </c>
      <c r="S119" s="38">
        <v>1.8848936294374099</v>
      </c>
      <c r="T119" s="16">
        <v>0.1140625</v>
      </c>
      <c r="U119" s="16">
        <v>1.8541666666666699E-2</v>
      </c>
      <c r="V119" s="35">
        <v>1.83</v>
      </c>
      <c r="W119" s="39">
        <v>8</v>
      </c>
      <c r="X119" s="35">
        <v>47.7</v>
      </c>
      <c r="Y119" s="16">
        <v>3.9750000000000001</v>
      </c>
      <c r="Z119" s="18">
        <v>12</v>
      </c>
    </row>
    <row r="120" spans="1:26">
      <c r="A120" s="11"/>
      <c r="J120" s="2">
        <v>119</v>
      </c>
      <c r="K120" s="234"/>
      <c r="L120" s="35">
        <v>13.41</v>
      </c>
      <c r="M120" s="35">
        <v>25.84</v>
      </c>
      <c r="N120" s="16">
        <v>16.2288</v>
      </c>
      <c r="O120" s="16">
        <v>17.52</v>
      </c>
      <c r="P120" s="16">
        <v>10.1303</v>
      </c>
      <c r="Q120" s="16">
        <v>10.25</v>
      </c>
      <c r="R120" s="35">
        <v>2.0286</v>
      </c>
      <c r="S120" s="38">
        <v>1.06181818181818</v>
      </c>
      <c r="T120" s="16">
        <v>0.105523958333333</v>
      </c>
      <c r="U120" s="16">
        <v>0.106770833333333</v>
      </c>
      <c r="V120" s="35">
        <v>1</v>
      </c>
      <c r="W120" s="16">
        <v>2.83</v>
      </c>
      <c r="X120" s="35">
        <v>71.400000000000006</v>
      </c>
      <c r="Y120" s="16">
        <v>5.95</v>
      </c>
      <c r="Z120" s="18">
        <v>12</v>
      </c>
    </row>
    <row r="121" spans="1:26">
      <c r="A121" s="11">
        <v>2012</v>
      </c>
      <c r="J121" s="2">
        <v>120</v>
      </c>
      <c r="K121" s="234"/>
      <c r="L121" s="35">
        <v>25.55</v>
      </c>
      <c r="M121" s="35">
        <v>26.81</v>
      </c>
      <c r="N121" s="16">
        <v>4.4625599999999999</v>
      </c>
      <c r="O121" s="16">
        <v>1.4064878225326001</v>
      </c>
      <c r="P121" s="16">
        <v>9.85</v>
      </c>
      <c r="Q121" s="16">
        <v>1.71</v>
      </c>
      <c r="R121" s="35">
        <v>0.89251199999999997</v>
      </c>
      <c r="S121" s="38">
        <v>0.16546915559207101</v>
      </c>
      <c r="T121" s="16">
        <v>0.102604166666667</v>
      </c>
      <c r="U121" s="16">
        <v>1.7812499999999998E-2</v>
      </c>
      <c r="V121" s="35">
        <v>1.83</v>
      </c>
      <c r="W121" s="16">
        <v>-2</v>
      </c>
      <c r="X121" s="35">
        <v>61.6</v>
      </c>
      <c r="Y121" s="16">
        <v>5.1333333333333302</v>
      </c>
      <c r="Z121" s="18">
        <v>12</v>
      </c>
    </row>
    <row r="122" spans="1:26">
      <c r="A122" s="11"/>
      <c r="J122" s="2">
        <v>121</v>
      </c>
      <c r="K122" s="234"/>
      <c r="L122" s="35">
        <v>26.13</v>
      </c>
      <c r="M122" s="35">
        <v>26.83</v>
      </c>
      <c r="N122" s="16">
        <v>4.4391600000000002</v>
      </c>
      <c r="O122" s="16">
        <v>7.2484242343901997</v>
      </c>
      <c r="P122" s="16">
        <v>9.56</v>
      </c>
      <c r="Q122" s="16">
        <v>6.71</v>
      </c>
      <c r="R122" s="35">
        <v>0.40355999999999997</v>
      </c>
      <c r="S122" s="38">
        <v>0.21318894807030001</v>
      </c>
      <c r="T122" s="16">
        <v>9.9583333333333302E-2</v>
      </c>
      <c r="U122" s="16">
        <v>6.9895833333333296E-2</v>
      </c>
      <c r="V122" s="35">
        <v>0.83</v>
      </c>
      <c r="W122" s="16">
        <v>8</v>
      </c>
      <c r="X122" s="35">
        <v>164.8</v>
      </c>
      <c r="Y122" s="16">
        <v>6.87</v>
      </c>
      <c r="Z122" s="18">
        <v>16</v>
      </c>
    </row>
    <row r="123" spans="1:26">
      <c r="A123" s="11"/>
      <c r="J123" s="2">
        <v>122</v>
      </c>
      <c r="K123" s="234"/>
      <c r="L123" s="35">
        <v>25.54</v>
      </c>
      <c r="M123" s="35">
        <v>26.84</v>
      </c>
      <c r="N123" s="16">
        <v>4.4391600000000002</v>
      </c>
      <c r="O123" s="16">
        <v>9.0872377157211996</v>
      </c>
      <c r="P123" s="16">
        <v>10.029999999999999</v>
      </c>
      <c r="Q123" s="16">
        <v>9.0872377157211996</v>
      </c>
      <c r="R123" s="35">
        <v>0.46727999999999997</v>
      </c>
      <c r="S123" s="38">
        <v>0.19754864599393901</v>
      </c>
      <c r="T123" s="16">
        <v>0.104479166666667</v>
      </c>
      <c r="U123" s="16">
        <v>9.46587262054292E-2</v>
      </c>
      <c r="V123" s="35">
        <v>1.33</v>
      </c>
      <c r="W123" s="16">
        <v>2.5</v>
      </c>
      <c r="X123" s="35">
        <v>97.6</v>
      </c>
      <c r="Y123" s="16">
        <v>8.1333333333333293</v>
      </c>
      <c r="Z123" s="18">
        <v>12</v>
      </c>
    </row>
    <row r="124" spans="1:26">
      <c r="A124" s="11">
        <v>2013</v>
      </c>
      <c r="J124" s="2">
        <v>123</v>
      </c>
      <c r="K124" s="234"/>
      <c r="L124" s="35">
        <v>21.24</v>
      </c>
      <c r="M124" s="35">
        <v>26.71</v>
      </c>
      <c r="N124" s="16">
        <v>7.7017199999999999</v>
      </c>
      <c r="O124" s="16">
        <v>7.2484242343901997</v>
      </c>
      <c r="P124" s="16">
        <v>9.9600000000000009</v>
      </c>
      <c r="Q124" s="16">
        <v>3.26</v>
      </c>
      <c r="R124" s="35">
        <v>1.5945590062111801</v>
      </c>
      <c r="S124" s="38">
        <v>0.57987393875121596</v>
      </c>
      <c r="T124" s="16">
        <v>0.10375</v>
      </c>
      <c r="U124" s="16">
        <v>3.3958333333333299E-2</v>
      </c>
      <c r="V124" s="35">
        <v>1.83</v>
      </c>
      <c r="W124" s="16">
        <v>-2.5</v>
      </c>
      <c r="X124" s="35">
        <v>42.8</v>
      </c>
      <c r="Y124" s="16">
        <v>3.56666666666667</v>
      </c>
      <c r="Z124" s="18">
        <v>12</v>
      </c>
    </row>
    <row r="125" spans="1:26">
      <c r="A125" s="11">
        <v>2013</v>
      </c>
      <c r="J125" s="2">
        <v>124</v>
      </c>
      <c r="K125" s="234"/>
      <c r="L125" s="35">
        <v>25</v>
      </c>
      <c r="M125" s="35">
        <v>26.84</v>
      </c>
      <c r="N125" s="16">
        <v>3.3079999999999998</v>
      </c>
      <c r="O125" s="16">
        <v>2.3111999999999999</v>
      </c>
      <c r="P125" s="16">
        <v>13.56</v>
      </c>
      <c r="Q125" s="16">
        <v>2.44</v>
      </c>
      <c r="R125" s="35">
        <v>0.60145454545454502</v>
      </c>
      <c r="S125" s="38">
        <v>0.365118483412322</v>
      </c>
      <c r="T125" s="16">
        <v>0.14124999999999999</v>
      </c>
      <c r="U125" s="16">
        <v>2.5416666666666698E-2</v>
      </c>
      <c r="V125" s="35">
        <v>2</v>
      </c>
      <c r="W125" s="16">
        <v>-2.5</v>
      </c>
      <c r="X125" s="35">
        <v>26.8</v>
      </c>
      <c r="Y125" s="16">
        <v>2.9777777777777801</v>
      </c>
      <c r="Z125" s="18">
        <v>9</v>
      </c>
    </row>
    <row r="126" spans="1:26">
      <c r="A126" s="29">
        <v>2015</v>
      </c>
      <c r="J126" s="2">
        <v>125</v>
      </c>
      <c r="K126" s="234"/>
      <c r="L126" s="35">
        <v>18.329999999999998</v>
      </c>
      <c r="M126" s="35">
        <v>26.66</v>
      </c>
      <c r="N126" s="16">
        <v>7.5861999999999998</v>
      </c>
      <c r="O126" s="16">
        <v>27.050799999999999</v>
      </c>
      <c r="P126" s="16">
        <v>11.3</v>
      </c>
      <c r="Q126" s="16">
        <v>11.050800000000001</v>
      </c>
      <c r="R126" s="35">
        <v>0.60689599999999999</v>
      </c>
      <c r="S126" s="38">
        <v>0.33813500000000002</v>
      </c>
      <c r="T126" s="16">
        <v>0.117708333333333</v>
      </c>
      <c r="U126" s="16">
        <v>0.11511250000000001</v>
      </c>
      <c r="V126" s="35">
        <v>1</v>
      </c>
      <c r="W126" s="16">
        <v>2.5</v>
      </c>
      <c r="X126" s="40">
        <v>121.6</v>
      </c>
      <c r="Y126" s="16">
        <v>11.054545454545501</v>
      </c>
      <c r="Z126" s="19">
        <v>11</v>
      </c>
    </row>
    <row r="127" spans="1:26">
      <c r="A127" s="11" t="s">
        <v>187</v>
      </c>
      <c r="J127" s="2">
        <v>126</v>
      </c>
      <c r="K127" s="234"/>
      <c r="L127" s="35">
        <v>18.350000000000001</v>
      </c>
      <c r="M127" s="35">
        <v>26.84</v>
      </c>
      <c r="N127" s="16">
        <v>9.968</v>
      </c>
      <c r="O127" s="16">
        <v>2.3111999999999999</v>
      </c>
      <c r="P127" s="16">
        <v>7.43</v>
      </c>
      <c r="Q127" s="16">
        <v>2.3111999999999999</v>
      </c>
      <c r="R127" s="35">
        <v>3.7615094339622601</v>
      </c>
      <c r="S127" s="38">
        <v>0.330171428571429</v>
      </c>
      <c r="T127" s="16">
        <v>7.7395833333333303E-2</v>
      </c>
      <c r="U127" s="16">
        <v>2.4074999999999999E-2</v>
      </c>
      <c r="V127" s="35">
        <v>2.15</v>
      </c>
      <c r="W127" s="16">
        <v>2.5</v>
      </c>
      <c r="X127" s="35">
        <v>59.6</v>
      </c>
      <c r="Y127" s="16">
        <v>2.4833333333333298</v>
      </c>
      <c r="Z127" s="18">
        <v>24</v>
      </c>
    </row>
    <row r="128" spans="1:26">
      <c r="A128" s="11" t="s">
        <v>189</v>
      </c>
      <c r="J128" s="2">
        <v>127</v>
      </c>
      <c r="K128" s="234"/>
      <c r="L128" s="35">
        <v>19.38</v>
      </c>
      <c r="M128" s="35">
        <v>26.56</v>
      </c>
      <c r="N128" s="16">
        <v>9.1181999999999999</v>
      </c>
      <c r="O128" s="16">
        <v>26.271599999999999</v>
      </c>
      <c r="P128" s="16">
        <v>10.34</v>
      </c>
      <c r="Q128" s="16">
        <v>0.27160000000000001</v>
      </c>
      <c r="R128" s="35">
        <v>0.62884137931034501</v>
      </c>
      <c r="S128" s="38">
        <v>0.77269411764705898</v>
      </c>
      <c r="T128" s="16">
        <v>0.107708333333333</v>
      </c>
      <c r="U128" s="16">
        <v>2.8291666666666699E-3</v>
      </c>
      <c r="V128" s="35">
        <v>1</v>
      </c>
      <c r="W128" s="16">
        <v>4.83</v>
      </c>
      <c r="X128" s="35">
        <v>309.2</v>
      </c>
      <c r="Y128" s="16">
        <v>12.883333333333301</v>
      </c>
      <c r="Z128" s="18">
        <v>24</v>
      </c>
    </row>
    <row r="129" spans="1:26">
      <c r="A129" s="11" t="s">
        <v>191</v>
      </c>
      <c r="J129" s="2">
        <v>128</v>
      </c>
      <c r="K129" s="234"/>
      <c r="L129" s="35">
        <v>17.329999999999998</v>
      </c>
      <c r="M129" s="35">
        <v>26.84</v>
      </c>
      <c r="N129" s="16">
        <v>4.9276</v>
      </c>
      <c r="O129" s="16">
        <v>4.9328000000000003</v>
      </c>
      <c r="P129" s="16">
        <v>12.46</v>
      </c>
      <c r="Q129" s="16">
        <v>0.95</v>
      </c>
      <c r="R129" s="35">
        <v>1.1380138568129301</v>
      </c>
      <c r="S129" s="38">
        <v>0.82213333333333305</v>
      </c>
      <c r="T129" s="16">
        <v>0.129791666666667</v>
      </c>
      <c r="U129" s="16">
        <v>9.8958333333333294E-3</v>
      </c>
      <c r="V129" s="35">
        <v>1.83</v>
      </c>
      <c r="W129" s="16">
        <v>8</v>
      </c>
      <c r="X129" s="35">
        <v>50.8</v>
      </c>
      <c r="Y129" s="16">
        <v>4.2333333333333298</v>
      </c>
      <c r="Z129" s="18">
        <v>12</v>
      </c>
    </row>
    <row r="130" spans="1:26">
      <c r="A130" s="11">
        <v>2017</v>
      </c>
      <c r="J130" s="2">
        <v>129</v>
      </c>
      <c r="K130" s="234"/>
      <c r="L130" s="35">
        <v>22.35</v>
      </c>
      <c r="M130" s="35">
        <v>25.33</v>
      </c>
      <c r="N130" s="16">
        <v>1.0038</v>
      </c>
      <c r="O130" s="16">
        <v>16.748000000000001</v>
      </c>
      <c r="P130" s="16">
        <v>14.26</v>
      </c>
      <c r="Q130" s="16">
        <v>0.748</v>
      </c>
      <c r="R130" s="35">
        <v>0.38167300380228097</v>
      </c>
      <c r="S130" s="38">
        <v>1.7629473684210499</v>
      </c>
      <c r="T130" s="16">
        <v>0.14854166666666699</v>
      </c>
      <c r="U130" s="16">
        <v>7.7916666666666698E-3</v>
      </c>
      <c r="V130" s="35">
        <v>2.13</v>
      </c>
      <c r="W130" s="16">
        <v>8</v>
      </c>
      <c r="X130" s="35">
        <v>31.2</v>
      </c>
      <c r="Y130" s="16">
        <v>1.6421052631578901</v>
      </c>
      <c r="Z130" s="18">
        <v>19</v>
      </c>
    </row>
    <row r="131" spans="1:26">
      <c r="A131" s="11"/>
      <c r="J131" s="2">
        <v>130</v>
      </c>
      <c r="K131" s="234"/>
      <c r="L131" s="35">
        <v>20.65</v>
      </c>
      <c r="M131" s="35">
        <v>13.68</v>
      </c>
      <c r="N131" s="16">
        <v>1.6798</v>
      </c>
      <c r="O131" s="16">
        <v>20.960599999999999</v>
      </c>
      <c r="P131" s="16">
        <v>8.7799999999999994</v>
      </c>
      <c r="Q131" s="16">
        <v>8.9605999999999995</v>
      </c>
      <c r="R131" s="35">
        <v>0.720944206008584</v>
      </c>
      <c r="S131" s="38">
        <v>1.6768479999999999</v>
      </c>
      <c r="T131" s="16">
        <v>9.1458333333333294E-2</v>
      </c>
      <c r="U131" s="16">
        <v>9.3339583333333295E-2</v>
      </c>
      <c r="V131" s="35">
        <v>1.83</v>
      </c>
      <c r="W131" s="35">
        <v>9</v>
      </c>
      <c r="X131" s="35">
        <v>43.6</v>
      </c>
      <c r="Y131" s="16">
        <v>1.81666666666667</v>
      </c>
      <c r="Z131" s="18">
        <v>24</v>
      </c>
    </row>
    <row r="132" spans="1:26">
      <c r="A132" s="11"/>
      <c r="J132" s="2">
        <v>131</v>
      </c>
      <c r="K132" s="234"/>
      <c r="L132" s="35">
        <v>20.85</v>
      </c>
      <c r="M132" s="35">
        <v>14.88</v>
      </c>
      <c r="N132" s="16">
        <v>6.6209540000000002</v>
      </c>
      <c r="O132" s="16">
        <v>21.789000000000001</v>
      </c>
      <c r="P132" s="16">
        <v>8.9600000000000009</v>
      </c>
      <c r="Q132" s="16">
        <v>4.7889999999999997</v>
      </c>
      <c r="R132" s="35">
        <v>2.8416111587982802</v>
      </c>
      <c r="S132" s="38">
        <v>0.82222641509434002</v>
      </c>
      <c r="T132" s="16">
        <v>9.3333333333333296E-2</v>
      </c>
      <c r="U132" s="16">
        <v>4.9885416666666703E-2</v>
      </c>
      <c r="V132" s="35">
        <v>1.83</v>
      </c>
      <c r="W132" s="35">
        <v>9</v>
      </c>
      <c r="X132" s="35">
        <v>50.8</v>
      </c>
      <c r="Y132" s="16">
        <v>2.1166666666666698</v>
      </c>
      <c r="Z132" s="18">
        <v>24</v>
      </c>
    </row>
    <row r="133" spans="1:26">
      <c r="A133" s="29" t="s">
        <v>290</v>
      </c>
      <c r="J133" s="2">
        <v>132</v>
      </c>
      <c r="K133" s="234"/>
      <c r="L133" s="35">
        <v>13.55</v>
      </c>
      <c r="M133" s="35">
        <v>14.85</v>
      </c>
      <c r="N133" s="16">
        <v>4.8375333333333996</v>
      </c>
      <c r="O133" s="16">
        <v>0.16845018386840099</v>
      </c>
      <c r="P133" s="16">
        <v>14.83</v>
      </c>
      <c r="Q133" s="16">
        <v>0.16845018386840099</v>
      </c>
      <c r="R133" s="35">
        <v>1.2630635335074101</v>
      </c>
      <c r="S133" s="38">
        <v>2.80750306447335E-2</v>
      </c>
      <c r="T133" s="16">
        <v>0.154479166666667</v>
      </c>
      <c r="U133" s="16">
        <v>1.7546894152958401E-3</v>
      </c>
      <c r="V133" s="35">
        <v>1.5</v>
      </c>
      <c r="W133" s="39">
        <v>-2</v>
      </c>
      <c r="X133" s="35">
        <v>32.200000000000003</v>
      </c>
      <c r="Y133" s="16">
        <v>9.1999999999999993</v>
      </c>
      <c r="Z133" s="18">
        <v>3.5</v>
      </c>
    </row>
    <row r="134" spans="1:26">
      <c r="A134" s="29" t="s">
        <v>194</v>
      </c>
      <c r="J134" s="2">
        <v>133</v>
      </c>
      <c r="K134" s="234"/>
      <c r="L134" s="35">
        <v>15.78</v>
      </c>
      <c r="M134" s="35">
        <v>16.329999999999998</v>
      </c>
      <c r="N134" s="16">
        <v>5.6087999999999996</v>
      </c>
      <c r="O134" s="16">
        <v>14.1</v>
      </c>
      <c r="P134" s="16">
        <v>13.41</v>
      </c>
      <c r="Q134" s="16">
        <v>14.1</v>
      </c>
      <c r="R134" s="35">
        <v>0.53417142857142896</v>
      </c>
      <c r="S134" s="38">
        <v>1.4842105263157901</v>
      </c>
      <c r="T134" s="16">
        <v>0.13968749999999999</v>
      </c>
      <c r="U134" s="16">
        <v>0.14687500000000001</v>
      </c>
      <c r="V134" s="35">
        <v>1.33</v>
      </c>
      <c r="W134" s="16">
        <v>3.5</v>
      </c>
      <c r="X134" s="35">
        <v>101.4</v>
      </c>
      <c r="Y134" s="16">
        <v>8.4499999999999993</v>
      </c>
      <c r="Z134" s="18">
        <v>12</v>
      </c>
    </row>
    <row r="135" spans="1:26">
      <c r="A135" s="29" t="s">
        <v>195</v>
      </c>
      <c r="J135" s="2">
        <v>134</v>
      </c>
      <c r="K135" s="234"/>
      <c r="L135" s="35">
        <v>15.78</v>
      </c>
      <c r="M135" s="35">
        <v>27.88</v>
      </c>
      <c r="N135" s="16">
        <v>5.56213333333341</v>
      </c>
      <c r="O135" s="16">
        <v>15.52</v>
      </c>
      <c r="P135" s="16">
        <v>15.34</v>
      </c>
      <c r="Q135" s="16">
        <v>0.52</v>
      </c>
      <c r="R135" s="35">
        <v>0.42785641025641602</v>
      </c>
      <c r="S135" s="38">
        <v>0.67478260869565199</v>
      </c>
      <c r="T135" s="16">
        <v>0.159791666666667</v>
      </c>
      <c r="U135" s="16">
        <v>5.4166666666666703E-3</v>
      </c>
      <c r="V135" s="35">
        <v>1.33</v>
      </c>
      <c r="W135" s="16">
        <v>3.33</v>
      </c>
      <c r="X135" s="35">
        <v>34</v>
      </c>
      <c r="Y135" s="16">
        <v>2.8333333333333299</v>
      </c>
      <c r="Z135" s="18">
        <v>12</v>
      </c>
    </row>
    <row r="136" spans="1:26">
      <c r="A136" s="11" t="s">
        <v>359</v>
      </c>
      <c r="J136" s="2">
        <v>135</v>
      </c>
      <c r="K136" s="234"/>
      <c r="L136" s="35">
        <v>14.65</v>
      </c>
      <c r="M136" s="35">
        <v>29.1</v>
      </c>
      <c r="N136" s="16">
        <v>1.641</v>
      </c>
      <c r="O136" s="16">
        <v>0.16845018386840099</v>
      </c>
      <c r="P136" s="16">
        <v>1.01</v>
      </c>
      <c r="Q136" s="16">
        <v>0.16845018386840099</v>
      </c>
      <c r="R136" s="35">
        <v>0.298363636363636</v>
      </c>
      <c r="S136" s="38">
        <v>1.6845018386840101E-2</v>
      </c>
      <c r="T136" s="16">
        <v>1.05208333333333E-2</v>
      </c>
      <c r="U136" s="16">
        <v>1.7546894152958401E-3</v>
      </c>
      <c r="V136" s="35">
        <v>3</v>
      </c>
      <c r="W136" s="35">
        <v>9</v>
      </c>
      <c r="X136" s="35">
        <v>34.799999999999997</v>
      </c>
      <c r="Y136" s="16">
        <v>5.8</v>
      </c>
      <c r="Z136" s="18">
        <v>6</v>
      </c>
    </row>
    <row r="137" spans="1:26">
      <c r="A137" s="11" t="s">
        <v>360</v>
      </c>
      <c r="J137" s="2">
        <v>136</v>
      </c>
      <c r="K137" s="234"/>
      <c r="L137" s="35">
        <v>22.84</v>
      </c>
      <c r="M137" s="35">
        <v>25.4</v>
      </c>
      <c r="N137" s="16">
        <v>11.1494</v>
      </c>
      <c r="O137" s="16">
        <v>16.3239338493348</v>
      </c>
      <c r="P137" s="16">
        <v>12.33</v>
      </c>
      <c r="Q137" s="16">
        <v>13.962272834777799</v>
      </c>
      <c r="R137" s="35">
        <v>0.65584705882352901</v>
      </c>
      <c r="S137" s="38">
        <v>1.4839939863031599</v>
      </c>
      <c r="T137" s="16">
        <v>0.12843750000000001</v>
      </c>
      <c r="U137" s="16">
        <v>0.14544034202893499</v>
      </c>
      <c r="V137" s="39">
        <v>1.5</v>
      </c>
      <c r="W137" s="35">
        <v>3</v>
      </c>
      <c r="X137" s="35">
        <v>149.80000000000001</v>
      </c>
      <c r="Y137" s="16">
        <v>7.8842105263157896</v>
      </c>
      <c r="Z137" s="18">
        <v>19</v>
      </c>
    </row>
    <row r="138" spans="1:26">
      <c r="A138" s="11" t="s">
        <v>361</v>
      </c>
      <c r="J138" s="2">
        <v>137</v>
      </c>
      <c r="K138" s="234"/>
      <c r="L138" s="35">
        <v>27</v>
      </c>
      <c r="M138" s="35">
        <v>25.7</v>
      </c>
      <c r="N138" s="16">
        <v>11.1494</v>
      </c>
      <c r="O138" s="16">
        <v>6.3253721555073996</v>
      </c>
      <c r="P138" s="16">
        <v>10.88</v>
      </c>
      <c r="Q138" s="16">
        <v>14.4974301576614</v>
      </c>
      <c r="R138" s="35">
        <v>1.0135818181818199</v>
      </c>
      <c r="S138" s="38">
        <v>1.2650744311014801</v>
      </c>
      <c r="T138" s="16">
        <v>0.11333333333333299</v>
      </c>
      <c r="U138" s="16">
        <v>0.15101489747564001</v>
      </c>
      <c r="V138" s="35">
        <v>1.33</v>
      </c>
      <c r="W138" s="35">
        <v>5</v>
      </c>
      <c r="X138" s="35">
        <v>31.4</v>
      </c>
      <c r="Y138" s="16">
        <v>3.14</v>
      </c>
      <c r="Z138" s="18">
        <v>10</v>
      </c>
    </row>
    <row r="139" spans="1:26">
      <c r="A139" s="11" t="s">
        <v>362</v>
      </c>
      <c r="J139" s="2">
        <v>138</v>
      </c>
      <c r="K139" s="234"/>
      <c r="L139" s="35">
        <v>25.11</v>
      </c>
      <c r="M139" s="35">
        <v>25.2</v>
      </c>
      <c r="N139" s="16">
        <v>1.6906000000000001</v>
      </c>
      <c r="O139" s="16">
        <v>21.494011335372999</v>
      </c>
      <c r="P139" s="16">
        <v>10.65</v>
      </c>
      <c r="Q139" s="16">
        <v>16</v>
      </c>
      <c r="R139" s="35">
        <v>0.37568888888888902</v>
      </c>
      <c r="S139" s="38">
        <v>1.7911676112810799</v>
      </c>
      <c r="T139" s="16">
        <v>0.11093749999999999</v>
      </c>
      <c r="U139" s="16">
        <v>0.16666666666666699</v>
      </c>
      <c r="V139" s="35">
        <v>3.83</v>
      </c>
      <c r="W139" s="35">
        <v>5.16</v>
      </c>
      <c r="X139" s="35">
        <v>50.4</v>
      </c>
      <c r="Y139" s="16">
        <v>12.6</v>
      </c>
      <c r="Z139" s="18">
        <v>4</v>
      </c>
    </row>
    <row r="140" spans="1:26">
      <c r="A140" s="11" t="s">
        <v>363</v>
      </c>
      <c r="J140" s="2">
        <v>139</v>
      </c>
      <c r="K140" s="234"/>
      <c r="L140" s="35">
        <v>24.2</v>
      </c>
      <c r="M140" s="35">
        <v>24.1</v>
      </c>
      <c r="N140" s="16">
        <v>3.0834000000000001</v>
      </c>
      <c r="O140" s="16">
        <v>16.931429662704399</v>
      </c>
      <c r="P140" s="16">
        <v>9.66</v>
      </c>
      <c r="Q140" s="16">
        <v>6.2</v>
      </c>
      <c r="R140" s="35">
        <v>0.23718461538461499</v>
      </c>
      <c r="S140" s="38">
        <v>2.4187756661006299</v>
      </c>
      <c r="T140" s="16">
        <v>0.10062500000000001</v>
      </c>
      <c r="U140" s="16">
        <v>6.4583333333333298E-2</v>
      </c>
      <c r="V140" s="35">
        <v>1.83</v>
      </c>
      <c r="W140" s="39">
        <v>7</v>
      </c>
      <c r="X140" s="35">
        <v>62</v>
      </c>
      <c r="Y140" s="16">
        <v>5.1666666666666696</v>
      </c>
      <c r="Z140" s="18">
        <v>12</v>
      </c>
    </row>
    <row r="141" spans="1:26">
      <c r="A141" s="11" t="s">
        <v>364</v>
      </c>
      <c r="J141" s="2">
        <v>140</v>
      </c>
      <c r="K141" s="234"/>
      <c r="L141" s="35">
        <v>25.9</v>
      </c>
      <c r="M141" s="35">
        <v>28.1</v>
      </c>
      <c r="N141" s="16">
        <v>4.2031999999999998</v>
      </c>
      <c r="O141" s="16">
        <v>17.657874698638999</v>
      </c>
      <c r="P141" s="16">
        <v>9.33</v>
      </c>
      <c r="Q141" s="16">
        <v>5.2</v>
      </c>
      <c r="R141" s="35">
        <v>0.32332307692307699</v>
      </c>
      <c r="S141" s="38">
        <v>0.63063838209425005</v>
      </c>
      <c r="T141" s="16">
        <v>9.7187499999999996E-2</v>
      </c>
      <c r="U141" s="16">
        <v>5.4166666666666703E-2</v>
      </c>
      <c r="V141" s="35">
        <v>2</v>
      </c>
      <c r="W141" s="39">
        <v>10.5</v>
      </c>
      <c r="X141" s="35">
        <v>53.8</v>
      </c>
      <c r="Y141" s="16">
        <v>2.2416666666666698</v>
      </c>
      <c r="Z141" s="18">
        <v>24</v>
      </c>
    </row>
    <row r="142" spans="1:26">
      <c r="A142" s="11" t="s">
        <v>365</v>
      </c>
      <c r="J142" s="2">
        <v>141</v>
      </c>
      <c r="K142" s="234"/>
      <c r="L142" s="35">
        <v>26</v>
      </c>
      <c r="M142" s="35">
        <v>29.52</v>
      </c>
      <c r="N142" s="16">
        <v>0.53339999999999999</v>
      </c>
      <c r="O142" s="16">
        <v>8.2134838104195806E-2</v>
      </c>
      <c r="P142" s="16">
        <v>12.58</v>
      </c>
      <c r="Q142" s="16">
        <v>8.2134838104195806E-2</v>
      </c>
      <c r="R142" s="35">
        <v>5.6147368421052599E-2</v>
      </c>
      <c r="S142" s="38">
        <v>1.9555913834332301E-3</v>
      </c>
      <c r="T142" s="16">
        <v>0.131041666666667</v>
      </c>
      <c r="U142" s="16">
        <v>8.5557123025204005E-4</v>
      </c>
      <c r="V142" s="35">
        <v>1.5</v>
      </c>
      <c r="W142" s="39">
        <v>13</v>
      </c>
      <c r="X142" s="35">
        <v>56</v>
      </c>
      <c r="Y142" s="16">
        <v>3.2941176470588198</v>
      </c>
      <c r="Z142" s="18">
        <v>17</v>
      </c>
    </row>
    <row r="143" spans="1:26">
      <c r="A143" s="11" t="s">
        <v>366</v>
      </c>
      <c r="J143" s="2">
        <v>142</v>
      </c>
      <c r="K143" s="234"/>
      <c r="L143" s="35">
        <v>25</v>
      </c>
      <c r="M143" s="35">
        <v>13.97</v>
      </c>
      <c r="N143" s="16">
        <v>7.9686666666666</v>
      </c>
      <c r="O143" s="16">
        <v>8.1990041732801403E-2</v>
      </c>
      <c r="P143" s="16">
        <v>11.15</v>
      </c>
      <c r="Q143" s="16">
        <v>0</v>
      </c>
      <c r="R143" s="35">
        <v>1.5937333333333199</v>
      </c>
      <c r="S143" s="38">
        <v>6.0733364246519598E-3</v>
      </c>
      <c r="T143" s="16">
        <v>0.116145833333333</v>
      </c>
      <c r="U143" s="16">
        <v>0</v>
      </c>
      <c r="V143" s="35">
        <v>4</v>
      </c>
      <c r="W143" s="39">
        <v>5.5</v>
      </c>
      <c r="X143" s="35">
        <v>63.2</v>
      </c>
      <c r="Y143" s="16">
        <v>7.0222222222222204</v>
      </c>
      <c r="Z143" s="18">
        <v>9</v>
      </c>
    </row>
    <row r="144" spans="1:26">
      <c r="A144" s="16" t="s">
        <v>367</v>
      </c>
      <c r="J144" s="2">
        <v>143</v>
      </c>
      <c r="K144" s="234"/>
      <c r="L144" s="35">
        <v>14</v>
      </c>
      <c r="M144" s="35">
        <v>29.6</v>
      </c>
      <c r="N144" s="16">
        <v>4.9933333333333998</v>
      </c>
      <c r="O144" s="16">
        <v>0.54927123518640297</v>
      </c>
      <c r="P144" s="16">
        <v>9.43</v>
      </c>
      <c r="Q144" s="16">
        <v>0.109280093342022</v>
      </c>
      <c r="R144" s="35">
        <v>0.24966666666667001</v>
      </c>
      <c r="S144" s="38">
        <v>8.5823630497875499E-3</v>
      </c>
      <c r="T144" s="16">
        <v>9.8229166666666701E-2</v>
      </c>
      <c r="U144" s="16">
        <v>1.1383343056460601E-3</v>
      </c>
      <c r="V144" s="39">
        <v>2.5</v>
      </c>
      <c r="W144" s="39">
        <v>6</v>
      </c>
      <c r="X144" s="35">
        <v>34.6</v>
      </c>
      <c r="Y144" s="16">
        <v>2.8833333333333302</v>
      </c>
      <c r="Z144" s="18">
        <v>12</v>
      </c>
    </row>
    <row r="145" spans="1:26">
      <c r="A145" s="16" t="s">
        <v>368</v>
      </c>
      <c r="J145" s="2">
        <v>144</v>
      </c>
      <c r="K145" s="234"/>
      <c r="L145" s="35">
        <v>18.55</v>
      </c>
      <c r="M145" s="35">
        <v>18.399999999999999</v>
      </c>
      <c r="N145" s="16">
        <v>9.9814000000000007</v>
      </c>
      <c r="O145" s="16">
        <v>24.5603358885588</v>
      </c>
      <c r="P145" s="16">
        <v>8.11</v>
      </c>
      <c r="Q145" s="16">
        <v>1.44630369390834</v>
      </c>
      <c r="R145" s="35">
        <v>0.45369999999999999</v>
      </c>
      <c r="S145" s="38">
        <v>1.1980651652955501</v>
      </c>
      <c r="T145" s="16">
        <v>8.4479166666666702E-2</v>
      </c>
      <c r="U145" s="16">
        <v>1.5065663478211901E-2</v>
      </c>
      <c r="V145" s="39">
        <v>2</v>
      </c>
      <c r="W145" s="39">
        <v>6.5</v>
      </c>
      <c r="X145" s="35">
        <v>135.6</v>
      </c>
      <c r="Y145" s="16">
        <v>5.65</v>
      </c>
      <c r="Z145" s="18">
        <v>24</v>
      </c>
    </row>
    <row r="146" spans="1:26">
      <c r="A146" s="16" t="s">
        <v>369</v>
      </c>
      <c r="J146" s="2">
        <v>145</v>
      </c>
      <c r="K146" s="234"/>
      <c r="L146" s="35">
        <v>27</v>
      </c>
      <c r="M146" s="35">
        <v>28.5</v>
      </c>
      <c r="N146" s="16">
        <v>14.768599999999999</v>
      </c>
      <c r="O146" s="16">
        <v>22.797208956293002</v>
      </c>
      <c r="P146" s="16">
        <v>4.13</v>
      </c>
      <c r="Q146" s="16">
        <v>0.26817340292848302</v>
      </c>
      <c r="R146" s="35">
        <v>0.73843000000000003</v>
      </c>
      <c r="S146" s="38">
        <v>0.65134882732265698</v>
      </c>
      <c r="T146" s="16">
        <v>4.30208333333333E-2</v>
      </c>
      <c r="U146" s="16">
        <v>2.7934729471717E-3</v>
      </c>
      <c r="V146" s="35">
        <v>1</v>
      </c>
      <c r="W146" s="39">
        <v>10.5</v>
      </c>
      <c r="X146" s="35">
        <v>430</v>
      </c>
      <c r="Y146" s="16">
        <v>6.6583333333333297</v>
      </c>
      <c r="Z146" s="18">
        <v>48</v>
      </c>
    </row>
  </sheetData>
  <mergeCells count="5">
    <mergeCell ref="K2:K30"/>
    <mergeCell ref="K31:K59"/>
    <mergeCell ref="K60:K88"/>
    <mergeCell ref="K89:K117"/>
    <mergeCell ref="K118:K146"/>
  </mergeCells>
  <phoneticPr fontId="43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66"/>
  <sheetViews>
    <sheetView zoomScale="85" zoomScaleNormal="85" workbookViewId="0">
      <selection activeCell="G2" sqref="G2"/>
    </sheetView>
  </sheetViews>
  <sheetFormatPr defaultColWidth="8.875" defaultRowHeight="13.5"/>
  <cols>
    <col min="1" max="1" width="19.75" style="7" customWidth="1"/>
    <col min="2" max="2" width="12.125" customWidth="1"/>
    <col min="3" max="3" width="12.875" style="8"/>
    <col min="4" max="4" width="11.625" style="8" customWidth="1"/>
    <col min="5" max="6" width="12.875"/>
    <col min="10" max="10" width="11.125" style="9" customWidth="1"/>
    <col min="11" max="11" width="9" style="10" customWidth="1"/>
    <col min="12" max="12" width="10.875" style="10" customWidth="1"/>
    <col min="13" max="14" width="9" style="10" customWidth="1"/>
    <col min="15" max="15" width="12.5" style="10" customWidth="1"/>
    <col min="16" max="16" width="9.625" customWidth="1"/>
  </cols>
  <sheetData>
    <row r="1" spans="1:15" ht="27">
      <c r="A1" s="11" t="s">
        <v>340</v>
      </c>
      <c r="B1" s="12" t="s">
        <v>339</v>
      </c>
      <c r="C1" s="13" t="s">
        <v>393</v>
      </c>
      <c r="D1" s="13" t="s">
        <v>394</v>
      </c>
      <c r="E1" s="13" t="s">
        <v>395</v>
      </c>
      <c r="F1" s="13" t="s">
        <v>396</v>
      </c>
      <c r="J1"/>
      <c r="K1"/>
      <c r="L1"/>
      <c r="M1"/>
      <c r="N1"/>
      <c r="O1"/>
    </row>
    <row r="2" spans="1:15">
      <c r="A2" s="14">
        <v>26.8</v>
      </c>
      <c r="B2" s="15">
        <v>2.9777777777777801</v>
      </c>
      <c r="C2" s="16">
        <v>75.858208955223901</v>
      </c>
      <c r="D2" s="16">
        <v>45.9701492537313</v>
      </c>
      <c r="E2" s="17">
        <v>31.156716417910399</v>
      </c>
      <c r="F2" s="15">
        <v>30.783582089552201</v>
      </c>
      <c r="J2"/>
      <c r="K2"/>
      <c r="L2"/>
      <c r="M2"/>
      <c r="N2"/>
      <c r="O2"/>
    </row>
    <row r="3" spans="1:15">
      <c r="A3" s="18">
        <v>31.2</v>
      </c>
      <c r="B3" s="15">
        <v>1.6421052631578901</v>
      </c>
      <c r="C3" s="16">
        <v>81.6666666666667</v>
      </c>
      <c r="D3" s="16">
        <v>81.923076923076906</v>
      </c>
      <c r="E3" s="17">
        <v>33.173076923076898</v>
      </c>
      <c r="F3" s="15">
        <v>39.5833333333333</v>
      </c>
      <c r="J3"/>
      <c r="K3"/>
      <c r="L3"/>
      <c r="M3"/>
      <c r="N3"/>
      <c r="O3"/>
    </row>
    <row r="4" spans="1:15">
      <c r="A4" s="18">
        <v>31.4</v>
      </c>
      <c r="B4" s="15">
        <v>3.14</v>
      </c>
      <c r="C4" s="16">
        <v>80.912951167727996</v>
      </c>
      <c r="D4" s="16">
        <v>55.4519663950446</v>
      </c>
      <c r="E4" s="17">
        <v>31.847133757961799</v>
      </c>
      <c r="F4" s="15">
        <v>41.4012738853503</v>
      </c>
      <c r="J4"/>
      <c r="K4"/>
      <c r="L4"/>
      <c r="M4"/>
      <c r="N4"/>
      <c r="O4"/>
    </row>
    <row r="5" spans="1:15">
      <c r="A5" s="18">
        <v>32.200000000000003</v>
      </c>
      <c r="B5" s="15">
        <v>9.1999999999999993</v>
      </c>
      <c r="C5" s="16">
        <v>81.884057971014897</v>
      </c>
      <c r="D5" s="16">
        <v>56.925465838509297</v>
      </c>
      <c r="E5" s="17">
        <v>25.869565217391301</v>
      </c>
      <c r="F5" s="15">
        <v>37.3913043478261</v>
      </c>
      <c r="J5"/>
      <c r="K5"/>
      <c r="L5"/>
      <c r="M5"/>
      <c r="N5"/>
      <c r="O5"/>
    </row>
    <row r="6" spans="1:15">
      <c r="A6" s="18">
        <v>34</v>
      </c>
      <c r="B6" s="15">
        <v>2.8333333333333299</v>
      </c>
      <c r="C6" s="16">
        <v>88.411764705882305</v>
      </c>
      <c r="D6" s="16">
        <v>59.941176470588204</v>
      </c>
      <c r="E6" s="17">
        <v>31</v>
      </c>
      <c r="F6" s="15">
        <v>33.676470588235297</v>
      </c>
      <c r="J6"/>
      <c r="K6"/>
      <c r="L6"/>
      <c r="M6"/>
      <c r="N6"/>
      <c r="O6"/>
    </row>
    <row r="7" spans="1:15">
      <c r="A7" s="18">
        <v>34.6</v>
      </c>
      <c r="B7" s="15">
        <v>2.8833333333333302</v>
      </c>
      <c r="C7" s="16">
        <v>87.052023121387904</v>
      </c>
      <c r="D7" s="16">
        <v>42.8901734104046</v>
      </c>
      <c r="E7" s="17">
        <v>40.028901734103997</v>
      </c>
      <c r="F7" s="15">
        <v>24.132947976878601</v>
      </c>
      <c r="J7"/>
      <c r="K7"/>
      <c r="L7"/>
      <c r="M7"/>
      <c r="N7"/>
      <c r="O7"/>
    </row>
    <row r="8" spans="1:15">
      <c r="A8" s="18">
        <v>34.799999999999997</v>
      </c>
      <c r="B8" s="15">
        <v>5.8</v>
      </c>
      <c r="C8" s="16">
        <v>87.835249042145406</v>
      </c>
      <c r="D8" s="16">
        <v>60.429332699355797</v>
      </c>
      <c r="E8" s="17">
        <v>44.683908045976999</v>
      </c>
      <c r="F8" s="15">
        <v>34.454022988505699</v>
      </c>
      <c r="J8"/>
      <c r="K8"/>
      <c r="L8"/>
      <c r="M8"/>
      <c r="N8"/>
      <c r="O8"/>
    </row>
    <row r="9" spans="1:15">
      <c r="A9" s="18">
        <v>42.8</v>
      </c>
      <c r="B9" s="15">
        <v>3.56666666666667</v>
      </c>
      <c r="C9" s="16">
        <v>84.883177570093494</v>
      </c>
      <c r="D9" s="16">
        <v>65.934579439252303</v>
      </c>
      <c r="E9" s="17">
        <v>48.014018691588802</v>
      </c>
      <c r="F9" s="15">
        <v>36.308411214953303</v>
      </c>
      <c r="J9"/>
      <c r="K9"/>
      <c r="L9"/>
      <c r="M9"/>
      <c r="N9"/>
      <c r="O9"/>
    </row>
    <row r="10" spans="1:15">
      <c r="A10" s="18">
        <v>43.6</v>
      </c>
      <c r="B10" s="15">
        <v>1.81666666666667</v>
      </c>
      <c r="C10" s="16">
        <v>91.995412844036693</v>
      </c>
      <c r="D10" s="16">
        <v>79.151376146789005</v>
      </c>
      <c r="E10" s="17">
        <v>42.545871559632999</v>
      </c>
      <c r="F10" s="15">
        <v>46.766055045871603</v>
      </c>
      <c r="J10"/>
      <c r="K10"/>
      <c r="L10"/>
      <c r="M10"/>
      <c r="N10"/>
      <c r="O10"/>
    </row>
    <row r="11" spans="1:15">
      <c r="A11" s="18">
        <v>47.7</v>
      </c>
      <c r="B11" s="15">
        <v>3.9750000000000001</v>
      </c>
      <c r="C11" s="16">
        <v>87.316561844863699</v>
      </c>
      <c r="D11" s="16">
        <v>64.046121593291403</v>
      </c>
      <c r="E11" s="17">
        <v>38.427672955974799</v>
      </c>
      <c r="F11" s="15">
        <v>33.983228511530399</v>
      </c>
      <c r="J11"/>
      <c r="K11"/>
      <c r="L11"/>
      <c r="M11"/>
      <c r="N11"/>
      <c r="O11"/>
    </row>
    <row r="12" spans="1:15">
      <c r="A12" s="18">
        <v>50.4</v>
      </c>
      <c r="B12" s="15">
        <v>12.6</v>
      </c>
      <c r="C12" s="16">
        <v>68.465608465608696</v>
      </c>
      <c r="D12" s="16">
        <v>49.880952380952401</v>
      </c>
      <c r="E12" s="17">
        <v>37.9166666666667</v>
      </c>
      <c r="F12" s="15">
        <v>17.261904761904798</v>
      </c>
      <c r="J12"/>
      <c r="K12"/>
      <c r="L12"/>
      <c r="M12"/>
      <c r="N12"/>
      <c r="O12"/>
    </row>
    <row r="13" spans="1:15">
      <c r="A13" s="18">
        <v>50.8</v>
      </c>
      <c r="B13" s="15">
        <v>4.2333333333333298</v>
      </c>
      <c r="C13" s="16">
        <v>85.492125984251999</v>
      </c>
      <c r="D13" s="16">
        <v>62.086614173228298</v>
      </c>
      <c r="E13" s="17">
        <v>24.271653543307099</v>
      </c>
      <c r="F13" s="15">
        <v>30.157480314960601</v>
      </c>
      <c r="J13"/>
      <c r="K13"/>
      <c r="L13"/>
      <c r="M13"/>
      <c r="N13"/>
      <c r="O13"/>
    </row>
    <row r="14" spans="1:15">
      <c r="A14" s="18">
        <v>50.8</v>
      </c>
      <c r="B14" s="15">
        <v>2.1166666666666698</v>
      </c>
      <c r="C14" s="16">
        <v>91.240157480315006</v>
      </c>
      <c r="D14" s="16">
        <v>75.866141732283495</v>
      </c>
      <c r="E14" s="17">
        <v>54.232283464566898</v>
      </c>
      <c r="F14" s="15">
        <v>59.862204724409501</v>
      </c>
      <c r="J14"/>
      <c r="K14"/>
      <c r="L14"/>
      <c r="M14"/>
      <c r="N14"/>
      <c r="O14"/>
    </row>
    <row r="15" spans="1:15">
      <c r="A15" s="18">
        <v>53.8</v>
      </c>
      <c r="B15" s="15">
        <v>2.2416666666666698</v>
      </c>
      <c r="C15" s="16">
        <v>95.402726146220402</v>
      </c>
      <c r="D15" s="16">
        <v>78.141263940520403</v>
      </c>
      <c r="E15" s="17">
        <v>45.223048327137498</v>
      </c>
      <c r="F15" s="15">
        <v>34.070631970260202</v>
      </c>
      <c r="J15"/>
      <c r="K15"/>
      <c r="L15"/>
      <c r="M15"/>
      <c r="N15"/>
      <c r="O15"/>
    </row>
    <row r="16" spans="1:15">
      <c r="A16" s="18">
        <v>56</v>
      </c>
      <c r="B16" s="15">
        <v>3.2941176470588198</v>
      </c>
      <c r="C16" s="16">
        <v>72.940476190476105</v>
      </c>
      <c r="D16" s="16">
        <v>52.262206694909601</v>
      </c>
      <c r="E16" s="17">
        <v>40.053571428571402</v>
      </c>
      <c r="F16" s="15">
        <v>29.125</v>
      </c>
      <c r="J16"/>
      <c r="K16"/>
      <c r="L16"/>
      <c r="M16"/>
      <c r="N16"/>
      <c r="O16"/>
    </row>
    <row r="17" spans="1:15">
      <c r="A17" s="18">
        <v>59.6</v>
      </c>
      <c r="B17" s="15">
        <v>2.4833333333333298</v>
      </c>
      <c r="C17" s="16">
        <v>94.530201342281899</v>
      </c>
      <c r="D17" s="16">
        <v>88.355704697986596</v>
      </c>
      <c r="E17" s="17">
        <v>42.533557046979901</v>
      </c>
      <c r="F17" s="15">
        <v>54.966442953020099</v>
      </c>
      <c r="J17"/>
      <c r="K17"/>
      <c r="L17"/>
      <c r="M17"/>
      <c r="N17"/>
      <c r="O17"/>
    </row>
    <row r="18" spans="1:15">
      <c r="A18" s="18">
        <v>61.6</v>
      </c>
      <c r="B18" s="15">
        <v>5.1333333333333302</v>
      </c>
      <c r="C18" s="16">
        <v>83.327922077922096</v>
      </c>
      <c r="D18" s="16">
        <v>65.503246753246799</v>
      </c>
      <c r="E18" s="17">
        <v>41.120129870129901</v>
      </c>
      <c r="F18" s="15">
        <v>52.678571428571402</v>
      </c>
      <c r="J18"/>
      <c r="K18"/>
      <c r="L18"/>
      <c r="M18"/>
      <c r="N18"/>
      <c r="O18"/>
    </row>
    <row r="19" spans="1:15">
      <c r="A19" s="18">
        <v>62</v>
      </c>
      <c r="B19" s="15">
        <v>5.1666666666666696</v>
      </c>
      <c r="C19" s="16">
        <v>67.354838709677395</v>
      </c>
      <c r="D19" s="16">
        <v>40.553626225840603</v>
      </c>
      <c r="E19" s="17">
        <v>32.4838709677419</v>
      </c>
      <c r="F19" s="15">
        <v>34.145161290322598</v>
      </c>
      <c r="J19"/>
      <c r="K19"/>
      <c r="L19"/>
      <c r="M19"/>
      <c r="N19"/>
      <c r="O19"/>
    </row>
    <row r="20" spans="1:15">
      <c r="A20" s="18">
        <v>63.2</v>
      </c>
      <c r="B20" s="15">
        <v>7.0222222222222204</v>
      </c>
      <c r="C20" s="16">
        <v>62.921940928269898</v>
      </c>
      <c r="D20" s="16">
        <v>51.760420297520099</v>
      </c>
      <c r="E20" s="17">
        <v>25.3164556962025</v>
      </c>
      <c r="F20" s="15">
        <v>33.5601265822785</v>
      </c>
      <c r="J20"/>
      <c r="K20"/>
      <c r="L20"/>
      <c r="M20"/>
      <c r="N20"/>
      <c r="O20"/>
    </row>
    <row r="21" spans="1:15">
      <c r="A21" s="18">
        <v>69.8</v>
      </c>
      <c r="B21" s="15">
        <v>5.81666666666667</v>
      </c>
      <c r="C21" s="16">
        <v>77.335243553008596</v>
      </c>
      <c r="D21" s="16">
        <v>62.578796561604598</v>
      </c>
      <c r="E21" s="17">
        <v>36.747851002865303</v>
      </c>
      <c r="F21" s="15">
        <v>40.2722063037249</v>
      </c>
      <c r="J21"/>
      <c r="K21"/>
      <c r="L21"/>
      <c r="M21"/>
      <c r="N21"/>
      <c r="O21"/>
    </row>
    <row r="22" spans="1:15">
      <c r="A22" s="18">
        <v>71.400000000000006</v>
      </c>
      <c r="B22" s="15">
        <v>5.95</v>
      </c>
      <c r="C22" s="16">
        <v>75</v>
      </c>
      <c r="D22" s="16">
        <v>57.885154061624597</v>
      </c>
      <c r="E22" s="17">
        <v>32.969187675070003</v>
      </c>
      <c r="F22" s="15">
        <v>39.929971988795501</v>
      </c>
      <c r="J22"/>
      <c r="K22"/>
      <c r="L22"/>
      <c r="M22"/>
      <c r="N22"/>
      <c r="O22"/>
    </row>
    <row r="23" spans="1:15">
      <c r="A23" s="18">
        <v>97.6</v>
      </c>
      <c r="B23" s="15">
        <v>8.1333333333333293</v>
      </c>
      <c r="C23" s="16">
        <v>56.690573770491802</v>
      </c>
      <c r="D23" s="16">
        <v>41.495901639344297</v>
      </c>
      <c r="E23" s="17">
        <v>29.252049180327901</v>
      </c>
      <c r="F23" s="15">
        <v>26.168032786885199</v>
      </c>
      <c r="J23"/>
      <c r="K23"/>
      <c r="L23"/>
      <c r="M23"/>
      <c r="N23"/>
      <c r="O23"/>
    </row>
    <row r="24" spans="1:15">
      <c r="A24" s="18">
        <v>101.4</v>
      </c>
      <c r="B24" s="15">
        <v>8.4499999999999993</v>
      </c>
      <c r="C24" s="16">
        <v>51.347797501643797</v>
      </c>
      <c r="D24" s="16">
        <v>30.374753451676501</v>
      </c>
      <c r="E24" s="17">
        <v>23.224852071005898</v>
      </c>
      <c r="F24" s="15">
        <v>15.1183431952663</v>
      </c>
      <c r="J24"/>
      <c r="K24"/>
      <c r="L24"/>
      <c r="M24"/>
      <c r="N24"/>
      <c r="O24"/>
    </row>
    <row r="25" spans="1:15">
      <c r="A25" s="19">
        <v>121.6</v>
      </c>
      <c r="B25" s="15">
        <v>11.054545454545501</v>
      </c>
      <c r="C25" s="16">
        <v>44.868421052631597</v>
      </c>
      <c r="D25" s="16">
        <v>36.677631578947398</v>
      </c>
      <c r="E25" s="17">
        <v>18.791118421052602</v>
      </c>
      <c r="F25" s="15">
        <v>22.376644736842099</v>
      </c>
      <c r="J25"/>
      <c r="K25"/>
      <c r="L25"/>
      <c r="M25"/>
      <c r="N25"/>
      <c r="O25"/>
    </row>
    <row r="26" spans="1:15">
      <c r="A26" s="18">
        <v>135.6</v>
      </c>
      <c r="B26" s="15">
        <v>5.65</v>
      </c>
      <c r="C26" s="16">
        <v>52.212389380531</v>
      </c>
      <c r="D26" s="16">
        <v>41.150442477876098</v>
      </c>
      <c r="E26" s="17">
        <v>26.5486725663717</v>
      </c>
      <c r="F26" s="15">
        <v>33.185840707964601</v>
      </c>
      <c r="J26"/>
      <c r="K26"/>
      <c r="L26"/>
      <c r="M26"/>
      <c r="N26"/>
      <c r="O26"/>
    </row>
    <row r="27" spans="1:15">
      <c r="A27" s="18">
        <v>149.80000000000001</v>
      </c>
      <c r="B27" s="15">
        <v>7.8842105263157896</v>
      </c>
      <c r="C27" s="16">
        <v>35.683133066310397</v>
      </c>
      <c r="D27" s="16">
        <v>43.465991549667997</v>
      </c>
      <c r="E27" s="17">
        <v>15.3538050734312</v>
      </c>
      <c r="F27" s="15">
        <v>36.895861148197604</v>
      </c>
      <c r="J27"/>
      <c r="K27"/>
      <c r="L27"/>
      <c r="M27"/>
      <c r="N27"/>
      <c r="O27"/>
    </row>
    <row r="28" spans="1:15">
      <c r="A28" s="18">
        <v>164.8</v>
      </c>
      <c r="B28" s="15">
        <v>6.87</v>
      </c>
      <c r="C28" s="16">
        <v>30.677184466019401</v>
      </c>
      <c r="D28" s="16">
        <v>37.2815533980583</v>
      </c>
      <c r="E28" s="17">
        <v>25.212378640776699</v>
      </c>
      <c r="F28" s="15">
        <v>29.211165048543702</v>
      </c>
      <c r="J28"/>
      <c r="K28"/>
      <c r="L28"/>
      <c r="M28"/>
      <c r="N28"/>
      <c r="O28"/>
    </row>
    <row r="29" spans="1:15">
      <c r="A29" s="18">
        <v>199.8</v>
      </c>
      <c r="B29" s="15">
        <v>8.6583333333333297</v>
      </c>
      <c r="C29" s="16">
        <v>38.081414748081102</v>
      </c>
      <c r="D29" s="16">
        <v>26.176176176176199</v>
      </c>
      <c r="E29" s="17">
        <v>15.1801801801802</v>
      </c>
      <c r="F29" s="15">
        <v>22.552552552552601</v>
      </c>
      <c r="J29"/>
      <c r="K29"/>
      <c r="L29"/>
      <c r="M29"/>
      <c r="N29"/>
      <c r="O29"/>
    </row>
    <row r="30" spans="1:15">
      <c r="A30" s="18">
        <v>309.2</v>
      </c>
      <c r="B30" s="15">
        <v>12.883333333333301</v>
      </c>
      <c r="C30" s="16">
        <v>21.3518758085382</v>
      </c>
      <c r="D30" s="16">
        <v>24.123544631306601</v>
      </c>
      <c r="E30" s="17">
        <v>5.9282018111254802</v>
      </c>
      <c r="F30" s="15">
        <v>20.481888745148801</v>
      </c>
      <c r="J30"/>
      <c r="K30"/>
      <c r="L30"/>
      <c r="M30"/>
      <c r="N30"/>
      <c r="O30"/>
    </row>
    <row r="33" spans="1:10">
      <c r="A33"/>
      <c r="C33"/>
      <c r="D33"/>
    </row>
    <row r="34" spans="1:10">
      <c r="A34"/>
      <c r="C34"/>
      <c r="D34"/>
    </row>
    <row r="35" spans="1:10">
      <c r="A35"/>
      <c r="C35"/>
      <c r="D35"/>
    </row>
    <row r="36" spans="1:10">
      <c r="A36"/>
      <c r="C36"/>
      <c r="D36"/>
    </row>
    <row r="37" spans="1:10">
      <c r="A37"/>
      <c r="C37"/>
      <c r="D37"/>
    </row>
    <row r="38" spans="1:10">
      <c r="A38"/>
      <c r="C38"/>
      <c r="D38"/>
    </row>
    <row r="39" spans="1:10">
      <c r="A39"/>
      <c r="C39"/>
      <c r="D39"/>
    </row>
    <row r="40" spans="1:10">
      <c r="A40"/>
      <c r="C40"/>
      <c r="D40"/>
      <c r="J40" s="20"/>
    </row>
    <row r="41" spans="1:10">
      <c r="A41"/>
      <c r="C41"/>
      <c r="D41"/>
      <c r="J41" s="20"/>
    </row>
    <row r="42" spans="1:10">
      <c r="A42"/>
      <c r="C42"/>
      <c r="D42"/>
      <c r="J42" s="20"/>
    </row>
    <row r="43" spans="1:10">
      <c r="A43"/>
      <c r="C43"/>
      <c r="D43"/>
      <c r="J43" s="20"/>
    </row>
    <row r="44" spans="1:10">
      <c r="A44"/>
      <c r="C44"/>
      <c r="D44"/>
      <c r="J44" s="20"/>
    </row>
    <row r="45" spans="1:10">
      <c r="A45"/>
      <c r="C45"/>
      <c r="D45"/>
      <c r="J45" s="20"/>
    </row>
    <row r="46" spans="1:10">
      <c r="A46"/>
      <c r="C46"/>
      <c r="D46"/>
      <c r="J46" s="20"/>
    </row>
    <row r="47" spans="1:10">
      <c r="A47"/>
      <c r="C47"/>
      <c r="D47"/>
      <c r="J47" s="20"/>
    </row>
    <row r="48" spans="1:10">
      <c r="A48"/>
      <c r="C48"/>
      <c r="D48"/>
      <c r="J48" s="20"/>
    </row>
    <row r="49" spans="1:10">
      <c r="A49"/>
      <c r="C49"/>
      <c r="D49"/>
      <c r="J49" s="20"/>
    </row>
    <row r="50" spans="1:10">
      <c r="A50"/>
      <c r="C50"/>
      <c r="D50"/>
      <c r="J50" s="20"/>
    </row>
    <row r="51" spans="1:10">
      <c r="A51"/>
      <c r="C51"/>
      <c r="D51"/>
      <c r="J51" s="20"/>
    </row>
    <row r="52" spans="1:10">
      <c r="A52"/>
      <c r="C52"/>
      <c r="D52"/>
      <c r="J52" s="20"/>
    </row>
    <row r="53" spans="1:10">
      <c r="A53"/>
      <c r="C53"/>
      <c r="D53"/>
      <c r="J53" s="20"/>
    </row>
    <row r="54" spans="1:10">
      <c r="A54"/>
      <c r="C54"/>
      <c r="D54"/>
      <c r="J54" s="20"/>
    </row>
    <row r="55" spans="1:10">
      <c r="A55"/>
      <c r="C55"/>
      <c r="D55"/>
      <c r="J55" s="20"/>
    </row>
    <row r="56" spans="1:10">
      <c r="A56"/>
      <c r="C56"/>
      <c r="D56"/>
      <c r="J56" s="20"/>
    </row>
    <row r="57" spans="1:10">
      <c r="A57"/>
      <c r="C57"/>
      <c r="D57"/>
      <c r="J57" s="20"/>
    </row>
    <row r="58" spans="1:10">
      <c r="A58"/>
      <c r="C58"/>
      <c r="D58"/>
      <c r="J58" s="20"/>
    </row>
    <row r="59" spans="1:10">
      <c r="A59"/>
      <c r="C59"/>
      <c r="D59"/>
      <c r="J59" s="20"/>
    </row>
    <row r="60" spans="1:10">
      <c r="A60"/>
      <c r="C60"/>
      <c r="D60"/>
      <c r="J60" s="20"/>
    </row>
    <row r="61" spans="1:10">
      <c r="A61"/>
      <c r="C61"/>
      <c r="D61"/>
      <c r="J61" s="20"/>
    </row>
    <row r="62" spans="1:10">
      <c r="A62"/>
      <c r="C62"/>
      <c r="D62"/>
      <c r="J62" s="20"/>
    </row>
    <row r="63" spans="1:10">
      <c r="J63" s="20"/>
    </row>
    <row r="64" spans="1:10">
      <c r="J64" s="20"/>
    </row>
    <row r="65" spans="10:10">
      <c r="J65" s="20"/>
    </row>
    <row r="66" spans="10:10">
      <c r="J66" s="20"/>
    </row>
  </sheetData>
  <sortState xmlns:xlrd2="http://schemas.microsoft.com/office/spreadsheetml/2017/richdata2" ref="A2:F62">
    <sortCondition ref="A2"/>
  </sortState>
  <phoneticPr fontId="43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36"/>
  <sheetViews>
    <sheetView topLeftCell="A4" workbookViewId="0">
      <selection activeCell="K23" sqref="K23"/>
    </sheetView>
  </sheetViews>
  <sheetFormatPr defaultColWidth="8.875" defaultRowHeight="13.5"/>
  <sheetData>
    <row r="1" spans="1:30">
      <c r="A1" t="s">
        <v>220</v>
      </c>
      <c r="B1">
        <v>34.26</v>
      </c>
      <c r="C1">
        <v>34.6</v>
      </c>
      <c r="D1">
        <v>48.52</v>
      </c>
      <c r="E1">
        <v>28</v>
      </c>
      <c r="F1">
        <v>30.12</v>
      </c>
      <c r="G1">
        <v>41.26</v>
      </c>
      <c r="H1">
        <v>24.88</v>
      </c>
      <c r="I1">
        <v>44.32</v>
      </c>
      <c r="J1">
        <v>35.799999999999997</v>
      </c>
      <c r="K1">
        <v>20</v>
      </c>
      <c r="L1">
        <v>36.659999999999997</v>
      </c>
      <c r="M1">
        <v>22.74</v>
      </c>
      <c r="N1">
        <v>18.62</v>
      </c>
      <c r="O1">
        <v>21.75</v>
      </c>
      <c r="P1">
        <v>16.27</v>
      </c>
      <c r="Q1">
        <v>24.79</v>
      </c>
      <c r="R1">
        <v>39.75</v>
      </c>
      <c r="S1">
        <v>23.43</v>
      </c>
      <c r="T1">
        <v>28.99</v>
      </c>
      <c r="U1">
        <v>24.39</v>
      </c>
      <c r="V1">
        <v>18.87</v>
      </c>
      <c r="W1">
        <v>22.56</v>
      </c>
      <c r="X1">
        <v>31.03</v>
      </c>
      <c r="Y1">
        <v>20.8</v>
      </c>
      <c r="Z1">
        <v>25.16</v>
      </c>
      <c r="AA1">
        <v>30.22</v>
      </c>
      <c r="AB1">
        <v>31.14</v>
      </c>
      <c r="AC1">
        <v>39.18</v>
      </c>
      <c r="AD1">
        <v>12.09</v>
      </c>
    </row>
    <row r="2" spans="1:30">
      <c r="A2" t="s">
        <v>397</v>
      </c>
      <c r="B2">
        <v>34.14</v>
      </c>
      <c r="C2">
        <v>30.7</v>
      </c>
      <c r="D2">
        <v>34.020000000000003</v>
      </c>
      <c r="E2">
        <v>31.26</v>
      </c>
      <c r="F2">
        <v>25.78</v>
      </c>
      <c r="G2">
        <v>19.260000000000002</v>
      </c>
      <c r="H2">
        <v>22.48</v>
      </c>
      <c r="I2">
        <v>29.9</v>
      </c>
      <c r="J2">
        <v>23.4</v>
      </c>
      <c r="K2">
        <v>23</v>
      </c>
      <c r="L2">
        <v>35.619999999999997</v>
      </c>
      <c r="M2">
        <v>24.66</v>
      </c>
      <c r="N2">
        <v>13.21</v>
      </c>
      <c r="O2">
        <v>16.920000000000002</v>
      </c>
      <c r="P2">
        <v>15.46</v>
      </c>
      <c r="Q2">
        <v>26.89</v>
      </c>
      <c r="R2">
        <v>42.82</v>
      </c>
      <c r="S2">
        <v>24.7</v>
      </c>
      <c r="T2">
        <v>29.15</v>
      </c>
      <c r="U2">
        <v>30.59</v>
      </c>
      <c r="V2">
        <v>20.88</v>
      </c>
      <c r="W2">
        <v>24.92</v>
      </c>
      <c r="X2">
        <v>31.14</v>
      </c>
      <c r="Y2">
        <v>21.34</v>
      </c>
      <c r="Z2">
        <v>24.4</v>
      </c>
      <c r="AA2">
        <v>27.04</v>
      </c>
      <c r="AB2">
        <v>8.67</v>
      </c>
      <c r="AC2">
        <v>34.57</v>
      </c>
      <c r="AD2">
        <v>34.39</v>
      </c>
    </row>
    <row r="3" spans="1:30">
      <c r="A3" t="s">
        <v>398</v>
      </c>
      <c r="B3">
        <v>26.72</v>
      </c>
      <c r="C3">
        <v>20.92</v>
      </c>
      <c r="D3">
        <v>28.66</v>
      </c>
      <c r="E3">
        <v>24.78</v>
      </c>
      <c r="F3">
        <v>18.12</v>
      </c>
      <c r="G3">
        <v>15.42</v>
      </c>
      <c r="H3">
        <v>20.86</v>
      </c>
      <c r="I3">
        <v>22.76</v>
      </c>
      <c r="J3">
        <v>47</v>
      </c>
      <c r="K3">
        <v>14</v>
      </c>
      <c r="L3">
        <v>35.46</v>
      </c>
      <c r="M3">
        <v>20.78</v>
      </c>
      <c r="N3">
        <v>8.3699999999999992</v>
      </c>
      <c r="O3">
        <v>12.78</v>
      </c>
      <c r="P3">
        <v>6.48</v>
      </c>
      <c r="Q3">
        <v>27.03</v>
      </c>
      <c r="R3">
        <v>39.729999999999997</v>
      </c>
      <c r="S3">
        <v>24.16</v>
      </c>
      <c r="T3">
        <v>8.76</v>
      </c>
      <c r="U3">
        <v>22.21</v>
      </c>
      <c r="V3">
        <v>13.72</v>
      </c>
      <c r="W3">
        <v>15.73</v>
      </c>
      <c r="X3">
        <v>19.25</v>
      </c>
      <c r="Y3">
        <v>13.7</v>
      </c>
      <c r="Z3">
        <v>18.260000000000002</v>
      </c>
      <c r="AA3">
        <v>16.670000000000002</v>
      </c>
      <c r="AB3">
        <v>0.08</v>
      </c>
      <c r="AC3">
        <v>23.21</v>
      </c>
      <c r="AD3">
        <v>22.53</v>
      </c>
    </row>
    <row r="4" spans="1:30">
      <c r="A4" t="s">
        <v>399</v>
      </c>
      <c r="B4">
        <v>21.57</v>
      </c>
      <c r="C4">
        <v>23.39</v>
      </c>
      <c r="D4">
        <v>14.69</v>
      </c>
      <c r="E4">
        <v>6.06</v>
      </c>
      <c r="F4">
        <v>2.88</v>
      </c>
      <c r="G4">
        <v>2.88</v>
      </c>
      <c r="H4">
        <v>7.74</v>
      </c>
      <c r="I4">
        <v>2</v>
      </c>
      <c r="J4">
        <v>3.87</v>
      </c>
      <c r="K4">
        <v>8.66</v>
      </c>
      <c r="L4">
        <v>6.71</v>
      </c>
      <c r="M4">
        <v>6</v>
      </c>
      <c r="N4">
        <v>0.77</v>
      </c>
      <c r="O4">
        <v>1.44</v>
      </c>
      <c r="P4">
        <v>3</v>
      </c>
      <c r="Q4">
        <v>3.24</v>
      </c>
      <c r="R4">
        <v>7.95</v>
      </c>
      <c r="S4">
        <v>7.91</v>
      </c>
      <c r="T4">
        <v>7.92</v>
      </c>
      <c r="U4">
        <v>6.47</v>
      </c>
      <c r="V4">
        <v>5.55</v>
      </c>
      <c r="W4">
        <v>3.29</v>
      </c>
      <c r="X4">
        <v>4.37</v>
      </c>
      <c r="Y4">
        <v>4.07</v>
      </c>
      <c r="Z4">
        <v>1.54</v>
      </c>
      <c r="AA4">
        <v>7.67</v>
      </c>
      <c r="AB4">
        <v>6.99</v>
      </c>
      <c r="AC4">
        <v>17.670000000000002</v>
      </c>
      <c r="AD4">
        <v>24.93</v>
      </c>
    </row>
    <row r="5" spans="1:30">
      <c r="A5" t="s">
        <v>400</v>
      </c>
      <c r="B5">
        <v>13.77</v>
      </c>
      <c r="C5">
        <v>15.21</v>
      </c>
      <c r="D5">
        <v>16.23</v>
      </c>
      <c r="E5">
        <v>4.46</v>
      </c>
      <c r="F5">
        <v>4.4400000000000004</v>
      </c>
      <c r="G5">
        <v>4.4400000000000004</v>
      </c>
      <c r="H5">
        <v>7.7</v>
      </c>
      <c r="I5">
        <v>3.31</v>
      </c>
      <c r="J5">
        <v>7.59</v>
      </c>
      <c r="K5">
        <v>9.9700000000000006</v>
      </c>
      <c r="L5">
        <v>9.1199999999999992</v>
      </c>
      <c r="M5">
        <v>4.93</v>
      </c>
      <c r="N5">
        <v>1</v>
      </c>
      <c r="O5">
        <v>1.68</v>
      </c>
      <c r="P5">
        <v>6.62</v>
      </c>
      <c r="Q5">
        <v>4.84</v>
      </c>
      <c r="R5">
        <v>5.61</v>
      </c>
      <c r="S5">
        <v>5.56</v>
      </c>
      <c r="T5">
        <v>1.64</v>
      </c>
      <c r="U5">
        <v>11.15</v>
      </c>
      <c r="V5">
        <v>11.15</v>
      </c>
      <c r="W5">
        <v>1.69</v>
      </c>
      <c r="X5">
        <v>3.08</v>
      </c>
      <c r="Y5">
        <v>4.2</v>
      </c>
      <c r="Z5">
        <v>0.53</v>
      </c>
      <c r="AA5">
        <v>7.97</v>
      </c>
      <c r="AB5">
        <v>4.99</v>
      </c>
      <c r="AC5">
        <v>9.98</v>
      </c>
      <c r="AD5">
        <v>14.77</v>
      </c>
    </row>
    <row r="6" spans="1:30">
      <c r="A6" t="s">
        <v>221</v>
      </c>
      <c r="B6">
        <v>22.22</v>
      </c>
      <c r="C6">
        <v>22.22</v>
      </c>
      <c r="D6">
        <v>26.99</v>
      </c>
      <c r="E6">
        <v>25.18</v>
      </c>
      <c r="F6">
        <v>26.12</v>
      </c>
      <c r="G6">
        <v>26.71</v>
      </c>
      <c r="H6">
        <v>34.1</v>
      </c>
      <c r="I6">
        <v>9.84</v>
      </c>
      <c r="J6">
        <v>31.5</v>
      </c>
      <c r="K6">
        <v>26.93</v>
      </c>
      <c r="L6">
        <v>22.56</v>
      </c>
      <c r="M6">
        <v>8.76</v>
      </c>
      <c r="N6">
        <v>28.62</v>
      </c>
      <c r="O6">
        <v>31.75</v>
      </c>
      <c r="P6">
        <v>18.27</v>
      </c>
      <c r="Q6">
        <v>24.79</v>
      </c>
      <c r="R6">
        <v>41.75</v>
      </c>
      <c r="S6">
        <v>41.43</v>
      </c>
      <c r="T6">
        <v>27.21</v>
      </c>
      <c r="U6">
        <v>50.15</v>
      </c>
      <c r="V6">
        <v>21.67</v>
      </c>
      <c r="W6">
        <v>41.34</v>
      </c>
      <c r="X6">
        <v>40.270000000000003</v>
      </c>
      <c r="Y6">
        <v>16.87</v>
      </c>
      <c r="Z6">
        <v>15.26</v>
      </c>
      <c r="AA6">
        <v>24.64</v>
      </c>
      <c r="AB6">
        <v>19.829999999999998</v>
      </c>
      <c r="AC6">
        <v>37.93</v>
      </c>
      <c r="AD6">
        <v>23.05</v>
      </c>
    </row>
    <row r="7" spans="1:30">
      <c r="A7" t="s">
        <v>401</v>
      </c>
      <c r="B7">
        <v>16.399999999999999</v>
      </c>
      <c r="C7">
        <v>16.260000000000002</v>
      </c>
      <c r="D7">
        <v>22.74</v>
      </c>
      <c r="E7">
        <v>15.94</v>
      </c>
      <c r="F7">
        <v>13.51</v>
      </c>
      <c r="G7">
        <v>16.73</v>
      </c>
      <c r="H7">
        <v>20.440000000000001</v>
      </c>
      <c r="I7">
        <v>15.94</v>
      </c>
      <c r="J7">
        <v>32.08</v>
      </c>
      <c r="K7">
        <v>27.16</v>
      </c>
      <c r="L7">
        <v>27.92</v>
      </c>
      <c r="M7">
        <v>10.47</v>
      </c>
      <c r="N7">
        <v>21.21</v>
      </c>
      <c r="O7">
        <v>24.92</v>
      </c>
      <c r="P7">
        <v>15.46</v>
      </c>
      <c r="Q7">
        <v>6.89</v>
      </c>
      <c r="R7">
        <v>28.82</v>
      </c>
      <c r="S7">
        <v>28.7</v>
      </c>
      <c r="T7">
        <v>25.01</v>
      </c>
      <c r="U7">
        <v>37.25</v>
      </c>
      <c r="V7">
        <v>11.28</v>
      </c>
      <c r="W7">
        <v>21.01</v>
      </c>
      <c r="X7">
        <v>16.059999999999999</v>
      </c>
      <c r="Y7">
        <v>11.36</v>
      </c>
      <c r="Z7">
        <v>33.82</v>
      </c>
      <c r="AA7">
        <v>41.01</v>
      </c>
      <c r="AB7">
        <v>21.82</v>
      </c>
      <c r="AC7">
        <v>35.880000000000003</v>
      </c>
      <c r="AD7">
        <v>23.35</v>
      </c>
    </row>
    <row r="8" spans="1:30">
      <c r="A8" t="s">
        <v>402</v>
      </c>
      <c r="B8">
        <v>15.8</v>
      </c>
      <c r="C8">
        <v>15.9</v>
      </c>
      <c r="D8">
        <v>17.239999999999998</v>
      </c>
      <c r="E8">
        <v>2.65</v>
      </c>
      <c r="F8">
        <v>23.43</v>
      </c>
      <c r="G8">
        <v>19.04</v>
      </c>
      <c r="H8">
        <v>0.17</v>
      </c>
      <c r="I8">
        <v>20.86</v>
      </c>
      <c r="J8">
        <v>32.08</v>
      </c>
      <c r="K8">
        <v>27.16</v>
      </c>
      <c r="L8">
        <v>18.399999999999999</v>
      </c>
      <c r="M8">
        <v>5.73</v>
      </c>
      <c r="N8">
        <v>16.37</v>
      </c>
      <c r="O8">
        <v>20.78</v>
      </c>
      <c r="P8">
        <v>6.48</v>
      </c>
      <c r="Q8">
        <v>7.42</v>
      </c>
      <c r="R8">
        <v>29.72</v>
      </c>
      <c r="S8">
        <v>22.16</v>
      </c>
      <c r="T8">
        <v>7.42</v>
      </c>
      <c r="U8">
        <v>26.53</v>
      </c>
      <c r="V8">
        <v>5.05</v>
      </c>
      <c r="W8">
        <v>13.39</v>
      </c>
      <c r="X8">
        <v>11.97</v>
      </c>
      <c r="Y8">
        <v>8.02</v>
      </c>
      <c r="Z8">
        <v>26.77</v>
      </c>
      <c r="AA8">
        <v>29.11</v>
      </c>
      <c r="AB8">
        <v>6.27</v>
      </c>
      <c r="AC8">
        <v>25.28</v>
      </c>
      <c r="AD8">
        <v>23.64</v>
      </c>
    </row>
    <row r="9" spans="1:30">
      <c r="A9" t="s">
        <v>403</v>
      </c>
      <c r="B9">
        <v>25.62</v>
      </c>
      <c r="C9">
        <v>25.71</v>
      </c>
      <c r="D9">
        <v>23.74</v>
      </c>
      <c r="E9">
        <v>11.1</v>
      </c>
      <c r="F9">
        <v>8.69</v>
      </c>
      <c r="G9">
        <v>13.83</v>
      </c>
      <c r="H9">
        <v>8.69</v>
      </c>
      <c r="I9">
        <v>7.74</v>
      </c>
      <c r="J9">
        <v>25.38</v>
      </c>
      <c r="K9">
        <v>20.75</v>
      </c>
      <c r="L9">
        <v>29.65</v>
      </c>
      <c r="M9">
        <v>3.7</v>
      </c>
      <c r="N9">
        <v>16.829999999999998</v>
      </c>
      <c r="O9">
        <v>20.93</v>
      </c>
      <c r="P9">
        <v>19.899999999999999</v>
      </c>
      <c r="Q9">
        <v>7.07</v>
      </c>
      <c r="R9">
        <v>28.42</v>
      </c>
      <c r="S9">
        <v>20.94</v>
      </c>
      <c r="T9">
        <v>7.07</v>
      </c>
      <c r="U9">
        <v>28.46</v>
      </c>
      <c r="V9">
        <v>3.58</v>
      </c>
      <c r="W9">
        <v>13.59</v>
      </c>
      <c r="X9">
        <v>12.49</v>
      </c>
      <c r="Y9">
        <v>10.5</v>
      </c>
      <c r="Z9">
        <v>12.46</v>
      </c>
      <c r="AA9">
        <v>28.08</v>
      </c>
      <c r="AB9">
        <v>3.53</v>
      </c>
      <c r="AC9">
        <v>27.39</v>
      </c>
      <c r="AD9">
        <v>27.07</v>
      </c>
    </row>
    <row r="10" spans="1:30">
      <c r="A10" t="s">
        <v>404</v>
      </c>
      <c r="B10">
        <v>19.8</v>
      </c>
      <c r="C10">
        <v>19.79</v>
      </c>
      <c r="D10">
        <v>17.52</v>
      </c>
      <c r="E10">
        <v>1.41</v>
      </c>
      <c r="F10">
        <v>7.25</v>
      </c>
      <c r="G10">
        <v>9.09</v>
      </c>
      <c r="H10">
        <v>7.25</v>
      </c>
      <c r="I10">
        <v>2.31</v>
      </c>
      <c r="J10">
        <v>27.05</v>
      </c>
      <c r="K10">
        <v>2.31</v>
      </c>
      <c r="L10">
        <v>26.27</v>
      </c>
      <c r="M10">
        <v>4.93</v>
      </c>
      <c r="N10">
        <v>16.75</v>
      </c>
      <c r="O10">
        <v>20.96</v>
      </c>
      <c r="P10">
        <v>21.79</v>
      </c>
      <c r="Q10">
        <v>0.17</v>
      </c>
      <c r="R10">
        <v>14.1</v>
      </c>
      <c r="S10">
        <v>15.52</v>
      </c>
      <c r="T10">
        <v>0.17</v>
      </c>
      <c r="U10">
        <v>16.32</v>
      </c>
      <c r="V10">
        <v>6.33</v>
      </c>
      <c r="W10">
        <v>21.49</v>
      </c>
      <c r="X10">
        <v>16.93</v>
      </c>
      <c r="Y10">
        <v>17.66</v>
      </c>
      <c r="Z10">
        <v>0.08</v>
      </c>
      <c r="AA10">
        <v>0.08</v>
      </c>
      <c r="AB10">
        <v>0.55000000000000004</v>
      </c>
      <c r="AC10">
        <v>24.56</v>
      </c>
      <c r="AD10">
        <v>22.8</v>
      </c>
    </row>
    <row r="27" spans="1:30">
      <c r="A27" t="s">
        <v>220</v>
      </c>
      <c r="B27" s="1">
        <v>26.33</v>
      </c>
      <c r="C27" s="1">
        <v>26.65</v>
      </c>
      <c r="D27" s="1">
        <v>25.149000000000001</v>
      </c>
      <c r="E27" s="1">
        <v>26.65</v>
      </c>
      <c r="F27" s="1">
        <v>20.52</v>
      </c>
      <c r="G27" s="1">
        <v>24.9</v>
      </c>
      <c r="H27" s="1">
        <v>24.07</v>
      </c>
      <c r="I27" s="1">
        <v>26.71</v>
      </c>
      <c r="J27" s="1">
        <v>26.17</v>
      </c>
      <c r="K27" s="1">
        <v>16.38</v>
      </c>
      <c r="L27" s="1">
        <v>17.399999999999999</v>
      </c>
      <c r="M27" s="1">
        <v>26.61</v>
      </c>
      <c r="N27" s="1">
        <v>27.41</v>
      </c>
      <c r="O27" s="1">
        <v>17.73</v>
      </c>
      <c r="P27" s="1">
        <v>17.91</v>
      </c>
      <c r="Q27" s="1">
        <v>27.98</v>
      </c>
      <c r="R27" s="1">
        <v>28.28</v>
      </c>
      <c r="S27" s="1">
        <v>23.3</v>
      </c>
      <c r="T27" s="1">
        <v>19.98</v>
      </c>
      <c r="U27" s="1">
        <v>21.4</v>
      </c>
      <c r="V27" s="1">
        <v>27</v>
      </c>
      <c r="W27" s="1">
        <v>24.76</v>
      </c>
      <c r="X27" s="1">
        <v>19.399999999999999</v>
      </c>
      <c r="Y27" s="1">
        <v>20.28</v>
      </c>
      <c r="Z27" s="1">
        <v>32</v>
      </c>
      <c r="AA27" s="1">
        <v>32.06</v>
      </c>
      <c r="AB27" s="1">
        <v>23.44</v>
      </c>
      <c r="AC27" s="1">
        <v>23.88</v>
      </c>
      <c r="AD27" s="1">
        <v>9.5400000000000098</v>
      </c>
    </row>
    <row r="28" spans="1:30">
      <c r="A28" t="s">
        <v>397</v>
      </c>
      <c r="B28" s="1">
        <v>23.11</v>
      </c>
      <c r="C28" s="1">
        <v>23.33</v>
      </c>
      <c r="D28" s="1">
        <v>22.381599999999999</v>
      </c>
      <c r="E28" s="1">
        <v>23.22</v>
      </c>
      <c r="F28" s="1">
        <v>17.78</v>
      </c>
      <c r="G28" s="1">
        <v>22.16</v>
      </c>
      <c r="H28" s="1">
        <v>23.45</v>
      </c>
      <c r="I28" s="1">
        <v>25.09</v>
      </c>
      <c r="J28" s="1">
        <v>23.43</v>
      </c>
      <c r="K28" s="1">
        <v>13.18</v>
      </c>
      <c r="L28" s="1">
        <v>11.84</v>
      </c>
      <c r="M28" s="1">
        <v>25.99</v>
      </c>
      <c r="N28" s="1">
        <v>25.79</v>
      </c>
      <c r="O28" s="1">
        <v>14.53</v>
      </c>
      <c r="P28" s="1">
        <v>14.71</v>
      </c>
      <c r="Q28" s="1">
        <v>26.36</v>
      </c>
      <c r="R28" s="1">
        <v>25.54</v>
      </c>
      <c r="S28" s="1">
        <v>24.14</v>
      </c>
      <c r="T28" s="1">
        <v>22.68</v>
      </c>
      <c r="U28" s="1">
        <v>24.78</v>
      </c>
      <c r="V28" s="1">
        <v>26.04</v>
      </c>
      <c r="W28" s="1">
        <v>24.14</v>
      </c>
      <c r="X28" s="1">
        <v>22.44</v>
      </c>
      <c r="Y28" s="1">
        <v>20.079999999999998</v>
      </c>
      <c r="Z28" s="1">
        <v>25.82</v>
      </c>
      <c r="AA28" s="1">
        <v>26.94</v>
      </c>
      <c r="AB28" s="1">
        <v>22.62</v>
      </c>
      <c r="AC28" s="1">
        <v>19.600000000000001</v>
      </c>
      <c r="AD28" s="1">
        <v>18.38</v>
      </c>
    </row>
    <row r="29" spans="1:30">
      <c r="A29" t="s">
        <v>398</v>
      </c>
      <c r="B29" s="1">
        <v>16.71</v>
      </c>
      <c r="C29" s="1">
        <v>18.45</v>
      </c>
      <c r="D29" s="1">
        <v>15.352</v>
      </c>
      <c r="E29" s="1">
        <v>16.579999999999998</v>
      </c>
      <c r="F29" s="1">
        <v>12.82</v>
      </c>
      <c r="G29" s="1">
        <v>15.2</v>
      </c>
      <c r="H29" s="1">
        <v>13.95</v>
      </c>
      <c r="I29" s="1">
        <v>16.55</v>
      </c>
      <c r="J29" s="1">
        <v>16.47</v>
      </c>
      <c r="K29" s="1">
        <v>10.68</v>
      </c>
      <c r="L29" s="1">
        <v>11.98</v>
      </c>
      <c r="M29" s="1">
        <v>16.45</v>
      </c>
      <c r="N29" s="1">
        <v>17.25</v>
      </c>
      <c r="O29" s="1">
        <v>12.03</v>
      </c>
      <c r="P29" s="1">
        <v>12.21</v>
      </c>
      <c r="Q29" s="1">
        <v>17.82</v>
      </c>
      <c r="R29" s="1">
        <v>18.579999999999998</v>
      </c>
      <c r="S29" s="1">
        <v>20.94</v>
      </c>
      <c r="T29" s="1">
        <v>7</v>
      </c>
      <c r="U29" s="1">
        <v>15.98</v>
      </c>
      <c r="V29" s="1">
        <v>15.6</v>
      </c>
      <c r="W29" s="1">
        <v>14.64</v>
      </c>
      <c r="X29" s="1">
        <v>14.52</v>
      </c>
      <c r="Y29" s="1">
        <v>12.58</v>
      </c>
      <c r="Z29" s="1">
        <v>18.02</v>
      </c>
      <c r="AA29" s="1">
        <v>16.420000000000002</v>
      </c>
      <c r="AB29" s="1">
        <v>12.92</v>
      </c>
      <c r="AC29" s="1">
        <v>10.82</v>
      </c>
      <c r="AD29" s="1">
        <v>6.12</v>
      </c>
    </row>
    <row r="30" spans="1:30">
      <c r="A30" t="s">
        <v>399</v>
      </c>
      <c r="B30" s="1">
        <v>14.31</v>
      </c>
      <c r="C30" s="1">
        <v>13.44</v>
      </c>
      <c r="D30" s="1">
        <v>12.0695</v>
      </c>
      <c r="E30" s="1">
        <v>13.3</v>
      </c>
      <c r="F30" s="1">
        <v>10.33</v>
      </c>
      <c r="G30" s="1">
        <v>11.95</v>
      </c>
      <c r="H30" s="1">
        <v>12.75</v>
      </c>
      <c r="I30" s="1">
        <v>14.94</v>
      </c>
      <c r="J30" s="1">
        <v>13.22</v>
      </c>
      <c r="K30" s="1">
        <v>8.51</v>
      </c>
      <c r="L30" s="1">
        <v>10.55</v>
      </c>
      <c r="M30" s="1">
        <v>14.84</v>
      </c>
      <c r="N30" s="1">
        <v>15.64</v>
      </c>
      <c r="O30" s="1">
        <v>9.86</v>
      </c>
      <c r="P30" s="1">
        <v>10.039999999999999</v>
      </c>
      <c r="Q30" s="1">
        <v>16.21</v>
      </c>
      <c r="R30" s="1">
        <v>15.33</v>
      </c>
      <c r="S30" s="1">
        <v>17.55</v>
      </c>
      <c r="T30" s="1">
        <v>6.33</v>
      </c>
      <c r="U30" s="1">
        <v>15.54</v>
      </c>
      <c r="V30" s="1">
        <v>14.33</v>
      </c>
      <c r="W30" s="1">
        <v>13.44</v>
      </c>
      <c r="X30" s="1">
        <v>12.44</v>
      </c>
      <c r="Y30" s="1">
        <v>10.41</v>
      </c>
      <c r="Z30" s="1">
        <v>15.55</v>
      </c>
      <c r="AA30" s="1">
        <v>13.01</v>
      </c>
      <c r="AB30" s="1">
        <v>10.33</v>
      </c>
      <c r="AC30" s="1">
        <v>8.85</v>
      </c>
      <c r="AD30" s="1">
        <v>4.3499999999999996</v>
      </c>
    </row>
    <row r="31" spans="1:30">
      <c r="A31" t="s">
        <v>400</v>
      </c>
      <c r="B31" s="1">
        <v>10.33</v>
      </c>
      <c r="C31" s="1">
        <v>10.95</v>
      </c>
      <c r="D31" s="1">
        <v>10.1303</v>
      </c>
      <c r="E31" s="1">
        <v>9.85</v>
      </c>
      <c r="F31" s="1">
        <v>9.56</v>
      </c>
      <c r="G31" s="1">
        <v>10.029999999999999</v>
      </c>
      <c r="H31" s="1">
        <v>9.9600000000000009</v>
      </c>
      <c r="I31" s="1">
        <v>13.56</v>
      </c>
      <c r="J31" s="1">
        <v>11.3</v>
      </c>
      <c r="K31" s="1">
        <v>7.43</v>
      </c>
      <c r="L31" s="1">
        <v>10.34</v>
      </c>
      <c r="M31" s="1">
        <v>12.46</v>
      </c>
      <c r="N31" s="1">
        <v>14.26</v>
      </c>
      <c r="O31" s="1">
        <v>8.7799999999999994</v>
      </c>
      <c r="P31" s="1">
        <v>8.9600000000000009</v>
      </c>
      <c r="Q31" s="1">
        <v>14.83</v>
      </c>
      <c r="R31" s="1">
        <v>13.41</v>
      </c>
      <c r="S31" s="1">
        <v>15.34</v>
      </c>
      <c r="T31" s="1">
        <v>1.01</v>
      </c>
      <c r="U31" s="1">
        <v>12.33</v>
      </c>
      <c r="V31" s="1">
        <v>10.88</v>
      </c>
      <c r="W31" s="1">
        <v>10.65</v>
      </c>
      <c r="X31" s="1">
        <v>9.66</v>
      </c>
      <c r="Y31" s="1">
        <v>9.33</v>
      </c>
      <c r="Z31" s="1">
        <v>12.58</v>
      </c>
      <c r="AA31" s="1">
        <v>11.15</v>
      </c>
      <c r="AB31" s="1">
        <v>9.43</v>
      </c>
      <c r="AC31" s="1">
        <v>8.11</v>
      </c>
      <c r="AD31" s="1">
        <v>4.13</v>
      </c>
    </row>
    <row r="32" spans="1:30">
      <c r="A32" t="s">
        <v>221</v>
      </c>
      <c r="B32" s="1">
        <v>12.25</v>
      </c>
      <c r="C32" s="1">
        <v>12.25</v>
      </c>
      <c r="D32" s="1">
        <v>2.97</v>
      </c>
      <c r="E32" s="1">
        <v>10.175572633743201</v>
      </c>
      <c r="F32" s="1">
        <v>2.1210365581512001</v>
      </c>
      <c r="G32" s="1">
        <v>2.7149984836579999</v>
      </c>
      <c r="H32" s="1">
        <v>10.0971499681474</v>
      </c>
      <c r="I32" s="1">
        <v>8.8699999999999992</v>
      </c>
      <c r="J32" s="1">
        <v>3.5044</v>
      </c>
      <c r="K32" s="1">
        <v>2.9331999999999998</v>
      </c>
      <c r="L32" s="1">
        <v>2.5588000000000002</v>
      </c>
      <c r="M32" s="1">
        <v>10.757199999999999</v>
      </c>
      <c r="N32" s="1">
        <v>13.618</v>
      </c>
      <c r="O32" s="1">
        <v>3.7462</v>
      </c>
      <c r="P32" s="1">
        <v>4.2649999999999997</v>
      </c>
      <c r="Q32" s="1">
        <v>24.793333333333401</v>
      </c>
      <c r="R32" s="1">
        <v>1.7533333333334</v>
      </c>
      <c r="S32" s="1">
        <v>11.4266666666666</v>
      </c>
      <c r="T32" s="1">
        <v>12.205428161621001</v>
      </c>
      <c r="U32" s="1">
        <v>0.60000076293945204</v>
      </c>
      <c r="V32" s="1">
        <v>0.40000152587890597</v>
      </c>
      <c r="W32" s="1">
        <v>1.40000152587891</v>
      </c>
      <c r="X32" s="1">
        <v>1</v>
      </c>
      <c r="Y32" s="1">
        <v>3</v>
      </c>
      <c r="Z32" s="1">
        <v>15.260258855819799</v>
      </c>
      <c r="AA32" s="1">
        <v>10.024380683899</v>
      </c>
      <c r="AB32" s="1">
        <v>7.9599126958711599</v>
      </c>
      <c r="AC32" s="1">
        <v>1.6334862054024799</v>
      </c>
      <c r="AD32" s="1">
        <v>2.42485938438413</v>
      </c>
    </row>
    <row r="33" spans="1:30">
      <c r="A33" t="s">
        <v>401</v>
      </c>
      <c r="B33" s="1">
        <v>16.420000000000002</v>
      </c>
      <c r="C33" s="1">
        <v>15.27</v>
      </c>
      <c r="D33" s="1">
        <v>2.71</v>
      </c>
      <c r="E33" s="1">
        <v>15.9431750774382</v>
      </c>
      <c r="F33" s="1">
        <v>1.0804</v>
      </c>
      <c r="G33" s="1">
        <v>1.7268842458725999</v>
      </c>
      <c r="H33" s="1">
        <v>13.442572236061199</v>
      </c>
      <c r="I33" s="1">
        <v>14.97</v>
      </c>
      <c r="J33" s="1">
        <v>3.0777999999999999</v>
      </c>
      <c r="K33" s="1">
        <v>2.1646000000000001</v>
      </c>
      <c r="L33" s="1">
        <v>2.915</v>
      </c>
      <c r="M33" s="1">
        <v>10.4666</v>
      </c>
      <c r="N33" s="1">
        <v>18.208600000000001</v>
      </c>
      <c r="O33" s="1">
        <v>4.9207999999999998</v>
      </c>
      <c r="P33" s="1">
        <v>5.4641999999999999</v>
      </c>
      <c r="Q33" s="1">
        <v>6.8933333333334001</v>
      </c>
      <c r="R33" s="1">
        <v>1.82</v>
      </c>
      <c r="S33" s="1">
        <v>20.7</v>
      </c>
      <c r="T33" s="1">
        <v>20.011752996444802</v>
      </c>
      <c r="U33" s="1">
        <v>0.59999999999999398</v>
      </c>
      <c r="V33" s="1">
        <v>3.9301971912384102</v>
      </c>
      <c r="W33" s="1">
        <v>6.2</v>
      </c>
      <c r="X33" s="1">
        <v>5</v>
      </c>
      <c r="Y33" s="1">
        <v>6.2</v>
      </c>
      <c r="Z33" s="1">
        <v>33.818684592247003</v>
      </c>
      <c r="AA33" s="1">
        <v>10.067969560623199</v>
      </c>
      <c r="AB33" s="1">
        <v>2.5477720930443102</v>
      </c>
      <c r="AC33" s="1">
        <v>1.8275253108284399</v>
      </c>
      <c r="AD33" s="1">
        <v>1.15810515068495</v>
      </c>
    </row>
    <row r="34" spans="1:30">
      <c r="A34" t="s">
        <v>402</v>
      </c>
      <c r="B34" s="1">
        <v>14.81</v>
      </c>
      <c r="C34" s="1">
        <v>14.91</v>
      </c>
      <c r="D34" s="1">
        <v>12.25</v>
      </c>
      <c r="E34" s="1">
        <v>12.67</v>
      </c>
      <c r="F34" s="1">
        <v>7.45</v>
      </c>
      <c r="G34" s="1">
        <v>10.0376728773116</v>
      </c>
      <c r="H34" s="1">
        <v>18.171238183975099</v>
      </c>
      <c r="I34" s="1">
        <v>19.350000000000001</v>
      </c>
      <c r="J34" s="1">
        <v>12.0778</v>
      </c>
      <c r="K34" s="1">
        <v>2.1646000000000001</v>
      </c>
      <c r="L34" s="1">
        <v>1.4026000000000001</v>
      </c>
      <c r="M34" s="1">
        <v>15.731400000000001</v>
      </c>
      <c r="N34" s="1">
        <v>10.3742</v>
      </c>
      <c r="O34" s="1">
        <v>10.7766</v>
      </c>
      <c r="P34" s="1">
        <v>9.4814000000000007</v>
      </c>
      <c r="Q34" s="1">
        <v>7.4176712226868098</v>
      </c>
      <c r="R34" s="1">
        <v>14.724666666666799</v>
      </c>
      <c r="S34" s="1">
        <v>11.16</v>
      </c>
      <c r="T34" s="1">
        <v>7.4176712226868098</v>
      </c>
      <c r="U34" s="1">
        <v>12.8</v>
      </c>
      <c r="V34" s="1">
        <v>11.3818888187408</v>
      </c>
      <c r="W34" s="1">
        <v>14</v>
      </c>
      <c r="X34" s="1">
        <v>10.8</v>
      </c>
      <c r="Y34" s="1">
        <v>11.2</v>
      </c>
      <c r="Z34" s="1">
        <v>26.7734595870972</v>
      </c>
      <c r="AA34" s="1">
        <v>5.8838725090026003</v>
      </c>
      <c r="AB34" s="1">
        <v>0.23694137336892901</v>
      </c>
      <c r="AC34" s="1">
        <v>2.2968141249313998</v>
      </c>
      <c r="AD34" s="1">
        <v>0.524360111372005</v>
      </c>
    </row>
    <row r="35" spans="1:30">
      <c r="A35" t="s">
        <v>403</v>
      </c>
      <c r="B35" s="1">
        <v>5.55</v>
      </c>
      <c r="C35" s="1">
        <v>5.73</v>
      </c>
      <c r="D35" s="1">
        <v>3.75</v>
      </c>
      <c r="E35" s="1">
        <v>5.0599999999999996</v>
      </c>
      <c r="F35" s="1">
        <v>1.65</v>
      </c>
      <c r="G35" s="1">
        <v>1.82514834404</v>
      </c>
      <c r="H35" s="1">
        <v>5.67</v>
      </c>
      <c r="I35" s="1">
        <v>6.94</v>
      </c>
      <c r="J35" s="1">
        <v>1.3797999999999999</v>
      </c>
      <c r="K35" s="1">
        <v>2.7538</v>
      </c>
      <c r="L35" s="1">
        <v>0.64739999999999998</v>
      </c>
      <c r="M35" s="1">
        <v>13.700799999999999</v>
      </c>
      <c r="N35" s="1">
        <v>10.824999999999999</v>
      </c>
      <c r="O35" s="1">
        <v>5.9279999999999999</v>
      </c>
      <c r="P35" s="1">
        <v>7.9005999999999998</v>
      </c>
      <c r="Q35" s="1">
        <v>7.0659664471944001</v>
      </c>
      <c r="R35" s="1">
        <v>1.42</v>
      </c>
      <c r="S35" s="1">
        <v>10.94</v>
      </c>
      <c r="T35" s="1">
        <v>7.0659664471944001</v>
      </c>
      <c r="U35" s="1">
        <v>-1.5258789076710899E-6</v>
      </c>
      <c r="V35" s="1">
        <v>-1.5258789076710899E-6</v>
      </c>
      <c r="W35" s="1">
        <v>0.39999771118164101</v>
      </c>
      <c r="X35" s="1">
        <v>0.59999847412109397</v>
      </c>
      <c r="Y35" s="1">
        <v>2</v>
      </c>
      <c r="Z35" s="1">
        <v>12.463641276359599</v>
      </c>
      <c r="AA35" s="1">
        <v>5.3172767162324002</v>
      </c>
      <c r="AB35" s="1">
        <v>3.2422992596835301E-2</v>
      </c>
      <c r="AC35" s="1">
        <v>1.7135718708157199</v>
      </c>
      <c r="AD35" s="1">
        <v>0.45789804936103501</v>
      </c>
    </row>
    <row r="36" spans="1:30">
      <c r="A36" t="s">
        <v>404</v>
      </c>
      <c r="B36" s="1">
        <v>1.84</v>
      </c>
      <c r="C36" s="1">
        <v>1.78</v>
      </c>
      <c r="D36" s="1">
        <v>10.25</v>
      </c>
      <c r="E36" s="1">
        <v>1.71</v>
      </c>
      <c r="F36" s="1">
        <v>6.71</v>
      </c>
      <c r="G36" s="1">
        <v>9.0872377157211996</v>
      </c>
      <c r="H36" s="1">
        <v>3.26</v>
      </c>
      <c r="I36" s="1">
        <v>2.44</v>
      </c>
      <c r="J36" s="1">
        <v>11.050800000000001</v>
      </c>
      <c r="K36" s="1">
        <v>2.3111999999999999</v>
      </c>
      <c r="L36" s="1">
        <v>0.27160000000000001</v>
      </c>
      <c r="M36" s="1">
        <v>0.95</v>
      </c>
      <c r="N36" s="1">
        <v>0.748</v>
      </c>
      <c r="O36" s="1">
        <v>8.9605999999999995</v>
      </c>
      <c r="P36" s="1">
        <v>4.7889999999999997</v>
      </c>
      <c r="Q36" s="1">
        <v>0.16845018386840099</v>
      </c>
      <c r="R36" s="1">
        <v>14.1</v>
      </c>
      <c r="S36" s="1">
        <v>0.52</v>
      </c>
      <c r="T36" s="1">
        <v>0.16845018386840099</v>
      </c>
      <c r="U36" s="1">
        <v>13.962272834777799</v>
      </c>
      <c r="V36" s="1">
        <v>14.4974301576614</v>
      </c>
      <c r="W36" s="1">
        <v>16</v>
      </c>
      <c r="X36" s="1">
        <v>6.2</v>
      </c>
      <c r="Y36" s="1">
        <v>5.2</v>
      </c>
      <c r="Z36" s="1">
        <v>8.2134838104195806E-2</v>
      </c>
      <c r="AA36" s="1">
        <v>0</v>
      </c>
      <c r="AB36" s="1">
        <v>0.109280093342022</v>
      </c>
      <c r="AC36" s="1">
        <v>1.44630369390834</v>
      </c>
      <c r="AD36" s="1">
        <v>0.26817340292848302</v>
      </c>
    </row>
  </sheetData>
  <phoneticPr fontId="43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91"/>
  <sheetViews>
    <sheetView workbookViewId="0">
      <selection sqref="A1:A1048576"/>
    </sheetView>
  </sheetViews>
  <sheetFormatPr defaultColWidth="8.875" defaultRowHeight="13.5"/>
  <sheetData>
    <row r="1" spans="1:13">
      <c r="A1" t="s">
        <v>405</v>
      </c>
      <c r="B1" t="s">
        <v>406</v>
      </c>
    </row>
    <row r="2" spans="1:13">
      <c r="A2">
        <v>1</v>
      </c>
      <c r="B2">
        <v>34.26</v>
      </c>
      <c r="E2" t="s">
        <v>406</v>
      </c>
    </row>
    <row r="3" spans="1:13">
      <c r="A3">
        <v>1</v>
      </c>
      <c r="B3">
        <v>34.6</v>
      </c>
      <c r="F3" t="s">
        <v>405</v>
      </c>
      <c r="G3" t="s">
        <v>407</v>
      </c>
      <c r="H3" t="s">
        <v>408</v>
      </c>
    </row>
    <row r="4" spans="1:13">
      <c r="A4">
        <v>1</v>
      </c>
      <c r="B4">
        <v>48.52</v>
      </c>
      <c r="F4" s="4"/>
      <c r="G4" s="4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</row>
    <row r="5" spans="1:13">
      <c r="A5">
        <v>1</v>
      </c>
      <c r="B5">
        <v>28</v>
      </c>
      <c r="E5" t="s">
        <v>409</v>
      </c>
      <c r="F5" s="4">
        <v>5</v>
      </c>
      <c r="G5" s="4">
        <v>29</v>
      </c>
      <c r="H5" s="4">
        <v>6.8148</v>
      </c>
      <c r="I5" s="4"/>
      <c r="J5" s="4"/>
      <c r="K5" s="4"/>
      <c r="L5" s="4"/>
      <c r="M5" s="4"/>
    </row>
    <row r="6" spans="1:13">
      <c r="A6">
        <v>1</v>
      </c>
      <c r="B6">
        <v>30.12</v>
      </c>
      <c r="F6" s="4">
        <v>4</v>
      </c>
      <c r="G6" s="4">
        <v>29</v>
      </c>
      <c r="H6" s="4">
        <v>7.6285999999999996</v>
      </c>
      <c r="I6" s="4"/>
      <c r="J6" s="4"/>
      <c r="K6" s="4"/>
      <c r="L6" s="4"/>
      <c r="M6" s="4"/>
    </row>
    <row r="7" spans="1:13">
      <c r="A7">
        <v>1</v>
      </c>
      <c r="B7">
        <v>41.26</v>
      </c>
      <c r="F7" s="4">
        <v>10</v>
      </c>
      <c r="G7" s="4">
        <v>29</v>
      </c>
      <c r="H7" s="4"/>
      <c r="I7" s="4">
        <v>12.4566</v>
      </c>
      <c r="J7" s="4"/>
      <c r="K7" s="4"/>
      <c r="L7" s="4"/>
      <c r="M7" s="4"/>
    </row>
    <row r="8" spans="1:13">
      <c r="A8">
        <v>1</v>
      </c>
      <c r="B8">
        <v>24.88</v>
      </c>
      <c r="F8" s="4">
        <v>8</v>
      </c>
      <c r="G8" s="4">
        <v>29</v>
      </c>
      <c r="H8" s="4"/>
      <c r="I8" s="4">
        <v>16.718599999999999</v>
      </c>
      <c r="J8" s="4">
        <v>16.718599999999999</v>
      </c>
      <c r="K8" s="4"/>
      <c r="L8" s="4"/>
      <c r="M8" s="4"/>
    </row>
    <row r="9" spans="1:13">
      <c r="A9">
        <v>1</v>
      </c>
      <c r="B9">
        <v>44.32</v>
      </c>
      <c r="F9" s="4">
        <v>9</v>
      </c>
      <c r="G9" s="4">
        <v>29</v>
      </c>
      <c r="H9" s="4"/>
      <c r="I9" s="4">
        <v>16.9969</v>
      </c>
      <c r="J9" s="4">
        <v>16.9969</v>
      </c>
      <c r="K9" s="4"/>
      <c r="L9" s="4"/>
      <c r="M9" s="4"/>
    </row>
    <row r="10" spans="1:13">
      <c r="A10">
        <v>1</v>
      </c>
      <c r="B10">
        <v>35.799999999999997</v>
      </c>
      <c r="F10" s="4">
        <v>3</v>
      </c>
      <c r="G10" s="4">
        <v>29</v>
      </c>
      <c r="H10" s="4"/>
      <c r="I10" s="4"/>
      <c r="J10" s="4">
        <v>20.280999999999999</v>
      </c>
      <c r="K10" s="4">
        <v>20.280999999999999</v>
      </c>
      <c r="L10" s="4"/>
      <c r="M10" s="4"/>
    </row>
    <row r="11" spans="1:13">
      <c r="A11">
        <v>1</v>
      </c>
      <c r="B11">
        <v>20</v>
      </c>
      <c r="F11" s="4">
        <v>7</v>
      </c>
      <c r="G11" s="4">
        <v>29</v>
      </c>
      <c r="H11" s="4"/>
      <c r="I11" s="4"/>
      <c r="J11" s="4"/>
      <c r="K11" s="4">
        <v>22.049700000000001</v>
      </c>
      <c r="L11" s="4">
        <v>22.049700000000001</v>
      </c>
      <c r="M11" s="4"/>
    </row>
    <row r="12" spans="1:13">
      <c r="A12">
        <v>1</v>
      </c>
      <c r="B12">
        <v>36.659999999999997</v>
      </c>
      <c r="F12" s="4">
        <v>2</v>
      </c>
      <c r="G12" s="4">
        <v>29</v>
      </c>
      <c r="H12" s="4"/>
      <c r="I12" s="4"/>
      <c r="J12" s="4"/>
      <c r="K12" s="4"/>
      <c r="L12" s="4">
        <v>26.252099999999999</v>
      </c>
      <c r="M12" s="4">
        <v>26.252099999999999</v>
      </c>
    </row>
    <row r="13" spans="1:13">
      <c r="A13">
        <v>1</v>
      </c>
      <c r="B13">
        <v>22.74</v>
      </c>
      <c r="F13" s="4">
        <v>6</v>
      </c>
      <c r="G13" s="4">
        <v>29</v>
      </c>
      <c r="H13" s="4"/>
      <c r="I13" s="4"/>
      <c r="J13" s="4"/>
      <c r="K13" s="4"/>
      <c r="L13" s="4"/>
      <c r="M13" s="4">
        <v>27.170999999999999</v>
      </c>
    </row>
    <row r="14" spans="1:13">
      <c r="A14">
        <v>1</v>
      </c>
      <c r="B14">
        <v>18.62</v>
      </c>
      <c r="F14" s="4">
        <v>1</v>
      </c>
      <c r="G14" s="4">
        <v>29</v>
      </c>
      <c r="H14" s="4"/>
      <c r="I14" s="4"/>
      <c r="J14" s="4"/>
      <c r="K14" s="4"/>
      <c r="L14" s="4"/>
      <c r="M14" s="4">
        <v>28.627600000000001</v>
      </c>
    </row>
    <row r="15" spans="1:13">
      <c r="A15">
        <v>1</v>
      </c>
      <c r="B15">
        <v>21.75</v>
      </c>
      <c r="F15" t="s">
        <v>410</v>
      </c>
      <c r="H15">
        <v>0.71299999999999997</v>
      </c>
      <c r="I15">
        <v>5.1999999999999998E-2</v>
      </c>
      <c r="J15">
        <v>0.129</v>
      </c>
      <c r="K15">
        <v>0.42399999999999999</v>
      </c>
      <c r="L15">
        <v>5.8000000000000003E-2</v>
      </c>
      <c r="M15">
        <v>0.315</v>
      </c>
    </row>
    <row r="16" spans="1:13">
      <c r="A16">
        <v>1</v>
      </c>
      <c r="B16">
        <v>16.27</v>
      </c>
      <c r="E16" t="s">
        <v>411</v>
      </c>
    </row>
    <row r="17" spans="1:16">
      <c r="A17">
        <v>1</v>
      </c>
      <c r="B17">
        <v>24.79</v>
      </c>
      <c r="E17" t="s">
        <v>412</v>
      </c>
    </row>
    <row r="18" spans="1:16">
      <c r="A18">
        <v>1</v>
      </c>
      <c r="B18">
        <v>39.75</v>
      </c>
    </row>
    <row r="19" spans="1:16">
      <c r="A19">
        <v>1</v>
      </c>
      <c r="B19">
        <v>23.43</v>
      </c>
      <c r="E19" t="s">
        <v>406</v>
      </c>
    </row>
    <row r="20" spans="1:16">
      <c r="A20">
        <v>1</v>
      </c>
      <c r="B20">
        <v>28.99</v>
      </c>
      <c r="F20" t="s">
        <v>405</v>
      </c>
      <c r="G20" t="s">
        <v>407</v>
      </c>
      <c r="H20" t="s">
        <v>408</v>
      </c>
    </row>
    <row r="21" spans="1:16">
      <c r="A21">
        <v>1</v>
      </c>
      <c r="B21">
        <v>24.39</v>
      </c>
      <c r="H21">
        <v>1</v>
      </c>
      <c r="I21">
        <v>2</v>
      </c>
      <c r="J21">
        <v>3</v>
      </c>
      <c r="O21" s="5" t="s">
        <v>406</v>
      </c>
      <c r="P21" s="6"/>
    </row>
    <row r="22" spans="1:16">
      <c r="A22">
        <v>1</v>
      </c>
      <c r="B22">
        <v>18.87</v>
      </c>
      <c r="E22" t="s">
        <v>413</v>
      </c>
      <c r="F22" s="4">
        <v>5</v>
      </c>
      <c r="G22" s="4">
        <v>29</v>
      </c>
      <c r="H22" s="4">
        <v>6.8148</v>
      </c>
      <c r="I22" s="4"/>
      <c r="J22" s="4"/>
      <c r="L22" s="2">
        <v>5</v>
      </c>
      <c r="M22" s="2" t="s">
        <v>414</v>
      </c>
      <c r="O22" s="5">
        <v>1</v>
      </c>
      <c r="P22" s="5" t="s">
        <v>415</v>
      </c>
    </row>
    <row r="23" spans="1:16">
      <c r="A23">
        <v>1</v>
      </c>
      <c r="B23">
        <v>22.56</v>
      </c>
      <c r="F23" s="4">
        <v>4</v>
      </c>
      <c r="G23" s="4">
        <v>29</v>
      </c>
      <c r="H23" s="4">
        <v>7.6285999999999996</v>
      </c>
      <c r="I23" s="4"/>
      <c r="J23" s="4"/>
      <c r="L23" s="2">
        <v>4</v>
      </c>
      <c r="M23" s="2" t="s">
        <v>414</v>
      </c>
      <c r="O23" s="5">
        <v>2</v>
      </c>
      <c r="P23" s="5" t="s">
        <v>415</v>
      </c>
    </row>
    <row r="24" spans="1:16">
      <c r="A24">
        <v>1</v>
      </c>
      <c r="B24">
        <v>31.03</v>
      </c>
      <c r="F24" s="4">
        <v>3</v>
      </c>
      <c r="G24" s="4">
        <v>29</v>
      </c>
      <c r="H24" s="4"/>
      <c r="I24" s="4">
        <v>20.280999999999999</v>
      </c>
      <c r="J24" s="4"/>
      <c r="L24" s="2">
        <v>3</v>
      </c>
      <c r="M24" s="2" t="s">
        <v>416</v>
      </c>
      <c r="O24" s="5">
        <v>3</v>
      </c>
      <c r="P24" s="5" t="s">
        <v>416</v>
      </c>
    </row>
    <row r="25" spans="1:16">
      <c r="A25">
        <v>1</v>
      </c>
      <c r="B25">
        <v>20.8</v>
      </c>
      <c r="F25" s="4">
        <v>2</v>
      </c>
      <c r="G25" s="4">
        <v>29</v>
      </c>
      <c r="H25" s="4"/>
      <c r="I25" s="4"/>
      <c r="J25" s="4">
        <v>26.252099999999999</v>
      </c>
      <c r="L25" s="2">
        <v>2</v>
      </c>
      <c r="M25" s="2" t="s">
        <v>415</v>
      </c>
      <c r="O25" s="5">
        <v>4</v>
      </c>
      <c r="P25" s="5" t="s">
        <v>414</v>
      </c>
    </row>
    <row r="26" spans="1:16">
      <c r="A26">
        <v>1</v>
      </c>
      <c r="B26">
        <v>25.16</v>
      </c>
      <c r="F26" s="4">
        <v>1</v>
      </c>
      <c r="G26" s="4">
        <v>29</v>
      </c>
      <c r="H26" s="4"/>
      <c r="I26" s="4"/>
      <c r="J26" s="4">
        <v>28.627600000000001</v>
      </c>
      <c r="L26" s="2">
        <v>1</v>
      </c>
      <c r="M26" s="2" t="s">
        <v>415</v>
      </c>
      <c r="O26" s="5">
        <v>5</v>
      </c>
      <c r="P26" s="5" t="s">
        <v>414</v>
      </c>
    </row>
    <row r="27" spans="1:16">
      <c r="A27">
        <v>1</v>
      </c>
      <c r="B27">
        <v>30.22</v>
      </c>
      <c r="F27" s="4" t="s">
        <v>410</v>
      </c>
      <c r="G27" s="4"/>
      <c r="H27" s="4">
        <v>0.68600000000000005</v>
      </c>
      <c r="I27" s="4">
        <v>1</v>
      </c>
      <c r="J27" s="4">
        <v>0.23899999999999999</v>
      </c>
      <c r="O27" s="5">
        <v>6</v>
      </c>
      <c r="P27" s="5" t="s">
        <v>415</v>
      </c>
    </row>
    <row r="28" spans="1:16">
      <c r="A28">
        <v>1</v>
      </c>
      <c r="B28">
        <v>31.14</v>
      </c>
      <c r="E28" t="s">
        <v>417</v>
      </c>
      <c r="F28">
        <v>5</v>
      </c>
      <c r="G28">
        <v>29</v>
      </c>
      <c r="H28">
        <v>6.8148</v>
      </c>
      <c r="O28" s="5">
        <v>7</v>
      </c>
      <c r="P28" s="5" t="s">
        <v>416</v>
      </c>
    </row>
    <row r="29" spans="1:16">
      <c r="A29">
        <v>1</v>
      </c>
      <c r="B29">
        <v>39.18</v>
      </c>
      <c r="F29">
        <v>4</v>
      </c>
      <c r="G29">
        <v>29</v>
      </c>
      <c r="H29">
        <v>7.6285999999999996</v>
      </c>
      <c r="O29" s="5">
        <v>8</v>
      </c>
      <c r="P29" s="5" t="s">
        <v>418</v>
      </c>
    </row>
    <row r="30" spans="1:16">
      <c r="A30">
        <v>1</v>
      </c>
      <c r="B30">
        <v>12.09</v>
      </c>
      <c r="F30">
        <v>3</v>
      </c>
      <c r="G30">
        <v>29</v>
      </c>
      <c r="I30">
        <v>20.280999999999999</v>
      </c>
      <c r="O30" s="5">
        <v>9</v>
      </c>
      <c r="P30" s="5" t="s">
        <v>418</v>
      </c>
    </row>
    <row r="31" spans="1:16">
      <c r="A31">
        <v>2</v>
      </c>
      <c r="B31">
        <v>34.14</v>
      </c>
      <c r="F31">
        <v>2</v>
      </c>
      <c r="G31">
        <v>29</v>
      </c>
      <c r="I31">
        <v>26.252099999999999</v>
      </c>
      <c r="J31">
        <v>26.252099999999999</v>
      </c>
      <c r="O31" s="5">
        <v>10</v>
      </c>
      <c r="P31" s="5" t="s">
        <v>414</v>
      </c>
    </row>
    <row r="32" spans="1:16">
      <c r="A32">
        <v>2</v>
      </c>
      <c r="B32">
        <v>30.7</v>
      </c>
      <c r="F32">
        <v>1</v>
      </c>
      <c r="G32">
        <v>29</v>
      </c>
      <c r="J32">
        <v>28.627600000000001</v>
      </c>
    </row>
    <row r="33" spans="1:13">
      <c r="A33">
        <v>2</v>
      </c>
      <c r="B33">
        <v>34.020000000000003</v>
      </c>
      <c r="F33" t="s">
        <v>410</v>
      </c>
      <c r="H33">
        <v>0.997</v>
      </c>
      <c r="I33">
        <v>7.0999999999999994E-2</v>
      </c>
      <c r="J33">
        <v>0.84299999999999997</v>
      </c>
    </row>
    <row r="34" spans="1:13">
      <c r="A34">
        <v>2</v>
      </c>
      <c r="B34">
        <v>31.26</v>
      </c>
      <c r="E34" t="s">
        <v>411</v>
      </c>
    </row>
    <row r="35" spans="1:13">
      <c r="A35">
        <v>2</v>
      </c>
      <c r="B35">
        <v>25.78</v>
      </c>
      <c r="E35" t="s">
        <v>412</v>
      </c>
    </row>
    <row r="36" spans="1:13">
      <c r="A36">
        <v>2</v>
      </c>
      <c r="B36">
        <v>19.260000000000002</v>
      </c>
    </row>
    <row r="37" spans="1:13">
      <c r="A37">
        <v>2</v>
      </c>
      <c r="B37">
        <v>22.48</v>
      </c>
    </row>
    <row r="38" spans="1:13">
      <c r="A38">
        <v>2</v>
      </c>
      <c r="B38">
        <v>29.9</v>
      </c>
      <c r="E38" t="s">
        <v>419</v>
      </c>
    </row>
    <row r="39" spans="1:13">
      <c r="A39">
        <v>2</v>
      </c>
      <c r="B39">
        <v>23.4</v>
      </c>
      <c r="F39" t="s">
        <v>420</v>
      </c>
      <c r="G39" t="s">
        <v>407</v>
      </c>
      <c r="H39" t="s">
        <v>408</v>
      </c>
    </row>
    <row r="40" spans="1:13">
      <c r="A40">
        <v>2</v>
      </c>
      <c r="B40">
        <v>23</v>
      </c>
      <c r="H40">
        <v>1</v>
      </c>
      <c r="I40">
        <v>2</v>
      </c>
      <c r="J40">
        <v>3</v>
      </c>
    </row>
    <row r="41" spans="1:13">
      <c r="A41">
        <v>2</v>
      </c>
      <c r="B41">
        <v>35.619999999999997</v>
      </c>
      <c r="E41" t="s">
        <v>413</v>
      </c>
      <c r="F41">
        <v>10</v>
      </c>
      <c r="G41">
        <v>29</v>
      </c>
      <c r="H41" s="4">
        <v>12.4566</v>
      </c>
      <c r="I41" s="4"/>
      <c r="J41" s="4"/>
      <c r="L41" s="2">
        <v>10</v>
      </c>
      <c r="M41" s="2" t="s">
        <v>414</v>
      </c>
    </row>
    <row r="42" spans="1:13">
      <c r="A42">
        <v>2</v>
      </c>
      <c r="B42">
        <v>24.66</v>
      </c>
      <c r="F42">
        <v>8</v>
      </c>
      <c r="G42">
        <v>29</v>
      </c>
      <c r="H42" s="4">
        <v>16.718599999999999</v>
      </c>
      <c r="I42" s="4">
        <v>16.718599999999999</v>
      </c>
      <c r="J42" s="4"/>
      <c r="L42" s="2">
        <v>8</v>
      </c>
      <c r="M42" s="2" t="s">
        <v>418</v>
      </c>
    </row>
    <row r="43" spans="1:13">
      <c r="A43">
        <v>2</v>
      </c>
      <c r="B43">
        <v>13.21</v>
      </c>
      <c r="F43">
        <v>9</v>
      </c>
      <c r="G43">
        <v>29</v>
      </c>
      <c r="H43" s="4">
        <v>16.9969</v>
      </c>
      <c r="I43" s="4">
        <v>16.9969</v>
      </c>
      <c r="J43" s="4"/>
      <c r="L43" s="2">
        <v>9</v>
      </c>
      <c r="M43" s="2" t="s">
        <v>418</v>
      </c>
    </row>
    <row r="44" spans="1:13">
      <c r="A44">
        <v>2</v>
      </c>
      <c r="B44">
        <v>16.920000000000002</v>
      </c>
      <c r="F44">
        <v>7</v>
      </c>
      <c r="G44">
        <v>29</v>
      </c>
      <c r="H44" s="4"/>
      <c r="I44" s="4">
        <v>22.049700000000001</v>
      </c>
      <c r="J44" s="4"/>
      <c r="L44" s="2">
        <v>7</v>
      </c>
      <c r="M44" s="2" t="s">
        <v>416</v>
      </c>
    </row>
    <row r="45" spans="1:13">
      <c r="A45">
        <v>2</v>
      </c>
      <c r="B45">
        <v>15.46</v>
      </c>
      <c r="F45">
        <v>6</v>
      </c>
      <c r="G45">
        <v>29</v>
      </c>
      <c r="H45" s="4"/>
      <c r="I45" s="4"/>
      <c r="J45" s="4">
        <v>27.170999999999999</v>
      </c>
      <c r="L45" s="2">
        <v>6</v>
      </c>
      <c r="M45" s="2" t="s">
        <v>415</v>
      </c>
    </row>
    <row r="46" spans="1:13">
      <c r="A46">
        <v>2</v>
      </c>
      <c r="B46">
        <v>26.89</v>
      </c>
      <c r="F46" t="s">
        <v>410</v>
      </c>
      <c r="H46">
        <v>0.14399999999999999</v>
      </c>
      <c r="I46">
        <v>7.0000000000000007E-2</v>
      </c>
      <c r="J46">
        <v>1</v>
      </c>
    </row>
    <row r="47" spans="1:13">
      <c r="A47">
        <v>2</v>
      </c>
      <c r="B47">
        <v>42.82</v>
      </c>
      <c r="E47" t="s">
        <v>417</v>
      </c>
      <c r="F47">
        <v>10</v>
      </c>
      <c r="G47">
        <v>29</v>
      </c>
      <c r="H47">
        <v>12.4566</v>
      </c>
    </row>
    <row r="48" spans="1:13">
      <c r="A48">
        <v>2</v>
      </c>
      <c r="B48">
        <v>24.7</v>
      </c>
      <c r="F48">
        <v>8</v>
      </c>
      <c r="G48">
        <v>29</v>
      </c>
      <c r="H48">
        <v>16.718599999999999</v>
      </c>
      <c r="I48">
        <v>16.718599999999999</v>
      </c>
    </row>
    <row r="49" spans="1:16">
      <c r="A49">
        <v>2</v>
      </c>
      <c r="B49">
        <v>29.15</v>
      </c>
      <c r="F49">
        <v>9</v>
      </c>
      <c r="G49">
        <v>29</v>
      </c>
      <c r="H49">
        <v>16.9969</v>
      </c>
      <c r="I49">
        <v>16.9969</v>
      </c>
    </row>
    <row r="50" spans="1:16">
      <c r="A50">
        <v>2</v>
      </c>
      <c r="B50">
        <v>30.59</v>
      </c>
      <c r="F50">
        <v>7</v>
      </c>
      <c r="G50">
        <v>29</v>
      </c>
      <c r="I50">
        <v>22.049700000000001</v>
      </c>
      <c r="J50">
        <v>22.049700000000001</v>
      </c>
    </row>
    <row r="51" spans="1:16">
      <c r="A51">
        <v>2</v>
      </c>
      <c r="B51">
        <v>20.88</v>
      </c>
      <c r="F51">
        <v>6</v>
      </c>
      <c r="G51">
        <v>29</v>
      </c>
      <c r="J51">
        <v>27.170999999999999</v>
      </c>
    </row>
    <row r="52" spans="1:16">
      <c r="A52">
        <v>2</v>
      </c>
      <c r="B52">
        <v>24.92</v>
      </c>
      <c r="F52" t="s">
        <v>410</v>
      </c>
      <c r="H52">
        <v>0.46700000000000003</v>
      </c>
      <c r="I52">
        <v>0.29799999999999999</v>
      </c>
      <c r="J52">
        <v>0.33900000000000002</v>
      </c>
    </row>
    <row r="53" spans="1:16">
      <c r="A53">
        <v>2</v>
      </c>
      <c r="B53">
        <v>31.14</v>
      </c>
      <c r="E53" t="s">
        <v>411</v>
      </c>
    </row>
    <row r="54" spans="1:16">
      <c r="A54">
        <v>2</v>
      </c>
      <c r="B54">
        <v>21.34</v>
      </c>
      <c r="E54" t="s">
        <v>412</v>
      </c>
    </row>
    <row r="55" spans="1:16">
      <c r="A55">
        <v>2</v>
      </c>
      <c r="B55">
        <v>24.4</v>
      </c>
    </row>
    <row r="56" spans="1:16">
      <c r="A56">
        <v>2</v>
      </c>
      <c r="B56">
        <v>27.04</v>
      </c>
    </row>
    <row r="57" spans="1:16">
      <c r="A57">
        <v>2</v>
      </c>
      <c r="B57">
        <v>8.67</v>
      </c>
    </row>
    <row r="58" spans="1:16">
      <c r="A58">
        <v>2</v>
      </c>
      <c r="B58">
        <v>34.57</v>
      </c>
      <c r="E58" t="s">
        <v>406</v>
      </c>
    </row>
    <row r="59" spans="1:16">
      <c r="A59">
        <v>2</v>
      </c>
      <c r="B59">
        <v>34.39</v>
      </c>
      <c r="F59" t="s">
        <v>405</v>
      </c>
      <c r="G59" t="s">
        <v>407</v>
      </c>
      <c r="H59" t="s">
        <v>408</v>
      </c>
    </row>
    <row r="60" spans="1:16">
      <c r="A60">
        <v>3</v>
      </c>
      <c r="B60">
        <v>26.72</v>
      </c>
      <c r="H60">
        <v>1</v>
      </c>
      <c r="I60">
        <v>2</v>
      </c>
      <c r="J60">
        <v>3</v>
      </c>
      <c r="O60" s="5" t="s">
        <v>406</v>
      </c>
      <c r="P60" s="5" t="s">
        <v>308</v>
      </c>
    </row>
    <row r="61" spans="1:16">
      <c r="A61">
        <v>3</v>
      </c>
      <c r="B61">
        <v>20.92</v>
      </c>
      <c r="E61" t="s">
        <v>413</v>
      </c>
      <c r="F61">
        <v>5</v>
      </c>
      <c r="G61">
        <v>29</v>
      </c>
      <c r="H61" s="4">
        <v>1.0503</v>
      </c>
      <c r="I61" s="4"/>
      <c r="J61" s="4"/>
      <c r="O61" s="5">
        <v>1</v>
      </c>
      <c r="P61" s="5" t="s">
        <v>415</v>
      </c>
    </row>
    <row r="62" spans="1:16">
      <c r="A62">
        <v>3</v>
      </c>
      <c r="B62">
        <v>28.66</v>
      </c>
      <c r="F62">
        <v>4</v>
      </c>
      <c r="G62">
        <v>29</v>
      </c>
      <c r="H62" s="4">
        <v>1.1893</v>
      </c>
      <c r="I62" s="4"/>
      <c r="J62" s="4"/>
      <c r="O62" s="5">
        <v>2</v>
      </c>
      <c r="P62" s="5" t="s">
        <v>415</v>
      </c>
    </row>
    <row r="63" spans="1:16">
      <c r="A63">
        <v>3</v>
      </c>
      <c r="B63">
        <v>24.78</v>
      </c>
      <c r="F63">
        <v>3</v>
      </c>
      <c r="G63">
        <v>29</v>
      </c>
      <c r="H63" s="4"/>
      <c r="I63" s="4">
        <v>3.7444999999999999</v>
      </c>
      <c r="J63" s="4"/>
      <c r="O63" s="5">
        <v>3</v>
      </c>
      <c r="P63" s="5" t="s">
        <v>416</v>
      </c>
    </row>
    <row r="64" spans="1:16">
      <c r="A64">
        <v>3</v>
      </c>
      <c r="B64">
        <v>18.12</v>
      </c>
      <c r="F64">
        <v>2</v>
      </c>
      <c r="G64">
        <v>29</v>
      </c>
      <c r="H64" s="4"/>
      <c r="I64" s="4"/>
      <c r="J64" s="4">
        <v>5.6017000000000001</v>
      </c>
      <c r="O64" s="5">
        <v>4</v>
      </c>
      <c r="P64" s="5" t="s">
        <v>414</v>
      </c>
    </row>
    <row r="65" spans="1:16">
      <c r="A65">
        <v>3</v>
      </c>
      <c r="B65">
        <v>15.42</v>
      </c>
      <c r="F65">
        <v>1</v>
      </c>
      <c r="G65">
        <v>29</v>
      </c>
      <c r="H65" s="4"/>
      <c r="I65" s="4"/>
      <c r="J65" s="4">
        <v>6.6334</v>
      </c>
      <c r="O65" s="5">
        <v>5</v>
      </c>
      <c r="P65" s="5" t="s">
        <v>414</v>
      </c>
    </row>
    <row r="66" spans="1:16">
      <c r="A66">
        <v>3</v>
      </c>
      <c r="B66">
        <v>20.86</v>
      </c>
      <c r="F66" t="s">
        <v>410</v>
      </c>
      <c r="H66">
        <v>0.84199999999999997</v>
      </c>
      <c r="I66">
        <v>1</v>
      </c>
      <c r="J66">
        <v>0.14099999999999999</v>
      </c>
      <c r="O66" s="5">
        <v>6</v>
      </c>
      <c r="P66" s="5" t="s">
        <v>415</v>
      </c>
    </row>
    <row r="67" spans="1:16">
      <c r="A67">
        <v>3</v>
      </c>
      <c r="B67">
        <v>22.76</v>
      </c>
      <c r="E67" t="s">
        <v>417</v>
      </c>
      <c r="F67">
        <v>5</v>
      </c>
      <c r="G67">
        <v>29</v>
      </c>
      <c r="H67">
        <v>1.0503</v>
      </c>
      <c r="O67" s="5">
        <v>7</v>
      </c>
      <c r="P67" s="5" t="s">
        <v>416</v>
      </c>
    </row>
    <row r="68" spans="1:16">
      <c r="A68">
        <v>3</v>
      </c>
      <c r="B68">
        <v>47</v>
      </c>
      <c r="F68">
        <v>4</v>
      </c>
      <c r="G68">
        <v>29</v>
      </c>
      <c r="H68">
        <v>1.1893</v>
      </c>
      <c r="O68" s="5">
        <v>8</v>
      </c>
      <c r="P68" s="5" t="s">
        <v>418</v>
      </c>
    </row>
    <row r="69" spans="1:16">
      <c r="A69">
        <v>3</v>
      </c>
      <c r="B69">
        <v>14</v>
      </c>
      <c r="F69">
        <v>3</v>
      </c>
      <c r="G69">
        <v>29</v>
      </c>
      <c r="I69">
        <v>3.7444999999999999</v>
      </c>
      <c r="O69" s="5">
        <v>9</v>
      </c>
      <c r="P69" s="5" t="s">
        <v>414</v>
      </c>
    </row>
    <row r="70" spans="1:16">
      <c r="A70">
        <v>3</v>
      </c>
      <c r="B70">
        <v>35.46</v>
      </c>
      <c r="F70">
        <v>2</v>
      </c>
      <c r="G70">
        <v>29</v>
      </c>
      <c r="I70">
        <v>5.6017000000000001</v>
      </c>
      <c r="J70">
        <v>5.6017000000000001</v>
      </c>
      <c r="O70" s="5">
        <v>10</v>
      </c>
      <c r="P70" s="5" t="s">
        <v>414</v>
      </c>
    </row>
    <row r="71" spans="1:16">
      <c r="A71">
        <v>3</v>
      </c>
      <c r="B71">
        <v>20.78</v>
      </c>
      <c r="F71">
        <v>1</v>
      </c>
      <c r="G71">
        <v>29</v>
      </c>
      <c r="J71">
        <v>6.6334</v>
      </c>
    </row>
    <row r="72" spans="1:16">
      <c r="A72">
        <v>3</v>
      </c>
      <c r="B72">
        <v>8.3699999999999992</v>
      </c>
      <c r="F72" t="s">
        <v>410</v>
      </c>
      <c r="H72">
        <v>1</v>
      </c>
      <c r="I72">
        <v>0.13800000000000001</v>
      </c>
      <c r="J72">
        <v>0.70199999999999996</v>
      </c>
    </row>
    <row r="73" spans="1:16">
      <c r="A73">
        <v>3</v>
      </c>
      <c r="B73">
        <v>12.78</v>
      </c>
      <c r="E73" t="s">
        <v>411</v>
      </c>
    </row>
    <row r="74" spans="1:16">
      <c r="A74">
        <v>3</v>
      </c>
      <c r="B74">
        <v>6.48</v>
      </c>
      <c r="E74" t="s">
        <v>412</v>
      </c>
    </row>
    <row r="75" spans="1:16">
      <c r="A75">
        <v>3</v>
      </c>
      <c r="B75">
        <v>27.03</v>
      </c>
    </row>
    <row r="76" spans="1:16">
      <c r="A76">
        <v>3</v>
      </c>
      <c r="B76">
        <v>39.729999999999997</v>
      </c>
      <c r="E76" s="4" t="s">
        <v>419</v>
      </c>
      <c r="F76" s="4"/>
      <c r="G76" s="4"/>
      <c r="H76" s="4"/>
      <c r="I76" s="4"/>
      <c r="J76" s="4"/>
    </row>
    <row r="77" spans="1:16">
      <c r="A77">
        <v>3</v>
      </c>
      <c r="B77">
        <v>24.16</v>
      </c>
      <c r="E77" s="4"/>
      <c r="F77" s="4" t="s">
        <v>405</v>
      </c>
      <c r="G77" s="4" t="s">
        <v>407</v>
      </c>
      <c r="H77" s="4" t="s">
        <v>408</v>
      </c>
      <c r="I77" s="4"/>
      <c r="J77" s="4"/>
    </row>
    <row r="78" spans="1:16">
      <c r="A78">
        <v>3</v>
      </c>
      <c r="B78">
        <v>8.76</v>
      </c>
      <c r="E78" s="4"/>
      <c r="F78" s="4"/>
      <c r="G78" s="4"/>
      <c r="H78" s="4">
        <v>1</v>
      </c>
      <c r="I78" s="4">
        <v>2</v>
      </c>
      <c r="J78" s="4">
        <v>3</v>
      </c>
    </row>
    <row r="79" spans="1:16">
      <c r="A79">
        <v>3</v>
      </c>
      <c r="B79">
        <v>22.21</v>
      </c>
      <c r="E79" s="4" t="s">
        <v>413</v>
      </c>
      <c r="F79" s="4">
        <v>5</v>
      </c>
      <c r="G79" s="4">
        <v>29</v>
      </c>
      <c r="H79" s="4">
        <v>0.79339999999999999</v>
      </c>
      <c r="I79" s="4"/>
      <c r="J79" s="4"/>
    </row>
    <row r="80" spans="1:16">
      <c r="A80">
        <v>3</v>
      </c>
      <c r="B80">
        <v>13.72</v>
      </c>
      <c r="E80" s="4"/>
      <c r="F80" s="4">
        <v>4</v>
      </c>
      <c r="G80" s="4">
        <v>29</v>
      </c>
      <c r="H80" s="4">
        <v>1.2866</v>
      </c>
      <c r="I80" s="4"/>
      <c r="J80" s="4"/>
    </row>
    <row r="81" spans="1:16">
      <c r="A81">
        <v>3</v>
      </c>
      <c r="B81">
        <v>15.73</v>
      </c>
      <c r="E81" s="4"/>
      <c r="F81" s="4">
        <v>3</v>
      </c>
      <c r="G81" s="4">
        <v>29</v>
      </c>
      <c r="H81" s="4">
        <v>1.6707000000000001</v>
      </c>
      <c r="I81" s="4">
        <v>1.6707000000000001</v>
      </c>
      <c r="J81" s="4"/>
    </row>
    <row r="82" spans="1:16">
      <c r="A82">
        <v>3</v>
      </c>
      <c r="B82">
        <v>19.25</v>
      </c>
      <c r="E82" s="4"/>
      <c r="F82" s="4">
        <v>2</v>
      </c>
      <c r="G82" s="4">
        <v>29</v>
      </c>
      <c r="H82" s="4"/>
      <c r="I82" s="4">
        <v>2.4072</v>
      </c>
      <c r="J82" s="4"/>
      <c r="O82" s="5" t="s">
        <v>406</v>
      </c>
      <c r="P82" s="5" t="s">
        <v>421</v>
      </c>
    </row>
    <row r="83" spans="1:16">
      <c r="A83">
        <v>3</v>
      </c>
      <c r="B83">
        <v>13.7</v>
      </c>
      <c r="E83" s="4"/>
      <c r="F83" s="4">
        <v>1</v>
      </c>
      <c r="G83" s="4">
        <v>29</v>
      </c>
      <c r="H83" s="4"/>
      <c r="I83" s="4"/>
      <c r="J83" s="4">
        <v>3.6221000000000001</v>
      </c>
      <c r="O83" s="5">
        <v>1</v>
      </c>
      <c r="P83" s="5" t="s">
        <v>415</v>
      </c>
    </row>
    <row r="84" spans="1:16">
      <c r="A84">
        <v>3</v>
      </c>
      <c r="B84">
        <v>18.260000000000002</v>
      </c>
      <c r="E84" s="4"/>
      <c r="F84" s="4" t="s">
        <v>410</v>
      </c>
      <c r="G84" s="4"/>
      <c r="H84" s="4">
        <v>0.13</v>
      </c>
      <c r="I84" s="4">
        <v>0.105</v>
      </c>
      <c r="J84" s="4">
        <v>1</v>
      </c>
      <c r="O84" s="5">
        <v>2</v>
      </c>
      <c r="P84" s="5" t="s">
        <v>415</v>
      </c>
    </row>
    <row r="85" spans="1:16">
      <c r="A85">
        <v>3</v>
      </c>
      <c r="B85">
        <v>16.670000000000002</v>
      </c>
      <c r="E85" t="s">
        <v>417</v>
      </c>
      <c r="F85">
        <v>5</v>
      </c>
      <c r="G85">
        <v>29</v>
      </c>
      <c r="H85">
        <v>0.79339999999999999</v>
      </c>
      <c r="O85" s="5">
        <v>3</v>
      </c>
      <c r="P85" s="5" t="s">
        <v>415</v>
      </c>
    </row>
    <row r="86" spans="1:16">
      <c r="A86">
        <v>3</v>
      </c>
      <c r="B86">
        <v>0.08</v>
      </c>
      <c r="F86">
        <v>4</v>
      </c>
      <c r="G86">
        <v>29</v>
      </c>
      <c r="H86">
        <v>1.2866</v>
      </c>
      <c r="I86">
        <v>1.2866</v>
      </c>
      <c r="O86" s="5">
        <v>4</v>
      </c>
      <c r="P86" s="5" t="s">
        <v>415</v>
      </c>
    </row>
    <row r="87" spans="1:16">
      <c r="A87">
        <v>3</v>
      </c>
      <c r="B87">
        <v>23.21</v>
      </c>
      <c r="F87">
        <v>3</v>
      </c>
      <c r="G87">
        <v>29</v>
      </c>
      <c r="H87">
        <v>1.6707000000000001</v>
      </c>
      <c r="I87">
        <v>1.6707000000000001</v>
      </c>
      <c r="O87" s="5">
        <v>5</v>
      </c>
      <c r="P87" s="5" t="s">
        <v>415</v>
      </c>
    </row>
    <row r="88" spans="1:16">
      <c r="A88">
        <v>3</v>
      </c>
      <c r="B88">
        <v>22.53</v>
      </c>
      <c r="F88">
        <v>2</v>
      </c>
      <c r="G88">
        <v>29</v>
      </c>
      <c r="I88">
        <v>2.4072</v>
      </c>
      <c r="J88">
        <v>2.4072</v>
      </c>
      <c r="O88" s="5">
        <v>6</v>
      </c>
      <c r="P88" s="5" t="s">
        <v>415</v>
      </c>
    </row>
    <row r="89" spans="1:16">
      <c r="A89">
        <v>4</v>
      </c>
      <c r="B89">
        <v>21.57</v>
      </c>
      <c r="F89">
        <v>1</v>
      </c>
      <c r="G89">
        <v>29</v>
      </c>
      <c r="J89">
        <v>3.6221000000000001</v>
      </c>
      <c r="O89" s="5">
        <v>7</v>
      </c>
      <c r="P89" s="5" t="s">
        <v>415</v>
      </c>
    </row>
    <row r="90" spans="1:16">
      <c r="A90">
        <v>4</v>
      </c>
      <c r="B90">
        <v>23.39</v>
      </c>
      <c r="F90" t="s">
        <v>410</v>
      </c>
      <c r="H90">
        <v>0.44</v>
      </c>
      <c r="I90">
        <v>0.19400000000000001</v>
      </c>
      <c r="J90">
        <v>0.13</v>
      </c>
      <c r="O90" s="5">
        <v>8</v>
      </c>
      <c r="P90" s="5" t="s">
        <v>415</v>
      </c>
    </row>
    <row r="91" spans="1:16">
      <c r="A91">
        <v>4</v>
      </c>
      <c r="B91">
        <v>14.69</v>
      </c>
      <c r="E91" t="s">
        <v>411</v>
      </c>
      <c r="O91" s="5">
        <v>9</v>
      </c>
      <c r="P91" s="5" t="s">
        <v>415</v>
      </c>
    </row>
    <row r="92" spans="1:16">
      <c r="A92">
        <v>4</v>
      </c>
      <c r="B92">
        <v>6.06</v>
      </c>
      <c r="E92" t="s">
        <v>412</v>
      </c>
      <c r="O92" s="5">
        <v>10</v>
      </c>
      <c r="P92" s="5" t="s">
        <v>415</v>
      </c>
    </row>
    <row r="93" spans="1:16">
      <c r="A93">
        <v>4</v>
      </c>
      <c r="B93">
        <v>2.88</v>
      </c>
    </row>
    <row r="94" spans="1:16">
      <c r="A94">
        <v>4</v>
      </c>
      <c r="B94">
        <v>2.88</v>
      </c>
    </row>
    <row r="95" spans="1:16">
      <c r="A95">
        <v>4</v>
      </c>
      <c r="B95">
        <v>7.74</v>
      </c>
    </row>
    <row r="96" spans="1:16">
      <c r="A96">
        <v>4</v>
      </c>
      <c r="B96">
        <v>2</v>
      </c>
    </row>
    <row r="97" spans="1:16">
      <c r="A97">
        <v>4</v>
      </c>
      <c r="B97">
        <v>3.87</v>
      </c>
    </row>
    <row r="98" spans="1:16">
      <c r="A98">
        <v>4</v>
      </c>
      <c r="B98">
        <v>8.66</v>
      </c>
      <c r="E98" t="s">
        <v>406</v>
      </c>
    </row>
    <row r="99" spans="1:16">
      <c r="A99">
        <v>4</v>
      </c>
      <c r="B99">
        <v>6.71</v>
      </c>
      <c r="F99" t="s">
        <v>405</v>
      </c>
      <c r="G99" t="s">
        <v>407</v>
      </c>
      <c r="H99" t="s">
        <v>408</v>
      </c>
    </row>
    <row r="100" spans="1:16">
      <c r="A100">
        <v>4</v>
      </c>
      <c r="B100">
        <v>6</v>
      </c>
      <c r="H100">
        <v>1</v>
      </c>
      <c r="I100">
        <v>2</v>
      </c>
      <c r="J100">
        <v>3</v>
      </c>
      <c r="K100">
        <v>4</v>
      </c>
    </row>
    <row r="101" spans="1:16">
      <c r="A101">
        <v>4</v>
      </c>
      <c r="B101">
        <v>0.77</v>
      </c>
      <c r="E101" t="s">
        <v>413</v>
      </c>
      <c r="F101">
        <v>5</v>
      </c>
      <c r="G101">
        <v>29</v>
      </c>
      <c r="H101" s="4">
        <v>10.3703</v>
      </c>
      <c r="I101" s="4"/>
      <c r="J101" s="4"/>
      <c r="K101" s="4"/>
    </row>
    <row r="102" spans="1:16">
      <c r="A102">
        <v>4</v>
      </c>
      <c r="B102">
        <v>1.44</v>
      </c>
      <c r="F102">
        <v>4</v>
      </c>
      <c r="G102">
        <v>29</v>
      </c>
      <c r="H102" s="4"/>
      <c r="I102" s="4">
        <v>12.393800000000001</v>
      </c>
      <c r="J102" s="4"/>
      <c r="K102" s="4"/>
    </row>
    <row r="103" spans="1:16">
      <c r="A103">
        <v>4</v>
      </c>
      <c r="B103">
        <v>3</v>
      </c>
      <c r="F103">
        <v>3</v>
      </c>
      <c r="G103">
        <v>29</v>
      </c>
      <c r="H103" s="4"/>
      <c r="I103" s="4"/>
      <c r="J103" s="4">
        <v>14.642799999999999</v>
      </c>
      <c r="K103" s="4"/>
    </row>
    <row r="104" spans="1:16">
      <c r="A104">
        <v>4</v>
      </c>
      <c r="B104">
        <v>3.24</v>
      </c>
      <c r="F104">
        <v>2</v>
      </c>
      <c r="G104">
        <v>29</v>
      </c>
      <c r="H104" s="4"/>
      <c r="I104" s="4"/>
      <c r="J104" s="4"/>
      <c r="K104" s="4">
        <v>22.0534</v>
      </c>
    </row>
    <row r="105" spans="1:16">
      <c r="A105">
        <v>4</v>
      </c>
      <c r="B105">
        <v>7.95</v>
      </c>
      <c r="F105">
        <v>1</v>
      </c>
      <c r="G105">
        <v>29</v>
      </c>
      <c r="H105" s="4"/>
      <c r="I105" s="4"/>
      <c r="J105" s="4"/>
      <c r="K105" s="4">
        <v>23.5824</v>
      </c>
    </row>
    <row r="106" spans="1:16">
      <c r="A106">
        <v>4</v>
      </c>
      <c r="B106">
        <v>7.91</v>
      </c>
      <c r="F106" t="s">
        <v>410</v>
      </c>
      <c r="H106">
        <v>1</v>
      </c>
      <c r="I106">
        <v>1</v>
      </c>
      <c r="J106">
        <v>1</v>
      </c>
      <c r="K106">
        <v>0.124</v>
      </c>
    </row>
    <row r="107" spans="1:16">
      <c r="A107">
        <v>4</v>
      </c>
      <c r="B107">
        <v>7.92</v>
      </c>
      <c r="E107" t="s">
        <v>417</v>
      </c>
      <c r="F107">
        <v>5</v>
      </c>
      <c r="G107">
        <v>29</v>
      </c>
      <c r="H107">
        <v>10.3703</v>
      </c>
    </row>
    <row r="108" spans="1:16">
      <c r="A108">
        <v>4</v>
      </c>
      <c r="B108">
        <v>6.47</v>
      </c>
      <c r="F108">
        <v>4</v>
      </c>
      <c r="G108">
        <v>29</v>
      </c>
      <c r="H108">
        <v>12.393800000000001</v>
      </c>
      <c r="I108">
        <v>12.393800000000001</v>
      </c>
    </row>
    <row r="109" spans="1:16">
      <c r="A109">
        <v>4</v>
      </c>
      <c r="B109">
        <v>5.55</v>
      </c>
      <c r="F109">
        <v>3</v>
      </c>
      <c r="G109">
        <v>29</v>
      </c>
      <c r="I109">
        <v>14.642799999999999</v>
      </c>
      <c r="O109" s="5" t="s">
        <v>422</v>
      </c>
      <c r="P109" s="5"/>
    </row>
    <row r="110" spans="1:16">
      <c r="A110">
        <v>4</v>
      </c>
      <c r="B110">
        <v>3.29</v>
      </c>
      <c r="F110">
        <v>2</v>
      </c>
      <c r="G110">
        <v>29</v>
      </c>
      <c r="J110">
        <v>22.0534</v>
      </c>
      <c r="O110" s="5">
        <v>1</v>
      </c>
      <c r="P110" s="5" t="s">
        <v>415</v>
      </c>
    </row>
    <row r="111" spans="1:16">
      <c r="A111">
        <v>4</v>
      </c>
      <c r="B111">
        <v>4.37</v>
      </c>
      <c r="F111">
        <v>1</v>
      </c>
      <c r="G111">
        <v>29</v>
      </c>
      <c r="J111">
        <v>23.5824</v>
      </c>
      <c r="O111" s="5">
        <v>2</v>
      </c>
      <c r="P111" s="5" t="s">
        <v>415</v>
      </c>
    </row>
    <row r="112" spans="1:16">
      <c r="A112">
        <v>4</v>
      </c>
      <c r="B112">
        <v>4.07</v>
      </c>
      <c r="F112" t="s">
        <v>410</v>
      </c>
      <c r="H112">
        <v>0.38400000000000001</v>
      </c>
      <c r="I112">
        <v>0.27500000000000002</v>
      </c>
      <c r="J112">
        <v>0.66400000000000003</v>
      </c>
      <c r="O112" s="5">
        <v>3</v>
      </c>
      <c r="P112" s="5" t="s">
        <v>416</v>
      </c>
    </row>
    <row r="113" spans="1:16">
      <c r="A113">
        <v>4</v>
      </c>
      <c r="B113">
        <v>1.54</v>
      </c>
      <c r="E113" t="s">
        <v>411</v>
      </c>
      <c r="O113" s="5">
        <v>4</v>
      </c>
      <c r="P113" s="5" t="s">
        <v>414</v>
      </c>
    </row>
    <row r="114" spans="1:16">
      <c r="A114">
        <v>4</v>
      </c>
      <c r="B114">
        <v>7.67</v>
      </c>
      <c r="E114" t="s">
        <v>412</v>
      </c>
      <c r="O114" s="5">
        <v>5</v>
      </c>
      <c r="P114" s="5" t="s">
        <v>423</v>
      </c>
    </row>
    <row r="115" spans="1:16">
      <c r="A115">
        <v>4</v>
      </c>
      <c r="B115">
        <v>6.99</v>
      </c>
      <c r="O115" s="5">
        <v>6</v>
      </c>
      <c r="P115" s="5" t="s">
        <v>418</v>
      </c>
    </row>
    <row r="116" spans="1:16">
      <c r="A116">
        <v>4</v>
      </c>
      <c r="B116">
        <v>17.670000000000002</v>
      </c>
      <c r="O116" s="5">
        <v>7</v>
      </c>
      <c r="P116" s="5" t="s">
        <v>424</v>
      </c>
    </row>
    <row r="117" spans="1:16">
      <c r="A117">
        <v>4</v>
      </c>
      <c r="B117">
        <v>24.93</v>
      </c>
      <c r="O117" s="5">
        <v>8</v>
      </c>
      <c r="P117" s="5" t="s">
        <v>415</v>
      </c>
    </row>
    <row r="118" spans="1:16">
      <c r="A118">
        <v>5</v>
      </c>
      <c r="B118">
        <v>13.77</v>
      </c>
      <c r="O118" s="5">
        <v>9</v>
      </c>
      <c r="P118" s="5" t="s">
        <v>414</v>
      </c>
    </row>
    <row r="119" spans="1:16">
      <c r="A119">
        <v>5</v>
      </c>
      <c r="B119">
        <v>15.21</v>
      </c>
      <c r="E119" t="s">
        <v>419</v>
      </c>
      <c r="O119" s="5">
        <v>10</v>
      </c>
      <c r="P119" s="5" t="s">
        <v>414</v>
      </c>
    </row>
    <row r="120" spans="1:16">
      <c r="A120">
        <v>5</v>
      </c>
      <c r="B120">
        <v>16.23</v>
      </c>
      <c r="F120" t="s">
        <v>405</v>
      </c>
      <c r="G120" t="s">
        <v>407</v>
      </c>
      <c r="H120" t="s">
        <v>408</v>
      </c>
    </row>
    <row r="121" spans="1:16">
      <c r="A121">
        <v>5</v>
      </c>
      <c r="B121">
        <v>4.46</v>
      </c>
      <c r="H121">
        <v>1</v>
      </c>
      <c r="I121">
        <v>2</v>
      </c>
      <c r="J121">
        <v>3</v>
      </c>
    </row>
    <row r="122" spans="1:16">
      <c r="A122">
        <v>5</v>
      </c>
      <c r="B122">
        <v>4.4400000000000004</v>
      </c>
      <c r="E122" t="s">
        <v>413</v>
      </c>
      <c r="F122">
        <v>4</v>
      </c>
      <c r="G122">
        <v>29</v>
      </c>
      <c r="H122" s="4">
        <v>4.4413999999999998</v>
      </c>
      <c r="I122" s="4"/>
      <c r="J122" s="4"/>
    </row>
    <row r="123" spans="1:16">
      <c r="A123">
        <v>5</v>
      </c>
      <c r="B123">
        <v>4.4400000000000004</v>
      </c>
      <c r="F123">
        <v>5</v>
      </c>
      <c r="G123">
        <v>29</v>
      </c>
      <c r="H123" s="4">
        <v>4.7892999999999999</v>
      </c>
      <c r="I123" s="4"/>
      <c r="J123" s="4"/>
    </row>
    <row r="124" spans="1:16">
      <c r="A124">
        <v>5</v>
      </c>
      <c r="B124">
        <v>7.7</v>
      </c>
      <c r="F124">
        <v>1</v>
      </c>
      <c r="G124">
        <v>29</v>
      </c>
      <c r="H124" s="4">
        <v>6.7831000000000001</v>
      </c>
      <c r="I124" s="4">
        <v>6.7831000000000001</v>
      </c>
      <c r="J124" s="4"/>
    </row>
    <row r="125" spans="1:16">
      <c r="A125">
        <v>5</v>
      </c>
      <c r="B125">
        <v>3.31</v>
      </c>
      <c r="F125">
        <v>2</v>
      </c>
      <c r="G125">
        <v>29</v>
      </c>
      <c r="H125" s="4"/>
      <c r="I125" s="4">
        <v>8.6054999999999993</v>
      </c>
      <c r="J125" s="4">
        <v>8.6054999999999993</v>
      </c>
    </row>
    <row r="126" spans="1:16">
      <c r="A126">
        <v>5</v>
      </c>
      <c r="B126">
        <v>7.59</v>
      </c>
      <c r="F126">
        <v>3</v>
      </c>
      <c r="G126">
        <v>29</v>
      </c>
      <c r="H126" s="4"/>
      <c r="I126" s="4"/>
      <c r="J126" s="4">
        <v>10.6297</v>
      </c>
    </row>
    <row r="127" spans="1:16">
      <c r="A127">
        <v>5</v>
      </c>
      <c r="B127">
        <v>9.9700000000000006</v>
      </c>
      <c r="F127" t="s">
        <v>410</v>
      </c>
      <c r="H127">
        <v>0.29299999999999998</v>
      </c>
      <c r="I127">
        <v>0.24399999999999999</v>
      </c>
      <c r="J127">
        <v>0.19600000000000001</v>
      </c>
    </row>
    <row r="128" spans="1:16">
      <c r="A128">
        <v>5</v>
      </c>
      <c r="B128">
        <v>9.1199999999999992</v>
      </c>
      <c r="E128" t="s">
        <v>417</v>
      </c>
      <c r="F128">
        <v>4</v>
      </c>
      <c r="G128">
        <v>29</v>
      </c>
      <c r="H128">
        <v>4.4413999999999998</v>
      </c>
    </row>
    <row r="129" spans="1:11">
      <c r="A129">
        <v>5</v>
      </c>
      <c r="B129">
        <v>4.93</v>
      </c>
      <c r="F129">
        <v>5</v>
      </c>
      <c r="G129">
        <v>29</v>
      </c>
      <c r="H129">
        <v>4.7892999999999999</v>
      </c>
    </row>
    <row r="130" spans="1:11">
      <c r="A130">
        <v>5</v>
      </c>
      <c r="B130">
        <v>1</v>
      </c>
      <c r="F130">
        <v>1</v>
      </c>
      <c r="G130">
        <v>29</v>
      </c>
      <c r="H130">
        <v>6.7831000000000001</v>
      </c>
      <c r="I130">
        <v>6.7831000000000001</v>
      </c>
    </row>
    <row r="131" spans="1:11">
      <c r="A131">
        <v>5</v>
      </c>
      <c r="B131">
        <v>1.68</v>
      </c>
      <c r="F131">
        <v>2</v>
      </c>
      <c r="G131">
        <v>29</v>
      </c>
      <c r="H131">
        <v>8.6054999999999993</v>
      </c>
      <c r="I131">
        <v>8.6054999999999993</v>
      </c>
    </row>
    <row r="132" spans="1:11">
      <c r="A132">
        <v>5</v>
      </c>
      <c r="B132">
        <v>6.62</v>
      </c>
      <c r="F132">
        <v>3</v>
      </c>
      <c r="G132">
        <v>29</v>
      </c>
      <c r="I132">
        <v>10.6297</v>
      </c>
    </row>
    <row r="133" spans="1:11">
      <c r="A133">
        <v>5</v>
      </c>
      <c r="B133">
        <v>4.84</v>
      </c>
      <c r="F133" t="s">
        <v>410</v>
      </c>
      <c r="H133">
        <v>0.13500000000000001</v>
      </c>
      <c r="I133">
        <v>0.19900000000000001</v>
      </c>
    </row>
    <row r="134" spans="1:11">
      <c r="A134">
        <v>5</v>
      </c>
      <c r="B134">
        <v>5.61</v>
      </c>
      <c r="E134" t="s">
        <v>411</v>
      </c>
    </row>
    <row r="135" spans="1:11">
      <c r="A135">
        <v>5</v>
      </c>
      <c r="B135">
        <v>5.56</v>
      </c>
      <c r="E135" t="s">
        <v>412</v>
      </c>
    </row>
    <row r="136" spans="1:11">
      <c r="A136">
        <v>5</v>
      </c>
      <c r="B136">
        <v>1.64</v>
      </c>
    </row>
    <row r="137" spans="1:11">
      <c r="A137">
        <v>5</v>
      </c>
      <c r="B137">
        <v>11.15</v>
      </c>
    </row>
    <row r="138" spans="1:11">
      <c r="A138">
        <v>5</v>
      </c>
      <c r="B138">
        <v>11.15</v>
      </c>
    </row>
    <row r="139" spans="1:11">
      <c r="A139">
        <v>5</v>
      </c>
      <c r="B139">
        <v>1.69</v>
      </c>
      <c r="E139" t="s">
        <v>406</v>
      </c>
    </row>
    <row r="140" spans="1:11">
      <c r="A140">
        <v>5</v>
      </c>
      <c r="B140">
        <v>3.08</v>
      </c>
      <c r="F140" t="s">
        <v>405</v>
      </c>
      <c r="G140" t="s">
        <v>407</v>
      </c>
      <c r="H140" t="s">
        <v>408</v>
      </c>
    </row>
    <row r="141" spans="1:11">
      <c r="A141">
        <v>5</v>
      </c>
      <c r="B141">
        <v>4.2</v>
      </c>
      <c r="H141" s="4">
        <v>1</v>
      </c>
      <c r="I141" s="4">
        <v>2</v>
      </c>
      <c r="J141" s="4">
        <v>3</v>
      </c>
      <c r="K141" s="4">
        <v>4</v>
      </c>
    </row>
    <row r="142" spans="1:11">
      <c r="A142">
        <v>5</v>
      </c>
      <c r="B142">
        <v>0.53</v>
      </c>
      <c r="E142" t="s">
        <v>413</v>
      </c>
      <c r="F142">
        <v>5</v>
      </c>
      <c r="G142">
        <v>29</v>
      </c>
      <c r="H142" s="4">
        <v>0.107586</v>
      </c>
      <c r="I142" s="4"/>
      <c r="J142" s="4"/>
      <c r="K142" s="4"/>
    </row>
    <row r="143" spans="1:11">
      <c r="A143">
        <v>5</v>
      </c>
      <c r="B143">
        <v>7.97</v>
      </c>
      <c r="F143">
        <v>4</v>
      </c>
      <c r="G143">
        <v>29</v>
      </c>
      <c r="H143" s="4"/>
      <c r="I143" s="4">
        <v>0.12931000000000001</v>
      </c>
      <c r="J143" s="4"/>
      <c r="K143" s="4"/>
    </row>
    <row r="144" spans="1:11">
      <c r="A144">
        <v>5</v>
      </c>
      <c r="B144">
        <v>4.99</v>
      </c>
      <c r="F144">
        <v>3</v>
      </c>
      <c r="G144">
        <v>29</v>
      </c>
      <c r="H144" s="4"/>
      <c r="I144" s="4"/>
      <c r="J144" s="4">
        <v>0.151724</v>
      </c>
      <c r="K144" s="4"/>
    </row>
    <row r="145" spans="1:16">
      <c r="A145">
        <v>5</v>
      </c>
      <c r="B145">
        <v>9.98</v>
      </c>
      <c r="F145">
        <v>2</v>
      </c>
      <c r="G145">
        <v>29</v>
      </c>
      <c r="H145" s="4"/>
      <c r="I145" s="4"/>
      <c r="J145" s="4"/>
      <c r="K145" s="4">
        <v>0.228966</v>
      </c>
    </row>
    <row r="146" spans="1:16">
      <c r="A146">
        <v>5</v>
      </c>
      <c r="B146">
        <v>14.77</v>
      </c>
      <c r="F146">
        <v>1</v>
      </c>
      <c r="G146">
        <v>29</v>
      </c>
      <c r="H146" s="4"/>
      <c r="I146" s="4"/>
      <c r="J146" s="4"/>
      <c r="K146" s="4">
        <v>0.24482799999999999</v>
      </c>
    </row>
    <row r="147" spans="1:16">
      <c r="A147">
        <v>6</v>
      </c>
      <c r="B147">
        <v>22.22</v>
      </c>
      <c r="F147" t="s">
        <v>410</v>
      </c>
      <c r="H147">
        <v>1</v>
      </c>
      <c r="I147">
        <v>1</v>
      </c>
      <c r="J147">
        <v>1</v>
      </c>
      <c r="K147">
        <v>0.126</v>
      </c>
    </row>
    <row r="148" spans="1:16">
      <c r="A148">
        <v>6</v>
      </c>
      <c r="B148">
        <v>22.22</v>
      </c>
      <c r="E148" t="s">
        <v>417</v>
      </c>
      <c r="F148">
        <v>5</v>
      </c>
      <c r="G148">
        <v>29</v>
      </c>
      <c r="H148">
        <v>0.107586</v>
      </c>
    </row>
    <row r="149" spans="1:16">
      <c r="A149">
        <v>6</v>
      </c>
      <c r="B149">
        <v>26.99</v>
      </c>
      <c r="F149">
        <v>4</v>
      </c>
      <c r="G149">
        <v>29</v>
      </c>
      <c r="H149">
        <v>0.12931000000000001</v>
      </c>
      <c r="I149">
        <v>0.12931000000000001</v>
      </c>
    </row>
    <row r="150" spans="1:16">
      <c r="A150">
        <v>6</v>
      </c>
      <c r="B150">
        <v>25.18</v>
      </c>
      <c r="F150">
        <v>3</v>
      </c>
      <c r="G150">
        <v>29</v>
      </c>
      <c r="I150">
        <v>0.151724</v>
      </c>
    </row>
    <row r="151" spans="1:16">
      <c r="A151">
        <v>6</v>
      </c>
      <c r="B151">
        <v>26.12</v>
      </c>
      <c r="F151">
        <v>2</v>
      </c>
      <c r="G151">
        <v>29</v>
      </c>
      <c r="J151">
        <v>0.228966</v>
      </c>
    </row>
    <row r="152" spans="1:16">
      <c r="A152">
        <v>6</v>
      </c>
      <c r="B152">
        <v>26.71</v>
      </c>
      <c r="F152">
        <v>1</v>
      </c>
      <c r="G152">
        <v>29</v>
      </c>
      <c r="J152">
        <v>0.24482799999999999</v>
      </c>
      <c r="O152" s="5" t="s">
        <v>422</v>
      </c>
      <c r="P152" s="5" t="s">
        <v>323</v>
      </c>
    </row>
    <row r="153" spans="1:16">
      <c r="A153">
        <v>6</v>
      </c>
      <c r="B153">
        <v>34.1</v>
      </c>
      <c r="F153" t="s">
        <v>410</v>
      </c>
      <c r="H153">
        <v>0.35399999999999998</v>
      </c>
      <c r="I153">
        <v>0.32100000000000001</v>
      </c>
      <c r="J153">
        <v>0.66900000000000004</v>
      </c>
      <c r="O153" s="5">
        <v>1</v>
      </c>
      <c r="P153" s="5" t="s">
        <v>415</v>
      </c>
    </row>
    <row r="154" spans="1:16">
      <c r="A154">
        <v>6</v>
      </c>
      <c r="B154">
        <v>9.84</v>
      </c>
      <c r="E154" t="s">
        <v>411</v>
      </c>
      <c r="O154" s="5">
        <v>2</v>
      </c>
      <c r="P154" s="5" t="s">
        <v>415</v>
      </c>
    </row>
    <row r="155" spans="1:16">
      <c r="A155">
        <v>6</v>
      </c>
      <c r="B155">
        <v>31.5</v>
      </c>
      <c r="E155" t="s">
        <v>412</v>
      </c>
      <c r="O155" s="5">
        <v>3</v>
      </c>
      <c r="P155" s="5" t="s">
        <v>416</v>
      </c>
    </row>
    <row r="156" spans="1:16">
      <c r="A156">
        <v>6</v>
      </c>
      <c r="B156">
        <v>26.93</v>
      </c>
      <c r="O156" s="5">
        <v>4</v>
      </c>
      <c r="P156" s="5" t="s">
        <v>414</v>
      </c>
    </row>
    <row r="157" spans="1:16">
      <c r="A157">
        <v>6</v>
      </c>
      <c r="B157">
        <v>22.56</v>
      </c>
      <c r="E157" t="s">
        <v>419</v>
      </c>
      <c r="O157" s="5">
        <v>5</v>
      </c>
      <c r="P157" s="5" t="s">
        <v>423</v>
      </c>
    </row>
    <row r="158" spans="1:16">
      <c r="A158">
        <v>6</v>
      </c>
      <c r="B158">
        <v>8.76</v>
      </c>
      <c r="F158" t="s">
        <v>405</v>
      </c>
      <c r="G158" t="s">
        <v>407</v>
      </c>
      <c r="H158" t="s">
        <v>408</v>
      </c>
      <c r="O158" s="5">
        <v>6</v>
      </c>
      <c r="P158" s="5" t="s">
        <v>418</v>
      </c>
    </row>
    <row r="159" spans="1:16">
      <c r="A159">
        <v>6</v>
      </c>
      <c r="B159">
        <v>28.62</v>
      </c>
      <c r="H159">
        <v>1</v>
      </c>
      <c r="I159">
        <v>2</v>
      </c>
      <c r="J159">
        <v>3</v>
      </c>
      <c r="O159" s="5">
        <v>7</v>
      </c>
      <c r="P159" s="5" t="s">
        <v>424</v>
      </c>
    </row>
    <row r="160" spans="1:16">
      <c r="A160">
        <v>6</v>
      </c>
      <c r="B160">
        <v>31.75</v>
      </c>
      <c r="E160" t="s">
        <v>413</v>
      </c>
      <c r="F160">
        <v>4</v>
      </c>
      <c r="G160">
        <v>29</v>
      </c>
      <c r="H160" s="4">
        <v>4.5517000000000002E-2</v>
      </c>
      <c r="I160" s="4"/>
      <c r="J160" s="4"/>
      <c r="O160" s="5">
        <v>8</v>
      </c>
      <c r="P160" s="5" t="s">
        <v>415</v>
      </c>
    </row>
    <row r="161" spans="1:16">
      <c r="A161">
        <v>6</v>
      </c>
      <c r="B161">
        <v>18.27</v>
      </c>
      <c r="F161">
        <v>5</v>
      </c>
      <c r="G161">
        <v>29</v>
      </c>
      <c r="H161" s="4">
        <v>0.05</v>
      </c>
      <c r="I161" s="4"/>
      <c r="J161" s="4"/>
      <c r="O161" s="5">
        <v>9</v>
      </c>
      <c r="P161" s="5" t="s">
        <v>414</v>
      </c>
    </row>
    <row r="162" spans="1:16">
      <c r="A162">
        <v>6</v>
      </c>
      <c r="B162">
        <v>24.79</v>
      </c>
      <c r="F162">
        <v>1</v>
      </c>
      <c r="G162">
        <v>29</v>
      </c>
      <c r="H162" s="4">
        <v>7.1034E-2</v>
      </c>
      <c r="I162" s="4">
        <v>7.1034E-2</v>
      </c>
      <c r="J162" s="4"/>
      <c r="O162" s="5">
        <v>10</v>
      </c>
      <c r="P162" s="5" t="s">
        <v>414</v>
      </c>
    </row>
    <row r="163" spans="1:16">
      <c r="A163">
        <v>6</v>
      </c>
      <c r="B163">
        <v>41.75</v>
      </c>
      <c r="F163">
        <v>2</v>
      </c>
      <c r="G163">
        <v>29</v>
      </c>
      <c r="H163" s="4"/>
      <c r="I163" s="4">
        <v>8.9654999999999999E-2</v>
      </c>
      <c r="J163" s="4">
        <v>8.9654999999999999E-2</v>
      </c>
    </row>
    <row r="164" spans="1:16">
      <c r="A164">
        <v>6</v>
      </c>
      <c r="B164">
        <v>41.43</v>
      </c>
      <c r="F164">
        <v>3</v>
      </c>
      <c r="G164">
        <v>29</v>
      </c>
      <c r="H164" s="4"/>
      <c r="I164" s="4"/>
      <c r="J164" s="4">
        <v>0.11069</v>
      </c>
    </row>
    <row r="165" spans="1:16">
      <c r="A165">
        <v>6</v>
      </c>
      <c r="B165">
        <v>27.21</v>
      </c>
      <c r="F165" t="s">
        <v>410</v>
      </c>
      <c r="H165">
        <v>0.26500000000000001</v>
      </c>
      <c r="I165">
        <v>0.25600000000000001</v>
      </c>
      <c r="J165">
        <v>0.19900000000000001</v>
      </c>
    </row>
    <row r="166" spans="1:16">
      <c r="A166">
        <v>6</v>
      </c>
      <c r="B166">
        <v>50.15</v>
      </c>
      <c r="E166" t="s">
        <v>417</v>
      </c>
      <c r="F166">
        <v>4</v>
      </c>
      <c r="G166">
        <v>29</v>
      </c>
      <c r="H166">
        <v>4.5517000000000002E-2</v>
      </c>
    </row>
    <row r="167" spans="1:16">
      <c r="A167">
        <v>6</v>
      </c>
      <c r="B167">
        <v>21.67</v>
      </c>
      <c r="F167">
        <v>5</v>
      </c>
      <c r="G167">
        <v>29</v>
      </c>
      <c r="H167">
        <v>0.05</v>
      </c>
    </row>
    <row r="168" spans="1:16">
      <c r="A168">
        <v>6</v>
      </c>
      <c r="B168">
        <v>41.34</v>
      </c>
      <c r="F168">
        <v>1</v>
      </c>
      <c r="G168">
        <v>29</v>
      </c>
      <c r="H168">
        <v>7.1034E-2</v>
      </c>
      <c r="I168">
        <v>7.1034E-2</v>
      </c>
    </row>
    <row r="169" spans="1:16">
      <c r="A169">
        <v>6</v>
      </c>
      <c r="B169">
        <v>40.270000000000003</v>
      </c>
      <c r="F169">
        <v>2</v>
      </c>
      <c r="G169">
        <v>29</v>
      </c>
      <c r="H169">
        <v>8.9654999999999999E-2</v>
      </c>
      <c r="I169">
        <v>8.9654999999999999E-2</v>
      </c>
    </row>
    <row r="170" spans="1:16">
      <c r="A170">
        <v>6</v>
      </c>
      <c r="B170">
        <v>16.87</v>
      </c>
      <c r="F170">
        <v>3</v>
      </c>
      <c r="G170">
        <v>29</v>
      </c>
      <c r="I170">
        <v>0.11069</v>
      </c>
    </row>
    <row r="171" spans="1:16">
      <c r="A171">
        <v>6</v>
      </c>
      <c r="B171">
        <v>15.26</v>
      </c>
      <c r="F171" t="s">
        <v>410</v>
      </c>
      <c r="H171">
        <v>0.126</v>
      </c>
      <c r="I171">
        <v>0.21199999999999999</v>
      </c>
    </row>
    <row r="172" spans="1:16">
      <c r="A172">
        <v>6</v>
      </c>
      <c r="B172">
        <v>24.64</v>
      </c>
      <c r="E172" t="s">
        <v>411</v>
      </c>
    </row>
    <row r="173" spans="1:16">
      <c r="A173">
        <v>6</v>
      </c>
      <c r="B173">
        <v>19.829999999999998</v>
      </c>
      <c r="E173" t="s">
        <v>412</v>
      </c>
    </row>
    <row r="174" spans="1:16">
      <c r="A174">
        <v>6</v>
      </c>
      <c r="B174">
        <v>37.93</v>
      </c>
    </row>
    <row r="175" spans="1:16">
      <c r="A175">
        <v>6</v>
      </c>
      <c r="B175">
        <v>23.05</v>
      </c>
    </row>
    <row r="176" spans="1:16">
      <c r="A176">
        <v>7</v>
      </c>
      <c r="B176">
        <v>16.399999999999999</v>
      </c>
    </row>
    <row r="177" spans="1:2">
      <c r="A177">
        <v>7</v>
      </c>
      <c r="B177">
        <v>16.260000000000002</v>
      </c>
    </row>
    <row r="178" spans="1:2">
      <c r="A178">
        <v>7</v>
      </c>
      <c r="B178">
        <v>22.74</v>
      </c>
    </row>
    <row r="179" spans="1:2">
      <c r="A179">
        <v>7</v>
      </c>
      <c r="B179">
        <v>15.94</v>
      </c>
    </row>
    <row r="180" spans="1:2">
      <c r="A180">
        <v>7</v>
      </c>
      <c r="B180">
        <v>13.51</v>
      </c>
    </row>
    <row r="181" spans="1:2">
      <c r="A181">
        <v>7</v>
      </c>
      <c r="B181">
        <v>16.73</v>
      </c>
    </row>
    <row r="182" spans="1:2">
      <c r="A182">
        <v>7</v>
      </c>
      <c r="B182">
        <v>20.440000000000001</v>
      </c>
    </row>
    <row r="183" spans="1:2">
      <c r="A183">
        <v>7</v>
      </c>
      <c r="B183">
        <v>15.94</v>
      </c>
    </row>
    <row r="184" spans="1:2">
      <c r="A184">
        <v>7</v>
      </c>
      <c r="B184">
        <v>32.08</v>
      </c>
    </row>
    <row r="185" spans="1:2">
      <c r="A185">
        <v>7</v>
      </c>
      <c r="B185">
        <v>27.16</v>
      </c>
    </row>
    <row r="186" spans="1:2">
      <c r="A186">
        <v>7</v>
      </c>
      <c r="B186">
        <v>27.92</v>
      </c>
    </row>
    <row r="187" spans="1:2">
      <c r="A187">
        <v>7</v>
      </c>
      <c r="B187">
        <v>10.47</v>
      </c>
    </row>
    <row r="188" spans="1:2">
      <c r="A188">
        <v>7</v>
      </c>
      <c r="B188">
        <v>21.21</v>
      </c>
    </row>
    <row r="189" spans="1:2">
      <c r="A189">
        <v>7</v>
      </c>
      <c r="B189">
        <v>24.92</v>
      </c>
    </row>
    <row r="190" spans="1:2">
      <c r="A190">
        <v>7</v>
      </c>
      <c r="B190">
        <v>15.46</v>
      </c>
    </row>
    <row r="191" spans="1:2">
      <c r="A191">
        <v>7</v>
      </c>
      <c r="B191">
        <v>6.89</v>
      </c>
    </row>
    <row r="192" spans="1:2">
      <c r="A192">
        <v>7</v>
      </c>
      <c r="B192">
        <v>28.82</v>
      </c>
    </row>
    <row r="193" spans="1:2">
      <c r="A193">
        <v>7</v>
      </c>
      <c r="B193">
        <v>28.7</v>
      </c>
    </row>
    <row r="194" spans="1:2">
      <c r="A194">
        <v>7</v>
      </c>
      <c r="B194">
        <v>25.01</v>
      </c>
    </row>
    <row r="195" spans="1:2">
      <c r="A195">
        <v>7</v>
      </c>
      <c r="B195">
        <v>37.25</v>
      </c>
    </row>
    <row r="196" spans="1:2">
      <c r="A196">
        <v>7</v>
      </c>
      <c r="B196">
        <v>11.28</v>
      </c>
    </row>
    <row r="197" spans="1:2">
      <c r="A197">
        <v>7</v>
      </c>
      <c r="B197">
        <v>21.01</v>
      </c>
    </row>
    <row r="198" spans="1:2">
      <c r="A198">
        <v>7</v>
      </c>
      <c r="B198">
        <v>16.059999999999999</v>
      </c>
    </row>
    <row r="199" spans="1:2">
      <c r="A199">
        <v>7</v>
      </c>
      <c r="B199">
        <v>11.36</v>
      </c>
    </row>
    <row r="200" spans="1:2">
      <c r="A200">
        <v>7</v>
      </c>
      <c r="B200">
        <v>33.82</v>
      </c>
    </row>
    <row r="201" spans="1:2">
      <c r="A201">
        <v>7</v>
      </c>
      <c r="B201">
        <v>41.01</v>
      </c>
    </row>
    <row r="202" spans="1:2">
      <c r="A202">
        <v>7</v>
      </c>
      <c r="B202">
        <v>21.82</v>
      </c>
    </row>
    <row r="203" spans="1:2">
      <c r="A203">
        <v>7</v>
      </c>
      <c r="B203">
        <v>35.880000000000003</v>
      </c>
    </row>
    <row r="204" spans="1:2">
      <c r="A204">
        <v>7</v>
      </c>
      <c r="B204">
        <v>23.35</v>
      </c>
    </row>
    <row r="205" spans="1:2">
      <c r="A205">
        <v>8</v>
      </c>
      <c r="B205">
        <v>15.8</v>
      </c>
    </row>
    <row r="206" spans="1:2">
      <c r="A206">
        <v>8</v>
      </c>
      <c r="B206">
        <v>15.9</v>
      </c>
    </row>
    <row r="207" spans="1:2">
      <c r="A207">
        <v>8</v>
      </c>
      <c r="B207">
        <v>17.239999999999998</v>
      </c>
    </row>
    <row r="208" spans="1:2">
      <c r="A208">
        <v>8</v>
      </c>
      <c r="B208">
        <v>2.65</v>
      </c>
    </row>
    <row r="209" spans="1:2">
      <c r="A209">
        <v>8</v>
      </c>
      <c r="B209">
        <v>23.43</v>
      </c>
    </row>
    <row r="210" spans="1:2">
      <c r="A210">
        <v>8</v>
      </c>
      <c r="B210">
        <v>19.04</v>
      </c>
    </row>
    <row r="211" spans="1:2">
      <c r="A211">
        <v>8</v>
      </c>
      <c r="B211">
        <v>0.17</v>
      </c>
    </row>
    <row r="212" spans="1:2">
      <c r="A212">
        <v>8</v>
      </c>
      <c r="B212">
        <v>20.86</v>
      </c>
    </row>
    <row r="213" spans="1:2">
      <c r="A213">
        <v>8</v>
      </c>
      <c r="B213">
        <v>32.08</v>
      </c>
    </row>
    <row r="214" spans="1:2">
      <c r="A214">
        <v>8</v>
      </c>
      <c r="B214">
        <v>27.16</v>
      </c>
    </row>
    <row r="215" spans="1:2">
      <c r="A215">
        <v>8</v>
      </c>
      <c r="B215">
        <v>18.399999999999999</v>
      </c>
    </row>
    <row r="216" spans="1:2">
      <c r="A216">
        <v>8</v>
      </c>
      <c r="B216">
        <v>5.73</v>
      </c>
    </row>
    <row r="217" spans="1:2">
      <c r="A217">
        <v>8</v>
      </c>
      <c r="B217">
        <v>16.37</v>
      </c>
    </row>
    <row r="218" spans="1:2">
      <c r="A218">
        <v>8</v>
      </c>
      <c r="B218">
        <v>20.78</v>
      </c>
    </row>
    <row r="219" spans="1:2">
      <c r="A219">
        <v>8</v>
      </c>
      <c r="B219">
        <v>6.48</v>
      </c>
    </row>
    <row r="220" spans="1:2">
      <c r="A220">
        <v>8</v>
      </c>
      <c r="B220">
        <v>7.42</v>
      </c>
    </row>
    <row r="221" spans="1:2">
      <c r="A221">
        <v>8</v>
      </c>
      <c r="B221">
        <v>29.72</v>
      </c>
    </row>
    <row r="222" spans="1:2">
      <c r="A222">
        <v>8</v>
      </c>
      <c r="B222">
        <v>22.16</v>
      </c>
    </row>
    <row r="223" spans="1:2">
      <c r="A223">
        <v>8</v>
      </c>
      <c r="B223">
        <v>7.42</v>
      </c>
    </row>
    <row r="224" spans="1:2">
      <c r="A224">
        <v>8</v>
      </c>
      <c r="B224">
        <v>26.53</v>
      </c>
    </row>
    <row r="225" spans="1:2">
      <c r="A225">
        <v>8</v>
      </c>
      <c r="B225">
        <v>5.05</v>
      </c>
    </row>
    <row r="226" spans="1:2">
      <c r="A226">
        <v>8</v>
      </c>
      <c r="B226">
        <v>13.39</v>
      </c>
    </row>
    <row r="227" spans="1:2">
      <c r="A227">
        <v>8</v>
      </c>
      <c r="B227">
        <v>11.97</v>
      </c>
    </row>
    <row r="228" spans="1:2">
      <c r="A228">
        <v>8</v>
      </c>
      <c r="B228">
        <v>8.02</v>
      </c>
    </row>
    <row r="229" spans="1:2">
      <c r="A229">
        <v>8</v>
      </c>
      <c r="B229">
        <v>26.77</v>
      </c>
    </row>
    <row r="230" spans="1:2">
      <c r="A230">
        <v>8</v>
      </c>
      <c r="B230">
        <v>29.11</v>
      </c>
    </row>
    <row r="231" spans="1:2">
      <c r="A231">
        <v>8</v>
      </c>
      <c r="B231">
        <v>6.27</v>
      </c>
    </row>
    <row r="232" spans="1:2">
      <c r="A232">
        <v>8</v>
      </c>
      <c r="B232">
        <v>25.28</v>
      </c>
    </row>
    <row r="233" spans="1:2">
      <c r="A233">
        <v>8</v>
      </c>
      <c r="B233">
        <v>23.64</v>
      </c>
    </row>
    <row r="234" spans="1:2">
      <c r="A234">
        <v>9</v>
      </c>
      <c r="B234">
        <v>25.62</v>
      </c>
    </row>
    <row r="235" spans="1:2">
      <c r="A235">
        <v>9</v>
      </c>
      <c r="B235">
        <v>25.71</v>
      </c>
    </row>
    <row r="236" spans="1:2">
      <c r="A236">
        <v>9</v>
      </c>
      <c r="B236">
        <v>23.74</v>
      </c>
    </row>
    <row r="237" spans="1:2">
      <c r="A237">
        <v>9</v>
      </c>
      <c r="B237">
        <v>11.1</v>
      </c>
    </row>
    <row r="238" spans="1:2">
      <c r="A238">
        <v>9</v>
      </c>
      <c r="B238">
        <v>8.69</v>
      </c>
    </row>
    <row r="239" spans="1:2">
      <c r="A239">
        <v>9</v>
      </c>
      <c r="B239">
        <v>13.83</v>
      </c>
    </row>
    <row r="240" spans="1:2">
      <c r="A240">
        <v>9</v>
      </c>
      <c r="B240">
        <v>8.69</v>
      </c>
    </row>
    <row r="241" spans="1:2">
      <c r="A241">
        <v>9</v>
      </c>
      <c r="B241">
        <v>7.74</v>
      </c>
    </row>
    <row r="242" spans="1:2">
      <c r="A242">
        <v>9</v>
      </c>
      <c r="B242">
        <v>25.38</v>
      </c>
    </row>
    <row r="243" spans="1:2">
      <c r="A243">
        <v>9</v>
      </c>
      <c r="B243">
        <v>20.75</v>
      </c>
    </row>
    <row r="244" spans="1:2">
      <c r="A244">
        <v>9</v>
      </c>
      <c r="B244">
        <v>29.65</v>
      </c>
    </row>
    <row r="245" spans="1:2">
      <c r="A245">
        <v>9</v>
      </c>
      <c r="B245">
        <v>3.7</v>
      </c>
    </row>
    <row r="246" spans="1:2">
      <c r="A246">
        <v>9</v>
      </c>
      <c r="B246">
        <v>16.829999999999998</v>
      </c>
    </row>
    <row r="247" spans="1:2">
      <c r="A247">
        <v>9</v>
      </c>
      <c r="B247">
        <v>20.93</v>
      </c>
    </row>
    <row r="248" spans="1:2">
      <c r="A248">
        <v>9</v>
      </c>
      <c r="B248">
        <v>19.899999999999999</v>
      </c>
    </row>
    <row r="249" spans="1:2">
      <c r="A249">
        <v>9</v>
      </c>
      <c r="B249">
        <v>7.07</v>
      </c>
    </row>
    <row r="250" spans="1:2">
      <c r="A250">
        <v>9</v>
      </c>
      <c r="B250">
        <v>28.42</v>
      </c>
    </row>
    <row r="251" spans="1:2">
      <c r="A251">
        <v>9</v>
      </c>
      <c r="B251">
        <v>20.94</v>
      </c>
    </row>
    <row r="252" spans="1:2">
      <c r="A252">
        <v>9</v>
      </c>
      <c r="B252">
        <v>7.07</v>
      </c>
    </row>
    <row r="253" spans="1:2">
      <c r="A253">
        <v>9</v>
      </c>
      <c r="B253">
        <v>28.46</v>
      </c>
    </row>
    <row r="254" spans="1:2">
      <c r="A254">
        <v>9</v>
      </c>
      <c r="B254">
        <v>3.58</v>
      </c>
    </row>
    <row r="255" spans="1:2">
      <c r="A255">
        <v>9</v>
      </c>
      <c r="B255">
        <v>13.59</v>
      </c>
    </row>
    <row r="256" spans="1:2">
      <c r="A256">
        <v>9</v>
      </c>
      <c r="B256">
        <v>12.49</v>
      </c>
    </row>
    <row r="257" spans="1:2">
      <c r="A257">
        <v>9</v>
      </c>
      <c r="B257">
        <v>10.5</v>
      </c>
    </row>
    <row r="258" spans="1:2">
      <c r="A258">
        <v>9</v>
      </c>
      <c r="B258">
        <v>12.46</v>
      </c>
    </row>
    <row r="259" spans="1:2">
      <c r="A259">
        <v>9</v>
      </c>
      <c r="B259">
        <v>28.08</v>
      </c>
    </row>
    <row r="260" spans="1:2">
      <c r="A260">
        <v>9</v>
      </c>
      <c r="B260">
        <v>3.53</v>
      </c>
    </row>
    <row r="261" spans="1:2">
      <c r="A261">
        <v>9</v>
      </c>
      <c r="B261">
        <v>27.39</v>
      </c>
    </row>
    <row r="262" spans="1:2">
      <c r="A262">
        <v>9</v>
      </c>
      <c r="B262">
        <v>27.07</v>
      </c>
    </row>
    <row r="263" spans="1:2">
      <c r="A263">
        <v>10</v>
      </c>
      <c r="B263">
        <v>19.8</v>
      </c>
    </row>
    <row r="264" spans="1:2">
      <c r="A264">
        <v>10</v>
      </c>
      <c r="B264">
        <v>19.79</v>
      </c>
    </row>
    <row r="265" spans="1:2">
      <c r="A265">
        <v>10</v>
      </c>
      <c r="B265">
        <v>17.52</v>
      </c>
    </row>
    <row r="266" spans="1:2">
      <c r="A266">
        <v>10</v>
      </c>
      <c r="B266">
        <v>1.41</v>
      </c>
    </row>
    <row r="267" spans="1:2">
      <c r="A267">
        <v>10</v>
      </c>
      <c r="B267">
        <v>7.25</v>
      </c>
    </row>
    <row r="268" spans="1:2">
      <c r="A268">
        <v>10</v>
      </c>
      <c r="B268">
        <v>9.09</v>
      </c>
    </row>
    <row r="269" spans="1:2">
      <c r="A269">
        <v>10</v>
      </c>
      <c r="B269">
        <v>7.25</v>
      </c>
    </row>
    <row r="270" spans="1:2">
      <c r="A270">
        <v>10</v>
      </c>
      <c r="B270">
        <v>2.31</v>
      </c>
    </row>
    <row r="271" spans="1:2">
      <c r="A271">
        <v>10</v>
      </c>
      <c r="B271">
        <v>27.05</v>
      </c>
    </row>
    <row r="272" spans="1:2">
      <c r="A272">
        <v>10</v>
      </c>
      <c r="B272">
        <v>2.31</v>
      </c>
    </row>
    <row r="273" spans="1:2">
      <c r="A273">
        <v>10</v>
      </c>
      <c r="B273">
        <v>26.27</v>
      </c>
    </row>
    <row r="274" spans="1:2">
      <c r="A274">
        <v>10</v>
      </c>
      <c r="B274">
        <v>4.93</v>
      </c>
    </row>
    <row r="275" spans="1:2">
      <c r="A275">
        <v>10</v>
      </c>
      <c r="B275">
        <v>16.75</v>
      </c>
    </row>
    <row r="276" spans="1:2">
      <c r="A276">
        <v>10</v>
      </c>
      <c r="B276">
        <v>20.96</v>
      </c>
    </row>
    <row r="277" spans="1:2">
      <c r="A277">
        <v>10</v>
      </c>
      <c r="B277">
        <v>21.79</v>
      </c>
    </row>
    <row r="278" spans="1:2">
      <c r="A278">
        <v>10</v>
      </c>
      <c r="B278">
        <v>0.17</v>
      </c>
    </row>
    <row r="279" spans="1:2">
      <c r="A279">
        <v>10</v>
      </c>
      <c r="B279">
        <v>14.1</v>
      </c>
    </row>
    <row r="280" spans="1:2">
      <c r="A280">
        <v>10</v>
      </c>
      <c r="B280">
        <v>15.52</v>
      </c>
    </row>
    <row r="281" spans="1:2">
      <c r="A281">
        <v>10</v>
      </c>
      <c r="B281">
        <v>0.17</v>
      </c>
    </row>
    <row r="282" spans="1:2">
      <c r="A282">
        <v>10</v>
      </c>
      <c r="B282">
        <v>16.32</v>
      </c>
    </row>
    <row r="283" spans="1:2">
      <c r="A283">
        <v>10</v>
      </c>
      <c r="B283">
        <v>6.33</v>
      </c>
    </row>
    <row r="284" spans="1:2">
      <c r="A284">
        <v>10</v>
      </c>
      <c r="B284">
        <v>21.49</v>
      </c>
    </row>
    <row r="285" spans="1:2">
      <c r="A285">
        <v>10</v>
      </c>
      <c r="B285">
        <v>16.93</v>
      </c>
    </row>
    <row r="286" spans="1:2">
      <c r="A286">
        <v>10</v>
      </c>
      <c r="B286">
        <v>17.66</v>
      </c>
    </row>
    <row r="287" spans="1:2">
      <c r="A287">
        <v>10</v>
      </c>
      <c r="B287">
        <v>0.08</v>
      </c>
    </row>
    <row r="288" spans="1:2">
      <c r="A288">
        <v>10</v>
      </c>
      <c r="B288">
        <v>0.08</v>
      </c>
    </row>
    <row r="289" spans="1:2">
      <c r="A289">
        <v>10</v>
      </c>
      <c r="B289">
        <v>0.55000000000000004</v>
      </c>
    </row>
    <row r="290" spans="1:2">
      <c r="A290">
        <v>10</v>
      </c>
      <c r="B290">
        <v>24.56</v>
      </c>
    </row>
    <row r="291" spans="1:2">
      <c r="A291">
        <v>10</v>
      </c>
      <c r="B291">
        <v>22.8</v>
      </c>
    </row>
  </sheetData>
  <phoneticPr fontId="43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46"/>
  <sheetViews>
    <sheetView topLeftCell="A4" zoomScale="85" zoomScaleNormal="85" workbookViewId="0">
      <selection activeCell="T15" sqref="T15"/>
    </sheetView>
  </sheetViews>
  <sheetFormatPr defaultColWidth="8.875" defaultRowHeight="13.5"/>
  <sheetData>
    <row r="1" spans="1:16">
      <c r="A1" t="s">
        <v>405</v>
      </c>
      <c r="B1" s="1" t="s">
        <v>425</v>
      </c>
      <c r="C1" t="s">
        <v>426</v>
      </c>
    </row>
    <row r="2" spans="1:16">
      <c r="A2">
        <v>1</v>
      </c>
      <c r="B2" s="1">
        <v>26.33</v>
      </c>
      <c r="C2" s="1">
        <v>12.25</v>
      </c>
    </row>
    <row r="3" spans="1:16">
      <c r="A3">
        <v>1</v>
      </c>
      <c r="B3" s="1">
        <v>26.65</v>
      </c>
      <c r="C3" s="1">
        <v>12.25</v>
      </c>
    </row>
    <row r="4" spans="1:16">
      <c r="A4">
        <v>1</v>
      </c>
      <c r="B4" s="1">
        <v>25.149000000000001</v>
      </c>
      <c r="C4" s="1">
        <v>2.97</v>
      </c>
      <c r="F4" s="2" t="s">
        <v>425</v>
      </c>
      <c r="G4" s="2"/>
      <c r="H4" s="2"/>
      <c r="I4" s="2"/>
      <c r="J4" s="2"/>
      <c r="K4" s="2"/>
      <c r="L4" s="2"/>
    </row>
    <row r="5" spans="1:16">
      <c r="A5">
        <v>1</v>
      </c>
      <c r="B5" s="1">
        <v>26.65</v>
      </c>
      <c r="C5" s="1">
        <v>10.175572633743201</v>
      </c>
      <c r="F5" s="2"/>
      <c r="G5" s="2" t="s">
        <v>405</v>
      </c>
      <c r="H5" s="2" t="s">
        <v>407</v>
      </c>
      <c r="I5" s="2" t="s">
        <v>408</v>
      </c>
      <c r="J5" s="2"/>
      <c r="K5" s="2"/>
      <c r="L5" s="2"/>
    </row>
    <row r="6" spans="1:16">
      <c r="A6">
        <v>1</v>
      </c>
      <c r="B6" s="1">
        <v>20.52</v>
      </c>
      <c r="C6" s="1">
        <v>2.1210365581512001</v>
      </c>
      <c r="F6" s="2"/>
      <c r="G6" s="2"/>
      <c r="H6" s="2"/>
      <c r="I6" s="2">
        <v>1</v>
      </c>
      <c r="J6" s="2">
        <v>2</v>
      </c>
      <c r="K6" s="2">
        <v>3</v>
      </c>
      <c r="L6" s="2">
        <v>4</v>
      </c>
    </row>
    <row r="7" spans="1:16">
      <c r="A7">
        <v>1</v>
      </c>
      <c r="B7" s="1">
        <v>24.9</v>
      </c>
      <c r="C7" s="1">
        <v>2.7149984836579999</v>
      </c>
      <c r="F7" s="2" t="s">
        <v>413</v>
      </c>
      <c r="G7" s="2">
        <v>5</v>
      </c>
      <c r="H7" s="2">
        <v>29</v>
      </c>
      <c r="I7" s="2">
        <v>10.3703</v>
      </c>
      <c r="J7" s="2"/>
      <c r="K7" s="2"/>
      <c r="L7" s="2"/>
    </row>
    <row r="8" spans="1:16">
      <c r="A8">
        <v>1</v>
      </c>
      <c r="B8" s="1">
        <v>24.07</v>
      </c>
      <c r="C8" s="1">
        <v>10.0971499681474</v>
      </c>
      <c r="F8" s="2"/>
      <c r="G8" s="2">
        <v>4</v>
      </c>
      <c r="H8" s="2">
        <v>29</v>
      </c>
      <c r="I8" s="2"/>
      <c r="J8" s="2">
        <v>12.393800000000001</v>
      </c>
      <c r="K8" s="2"/>
      <c r="L8" s="2"/>
    </row>
    <row r="9" spans="1:16">
      <c r="A9">
        <v>1</v>
      </c>
      <c r="B9" s="1">
        <v>26.71</v>
      </c>
      <c r="C9" s="1">
        <v>8.8699999999999992</v>
      </c>
      <c r="F9" s="2"/>
      <c r="G9" s="2">
        <v>3</v>
      </c>
      <c r="H9" s="2">
        <v>29</v>
      </c>
      <c r="I9" s="2"/>
      <c r="J9" s="2"/>
      <c r="K9" s="2">
        <v>14.642799999999999</v>
      </c>
      <c r="L9" s="2"/>
    </row>
    <row r="10" spans="1:16">
      <c r="A10">
        <v>1</v>
      </c>
      <c r="B10" s="1">
        <v>26.17</v>
      </c>
      <c r="C10" s="1">
        <v>3.5044</v>
      </c>
      <c r="F10" s="2"/>
      <c r="G10" s="2">
        <v>2</v>
      </c>
      <c r="H10" s="2">
        <v>29</v>
      </c>
      <c r="I10" s="2"/>
      <c r="J10" s="2"/>
      <c r="K10" s="2"/>
      <c r="L10" s="2">
        <v>22.0534</v>
      </c>
    </row>
    <row r="11" spans="1:16">
      <c r="A11">
        <v>1</v>
      </c>
      <c r="B11" s="1">
        <v>16.38</v>
      </c>
      <c r="C11" s="1">
        <v>2.9331999999999998</v>
      </c>
      <c r="F11" s="2"/>
      <c r="G11" s="2">
        <v>1</v>
      </c>
      <c r="H11" s="2">
        <v>29</v>
      </c>
      <c r="I11" s="2"/>
      <c r="J11" s="2"/>
      <c r="K11" s="2"/>
      <c r="L11" s="2">
        <v>23.5824</v>
      </c>
      <c r="N11" s="3" t="s">
        <v>30</v>
      </c>
      <c r="O11" s="3">
        <v>1</v>
      </c>
      <c r="P11" t="s">
        <v>415</v>
      </c>
    </row>
    <row r="12" spans="1:16">
      <c r="A12">
        <v>1</v>
      </c>
      <c r="B12" s="1">
        <v>17.399999999999999</v>
      </c>
      <c r="C12" s="1">
        <v>2.5588000000000002</v>
      </c>
      <c r="F12" s="2"/>
      <c r="G12" s="2" t="s">
        <v>410</v>
      </c>
      <c r="H12" s="2"/>
      <c r="I12" s="2">
        <v>1</v>
      </c>
      <c r="J12" s="2">
        <v>1</v>
      </c>
      <c r="K12" s="2">
        <v>1</v>
      </c>
      <c r="L12" s="2">
        <v>0.124</v>
      </c>
      <c r="N12" s="3"/>
      <c r="O12" s="3">
        <v>2</v>
      </c>
      <c r="P12" t="s">
        <v>415</v>
      </c>
    </row>
    <row r="13" spans="1:16">
      <c r="A13">
        <v>1</v>
      </c>
      <c r="B13" s="1">
        <v>26.61</v>
      </c>
      <c r="C13" s="1">
        <v>10.757199999999999</v>
      </c>
      <c r="F13" t="s">
        <v>417</v>
      </c>
      <c r="G13">
        <v>5</v>
      </c>
      <c r="H13">
        <v>29</v>
      </c>
      <c r="I13">
        <v>10.3703</v>
      </c>
      <c r="N13" s="3"/>
      <c r="O13" s="3">
        <v>3</v>
      </c>
      <c r="P13" t="s">
        <v>416</v>
      </c>
    </row>
    <row r="14" spans="1:16">
      <c r="A14">
        <v>1</v>
      </c>
      <c r="B14" s="1">
        <v>27.41</v>
      </c>
      <c r="C14" s="1">
        <v>13.618</v>
      </c>
      <c r="G14">
        <v>4</v>
      </c>
      <c r="H14">
        <v>29</v>
      </c>
      <c r="I14">
        <v>12.393800000000001</v>
      </c>
      <c r="J14">
        <v>12.393800000000001</v>
      </c>
      <c r="N14" s="3"/>
      <c r="O14" s="3">
        <v>4</v>
      </c>
      <c r="P14" t="s">
        <v>414</v>
      </c>
    </row>
    <row r="15" spans="1:16">
      <c r="A15">
        <v>1</v>
      </c>
      <c r="B15" s="1">
        <v>17.73</v>
      </c>
      <c r="C15" s="1">
        <v>3.7462</v>
      </c>
      <c r="G15">
        <v>3</v>
      </c>
      <c r="H15">
        <v>29</v>
      </c>
      <c r="J15">
        <v>14.642799999999999</v>
      </c>
      <c r="N15" s="3"/>
      <c r="O15" s="3">
        <v>5</v>
      </c>
      <c r="P15" t="s">
        <v>423</v>
      </c>
    </row>
    <row r="16" spans="1:16">
      <c r="A16">
        <v>1</v>
      </c>
      <c r="B16" s="1">
        <v>17.91</v>
      </c>
      <c r="C16" s="1">
        <v>4.2649999999999997</v>
      </c>
      <c r="G16">
        <v>2</v>
      </c>
      <c r="H16">
        <v>29</v>
      </c>
      <c r="K16">
        <v>22.0534</v>
      </c>
    </row>
    <row r="17" spans="1:16">
      <c r="A17">
        <v>1</v>
      </c>
      <c r="B17" s="1">
        <v>27.98</v>
      </c>
      <c r="C17" s="1">
        <v>24.793333333333401</v>
      </c>
      <c r="G17">
        <v>1</v>
      </c>
      <c r="H17">
        <v>29</v>
      </c>
      <c r="K17">
        <v>23.5824</v>
      </c>
    </row>
    <row r="18" spans="1:16">
      <c r="A18">
        <v>1</v>
      </c>
      <c r="B18" s="1">
        <v>28.28</v>
      </c>
      <c r="C18" s="1">
        <v>1.7533333333334</v>
      </c>
      <c r="G18" t="s">
        <v>410</v>
      </c>
      <c r="I18">
        <v>0.38400000000000001</v>
      </c>
      <c r="J18">
        <v>0.27500000000000002</v>
      </c>
      <c r="K18">
        <v>0.66400000000000003</v>
      </c>
    </row>
    <row r="19" spans="1:16">
      <c r="A19">
        <v>1</v>
      </c>
      <c r="B19" s="1">
        <v>23.3</v>
      </c>
      <c r="C19" s="1">
        <v>11.4266666666666</v>
      </c>
      <c r="F19" t="s">
        <v>411</v>
      </c>
    </row>
    <row r="20" spans="1:16">
      <c r="A20">
        <v>1</v>
      </c>
      <c r="B20" s="1">
        <v>19.98</v>
      </c>
      <c r="C20" s="1">
        <v>12.205428161621001</v>
      </c>
      <c r="F20" t="s">
        <v>412</v>
      </c>
    </row>
    <row r="21" spans="1:16">
      <c r="A21">
        <v>1</v>
      </c>
      <c r="B21" s="1">
        <v>21.4</v>
      </c>
      <c r="C21" s="1">
        <v>0.60000076293945204</v>
      </c>
    </row>
    <row r="22" spans="1:16">
      <c r="A22">
        <v>1</v>
      </c>
      <c r="B22" s="1">
        <v>27</v>
      </c>
      <c r="C22" s="1">
        <v>0.40000152587890597</v>
      </c>
    </row>
    <row r="23" spans="1:16">
      <c r="A23">
        <v>1</v>
      </c>
      <c r="B23" s="1">
        <v>24.76</v>
      </c>
      <c r="C23" s="1">
        <v>1.40000152587891</v>
      </c>
    </row>
    <row r="24" spans="1:16">
      <c r="A24">
        <v>1</v>
      </c>
      <c r="B24" s="1">
        <v>19.399999999999999</v>
      </c>
      <c r="C24" s="1">
        <v>1</v>
      </c>
    </row>
    <row r="25" spans="1:16">
      <c r="A25">
        <v>1</v>
      </c>
      <c r="B25" s="1">
        <v>20.28</v>
      </c>
      <c r="C25" s="1">
        <v>3</v>
      </c>
    </row>
    <row r="26" spans="1:16">
      <c r="A26">
        <v>1</v>
      </c>
      <c r="B26" s="1">
        <v>32</v>
      </c>
      <c r="C26" s="1">
        <v>15.260258855819799</v>
      </c>
    </row>
    <row r="27" spans="1:16">
      <c r="A27">
        <v>1</v>
      </c>
      <c r="B27" s="1">
        <v>32.06</v>
      </c>
      <c r="C27" s="1">
        <v>10.024380683899</v>
      </c>
      <c r="F27" s="2" t="s">
        <v>426</v>
      </c>
      <c r="G27" s="2"/>
      <c r="H27" s="2"/>
      <c r="I27" s="2"/>
      <c r="J27" s="2"/>
      <c r="K27" s="2"/>
    </row>
    <row r="28" spans="1:16">
      <c r="A28">
        <v>1</v>
      </c>
      <c r="B28" s="1">
        <v>23.44</v>
      </c>
      <c r="C28" s="1">
        <v>7.9599126958711599</v>
      </c>
      <c r="F28" s="2"/>
      <c r="G28" s="2" t="s">
        <v>405</v>
      </c>
      <c r="H28" s="2" t="s">
        <v>407</v>
      </c>
      <c r="I28" s="2" t="s">
        <v>408</v>
      </c>
      <c r="J28" s="2"/>
      <c r="K28" s="2"/>
      <c r="N28" s="3" t="s">
        <v>30</v>
      </c>
      <c r="O28" s="3">
        <v>1</v>
      </c>
      <c r="P28" t="s">
        <v>418</v>
      </c>
    </row>
    <row r="29" spans="1:16">
      <c r="A29">
        <v>1</v>
      </c>
      <c r="B29" s="1">
        <v>23.88</v>
      </c>
      <c r="C29" s="1">
        <v>1.6334862054024799</v>
      </c>
      <c r="F29" s="2"/>
      <c r="G29" s="2"/>
      <c r="H29" s="2"/>
      <c r="I29" s="2">
        <v>1</v>
      </c>
      <c r="J29" s="2">
        <v>2</v>
      </c>
      <c r="K29" s="2">
        <v>3</v>
      </c>
      <c r="O29" s="3">
        <v>2</v>
      </c>
      <c r="P29" t="s">
        <v>424</v>
      </c>
    </row>
    <row r="30" spans="1:16">
      <c r="A30">
        <v>1</v>
      </c>
      <c r="B30" s="1">
        <v>9.5400000000000098</v>
      </c>
      <c r="C30" s="1">
        <v>2.42485938438413</v>
      </c>
      <c r="F30" s="2" t="s">
        <v>413</v>
      </c>
      <c r="G30" s="2">
        <v>4</v>
      </c>
      <c r="H30" s="2">
        <v>29</v>
      </c>
      <c r="I30" s="2">
        <v>4.4409999999999998</v>
      </c>
      <c r="J30" s="2"/>
      <c r="K30" s="2"/>
      <c r="O30" s="3">
        <v>3</v>
      </c>
      <c r="P30" t="s">
        <v>415</v>
      </c>
    </row>
    <row r="31" spans="1:16">
      <c r="A31">
        <v>2</v>
      </c>
      <c r="B31" s="1">
        <v>23.11</v>
      </c>
      <c r="C31" s="1">
        <v>16.420000000000002</v>
      </c>
      <c r="F31" s="2"/>
      <c r="G31" s="2">
        <v>5</v>
      </c>
      <c r="H31" s="2">
        <v>29</v>
      </c>
      <c r="I31" s="2">
        <v>4.7892999999999999</v>
      </c>
      <c r="J31" s="2"/>
      <c r="K31" s="2"/>
      <c r="O31" s="3">
        <v>4</v>
      </c>
      <c r="P31" t="s">
        <v>414</v>
      </c>
    </row>
    <row r="32" spans="1:16">
      <c r="A32">
        <v>2</v>
      </c>
      <c r="B32" s="1">
        <v>23.33</v>
      </c>
      <c r="C32" s="1">
        <v>15.27</v>
      </c>
      <c r="F32" s="2"/>
      <c r="G32" s="2">
        <v>1</v>
      </c>
      <c r="H32" s="2">
        <v>29</v>
      </c>
      <c r="I32" s="2">
        <v>6.7827999999999999</v>
      </c>
      <c r="J32" s="2">
        <v>6.7827999999999999</v>
      </c>
      <c r="K32" s="2"/>
      <c r="O32" s="3">
        <v>5</v>
      </c>
      <c r="P32" t="s">
        <v>414</v>
      </c>
    </row>
    <row r="33" spans="1:11">
      <c r="A33">
        <v>2</v>
      </c>
      <c r="B33" s="1">
        <v>22.381599999999999</v>
      </c>
      <c r="C33" s="1">
        <v>2.71</v>
      </c>
      <c r="F33" s="2"/>
      <c r="G33" s="2">
        <v>2</v>
      </c>
      <c r="H33" s="2">
        <v>29</v>
      </c>
      <c r="I33" s="2"/>
      <c r="J33" s="2">
        <v>8.6054999999999993</v>
      </c>
      <c r="K33" s="2">
        <v>8.6054999999999993</v>
      </c>
    </row>
    <row r="34" spans="1:11">
      <c r="A34">
        <v>2</v>
      </c>
      <c r="B34" s="1">
        <v>23.22</v>
      </c>
      <c r="C34" s="1">
        <v>15.9431750774382</v>
      </c>
      <c r="F34" s="2"/>
      <c r="G34" s="2">
        <v>3</v>
      </c>
      <c r="H34" s="2">
        <v>29</v>
      </c>
      <c r="I34" s="2"/>
      <c r="J34" s="2"/>
      <c r="K34" s="2">
        <v>10.6297</v>
      </c>
    </row>
    <row r="35" spans="1:11">
      <c r="A35">
        <v>2</v>
      </c>
      <c r="B35" s="1">
        <v>17.78</v>
      </c>
      <c r="C35" s="1">
        <v>1.0804</v>
      </c>
      <c r="G35" t="s">
        <v>410</v>
      </c>
      <c r="I35">
        <v>0.29299999999999998</v>
      </c>
      <c r="J35">
        <v>0.24399999999999999</v>
      </c>
      <c r="K35">
        <v>0.19600000000000001</v>
      </c>
    </row>
    <row r="36" spans="1:11">
      <c r="A36">
        <v>2</v>
      </c>
      <c r="B36" s="1">
        <v>22.16</v>
      </c>
      <c r="C36" s="1">
        <v>1.7268842458725999</v>
      </c>
      <c r="F36" t="s">
        <v>417</v>
      </c>
      <c r="G36">
        <v>4</v>
      </c>
      <c r="H36">
        <v>29</v>
      </c>
      <c r="I36">
        <v>4.4409999999999998</v>
      </c>
    </row>
    <row r="37" spans="1:11">
      <c r="A37">
        <v>2</v>
      </c>
      <c r="B37" s="1">
        <v>23.45</v>
      </c>
      <c r="C37" s="1">
        <v>13.442572236061199</v>
      </c>
      <c r="G37">
        <v>5</v>
      </c>
      <c r="H37">
        <v>29</v>
      </c>
      <c r="I37">
        <v>4.7892999999999999</v>
      </c>
    </row>
    <row r="38" spans="1:11">
      <c r="A38">
        <v>2</v>
      </c>
      <c r="B38" s="1">
        <v>25.09</v>
      </c>
      <c r="C38" s="1">
        <v>14.97</v>
      </c>
      <c r="G38">
        <v>1</v>
      </c>
      <c r="H38">
        <v>29</v>
      </c>
      <c r="I38">
        <v>6.7827999999999999</v>
      </c>
      <c r="J38">
        <v>6.7827999999999999</v>
      </c>
    </row>
    <row r="39" spans="1:11">
      <c r="A39">
        <v>2</v>
      </c>
      <c r="B39" s="1">
        <v>23.43</v>
      </c>
      <c r="C39" s="1">
        <v>3.0777999999999999</v>
      </c>
      <c r="G39">
        <v>2</v>
      </c>
      <c r="H39">
        <v>29</v>
      </c>
      <c r="I39">
        <v>8.6054999999999993</v>
      </c>
      <c r="J39">
        <v>8.6054999999999993</v>
      </c>
    </row>
    <row r="40" spans="1:11">
      <c r="A40">
        <v>2</v>
      </c>
      <c r="B40" s="1">
        <v>13.18</v>
      </c>
      <c r="C40" s="1">
        <v>2.1646000000000001</v>
      </c>
      <c r="G40">
        <v>3</v>
      </c>
      <c r="H40">
        <v>29</v>
      </c>
      <c r="J40">
        <v>10.6297</v>
      </c>
    </row>
    <row r="41" spans="1:11">
      <c r="A41">
        <v>2</v>
      </c>
      <c r="B41" s="1">
        <v>11.84</v>
      </c>
      <c r="C41" s="1">
        <v>2.915</v>
      </c>
      <c r="G41" t="s">
        <v>410</v>
      </c>
      <c r="I41">
        <v>0.13500000000000001</v>
      </c>
      <c r="J41">
        <v>0.19900000000000001</v>
      </c>
    </row>
    <row r="42" spans="1:11">
      <c r="A42">
        <v>2</v>
      </c>
      <c r="B42" s="1">
        <v>25.99</v>
      </c>
      <c r="C42" s="1">
        <v>10.4666</v>
      </c>
      <c r="F42" t="s">
        <v>411</v>
      </c>
    </row>
    <row r="43" spans="1:11">
      <c r="A43">
        <v>2</v>
      </c>
      <c r="B43" s="1">
        <v>25.79</v>
      </c>
      <c r="C43" s="1">
        <v>18.208600000000001</v>
      </c>
      <c r="F43" t="s">
        <v>412</v>
      </c>
    </row>
    <row r="44" spans="1:11">
      <c r="A44">
        <v>2</v>
      </c>
      <c r="B44" s="1">
        <v>14.53</v>
      </c>
      <c r="C44" s="1">
        <v>4.9207999999999998</v>
      </c>
    </row>
    <row r="45" spans="1:11">
      <c r="A45">
        <v>2</v>
      </c>
      <c r="B45" s="1">
        <v>14.71</v>
      </c>
      <c r="C45" s="1">
        <v>5.4641999999999999</v>
      </c>
    </row>
    <row r="46" spans="1:11">
      <c r="A46">
        <v>2</v>
      </c>
      <c r="B46" s="1">
        <v>26.36</v>
      </c>
      <c r="C46" s="1">
        <v>6.8933333333334001</v>
      </c>
    </row>
    <row r="47" spans="1:11">
      <c r="A47">
        <v>2</v>
      </c>
      <c r="B47" s="1">
        <v>25.54</v>
      </c>
      <c r="C47" s="1">
        <v>1.82</v>
      </c>
    </row>
    <row r="48" spans="1:11">
      <c r="A48">
        <v>2</v>
      </c>
      <c r="B48" s="1">
        <v>24.14</v>
      </c>
      <c r="C48" s="1">
        <v>20.7</v>
      </c>
    </row>
    <row r="49" spans="1:3">
      <c r="A49">
        <v>2</v>
      </c>
      <c r="B49" s="1">
        <v>22.68</v>
      </c>
      <c r="C49" s="1">
        <v>20.011752996444802</v>
      </c>
    </row>
    <row r="50" spans="1:3">
      <c r="A50">
        <v>2</v>
      </c>
      <c r="B50" s="1">
        <v>24.78</v>
      </c>
      <c r="C50" s="1">
        <v>0.59999999999999398</v>
      </c>
    </row>
    <row r="51" spans="1:3">
      <c r="A51">
        <v>2</v>
      </c>
      <c r="B51" s="1">
        <v>26.04</v>
      </c>
      <c r="C51" s="1">
        <v>3.9301971912384102</v>
      </c>
    </row>
    <row r="52" spans="1:3">
      <c r="A52">
        <v>2</v>
      </c>
      <c r="B52" s="1">
        <v>24.14</v>
      </c>
      <c r="C52" s="1">
        <v>6.2</v>
      </c>
    </row>
    <row r="53" spans="1:3">
      <c r="A53">
        <v>2</v>
      </c>
      <c r="B53" s="1">
        <v>22.44</v>
      </c>
      <c r="C53" s="1">
        <v>5</v>
      </c>
    </row>
    <row r="54" spans="1:3">
      <c r="A54">
        <v>2</v>
      </c>
      <c r="B54" s="1">
        <v>20.079999999999998</v>
      </c>
      <c r="C54" s="1">
        <v>6.2</v>
      </c>
    </row>
    <row r="55" spans="1:3">
      <c r="A55">
        <v>2</v>
      </c>
      <c r="B55" s="1">
        <v>25.82</v>
      </c>
      <c r="C55" s="1">
        <v>33.818684592247003</v>
      </c>
    </row>
    <row r="56" spans="1:3">
      <c r="A56">
        <v>2</v>
      </c>
      <c r="B56" s="1">
        <v>26.94</v>
      </c>
      <c r="C56" s="1">
        <v>10.067969560623199</v>
      </c>
    </row>
    <row r="57" spans="1:3">
      <c r="A57">
        <v>2</v>
      </c>
      <c r="B57" s="1">
        <v>22.62</v>
      </c>
      <c r="C57" s="1">
        <v>2.5477720930443102</v>
      </c>
    </row>
    <row r="58" spans="1:3">
      <c r="A58">
        <v>2</v>
      </c>
      <c r="B58" s="1">
        <v>19.600000000000001</v>
      </c>
      <c r="C58" s="1">
        <v>1.8275253108284399</v>
      </c>
    </row>
    <row r="59" spans="1:3">
      <c r="A59">
        <v>2</v>
      </c>
      <c r="B59" s="1">
        <v>18.38</v>
      </c>
      <c r="C59" s="1">
        <v>1.15810515068495</v>
      </c>
    </row>
    <row r="60" spans="1:3">
      <c r="A60">
        <v>3</v>
      </c>
      <c r="B60" s="1">
        <v>16.71</v>
      </c>
      <c r="C60" s="1">
        <v>14.81</v>
      </c>
    </row>
    <row r="61" spans="1:3">
      <c r="A61">
        <v>3</v>
      </c>
      <c r="B61" s="1">
        <v>18.45</v>
      </c>
      <c r="C61" s="1">
        <v>14.91</v>
      </c>
    </row>
    <row r="62" spans="1:3">
      <c r="A62">
        <v>3</v>
      </c>
      <c r="B62" s="1">
        <v>15.352</v>
      </c>
      <c r="C62" s="1">
        <v>12.25</v>
      </c>
    </row>
    <row r="63" spans="1:3">
      <c r="A63">
        <v>3</v>
      </c>
      <c r="B63" s="1">
        <v>16.579999999999998</v>
      </c>
      <c r="C63" s="1">
        <v>12.67</v>
      </c>
    </row>
    <row r="64" spans="1:3">
      <c r="A64">
        <v>3</v>
      </c>
      <c r="B64" s="1">
        <v>12.82</v>
      </c>
      <c r="C64" s="1">
        <v>7.45</v>
      </c>
    </row>
    <row r="65" spans="1:3">
      <c r="A65">
        <v>3</v>
      </c>
      <c r="B65" s="1">
        <v>15.2</v>
      </c>
      <c r="C65" s="1">
        <v>10.0376728773116</v>
      </c>
    </row>
    <row r="66" spans="1:3">
      <c r="A66">
        <v>3</v>
      </c>
      <c r="B66" s="1">
        <v>13.95</v>
      </c>
      <c r="C66" s="1">
        <v>18.171238183975099</v>
      </c>
    </row>
    <row r="67" spans="1:3">
      <c r="A67">
        <v>3</v>
      </c>
      <c r="B67" s="1">
        <v>16.55</v>
      </c>
      <c r="C67" s="1">
        <v>19.350000000000001</v>
      </c>
    </row>
    <row r="68" spans="1:3">
      <c r="A68">
        <v>3</v>
      </c>
      <c r="B68" s="1">
        <v>16.47</v>
      </c>
      <c r="C68" s="1">
        <v>12.0778</v>
      </c>
    </row>
    <row r="69" spans="1:3">
      <c r="A69">
        <v>3</v>
      </c>
      <c r="B69" s="1">
        <v>10.68</v>
      </c>
      <c r="C69" s="1">
        <v>2.1646000000000001</v>
      </c>
    </row>
    <row r="70" spans="1:3">
      <c r="A70">
        <v>3</v>
      </c>
      <c r="B70" s="1">
        <v>11.98</v>
      </c>
      <c r="C70" s="1">
        <v>1.4026000000000001</v>
      </c>
    </row>
    <row r="71" spans="1:3">
      <c r="A71">
        <v>3</v>
      </c>
      <c r="B71" s="1">
        <v>16.45</v>
      </c>
      <c r="C71" s="1">
        <v>15.731400000000001</v>
      </c>
    </row>
    <row r="72" spans="1:3">
      <c r="A72">
        <v>3</v>
      </c>
      <c r="B72" s="1">
        <v>17.25</v>
      </c>
      <c r="C72" s="1">
        <v>10.3742</v>
      </c>
    </row>
    <row r="73" spans="1:3">
      <c r="A73">
        <v>3</v>
      </c>
      <c r="B73" s="1">
        <v>12.03</v>
      </c>
      <c r="C73" s="1">
        <v>10.7766</v>
      </c>
    </row>
    <row r="74" spans="1:3">
      <c r="A74">
        <v>3</v>
      </c>
      <c r="B74" s="1">
        <v>12.21</v>
      </c>
      <c r="C74" s="1">
        <v>9.4814000000000007</v>
      </c>
    </row>
    <row r="75" spans="1:3">
      <c r="A75">
        <v>3</v>
      </c>
      <c r="B75" s="1">
        <v>17.82</v>
      </c>
      <c r="C75" s="1">
        <v>7.4176712226868098</v>
      </c>
    </row>
    <row r="76" spans="1:3">
      <c r="A76">
        <v>3</v>
      </c>
      <c r="B76" s="1">
        <v>18.579999999999998</v>
      </c>
      <c r="C76" s="1">
        <v>14.724666666666799</v>
      </c>
    </row>
    <row r="77" spans="1:3">
      <c r="A77">
        <v>3</v>
      </c>
      <c r="B77" s="1">
        <v>20.94</v>
      </c>
      <c r="C77" s="1">
        <v>11.16</v>
      </c>
    </row>
    <row r="78" spans="1:3">
      <c r="A78">
        <v>3</v>
      </c>
      <c r="B78" s="1">
        <v>7</v>
      </c>
      <c r="C78" s="1">
        <v>7.4176712226868098</v>
      </c>
    </row>
    <row r="79" spans="1:3">
      <c r="A79">
        <v>3</v>
      </c>
      <c r="B79" s="1">
        <v>15.98</v>
      </c>
      <c r="C79" s="1">
        <v>12.8</v>
      </c>
    </row>
    <row r="80" spans="1:3">
      <c r="A80">
        <v>3</v>
      </c>
      <c r="B80" s="1">
        <v>15.6</v>
      </c>
      <c r="C80" s="1">
        <v>11.3818888187408</v>
      </c>
    </row>
    <row r="81" spans="1:3">
      <c r="A81">
        <v>3</v>
      </c>
      <c r="B81" s="1">
        <v>14.64</v>
      </c>
      <c r="C81" s="1">
        <v>14</v>
      </c>
    </row>
    <row r="82" spans="1:3">
      <c r="A82">
        <v>3</v>
      </c>
      <c r="B82" s="1">
        <v>14.52</v>
      </c>
      <c r="C82" s="1">
        <v>10.8</v>
      </c>
    </row>
    <row r="83" spans="1:3">
      <c r="A83">
        <v>3</v>
      </c>
      <c r="B83" s="1">
        <v>12.58</v>
      </c>
      <c r="C83" s="1">
        <v>11.2</v>
      </c>
    </row>
    <row r="84" spans="1:3">
      <c r="A84">
        <v>3</v>
      </c>
      <c r="B84" s="1">
        <v>18.02</v>
      </c>
      <c r="C84" s="1">
        <v>26.7734595870972</v>
      </c>
    </row>
    <row r="85" spans="1:3">
      <c r="A85">
        <v>3</v>
      </c>
      <c r="B85" s="1">
        <v>16.420000000000002</v>
      </c>
      <c r="C85" s="1">
        <v>5.8838725090026003</v>
      </c>
    </row>
    <row r="86" spans="1:3">
      <c r="A86">
        <v>3</v>
      </c>
      <c r="B86" s="1">
        <v>12.92</v>
      </c>
      <c r="C86" s="1">
        <v>0.23694137336892901</v>
      </c>
    </row>
    <row r="87" spans="1:3">
      <c r="A87">
        <v>3</v>
      </c>
      <c r="B87" s="1">
        <v>10.82</v>
      </c>
      <c r="C87" s="1">
        <v>2.2968141249313998</v>
      </c>
    </row>
    <row r="88" spans="1:3">
      <c r="A88">
        <v>3</v>
      </c>
      <c r="B88" s="1">
        <v>6.12</v>
      </c>
      <c r="C88" s="1">
        <v>0.524360111372005</v>
      </c>
    </row>
    <row r="89" spans="1:3">
      <c r="A89">
        <v>4</v>
      </c>
      <c r="B89" s="1">
        <v>14.31</v>
      </c>
      <c r="C89" s="1">
        <v>5.55</v>
      </c>
    </row>
    <row r="90" spans="1:3">
      <c r="A90">
        <v>4</v>
      </c>
      <c r="B90" s="1">
        <v>13.44</v>
      </c>
      <c r="C90" s="1">
        <v>5.73</v>
      </c>
    </row>
    <row r="91" spans="1:3">
      <c r="A91">
        <v>4</v>
      </c>
      <c r="B91" s="1">
        <v>12.0695</v>
      </c>
      <c r="C91" s="1">
        <v>3.75</v>
      </c>
    </row>
    <row r="92" spans="1:3">
      <c r="A92">
        <v>4</v>
      </c>
      <c r="B92" s="1">
        <v>13.3</v>
      </c>
      <c r="C92" s="1">
        <v>5.0599999999999996</v>
      </c>
    </row>
    <row r="93" spans="1:3">
      <c r="A93">
        <v>4</v>
      </c>
      <c r="B93" s="1">
        <v>10.33</v>
      </c>
      <c r="C93" s="1">
        <v>1.65</v>
      </c>
    </row>
    <row r="94" spans="1:3">
      <c r="A94">
        <v>4</v>
      </c>
      <c r="B94" s="1">
        <v>11.95</v>
      </c>
      <c r="C94" s="1">
        <v>1.82514834404</v>
      </c>
    </row>
    <row r="95" spans="1:3">
      <c r="A95">
        <v>4</v>
      </c>
      <c r="B95" s="1">
        <v>12.75</v>
      </c>
      <c r="C95" s="1">
        <v>5.67</v>
      </c>
    </row>
    <row r="96" spans="1:3">
      <c r="A96">
        <v>4</v>
      </c>
      <c r="B96" s="1">
        <v>14.94</v>
      </c>
      <c r="C96" s="1">
        <v>6.94</v>
      </c>
    </row>
    <row r="97" spans="1:3">
      <c r="A97">
        <v>4</v>
      </c>
      <c r="B97" s="1">
        <v>13.22</v>
      </c>
      <c r="C97" s="1">
        <v>1.3797999999999999</v>
      </c>
    </row>
    <row r="98" spans="1:3">
      <c r="A98">
        <v>4</v>
      </c>
      <c r="B98" s="1">
        <v>8.51</v>
      </c>
      <c r="C98" s="1">
        <v>2.7538</v>
      </c>
    </row>
    <row r="99" spans="1:3">
      <c r="A99">
        <v>4</v>
      </c>
      <c r="B99" s="1">
        <v>10.55</v>
      </c>
      <c r="C99" s="1">
        <v>0.64739999999999998</v>
      </c>
    </row>
    <row r="100" spans="1:3">
      <c r="A100">
        <v>4</v>
      </c>
      <c r="B100" s="1">
        <v>14.84</v>
      </c>
      <c r="C100" s="1">
        <v>13.700799999999999</v>
      </c>
    </row>
    <row r="101" spans="1:3">
      <c r="A101">
        <v>4</v>
      </c>
      <c r="B101" s="1">
        <v>15.64</v>
      </c>
      <c r="C101" s="1">
        <v>10.824999999999999</v>
      </c>
    </row>
    <row r="102" spans="1:3">
      <c r="A102">
        <v>4</v>
      </c>
      <c r="B102" s="1">
        <v>9.86</v>
      </c>
      <c r="C102" s="1">
        <v>5.9279999999999999</v>
      </c>
    </row>
    <row r="103" spans="1:3">
      <c r="A103">
        <v>4</v>
      </c>
      <c r="B103" s="1">
        <v>10.039999999999999</v>
      </c>
      <c r="C103" s="1">
        <v>7.9005999999999998</v>
      </c>
    </row>
    <row r="104" spans="1:3">
      <c r="A104">
        <v>4</v>
      </c>
      <c r="B104" s="1">
        <v>16.21</v>
      </c>
      <c r="C104" s="1">
        <v>7.0659664471944001</v>
      </c>
    </row>
    <row r="105" spans="1:3">
      <c r="A105">
        <v>4</v>
      </c>
      <c r="B105" s="1">
        <v>15.33</v>
      </c>
      <c r="C105" s="1">
        <v>1.42</v>
      </c>
    </row>
    <row r="106" spans="1:3">
      <c r="A106">
        <v>4</v>
      </c>
      <c r="B106" s="1">
        <v>17.55</v>
      </c>
      <c r="C106" s="1">
        <v>10.94</v>
      </c>
    </row>
    <row r="107" spans="1:3">
      <c r="A107">
        <v>4</v>
      </c>
      <c r="B107" s="1">
        <v>6.33</v>
      </c>
      <c r="C107" s="1">
        <v>7.0659664471944001</v>
      </c>
    </row>
    <row r="108" spans="1:3">
      <c r="A108">
        <v>4</v>
      </c>
      <c r="B108" s="1">
        <v>15.54</v>
      </c>
      <c r="C108" s="1">
        <v>-1.5258789076710899E-6</v>
      </c>
    </row>
    <row r="109" spans="1:3">
      <c r="A109">
        <v>4</v>
      </c>
      <c r="B109" s="1">
        <v>14.33</v>
      </c>
      <c r="C109" s="1">
        <v>-1.5258789076710899E-6</v>
      </c>
    </row>
    <row r="110" spans="1:3">
      <c r="A110">
        <v>4</v>
      </c>
      <c r="B110" s="1">
        <v>13.44</v>
      </c>
      <c r="C110" s="1">
        <v>0.39999771118164101</v>
      </c>
    </row>
    <row r="111" spans="1:3">
      <c r="A111">
        <v>4</v>
      </c>
      <c r="B111" s="1">
        <v>12.44</v>
      </c>
      <c r="C111" s="1">
        <v>0.59999847412109397</v>
      </c>
    </row>
    <row r="112" spans="1:3">
      <c r="A112">
        <v>4</v>
      </c>
      <c r="B112" s="1">
        <v>10.41</v>
      </c>
      <c r="C112" s="1">
        <v>2</v>
      </c>
    </row>
    <row r="113" spans="1:3">
      <c r="A113">
        <v>4</v>
      </c>
      <c r="B113" s="1">
        <v>15.55</v>
      </c>
      <c r="C113" s="1">
        <v>12.463641276359599</v>
      </c>
    </row>
    <row r="114" spans="1:3">
      <c r="A114">
        <v>4</v>
      </c>
      <c r="B114" s="1">
        <v>13.01</v>
      </c>
      <c r="C114" s="1">
        <v>5.3172767162324002</v>
      </c>
    </row>
    <row r="115" spans="1:3">
      <c r="A115">
        <v>4</v>
      </c>
      <c r="B115" s="1">
        <v>10.33</v>
      </c>
      <c r="C115" s="1">
        <v>3.2422992596835301E-2</v>
      </c>
    </row>
    <row r="116" spans="1:3">
      <c r="A116">
        <v>4</v>
      </c>
      <c r="B116" s="1">
        <v>8.85</v>
      </c>
      <c r="C116" s="1">
        <v>1.7135718708157199</v>
      </c>
    </row>
    <row r="117" spans="1:3">
      <c r="A117">
        <v>4</v>
      </c>
      <c r="B117" s="1">
        <v>4.3499999999999996</v>
      </c>
      <c r="C117" s="1">
        <v>0.45789804936103501</v>
      </c>
    </row>
    <row r="118" spans="1:3">
      <c r="A118">
        <v>5</v>
      </c>
      <c r="B118" s="1">
        <v>10.33</v>
      </c>
      <c r="C118" s="1">
        <v>1.84</v>
      </c>
    </row>
    <row r="119" spans="1:3">
      <c r="A119">
        <v>5</v>
      </c>
      <c r="B119" s="1">
        <v>10.95</v>
      </c>
      <c r="C119" s="1">
        <v>1.78</v>
      </c>
    </row>
    <row r="120" spans="1:3">
      <c r="A120">
        <v>5</v>
      </c>
      <c r="B120" s="1">
        <v>10.1303</v>
      </c>
      <c r="C120" s="1">
        <v>10.25</v>
      </c>
    </row>
    <row r="121" spans="1:3">
      <c r="A121">
        <v>5</v>
      </c>
      <c r="B121" s="1">
        <v>9.85</v>
      </c>
      <c r="C121" s="1">
        <v>1.71</v>
      </c>
    </row>
    <row r="122" spans="1:3">
      <c r="A122">
        <v>5</v>
      </c>
      <c r="B122" s="1">
        <v>9.56</v>
      </c>
      <c r="C122" s="1">
        <v>6.71</v>
      </c>
    </row>
    <row r="123" spans="1:3">
      <c r="A123">
        <v>5</v>
      </c>
      <c r="B123" s="1">
        <v>10.029999999999999</v>
      </c>
      <c r="C123" s="1">
        <v>9.0872377157211996</v>
      </c>
    </row>
    <row r="124" spans="1:3">
      <c r="A124">
        <v>5</v>
      </c>
      <c r="B124" s="1">
        <v>9.9600000000000009</v>
      </c>
      <c r="C124" s="1">
        <v>3.26</v>
      </c>
    </row>
    <row r="125" spans="1:3">
      <c r="A125">
        <v>5</v>
      </c>
      <c r="B125" s="1">
        <v>13.56</v>
      </c>
      <c r="C125" s="1">
        <v>2.44</v>
      </c>
    </row>
    <row r="126" spans="1:3">
      <c r="A126">
        <v>5</v>
      </c>
      <c r="B126" s="1">
        <v>11.3</v>
      </c>
      <c r="C126" s="1">
        <v>11.050800000000001</v>
      </c>
    </row>
    <row r="127" spans="1:3">
      <c r="A127">
        <v>5</v>
      </c>
      <c r="B127" s="1">
        <v>7.43</v>
      </c>
      <c r="C127" s="1">
        <v>2.3111999999999999</v>
      </c>
    </row>
    <row r="128" spans="1:3">
      <c r="A128">
        <v>5</v>
      </c>
      <c r="B128" s="1">
        <v>10.34</v>
      </c>
      <c r="C128" s="1">
        <v>0.27160000000000001</v>
      </c>
    </row>
    <row r="129" spans="1:3">
      <c r="A129">
        <v>5</v>
      </c>
      <c r="B129" s="1">
        <v>12.46</v>
      </c>
      <c r="C129" s="1">
        <v>0.95</v>
      </c>
    </row>
    <row r="130" spans="1:3">
      <c r="A130">
        <v>5</v>
      </c>
      <c r="B130" s="1">
        <v>14.26</v>
      </c>
      <c r="C130" s="1">
        <v>0.748</v>
      </c>
    </row>
    <row r="131" spans="1:3">
      <c r="A131">
        <v>5</v>
      </c>
      <c r="B131" s="1">
        <v>8.7799999999999994</v>
      </c>
      <c r="C131" s="1">
        <v>8.9605999999999995</v>
      </c>
    </row>
    <row r="132" spans="1:3">
      <c r="A132">
        <v>5</v>
      </c>
      <c r="B132" s="1">
        <v>8.9600000000000009</v>
      </c>
      <c r="C132" s="1">
        <v>4.7889999999999997</v>
      </c>
    </row>
    <row r="133" spans="1:3">
      <c r="A133">
        <v>5</v>
      </c>
      <c r="B133" s="1">
        <v>14.83</v>
      </c>
      <c r="C133" s="1">
        <v>0.16845018386840099</v>
      </c>
    </row>
    <row r="134" spans="1:3">
      <c r="A134">
        <v>5</v>
      </c>
      <c r="B134" s="1">
        <v>13.41</v>
      </c>
      <c r="C134" s="1">
        <v>14.1</v>
      </c>
    </row>
    <row r="135" spans="1:3">
      <c r="A135">
        <v>5</v>
      </c>
      <c r="B135" s="1">
        <v>15.34</v>
      </c>
      <c r="C135" s="1">
        <v>0.52</v>
      </c>
    </row>
    <row r="136" spans="1:3">
      <c r="A136">
        <v>5</v>
      </c>
      <c r="B136" s="1">
        <v>1.01</v>
      </c>
      <c r="C136" s="1">
        <v>0.16845018386840099</v>
      </c>
    </row>
    <row r="137" spans="1:3">
      <c r="A137">
        <v>5</v>
      </c>
      <c r="B137" s="1">
        <v>12.33</v>
      </c>
      <c r="C137" s="1">
        <v>13.962272834777799</v>
      </c>
    </row>
    <row r="138" spans="1:3">
      <c r="A138">
        <v>5</v>
      </c>
      <c r="B138" s="1">
        <v>10.88</v>
      </c>
      <c r="C138" s="1">
        <v>14.4974301576614</v>
      </c>
    </row>
    <row r="139" spans="1:3">
      <c r="A139">
        <v>5</v>
      </c>
      <c r="B139" s="1">
        <v>10.65</v>
      </c>
      <c r="C139" s="1">
        <v>16</v>
      </c>
    </row>
    <row r="140" spans="1:3">
      <c r="A140">
        <v>5</v>
      </c>
      <c r="B140" s="1">
        <v>9.66</v>
      </c>
      <c r="C140" s="1">
        <v>6.2</v>
      </c>
    </row>
    <row r="141" spans="1:3">
      <c r="A141">
        <v>5</v>
      </c>
      <c r="B141" s="1">
        <v>9.33</v>
      </c>
      <c r="C141" s="1">
        <v>5.2</v>
      </c>
    </row>
    <row r="142" spans="1:3">
      <c r="A142">
        <v>5</v>
      </c>
      <c r="B142" s="1">
        <v>12.58</v>
      </c>
      <c r="C142" s="1">
        <v>8.2134838104195806E-2</v>
      </c>
    </row>
    <row r="143" spans="1:3">
      <c r="A143">
        <v>5</v>
      </c>
      <c r="B143" s="1">
        <v>11.15</v>
      </c>
      <c r="C143" s="1">
        <v>0</v>
      </c>
    </row>
    <row r="144" spans="1:3">
      <c r="A144">
        <v>5</v>
      </c>
      <c r="B144" s="1">
        <v>9.43</v>
      </c>
      <c r="C144" s="1">
        <v>0.109280093342022</v>
      </c>
    </row>
    <row r="145" spans="1:3">
      <c r="A145">
        <v>5</v>
      </c>
      <c r="B145" s="1">
        <v>8.11</v>
      </c>
      <c r="C145" s="1">
        <v>1.44630369390834</v>
      </c>
    </row>
    <row r="146" spans="1:3">
      <c r="A146">
        <v>5</v>
      </c>
      <c r="B146" s="1">
        <v>4.13</v>
      </c>
      <c r="C146" s="1">
        <v>0.26817340292848302</v>
      </c>
    </row>
  </sheetData>
  <phoneticPr fontId="43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"/>
  <sheetViews>
    <sheetView workbookViewId="0">
      <selection activeCell="A2" sqref="A2"/>
    </sheetView>
  </sheetViews>
  <sheetFormatPr defaultColWidth="8.875" defaultRowHeight="13.5"/>
  <cols>
    <col min="1" max="1" width="12.5" customWidth="1"/>
    <col min="2" max="2" width="13" customWidth="1"/>
    <col min="6" max="6" width="9.5"/>
    <col min="7" max="7" width="13" customWidth="1"/>
    <col min="8" max="8" width="12.75" customWidth="1"/>
    <col min="9" max="9" width="13.375" customWidth="1"/>
    <col min="10" max="10" width="12.375" customWidth="1"/>
    <col min="11" max="11" width="12.875"/>
  </cols>
  <sheetData>
    <row r="1" spans="1:17" ht="27" customHeight="1">
      <c r="A1" s="166" t="s">
        <v>427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</row>
    <row r="2" spans="1:17" ht="27" customHeight="1">
      <c r="A2" s="88" t="s">
        <v>428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7" ht="31.5">
      <c r="A3" s="168" t="s">
        <v>0</v>
      </c>
      <c r="B3" s="168" t="s">
        <v>14</v>
      </c>
      <c r="C3" s="168" t="s">
        <v>15</v>
      </c>
      <c r="D3" s="168" t="s">
        <v>16</v>
      </c>
      <c r="E3" s="168" t="s">
        <v>17</v>
      </c>
      <c r="F3" s="168" t="s">
        <v>18</v>
      </c>
      <c r="G3" s="168" t="s">
        <v>19</v>
      </c>
      <c r="H3" s="168" t="s">
        <v>20</v>
      </c>
      <c r="I3" s="192" t="s">
        <v>21</v>
      </c>
      <c r="J3" s="192" t="s">
        <v>22</v>
      </c>
      <c r="K3" s="192" t="s">
        <v>23</v>
      </c>
      <c r="L3" s="193" t="s">
        <v>24</v>
      </c>
      <c r="M3" s="192" t="s">
        <v>25</v>
      </c>
      <c r="N3" s="192" t="s">
        <v>26</v>
      </c>
      <c r="O3" s="192" t="s">
        <v>27</v>
      </c>
      <c r="P3" s="192" t="s">
        <v>28</v>
      </c>
      <c r="Q3" s="192" t="s">
        <v>29</v>
      </c>
    </row>
    <row r="4" spans="1:17" ht="15.75">
      <c r="A4" s="229" t="s">
        <v>11</v>
      </c>
      <c r="B4" s="169" t="s">
        <v>30</v>
      </c>
      <c r="C4" s="170">
        <v>4.07</v>
      </c>
      <c r="D4" s="170">
        <v>47.994999999999997</v>
      </c>
      <c r="E4" s="170">
        <v>46.96</v>
      </c>
      <c r="F4" s="170">
        <v>1.3634999999999999</v>
      </c>
      <c r="G4" s="171">
        <v>44.89</v>
      </c>
      <c r="H4" s="170">
        <v>0.14549999999999999</v>
      </c>
      <c r="I4" s="170">
        <v>0.4375</v>
      </c>
      <c r="J4" s="170">
        <v>0.28699999999999998</v>
      </c>
      <c r="K4" s="170">
        <v>0.39100000000000001</v>
      </c>
      <c r="L4" s="167">
        <v>15.76</v>
      </c>
      <c r="M4" s="170">
        <v>4.07</v>
      </c>
      <c r="N4" s="170">
        <v>47.994999999999997</v>
      </c>
      <c r="O4" s="170">
        <v>46.96</v>
      </c>
      <c r="P4" s="170">
        <v>1.3634999999999999</v>
      </c>
      <c r="Q4" s="170">
        <v>0.14549999999999999</v>
      </c>
    </row>
    <row r="5" spans="1:17" ht="15.75">
      <c r="A5" s="229"/>
      <c r="B5" s="169" t="s">
        <v>31</v>
      </c>
      <c r="C5" s="170">
        <v>3.4849999999999999</v>
      </c>
      <c r="D5" s="170">
        <v>47.575000000000003</v>
      </c>
      <c r="E5" s="170">
        <v>48.935000000000002</v>
      </c>
      <c r="F5" s="170">
        <v>1.2515000000000001</v>
      </c>
      <c r="G5" s="171">
        <v>41.85</v>
      </c>
      <c r="H5" s="170">
        <v>0.1525</v>
      </c>
      <c r="I5" s="170">
        <v>0.83299999999999996</v>
      </c>
      <c r="J5" s="170">
        <v>0.34150000000000003</v>
      </c>
      <c r="K5" s="170">
        <v>0.42799999999999999</v>
      </c>
      <c r="L5" s="167">
        <v>16.47</v>
      </c>
      <c r="M5" s="170">
        <v>3.4849999999999999</v>
      </c>
      <c r="N5" s="170">
        <v>47.575000000000003</v>
      </c>
      <c r="O5" s="170">
        <v>48.935000000000002</v>
      </c>
      <c r="P5" s="170">
        <v>1.2515000000000001</v>
      </c>
      <c r="Q5" s="170">
        <v>0.1525</v>
      </c>
    </row>
    <row r="6" spans="1:17" ht="15.75">
      <c r="A6" s="229"/>
      <c r="B6" s="169" t="s">
        <v>32</v>
      </c>
      <c r="C6" s="170">
        <v>1.905</v>
      </c>
      <c r="D6" s="170">
        <v>68.31</v>
      </c>
      <c r="E6" s="170">
        <v>24.94</v>
      </c>
      <c r="F6" s="170">
        <v>1.4317500000000001</v>
      </c>
      <c r="G6" s="171">
        <v>40.840000000000003</v>
      </c>
      <c r="H6" s="170">
        <v>0.755</v>
      </c>
      <c r="I6" s="170">
        <v>0.30349999999999999</v>
      </c>
      <c r="J6" s="170">
        <v>0.35549999999999998</v>
      </c>
      <c r="K6" s="170">
        <v>0.308</v>
      </c>
      <c r="L6" s="167">
        <v>15.84</v>
      </c>
      <c r="M6" s="170">
        <v>1.905</v>
      </c>
      <c r="N6" s="170">
        <v>68.31</v>
      </c>
      <c r="O6" s="170">
        <v>24.94</v>
      </c>
      <c r="P6" s="170">
        <v>1.6174999999999999</v>
      </c>
      <c r="Q6" s="170">
        <v>0.755</v>
      </c>
    </row>
    <row r="7" spans="1:17" ht="15.75">
      <c r="A7" s="229"/>
      <c r="B7" s="169" t="s">
        <v>33</v>
      </c>
      <c r="C7" s="170">
        <v>2.4550000000000001</v>
      </c>
      <c r="D7" s="170">
        <v>52.42</v>
      </c>
      <c r="E7" s="170">
        <v>46.865000000000002</v>
      </c>
      <c r="F7" s="169">
        <v>2.0819999999999999</v>
      </c>
      <c r="G7" s="171">
        <v>39.08</v>
      </c>
      <c r="H7" s="169">
        <v>0.109</v>
      </c>
      <c r="I7" s="169">
        <v>0.32100000000000001</v>
      </c>
      <c r="J7" s="169">
        <v>0.13500000000000001</v>
      </c>
      <c r="K7" s="169">
        <v>0.308</v>
      </c>
      <c r="L7" s="167">
        <v>13.67</v>
      </c>
      <c r="M7" s="170">
        <v>2.4550000000000001</v>
      </c>
      <c r="N7" s="170">
        <v>52.42</v>
      </c>
      <c r="O7" s="170">
        <v>46.865000000000002</v>
      </c>
      <c r="P7" s="169">
        <v>2.282</v>
      </c>
      <c r="Q7" s="169">
        <v>0.109</v>
      </c>
    </row>
    <row r="8" spans="1:17" ht="15.75">
      <c r="A8" s="230"/>
      <c r="B8" s="172" t="s">
        <v>34</v>
      </c>
      <c r="C8" s="172">
        <v>2.36</v>
      </c>
      <c r="D8" s="172">
        <v>43.57</v>
      </c>
      <c r="E8" s="172">
        <v>54.07</v>
      </c>
      <c r="F8" s="172">
        <v>2.0870000000000002</v>
      </c>
      <c r="G8" s="173">
        <v>41.63</v>
      </c>
      <c r="H8" s="172">
        <v>8.0000000000000002E-3</v>
      </c>
      <c r="I8" s="172">
        <v>0.24</v>
      </c>
      <c r="J8" s="172">
        <v>8.8999999999999996E-2</v>
      </c>
      <c r="K8" s="172">
        <v>0.28699999999999998</v>
      </c>
      <c r="L8" s="194">
        <v>13.34</v>
      </c>
      <c r="M8" s="172">
        <v>2.36</v>
      </c>
      <c r="N8" s="172">
        <v>43.57</v>
      </c>
      <c r="O8" s="172">
        <v>54.07</v>
      </c>
      <c r="P8" s="172">
        <v>1.87</v>
      </c>
      <c r="Q8" s="172">
        <v>8.0000000000000002E-3</v>
      </c>
    </row>
    <row r="9" spans="1:17" ht="15.75">
      <c r="A9" s="229" t="s">
        <v>8</v>
      </c>
      <c r="B9" s="169" t="s">
        <v>30</v>
      </c>
      <c r="C9" s="170">
        <v>2.4049999999999998</v>
      </c>
      <c r="D9" s="170">
        <v>53.045000000000002</v>
      </c>
      <c r="E9" s="170">
        <v>43.41</v>
      </c>
      <c r="F9" s="170">
        <v>1.0940000000000001</v>
      </c>
      <c r="G9" s="171">
        <v>43.79</v>
      </c>
      <c r="H9" s="170">
        <v>8.9999999999999993E-3</v>
      </c>
      <c r="I9" s="170">
        <v>0.379</v>
      </c>
      <c r="J9" s="170">
        <v>0.45050000000000001</v>
      </c>
      <c r="K9" s="170">
        <v>0.4975</v>
      </c>
      <c r="L9" s="167">
        <v>14.87</v>
      </c>
      <c r="M9" s="170">
        <v>2.4049999999999998</v>
      </c>
      <c r="N9" s="170">
        <v>53.045000000000002</v>
      </c>
      <c r="O9" s="170">
        <v>43.41</v>
      </c>
      <c r="P9" s="170">
        <v>1.0940000000000001</v>
      </c>
      <c r="Q9" s="170">
        <v>8.9999999999999993E-3</v>
      </c>
    </row>
    <row r="10" spans="1:17" ht="15.75">
      <c r="A10" s="229"/>
      <c r="B10" s="169" t="s">
        <v>31</v>
      </c>
      <c r="C10" s="170">
        <v>2.44</v>
      </c>
      <c r="D10" s="170">
        <v>62.854999999999997</v>
      </c>
      <c r="E10" s="170">
        <v>34.704999999999998</v>
      </c>
      <c r="F10" s="170">
        <v>1.2095</v>
      </c>
      <c r="G10" s="171">
        <v>45.37</v>
      </c>
      <c r="H10" s="170">
        <v>7.4999999999999997E-3</v>
      </c>
      <c r="I10" s="170">
        <v>0.3145</v>
      </c>
      <c r="J10" s="170">
        <v>0.3725</v>
      </c>
      <c r="K10" s="170">
        <v>0.44350000000000001</v>
      </c>
      <c r="L10" s="167">
        <v>16.21</v>
      </c>
      <c r="M10" s="170">
        <v>2.44</v>
      </c>
      <c r="N10" s="170">
        <v>62.854999999999997</v>
      </c>
      <c r="O10" s="170">
        <v>34.704999999999998</v>
      </c>
      <c r="P10" s="170">
        <v>1.2095</v>
      </c>
      <c r="Q10" s="170">
        <v>7.4999999999999997E-3</v>
      </c>
    </row>
    <row r="11" spans="1:17" ht="15.75">
      <c r="A11" s="229"/>
      <c r="B11" s="169" t="s">
        <v>32</v>
      </c>
      <c r="C11" s="170">
        <v>2.3050000000000002</v>
      </c>
      <c r="D11" s="170">
        <v>54.255000000000003</v>
      </c>
      <c r="E11" s="170">
        <v>42.63</v>
      </c>
      <c r="F11" s="170">
        <v>1.3160000000000001</v>
      </c>
      <c r="G11" s="171">
        <v>39.299999999999997</v>
      </c>
      <c r="H11" s="170">
        <v>8.9999999999999993E-3</v>
      </c>
      <c r="I11" s="170">
        <v>0.29399999999999998</v>
      </c>
      <c r="J11" s="170">
        <v>0.34100000000000003</v>
      </c>
      <c r="K11" s="170">
        <v>0.44800000000000001</v>
      </c>
      <c r="L11" s="167">
        <v>15.29</v>
      </c>
      <c r="M11" s="170">
        <v>2.3050000000000002</v>
      </c>
      <c r="N11" s="170">
        <v>54.255000000000003</v>
      </c>
      <c r="O11" s="170">
        <v>42.63</v>
      </c>
      <c r="P11" s="170">
        <v>1.3160000000000001</v>
      </c>
      <c r="Q11" s="170">
        <v>8.9999999999999993E-3</v>
      </c>
    </row>
    <row r="12" spans="1:17" ht="15.75">
      <c r="A12" s="229"/>
      <c r="B12" s="169" t="s">
        <v>33</v>
      </c>
      <c r="C12" s="170">
        <v>2.2450000000000001</v>
      </c>
      <c r="D12" s="170">
        <v>63.97</v>
      </c>
      <c r="E12" s="170">
        <v>25.79</v>
      </c>
      <c r="F12" s="169">
        <v>1.538</v>
      </c>
      <c r="G12" s="174">
        <v>29.39</v>
      </c>
      <c r="H12" s="169">
        <v>8.0000000000000002E-3</v>
      </c>
      <c r="I12" s="169">
        <v>0.22600000000000001</v>
      </c>
      <c r="J12" s="169">
        <v>0.26800000000000002</v>
      </c>
      <c r="K12" s="169">
        <v>0.41199999999999998</v>
      </c>
      <c r="L12" s="167">
        <v>14.21</v>
      </c>
      <c r="M12" s="170">
        <v>2.2450000000000001</v>
      </c>
      <c r="N12" s="170">
        <v>63.97</v>
      </c>
      <c r="O12" s="170">
        <v>25.79</v>
      </c>
      <c r="P12" s="169">
        <v>1.538</v>
      </c>
      <c r="Q12" s="169">
        <v>8.0000000000000002E-3</v>
      </c>
    </row>
    <row r="13" spans="1:17" s="165" customFormat="1" ht="15" customHeight="1">
      <c r="A13" s="230"/>
      <c r="B13" s="172" t="s">
        <v>34</v>
      </c>
      <c r="C13" s="172">
        <v>1.37</v>
      </c>
      <c r="D13" s="172">
        <v>66.27</v>
      </c>
      <c r="E13" s="172">
        <v>16.91</v>
      </c>
      <c r="F13" s="172">
        <v>1.5620000000000001</v>
      </c>
      <c r="G13" s="173">
        <v>25.7609666666667</v>
      </c>
      <c r="H13" s="172">
        <v>8.0000000000000002E-3</v>
      </c>
      <c r="I13" s="172">
        <v>0.20899999999999999</v>
      </c>
      <c r="J13" s="172">
        <v>0.22600000000000001</v>
      </c>
      <c r="K13" s="172">
        <v>0.376</v>
      </c>
      <c r="L13" s="194">
        <v>14.36</v>
      </c>
      <c r="M13" s="172">
        <v>1.37</v>
      </c>
      <c r="N13" s="172">
        <v>66.27</v>
      </c>
      <c r="O13" s="172">
        <v>16.91</v>
      </c>
      <c r="P13" s="172">
        <v>1.6619999999999999</v>
      </c>
      <c r="Q13" s="172">
        <v>8.0000000000000002E-3</v>
      </c>
    </row>
    <row r="14" spans="1:17" s="165" customFormat="1" ht="176.1" customHeight="1">
      <c r="A14" s="172"/>
      <c r="B14" s="172" t="s">
        <v>35</v>
      </c>
      <c r="C14" s="172"/>
      <c r="D14" s="172"/>
      <c r="E14" s="172"/>
      <c r="F14" s="172"/>
      <c r="G14" s="173"/>
      <c r="H14" s="175"/>
      <c r="I14" s="175"/>
      <c r="J14" s="175"/>
      <c r="K14" s="175"/>
      <c r="L14" s="167"/>
      <c r="M14" s="175"/>
      <c r="N14" s="175"/>
      <c r="O14" s="175"/>
      <c r="P14" s="175"/>
      <c r="Q14" s="175"/>
    </row>
    <row r="15" spans="1:17" s="165" customFormat="1" ht="23.1" customHeight="1">
      <c r="A15" s="231" t="s">
        <v>36</v>
      </c>
      <c r="B15" s="176" t="s">
        <v>37</v>
      </c>
      <c r="C15" s="177">
        <v>2.4049999999999998</v>
      </c>
      <c r="D15" s="177">
        <v>2.44</v>
      </c>
      <c r="E15" s="177">
        <v>2.3050000000000002</v>
      </c>
      <c r="F15" s="177">
        <v>2.2450000000000001</v>
      </c>
      <c r="G15" s="178">
        <v>1.37</v>
      </c>
    </row>
    <row r="16" spans="1:17" s="165" customFormat="1" ht="14.45" customHeight="1">
      <c r="A16" s="231"/>
      <c r="B16" s="176" t="s">
        <v>38</v>
      </c>
      <c r="C16" s="177">
        <v>53.045000000000002</v>
      </c>
      <c r="D16" s="177">
        <v>62.854999999999997</v>
      </c>
      <c r="E16" s="177">
        <v>54.255000000000003</v>
      </c>
      <c r="F16" s="177">
        <v>63.97</v>
      </c>
      <c r="G16" s="178">
        <v>66.27</v>
      </c>
    </row>
    <row r="17" spans="1:15" s="165" customFormat="1" ht="14.45" customHeight="1">
      <c r="A17" s="231"/>
      <c r="B17" s="176" t="s">
        <v>39</v>
      </c>
      <c r="C17" s="177">
        <v>43.41</v>
      </c>
      <c r="D17" s="177">
        <v>34.704999999999998</v>
      </c>
      <c r="E17" s="177">
        <v>42.63</v>
      </c>
      <c r="F17" s="177">
        <v>25.79</v>
      </c>
      <c r="G17" s="178">
        <v>16.91</v>
      </c>
    </row>
    <row r="18" spans="1:15" s="165" customFormat="1" ht="14.45" customHeight="1">
      <c r="A18" s="231" t="s">
        <v>40</v>
      </c>
      <c r="B18" s="176" t="s">
        <v>37</v>
      </c>
      <c r="C18" s="177">
        <v>4.07</v>
      </c>
      <c r="D18" s="177">
        <v>3.4849999999999999</v>
      </c>
      <c r="E18" s="177">
        <v>1.905</v>
      </c>
      <c r="F18" s="177">
        <v>2.4550000000000001</v>
      </c>
      <c r="G18" s="178">
        <v>2.36</v>
      </c>
    </row>
    <row r="19" spans="1:15" s="165" customFormat="1" ht="14.45" customHeight="1">
      <c r="A19" s="231"/>
      <c r="B19" s="176" t="s">
        <v>38</v>
      </c>
      <c r="C19" s="177">
        <v>47.994999999999997</v>
      </c>
      <c r="D19" s="177">
        <v>47.575000000000003</v>
      </c>
      <c r="E19" s="177">
        <v>68.31</v>
      </c>
      <c r="F19" s="177">
        <v>52.42</v>
      </c>
      <c r="G19" s="178">
        <v>43.57</v>
      </c>
    </row>
    <row r="20" spans="1:15" s="165" customFormat="1" ht="14.45" customHeight="1">
      <c r="A20" s="231"/>
      <c r="B20" s="176" t="s">
        <v>39</v>
      </c>
      <c r="C20" s="177">
        <v>46.96</v>
      </c>
      <c r="D20" s="177">
        <v>48.935000000000002</v>
      </c>
      <c r="E20" s="177">
        <v>24.94</v>
      </c>
      <c r="F20" s="177">
        <v>46.865000000000002</v>
      </c>
      <c r="G20" s="178">
        <v>54.07</v>
      </c>
    </row>
    <row r="21" spans="1:15" s="165" customFormat="1" ht="14.45" customHeight="1"/>
    <row r="22" spans="1:15" s="165" customFormat="1" ht="14.45" customHeight="1"/>
    <row r="23" spans="1:15" s="165" customFormat="1" ht="56.45" customHeight="1">
      <c r="A23" s="179" t="s">
        <v>0</v>
      </c>
      <c r="B23" s="179" t="s">
        <v>41</v>
      </c>
      <c r="C23" s="179" t="s">
        <v>15</v>
      </c>
      <c r="D23" s="179" t="s">
        <v>16</v>
      </c>
      <c r="E23" s="179" t="s">
        <v>17</v>
      </c>
      <c r="F23" s="179" t="s">
        <v>42</v>
      </c>
      <c r="G23" s="179" t="s">
        <v>43</v>
      </c>
      <c r="H23" s="179" t="s">
        <v>44</v>
      </c>
      <c r="I23" s="179" t="s">
        <v>45</v>
      </c>
      <c r="J23" s="179" t="s">
        <v>46</v>
      </c>
      <c r="K23" s="179" t="s">
        <v>23</v>
      </c>
      <c r="L23" s="195" t="s">
        <v>47</v>
      </c>
      <c r="M23" s="196" t="s">
        <v>48</v>
      </c>
      <c r="N23" s="196" t="s">
        <v>49</v>
      </c>
      <c r="O23" s="196" t="s">
        <v>50</v>
      </c>
    </row>
    <row r="24" spans="1:15" s="165" customFormat="1" ht="14.45" customHeight="1">
      <c r="A24" s="223" t="s">
        <v>51</v>
      </c>
      <c r="B24" s="180" t="s">
        <v>30</v>
      </c>
      <c r="C24" s="181">
        <v>2.4049999999999998</v>
      </c>
      <c r="D24" s="181">
        <v>53.045000000000002</v>
      </c>
      <c r="E24" s="181">
        <v>43.41</v>
      </c>
      <c r="F24" s="181">
        <v>1.0940000000000001</v>
      </c>
      <c r="G24" s="182">
        <v>43.79</v>
      </c>
      <c r="H24" s="181">
        <v>8.9999999999999993E-3</v>
      </c>
      <c r="I24" s="181">
        <v>0.379</v>
      </c>
      <c r="J24" s="181">
        <v>0.45050000000000001</v>
      </c>
      <c r="K24" s="181">
        <v>0.4975</v>
      </c>
      <c r="L24" s="187">
        <v>14.87</v>
      </c>
      <c r="M24" s="197">
        <v>1.54</v>
      </c>
      <c r="N24" s="197">
        <v>4.88</v>
      </c>
      <c r="O24" s="197">
        <v>149.44999999999999</v>
      </c>
    </row>
    <row r="25" spans="1:15" s="165" customFormat="1" ht="14.45" customHeight="1">
      <c r="A25" s="224"/>
      <c r="B25" s="180" t="s">
        <v>31</v>
      </c>
      <c r="C25" s="181">
        <v>2.44</v>
      </c>
      <c r="D25" s="181">
        <v>62.854999999999997</v>
      </c>
      <c r="E25" s="181">
        <v>34.704999999999998</v>
      </c>
      <c r="F25" s="181">
        <v>1.2095</v>
      </c>
      <c r="G25" s="182">
        <v>45.37</v>
      </c>
      <c r="H25" s="181">
        <v>7.4999999999999997E-3</v>
      </c>
      <c r="I25" s="181">
        <v>0.3145</v>
      </c>
      <c r="J25" s="181">
        <v>0.3725</v>
      </c>
      <c r="K25" s="181">
        <v>0.44350000000000001</v>
      </c>
      <c r="L25" s="187">
        <v>16.21</v>
      </c>
      <c r="M25" s="197">
        <v>1.91</v>
      </c>
      <c r="N25" s="197">
        <v>4.6399999999999997</v>
      </c>
      <c r="O25" s="197">
        <v>169.43</v>
      </c>
    </row>
    <row r="26" spans="1:15" s="165" customFormat="1" ht="15">
      <c r="A26" s="224"/>
      <c r="B26" s="180" t="s">
        <v>32</v>
      </c>
      <c r="C26" s="181">
        <v>2.3050000000000002</v>
      </c>
      <c r="D26" s="181">
        <v>54.255000000000003</v>
      </c>
      <c r="E26" s="181">
        <v>42.63</v>
      </c>
      <c r="F26" s="181">
        <v>1.3160000000000001</v>
      </c>
      <c r="G26" s="182">
        <v>39.299999999999997</v>
      </c>
      <c r="H26" s="181">
        <v>8.9999999999999993E-3</v>
      </c>
      <c r="I26" s="181">
        <v>0.29399999999999998</v>
      </c>
      <c r="J26" s="181">
        <v>0.34100000000000003</v>
      </c>
      <c r="K26" s="181">
        <v>0.44800000000000001</v>
      </c>
      <c r="L26" s="187">
        <v>15.29</v>
      </c>
      <c r="M26" s="197">
        <v>1.88</v>
      </c>
      <c r="N26" s="197">
        <v>4.57</v>
      </c>
      <c r="O26" s="197">
        <v>158.13999999999999</v>
      </c>
    </row>
    <row r="27" spans="1:15" s="165" customFormat="1" ht="15">
      <c r="A27" s="224"/>
      <c r="B27" s="180" t="s">
        <v>33</v>
      </c>
      <c r="C27" s="181">
        <v>2.2450000000000001</v>
      </c>
      <c r="D27" s="181">
        <v>63.97</v>
      </c>
      <c r="E27" s="181">
        <v>25.79</v>
      </c>
      <c r="F27" s="180">
        <v>1.538</v>
      </c>
      <c r="G27" s="183">
        <v>29.39</v>
      </c>
      <c r="H27" s="180">
        <v>8.0000000000000002E-3</v>
      </c>
      <c r="I27" s="180">
        <v>0.22600000000000001</v>
      </c>
      <c r="J27" s="180">
        <v>0.26800000000000002</v>
      </c>
      <c r="K27" s="180">
        <v>0.41199999999999998</v>
      </c>
      <c r="L27" s="187">
        <v>14.21</v>
      </c>
      <c r="M27" s="197">
        <v>1.34</v>
      </c>
      <c r="N27" s="197">
        <v>4.37</v>
      </c>
      <c r="O27" s="197">
        <v>149.61000000000001</v>
      </c>
    </row>
    <row r="28" spans="1:15" s="165" customFormat="1" ht="15">
      <c r="A28" s="224"/>
      <c r="B28" s="180" t="s">
        <v>34</v>
      </c>
      <c r="C28" s="180">
        <v>1.37</v>
      </c>
      <c r="D28" s="180">
        <v>66.27</v>
      </c>
      <c r="E28" s="180">
        <v>16.91</v>
      </c>
      <c r="F28" s="180">
        <v>1.5620000000000001</v>
      </c>
      <c r="G28" s="182">
        <v>25.7609666666667</v>
      </c>
      <c r="H28" s="180">
        <v>8.0000000000000002E-3</v>
      </c>
      <c r="I28" s="180">
        <v>0.20899999999999999</v>
      </c>
      <c r="J28" s="180">
        <v>0.22600000000000001</v>
      </c>
      <c r="K28" s="180">
        <v>0.376</v>
      </c>
      <c r="L28" s="187">
        <v>14.36</v>
      </c>
      <c r="M28" s="197">
        <v>1.59</v>
      </c>
      <c r="N28" s="197">
        <v>4.47</v>
      </c>
      <c r="O28" s="197">
        <v>130.25</v>
      </c>
    </row>
    <row r="29" spans="1:15" s="165" customFormat="1" ht="15">
      <c r="A29" s="223" t="s">
        <v>52</v>
      </c>
      <c r="B29" s="180" t="s">
        <v>30</v>
      </c>
      <c r="C29" s="181">
        <v>4.07</v>
      </c>
      <c r="D29" s="181">
        <v>47.994999999999997</v>
      </c>
      <c r="E29" s="181">
        <v>46.96</v>
      </c>
      <c r="F29" s="181">
        <v>1.3634999999999999</v>
      </c>
      <c r="G29" s="182">
        <v>44.89</v>
      </c>
      <c r="H29" s="181">
        <v>0.14549999999999999</v>
      </c>
      <c r="I29" s="181">
        <v>0.4375</v>
      </c>
      <c r="J29" s="181">
        <v>0.28699999999999998</v>
      </c>
      <c r="K29" s="181">
        <v>0.39100000000000001</v>
      </c>
      <c r="L29" s="187">
        <v>15.76</v>
      </c>
      <c r="M29" s="197">
        <v>1.67</v>
      </c>
      <c r="N29" s="197">
        <v>4.5599999999999996</v>
      </c>
      <c r="O29" s="197">
        <v>143.75</v>
      </c>
    </row>
    <row r="30" spans="1:15" s="165" customFormat="1" ht="15">
      <c r="A30" s="224"/>
      <c r="B30" s="180" t="s">
        <v>31</v>
      </c>
      <c r="C30" s="181">
        <v>3.4849999999999999</v>
      </c>
      <c r="D30" s="181">
        <v>47.575000000000003</v>
      </c>
      <c r="E30" s="181">
        <v>48.935000000000002</v>
      </c>
      <c r="F30" s="181">
        <v>1.2515000000000001</v>
      </c>
      <c r="G30" s="182">
        <v>41.85</v>
      </c>
      <c r="H30" s="181">
        <v>0.1525</v>
      </c>
      <c r="I30" s="181">
        <v>0.83299999999999996</v>
      </c>
      <c r="J30" s="181">
        <v>0.34150000000000003</v>
      </c>
      <c r="K30" s="181">
        <v>0.42799999999999999</v>
      </c>
      <c r="L30" s="187">
        <v>16.47</v>
      </c>
      <c r="M30" s="197">
        <v>1.8</v>
      </c>
      <c r="N30" s="197">
        <v>4.8499999999999996</v>
      </c>
      <c r="O30" s="197">
        <v>1160.9100000000001</v>
      </c>
    </row>
    <row r="31" spans="1:15" s="165" customFormat="1" ht="15">
      <c r="A31" s="224"/>
      <c r="B31" s="180" t="s">
        <v>32</v>
      </c>
      <c r="C31" s="181">
        <v>1.905</v>
      </c>
      <c r="D31" s="181">
        <v>68.31</v>
      </c>
      <c r="E31" s="181">
        <v>24.94</v>
      </c>
      <c r="F31" s="181">
        <v>1.4317500000000001</v>
      </c>
      <c r="G31" s="182">
        <v>40.840000000000003</v>
      </c>
      <c r="H31" s="181">
        <v>0.755</v>
      </c>
      <c r="I31" s="181">
        <v>0.30349999999999999</v>
      </c>
      <c r="J31" s="181">
        <v>0.35549999999999998</v>
      </c>
      <c r="K31" s="181">
        <v>0.308</v>
      </c>
      <c r="L31" s="187">
        <v>15.84</v>
      </c>
      <c r="M31" s="197">
        <v>1.76</v>
      </c>
      <c r="N31" s="197">
        <v>4.41</v>
      </c>
      <c r="O31" s="197">
        <v>150.22</v>
      </c>
    </row>
    <row r="32" spans="1:15" s="165" customFormat="1" ht="15">
      <c r="A32" s="224"/>
      <c r="B32" s="180" t="s">
        <v>33</v>
      </c>
      <c r="C32" s="181">
        <v>2.4550000000000001</v>
      </c>
      <c r="D32" s="181">
        <v>52.42</v>
      </c>
      <c r="E32" s="181">
        <v>46.865000000000002</v>
      </c>
      <c r="F32" s="180">
        <v>2.0819999999999999</v>
      </c>
      <c r="G32" s="182">
        <v>39.08</v>
      </c>
      <c r="H32" s="180">
        <v>0.109</v>
      </c>
      <c r="I32" s="180">
        <v>0.32100000000000001</v>
      </c>
      <c r="J32" s="180">
        <v>0.13500000000000001</v>
      </c>
      <c r="K32" s="180">
        <v>0.308</v>
      </c>
      <c r="L32" s="187">
        <v>13.67</v>
      </c>
      <c r="M32" s="197">
        <v>1.51</v>
      </c>
      <c r="N32" s="197">
        <v>4.3499999999999996</v>
      </c>
      <c r="O32" s="197">
        <v>155.44999999999999</v>
      </c>
    </row>
    <row r="33" spans="1:15" s="165" customFormat="1" ht="15">
      <c r="A33" s="225"/>
      <c r="B33" s="184" t="s">
        <v>34</v>
      </c>
      <c r="C33" s="184">
        <v>2.36</v>
      </c>
      <c r="D33" s="184">
        <v>43.57</v>
      </c>
      <c r="E33" s="184">
        <v>54.07</v>
      </c>
      <c r="F33" s="184">
        <v>2.0870000000000002</v>
      </c>
      <c r="G33" s="185">
        <v>41.63</v>
      </c>
      <c r="H33" s="184">
        <v>8.0000000000000002E-3</v>
      </c>
      <c r="I33" s="184">
        <v>0.24</v>
      </c>
      <c r="J33" s="184">
        <v>8.8999999999999996E-2</v>
      </c>
      <c r="K33" s="184">
        <v>0.28699999999999998</v>
      </c>
      <c r="L33" s="198">
        <v>13.34</v>
      </c>
      <c r="M33" s="199">
        <v>1.45</v>
      </c>
      <c r="N33" s="199">
        <v>4.2699999999999996</v>
      </c>
      <c r="O33" s="199">
        <v>126.75</v>
      </c>
    </row>
    <row r="34" spans="1:15" s="165" customFormat="1">
      <c r="B34" s="186" t="s">
        <v>53</v>
      </c>
      <c r="C34" s="187"/>
      <c r="D34" s="187"/>
      <c r="E34" s="187"/>
      <c r="F34" s="187" t="s">
        <v>54</v>
      </c>
      <c r="G34" s="187"/>
      <c r="H34" s="187"/>
    </row>
    <row r="35" spans="1:15" s="165" customFormat="1">
      <c r="B35" s="188" t="s">
        <v>55</v>
      </c>
    </row>
    <row r="36" spans="1:15" s="165" customFormat="1">
      <c r="B36" s="165" t="s">
        <v>56</v>
      </c>
      <c r="E36" s="165" t="s">
        <v>57</v>
      </c>
      <c r="G36" s="165" t="s">
        <v>58</v>
      </c>
    </row>
    <row r="37" spans="1:15" s="165" customFormat="1" ht="30">
      <c r="A37" s="179" t="s">
        <v>0</v>
      </c>
      <c r="B37" s="179" t="s">
        <v>41</v>
      </c>
      <c r="C37" s="179" t="s">
        <v>59</v>
      </c>
      <c r="D37" s="179" t="s">
        <v>26</v>
      </c>
      <c r="E37" s="179" t="s">
        <v>27</v>
      </c>
      <c r="F37" s="179" t="s">
        <v>28</v>
      </c>
      <c r="G37" s="179" t="s">
        <v>29</v>
      </c>
    </row>
    <row r="38" spans="1:15" s="165" customFormat="1" ht="15">
      <c r="A38" s="223" t="s">
        <v>51</v>
      </c>
      <c r="B38" s="180" t="s">
        <v>30</v>
      </c>
      <c r="C38" s="181">
        <v>2.4049999999999998</v>
      </c>
      <c r="D38" s="181">
        <v>53.045000000000002</v>
      </c>
      <c r="E38" s="181">
        <v>43.41</v>
      </c>
      <c r="F38" s="181">
        <v>1.0940000000000001</v>
      </c>
      <c r="G38" s="181">
        <v>8.9999999999999993E-3</v>
      </c>
    </row>
    <row r="39" spans="1:15" s="165" customFormat="1" ht="15">
      <c r="A39" s="224"/>
      <c r="B39" s="180" t="s">
        <v>31</v>
      </c>
      <c r="C39" s="181">
        <v>2.44</v>
      </c>
      <c r="D39" s="181">
        <v>62.854999999999997</v>
      </c>
      <c r="E39" s="181">
        <v>34.704999999999998</v>
      </c>
      <c r="F39" s="181">
        <v>1.2095</v>
      </c>
      <c r="G39" s="181">
        <v>7.4999999999999997E-3</v>
      </c>
    </row>
    <row r="40" spans="1:15" s="165" customFormat="1" ht="15">
      <c r="A40" s="224"/>
      <c r="B40" s="180" t="s">
        <v>32</v>
      </c>
      <c r="C40" s="181">
        <v>2.3050000000000002</v>
      </c>
      <c r="D40" s="181">
        <v>54.255000000000003</v>
      </c>
      <c r="E40" s="181">
        <v>42.63</v>
      </c>
      <c r="F40" s="181">
        <v>1.3160000000000001</v>
      </c>
      <c r="G40" s="181">
        <v>8.9999999999999993E-3</v>
      </c>
    </row>
    <row r="41" spans="1:15" s="165" customFormat="1" ht="15">
      <c r="A41" s="224"/>
      <c r="B41" s="180" t="s">
        <v>33</v>
      </c>
      <c r="C41" s="181">
        <v>2.2450000000000001</v>
      </c>
      <c r="D41" s="181">
        <v>63.97</v>
      </c>
      <c r="E41" s="181">
        <v>25.79</v>
      </c>
      <c r="F41" s="180">
        <v>1.538</v>
      </c>
      <c r="G41" s="180">
        <v>8.0000000000000002E-3</v>
      </c>
    </row>
    <row r="42" spans="1:15" s="165" customFormat="1" ht="15">
      <c r="A42" s="224"/>
      <c r="B42" s="180" t="s">
        <v>34</v>
      </c>
      <c r="C42" s="180">
        <v>1.37</v>
      </c>
      <c r="D42" s="180">
        <v>66.27</v>
      </c>
      <c r="E42" s="180">
        <v>16.91</v>
      </c>
      <c r="F42" s="180">
        <v>1.6619999999999999</v>
      </c>
      <c r="G42" s="180">
        <v>8.0000000000000002E-3</v>
      </c>
    </row>
    <row r="43" spans="1:15" s="165" customFormat="1" ht="15">
      <c r="A43" s="223" t="s">
        <v>52</v>
      </c>
      <c r="B43" s="180" t="s">
        <v>30</v>
      </c>
      <c r="C43" s="181">
        <v>4.07</v>
      </c>
      <c r="D43" s="181">
        <v>47.994999999999997</v>
      </c>
      <c r="E43" s="181">
        <v>46.96</v>
      </c>
      <c r="F43" s="181">
        <v>1.3634999999999999</v>
      </c>
      <c r="G43" s="181">
        <v>0.14549999999999999</v>
      </c>
    </row>
    <row r="44" spans="1:15" s="165" customFormat="1" ht="15">
      <c r="A44" s="224"/>
      <c r="B44" s="180" t="s">
        <v>31</v>
      </c>
      <c r="C44" s="181">
        <v>3.4849999999999999</v>
      </c>
      <c r="D44" s="181">
        <v>47.575000000000003</v>
      </c>
      <c r="E44" s="181">
        <v>48.935000000000002</v>
      </c>
      <c r="F44" s="181">
        <v>1.2515000000000001</v>
      </c>
      <c r="G44" s="181">
        <v>0.1525</v>
      </c>
    </row>
    <row r="45" spans="1:15" s="165" customFormat="1" ht="15">
      <c r="A45" s="224"/>
      <c r="B45" s="180" t="s">
        <v>32</v>
      </c>
      <c r="C45" s="181">
        <v>1.905</v>
      </c>
      <c r="D45" s="181">
        <v>68.31</v>
      </c>
      <c r="E45" s="181">
        <v>24.94</v>
      </c>
      <c r="F45" s="181">
        <v>1.6174999999999999</v>
      </c>
      <c r="G45" s="181">
        <v>0.755</v>
      </c>
    </row>
    <row r="46" spans="1:15" s="165" customFormat="1" ht="15">
      <c r="A46" s="224"/>
      <c r="B46" s="180" t="s">
        <v>33</v>
      </c>
      <c r="C46" s="181">
        <v>2.4550000000000001</v>
      </c>
      <c r="D46" s="181">
        <v>52.42</v>
      </c>
      <c r="E46" s="181">
        <v>46.865000000000002</v>
      </c>
      <c r="F46" s="180">
        <v>2.282</v>
      </c>
      <c r="G46" s="180">
        <v>0.109</v>
      </c>
    </row>
    <row r="47" spans="1:15" s="165" customFormat="1" ht="15">
      <c r="A47" s="225"/>
      <c r="B47" s="184" t="s">
        <v>34</v>
      </c>
      <c r="C47" s="184">
        <v>2.36</v>
      </c>
      <c r="D47" s="184">
        <v>43.57</v>
      </c>
      <c r="E47" s="184">
        <v>54.07</v>
      </c>
      <c r="F47" s="184">
        <v>1.87</v>
      </c>
      <c r="G47" s="184">
        <v>8.0000000000000002E-3</v>
      </c>
    </row>
    <row r="48" spans="1:15" s="165" customFormat="1" ht="42" customHeight="1">
      <c r="A48" s="189" t="s">
        <v>60</v>
      </c>
      <c r="B48" s="190" t="s">
        <v>61</v>
      </c>
    </row>
    <row r="49" spans="2:6" s="165" customFormat="1" ht="19.5">
      <c r="B49" s="191" t="s">
        <v>62</v>
      </c>
      <c r="E49" s="165" t="s">
        <v>63</v>
      </c>
    </row>
    <row r="50" spans="2:6" s="165" customFormat="1">
      <c r="B50" s="165" t="s">
        <v>64</v>
      </c>
    </row>
    <row r="51" spans="2:6" s="165" customFormat="1">
      <c r="B51" s="165" t="s">
        <v>65</v>
      </c>
      <c r="F51" s="165" t="s">
        <v>66</v>
      </c>
    </row>
    <row r="52" spans="2:6" s="165" customFormat="1">
      <c r="B52" s="165" t="s">
        <v>67</v>
      </c>
      <c r="F52" s="165" t="s">
        <v>68</v>
      </c>
    </row>
    <row r="68" spans="1:12">
      <c r="A68" s="200" t="s">
        <v>69</v>
      </c>
    </row>
    <row r="69" spans="1:12">
      <c r="A69" s="201" t="s">
        <v>70</v>
      </c>
      <c r="B69" s="202" t="s">
        <v>71</v>
      </c>
      <c r="C69" s="202" t="s">
        <v>72</v>
      </c>
      <c r="D69" s="202" t="s">
        <v>73</v>
      </c>
      <c r="E69" s="202" t="s">
        <v>74</v>
      </c>
      <c r="F69" s="202" t="s">
        <v>75</v>
      </c>
      <c r="G69" s="202" t="s">
        <v>76</v>
      </c>
      <c r="H69" s="202" t="s">
        <v>77</v>
      </c>
      <c r="I69" s="202" t="s">
        <v>78</v>
      </c>
      <c r="J69" s="202" t="s">
        <v>79</v>
      </c>
      <c r="K69" s="202" t="s">
        <v>80</v>
      </c>
      <c r="L69" s="211" t="s">
        <v>81</v>
      </c>
    </row>
    <row r="70" spans="1:12">
      <c r="A70" s="203" t="s">
        <v>82</v>
      </c>
      <c r="B70" s="203">
        <v>1</v>
      </c>
      <c r="C70" s="203"/>
      <c r="D70" s="203"/>
      <c r="E70" s="203"/>
      <c r="F70" s="203"/>
      <c r="G70" s="203"/>
      <c r="H70" s="203"/>
      <c r="I70" s="203"/>
      <c r="J70" s="203"/>
      <c r="K70" s="203"/>
      <c r="L70" s="212"/>
    </row>
    <row r="71" spans="1:12">
      <c r="A71" s="203" t="s">
        <v>83</v>
      </c>
      <c r="B71" s="203" t="s">
        <v>84</v>
      </c>
      <c r="C71" s="203">
        <v>1</v>
      </c>
      <c r="D71" s="203"/>
      <c r="E71" s="203"/>
      <c r="F71" s="203"/>
      <c r="G71" s="203"/>
      <c r="H71" s="203"/>
      <c r="I71" s="203"/>
      <c r="J71" s="203"/>
      <c r="K71" s="203"/>
      <c r="L71" s="212"/>
    </row>
    <row r="72" spans="1:12">
      <c r="A72" s="203" t="s">
        <v>85</v>
      </c>
      <c r="B72" s="203" t="s">
        <v>86</v>
      </c>
      <c r="C72" s="203" t="s">
        <v>87</v>
      </c>
      <c r="D72" s="203">
        <v>1</v>
      </c>
      <c r="E72" s="203"/>
      <c r="F72" s="203"/>
      <c r="G72" s="203"/>
      <c r="H72" s="203"/>
      <c r="I72" s="203"/>
      <c r="J72" s="203"/>
      <c r="K72" s="203"/>
      <c r="L72" s="212"/>
    </row>
    <row r="73" spans="1:12">
      <c r="A73" s="203" t="s">
        <v>88</v>
      </c>
      <c r="B73" s="203" t="s">
        <v>89</v>
      </c>
      <c r="C73" s="203">
        <v>-0.27200000000000002</v>
      </c>
      <c r="D73" s="203">
        <v>0.30299999999999999</v>
      </c>
      <c r="E73" s="203">
        <v>1</v>
      </c>
      <c r="F73" s="203"/>
      <c r="G73" s="203"/>
      <c r="H73" s="203"/>
      <c r="I73" s="203"/>
      <c r="J73" s="203"/>
      <c r="K73" s="203"/>
      <c r="L73" s="212"/>
    </row>
    <row r="74" spans="1:12">
      <c r="A74" s="203" t="s">
        <v>90</v>
      </c>
      <c r="B74" s="203">
        <v>3.5999999999999997E-2</v>
      </c>
      <c r="C74" s="203">
        <v>-0.183</v>
      </c>
      <c r="D74" s="203">
        <v>0.16400000000000001</v>
      </c>
      <c r="E74" s="203" t="s">
        <v>91</v>
      </c>
      <c r="F74" s="203">
        <v>1</v>
      </c>
      <c r="G74" s="203"/>
      <c r="H74" s="203"/>
      <c r="I74" s="203"/>
      <c r="J74" s="203"/>
      <c r="K74" s="203"/>
      <c r="L74" s="212"/>
    </row>
    <row r="75" spans="1:12">
      <c r="A75" s="203" t="s">
        <v>92</v>
      </c>
      <c r="B75" s="203" t="s">
        <v>93</v>
      </c>
      <c r="C75" s="203">
        <v>8.5000000000000006E-2</v>
      </c>
      <c r="D75" s="203">
        <v>-0.125</v>
      </c>
      <c r="E75" s="203">
        <v>-0.20799999999999999</v>
      </c>
      <c r="F75" s="203" t="s">
        <v>94</v>
      </c>
      <c r="G75" s="203">
        <v>1</v>
      </c>
      <c r="H75" s="203"/>
      <c r="I75" s="203"/>
      <c r="J75" s="203"/>
      <c r="K75" s="203"/>
      <c r="L75" s="212"/>
    </row>
    <row r="76" spans="1:12">
      <c r="A76" s="203" t="s">
        <v>95</v>
      </c>
      <c r="B76" s="203">
        <v>0.25700000000000001</v>
      </c>
      <c r="C76" s="203">
        <v>-0.16800000000000001</v>
      </c>
      <c r="D76" s="203">
        <v>0.13600000000000001</v>
      </c>
      <c r="E76" s="203">
        <v>-0.248</v>
      </c>
      <c r="F76" s="203">
        <v>0.127</v>
      </c>
      <c r="G76" s="203" t="s">
        <v>96</v>
      </c>
      <c r="H76" s="203">
        <v>1</v>
      </c>
      <c r="I76" s="203"/>
      <c r="J76" s="203"/>
      <c r="K76" s="203"/>
      <c r="L76" s="212"/>
    </row>
    <row r="77" spans="1:12">
      <c r="A77" s="203" t="s">
        <v>97</v>
      </c>
      <c r="B77" s="203">
        <v>-4.1000000000000002E-2</v>
      </c>
      <c r="C77" s="203">
        <v>-0.224</v>
      </c>
      <c r="D77" s="203">
        <v>0.21199999999999999</v>
      </c>
      <c r="E77" s="203" t="s">
        <v>98</v>
      </c>
      <c r="F77" s="203" t="s">
        <v>99</v>
      </c>
      <c r="G77" s="203">
        <v>-7.9000000000000001E-2</v>
      </c>
      <c r="H77" s="203" t="s">
        <v>100</v>
      </c>
      <c r="I77" s="203">
        <v>1</v>
      </c>
      <c r="J77" s="203"/>
      <c r="K77" s="203"/>
      <c r="L77" s="212"/>
    </row>
    <row r="78" spans="1:12">
      <c r="A78" s="203" t="s">
        <v>101</v>
      </c>
      <c r="B78" s="203" t="s">
        <v>102</v>
      </c>
      <c r="C78" s="203">
        <v>-0.109</v>
      </c>
      <c r="D78" s="203">
        <v>4.1000000000000002E-2</v>
      </c>
      <c r="E78" s="203" t="s">
        <v>103</v>
      </c>
      <c r="F78" s="203" t="s">
        <v>104</v>
      </c>
      <c r="G78" s="203">
        <v>0.34</v>
      </c>
      <c r="H78" s="203" t="s">
        <v>105</v>
      </c>
      <c r="I78" s="203" t="s">
        <v>106</v>
      </c>
      <c r="J78" s="203">
        <v>1</v>
      </c>
      <c r="K78" s="203"/>
      <c r="L78" s="212"/>
    </row>
    <row r="79" spans="1:12">
      <c r="A79" s="203" t="s">
        <v>107</v>
      </c>
      <c r="B79" s="203">
        <v>3.9E-2</v>
      </c>
      <c r="C79" s="203" t="s">
        <v>108</v>
      </c>
      <c r="D79" s="203" t="s">
        <v>109</v>
      </c>
      <c r="E79" s="203">
        <v>-0.192</v>
      </c>
      <c r="F79" s="203">
        <v>-0.12</v>
      </c>
      <c r="G79" s="203" t="s">
        <v>110</v>
      </c>
      <c r="H79" s="203" t="s">
        <v>111</v>
      </c>
      <c r="I79" s="203" t="s">
        <v>112</v>
      </c>
      <c r="J79" s="203" t="s">
        <v>113</v>
      </c>
      <c r="K79" s="203">
        <v>1</v>
      </c>
      <c r="L79" s="212"/>
    </row>
    <row r="80" spans="1:12">
      <c r="A80" s="204" t="s">
        <v>114</v>
      </c>
      <c r="B80" s="204">
        <v>0.114</v>
      </c>
      <c r="C80" s="204" t="s">
        <v>115</v>
      </c>
      <c r="D80" s="204" t="s">
        <v>116</v>
      </c>
      <c r="E80" s="204">
        <v>-0.186</v>
      </c>
      <c r="F80" s="204">
        <v>0.06</v>
      </c>
      <c r="G80" s="204">
        <v>0.23499999999999999</v>
      </c>
      <c r="H80" s="204" t="s">
        <v>117</v>
      </c>
      <c r="I80" s="204">
        <v>0.315</v>
      </c>
      <c r="J80" s="204" t="s">
        <v>118</v>
      </c>
      <c r="K80" s="204" t="s">
        <v>119</v>
      </c>
      <c r="L80" s="213">
        <v>1</v>
      </c>
    </row>
    <row r="81" spans="1:7" ht="254.25">
      <c r="A81" s="205" t="s">
        <v>120</v>
      </c>
    </row>
    <row r="83" spans="1:7">
      <c r="A83" s="206" t="s">
        <v>121</v>
      </c>
    </row>
    <row r="84" spans="1:7">
      <c r="A84" s="203" t="s">
        <v>122</v>
      </c>
    </row>
    <row r="85" spans="1:7">
      <c r="A85" s="226"/>
      <c r="B85" s="227" t="s">
        <v>123</v>
      </c>
      <c r="C85" s="221" t="s">
        <v>124</v>
      </c>
      <c r="D85" s="221" t="s">
        <v>125</v>
      </c>
      <c r="E85" s="221" t="s">
        <v>126</v>
      </c>
      <c r="F85" s="222" t="s">
        <v>127</v>
      </c>
      <c r="G85" s="221" t="s">
        <v>128</v>
      </c>
    </row>
    <row r="86" spans="1:7">
      <c r="A86" s="226"/>
      <c r="B86" s="228"/>
      <c r="C86" s="221"/>
      <c r="D86" s="221"/>
      <c r="E86" s="221"/>
      <c r="F86" s="222"/>
      <c r="G86" s="221"/>
    </row>
    <row r="87" spans="1:7">
      <c r="A87" s="208" t="s">
        <v>129</v>
      </c>
      <c r="B87" s="203">
        <v>0.35899999999999999</v>
      </c>
      <c r="C87" s="203" t="s">
        <v>130</v>
      </c>
      <c r="D87" s="203" t="s">
        <v>91</v>
      </c>
      <c r="E87" s="203">
        <v>-5.2999999999999999E-2</v>
      </c>
      <c r="F87" s="203">
        <v>0.26700000000000002</v>
      </c>
      <c r="G87" s="203">
        <v>0.371</v>
      </c>
    </row>
    <row r="88" spans="1:7">
      <c r="A88" s="209" t="s">
        <v>131</v>
      </c>
      <c r="B88" s="204">
        <v>0.13600000000000001</v>
      </c>
      <c r="C88" s="204">
        <v>-7.6999999999999999E-2</v>
      </c>
      <c r="D88" s="204">
        <v>0.25900000000000001</v>
      </c>
      <c r="E88" s="204">
        <v>-0.254</v>
      </c>
      <c r="F88" s="204">
        <v>0.17299999999999999</v>
      </c>
      <c r="G88" s="204">
        <v>0.184</v>
      </c>
    </row>
    <row r="89" spans="1:7" ht="80.25">
      <c r="A89" s="205" t="s">
        <v>132</v>
      </c>
    </row>
    <row r="91" spans="1:7">
      <c r="A91" s="208" t="s">
        <v>133</v>
      </c>
    </row>
    <row r="92" spans="1:7">
      <c r="A92" s="203" t="s">
        <v>134</v>
      </c>
    </row>
    <row r="93" spans="1:7">
      <c r="A93" s="207"/>
      <c r="B93" s="201" t="s">
        <v>135</v>
      </c>
      <c r="C93" s="201" t="s">
        <v>136</v>
      </c>
      <c r="D93" s="201" t="s">
        <v>137</v>
      </c>
      <c r="E93" s="201" t="s">
        <v>138</v>
      </c>
      <c r="F93" s="201" t="s">
        <v>139</v>
      </c>
      <c r="G93" s="201" t="s">
        <v>140</v>
      </c>
    </row>
    <row r="94" spans="1:7">
      <c r="A94" s="208" t="s">
        <v>141</v>
      </c>
      <c r="B94" s="203">
        <v>1</v>
      </c>
      <c r="C94" s="203"/>
      <c r="D94" s="203"/>
      <c r="E94" s="203"/>
      <c r="F94" s="203"/>
      <c r="G94" s="203"/>
    </row>
    <row r="95" spans="1:7">
      <c r="A95" s="208" t="s">
        <v>142</v>
      </c>
      <c r="B95" s="203">
        <v>-0.23</v>
      </c>
      <c r="C95" s="203">
        <v>1</v>
      </c>
      <c r="D95" s="203"/>
      <c r="E95" s="203"/>
      <c r="F95" s="203"/>
      <c r="G95" s="203"/>
    </row>
    <row r="96" spans="1:7">
      <c r="A96" s="208" t="s">
        <v>143</v>
      </c>
      <c r="B96" s="203">
        <v>0.187</v>
      </c>
      <c r="C96" s="203">
        <v>-0.26900000000000002</v>
      </c>
      <c r="D96" s="203">
        <v>1</v>
      </c>
      <c r="E96" s="203"/>
      <c r="F96" s="203"/>
      <c r="G96" s="203"/>
    </row>
    <row r="97" spans="1:7">
      <c r="A97" s="208" t="s">
        <v>144</v>
      </c>
      <c r="B97" s="203">
        <v>-0.20899999999999999</v>
      </c>
      <c r="C97" s="203" t="s">
        <v>145</v>
      </c>
      <c r="D97" s="203">
        <v>-0.16500000000000001</v>
      </c>
      <c r="E97" s="203">
        <v>1</v>
      </c>
      <c r="F97" s="203"/>
      <c r="G97" s="203"/>
    </row>
    <row r="98" spans="1:7">
      <c r="A98" s="208" t="s">
        <v>146</v>
      </c>
      <c r="B98" s="203">
        <v>-0.246</v>
      </c>
      <c r="C98" s="203" t="s">
        <v>147</v>
      </c>
      <c r="D98" s="203" t="s">
        <v>148</v>
      </c>
      <c r="E98" s="203" t="s">
        <v>149</v>
      </c>
      <c r="F98" s="203">
        <v>1</v>
      </c>
      <c r="G98" s="203"/>
    </row>
    <row r="99" spans="1:7">
      <c r="A99" s="209" t="s">
        <v>150</v>
      </c>
      <c r="B99" s="204">
        <v>0.32700000000000001</v>
      </c>
      <c r="C99" s="204">
        <v>-0.16500000000000001</v>
      </c>
      <c r="D99" s="204">
        <v>-0.16300000000000001</v>
      </c>
      <c r="E99" s="204">
        <v>-0.17799999999999999</v>
      </c>
      <c r="F99" s="204">
        <v>-0.115</v>
      </c>
      <c r="G99" s="204">
        <v>1</v>
      </c>
    </row>
    <row r="100" spans="1:7" ht="59.25">
      <c r="A100" s="210" t="s">
        <v>151</v>
      </c>
    </row>
  </sheetData>
  <mergeCells count="15">
    <mergeCell ref="A4:A8"/>
    <mergeCell ref="A9:A13"/>
    <mergeCell ref="A15:A17"/>
    <mergeCell ref="A18:A20"/>
    <mergeCell ref="A24:A28"/>
    <mergeCell ref="A29:A33"/>
    <mergeCell ref="A38:A42"/>
    <mergeCell ref="A43:A47"/>
    <mergeCell ref="A85:A86"/>
    <mergeCell ref="B85:B86"/>
    <mergeCell ref="C85:C86"/>
    <mergeCell ref="D85:D86"/>
    <mergeCell ref="E85:E86"/>
    <mergeCell ref="F85:F86"/>
    <mergeCell ref="G85:G86"/>
  </mergeCells>
  <phoneticPr fontId="4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"/>
  <sheetViews>
    <sheetView topLeftCell="A36" zoomScale="85" zoomScaleNormal="85" workbookViewId="0">
      <selection activeCell="D69" sqref="D69"/>
    </sheetView>
  </sheetViews>
  <sheetFormatPr defaultColWidth="8.875" defaultRowHeight="15"/>
  <cols>
    <col min="1" max="1" width="30.375" style="78" customWidth="1"/>
    <col min="2" max="2" width="14.25" style="74" customWidth="1"/>
    <col min="3" max="3" width="13.25" style="74" customWidth="1"/>
    <col min="4" max="4" width="9.25" style="74" customWidth="1"/>
    <col min="5" max="5" width="10.5" customWidth="1"/>
    <col min="6" max="6" width="10.125" customWidth="1"/>
    <col min="7" max="7" width="10.625" customWidth="1"/>
    <col min="8" max="8" width="9.5" customWidth="1"/>
    <col min="9" max="11" width="12.875"/>
  </cols>
  <sheetData>
    <row r="1" spans="1:3">
      <c r="A1" s="73" t="s">
        <v>152</v>
      </c>
      <c r="B1" s="74" t="s">
        <v>153</v>
      </c>
      <c r="C1" s="74" t="s">
        <v>154</v>
      </c>
    </row>
    <row r="2" spans="1:3">
      <c r="A2" s="78">
        <v>1973</v>
      </c>
      <c r="B2" s="74">
        <v>859.79</v>
      </c>
      <c r="C2" s="74">
        <f t="shared" ref="C2:C53" si="0">B2*0.6</f>
        <v>515.87400000000002</v>
      </c>
    </row>
    <row r="3" spans="1:3">
      <c r="A3" s="78">
        <v>1974</v>
      </c>
      <c r="B3" s="74">
        <v>509.52</v>
      </c>
      <c r="C3" s="74">
        <f t="shared" si="0"/>
        <v>305.71199999999999</v>
      </c>
    </row>
    <row r="4" spans="1:3">
      <c r="A4" s="78">
        <v>1975</v>
      </c>
      <c r="B4" s="74">
        <v>312.42</v>
      </c>
      <c r="C4" s="74">
        <f t="shared" si="0"/>
        <v>187.452</v>
      </c>
    </row>
    <row r="5" spans="1:3">
      <c r="A5" s="78">
        <v>1976</v>
      </c>
      <c r="B5" s="74">
        <v>674.88</v>
      </c>
      <c r="C5" s="74">
        <f t="shared" si="0"/>
        <v>404.928</v>
      </c>
    </row>
    <row r="6" spans="1:3">
      <c r="A6" s="78">
        <v>1977</v>
      </c>
      <c r="B6" s="74">
        <v>992.63</v>
      </c>
      <c r="C6" s="74">
        <f t="shared" si="0"/>
        <v>595.57799999999997</v>
      </c>
    </row>
    <row r="7" spans="1:3">
      <c r="A7" s="78">
        <v>1978</v>
      </c>
      <c r="B7" s="74">
        <v>733.81</v>
      </c>
      <c r="C7" s="74">
        <f t="shared" si="0"/>
        <v>440.286</v>
      </c>
    </row>
    <row r="8" spans="1:3">
      <c r="A8" s="78">
        <v>1979</v>
      </c>
      <c r="B8" s="74">
        <v>922.27</v>
      </c>
      <c r="C8" s="74">
        <f t="shared" si="0"/>
        <v>553.36199999999997</v>
      </c>
    </row>
    <row r="9" spans="1:3">
      <c r="A9" s="78">
        <v>1980</v>
      </c>
      <c r="B9" s="74">
        <v>476.25</v>
      </c>
      <c r="C9" s="74">
        <f t="shared" si="0"/>
        <v>285.75</v>
      </c>
    </row>
    <row r="10" spans="1:3">
      <c r="A10" s="78">
        <v>1981</v>
      </c>
      <c r="B10" s="74">
        <v>442.21</v>
      </c>
      <c r="C10" s="74">
        <f t="shared" si="0"/>
        <v>265.32600000000002</v>
      </c>
    </row>
    <row r="11" spans="1:3">
      <c r="A11" s="78">
        <v>1982</v>
      </c>
      <c r="B11" s="74">
        <v>533.91</v>
      </c>
      <c r="C11" s="74">
        <f t="shared" si="0"/>
        <v>320.346</v>
      </c>
    </row>
    <row r="12" spans="1:3">
      <c r="A12" s="78">
        <v>1983</v>
      </c>
      <c r="B12" s="74">
        <v>474.47</v>
      </c>
      <c r="C12" s="74">
        <f t="shared" si="0"/>
        <v>284.68200000000002</v>
      </c>
    </row>
    <row r="13" spans="1:3">
      <c r="A13" s="78">
        <v>1984</v>
      </c>
      <c r="B13" s="74">
        <v>488.7</v>
      </c>
      <c r="C13" s="74">
        <f t="shared" si="0"/>
        <v>293.22000000000003</v>
      </c>
    </row>
    <row r="14" spans="1:3">
      <c r="A14" s="78">
        <v>1985</v>
      </c>
      <c r="B14" s="74">
        <v>709.17</v>
      </c>
      <c r="C14" s="74">
        <f t="shared" si="0"/>
        <v>425.50200000000001</v>
      </c>
    </row>
    <row r="15" spans="1:3">
      <c r="A15" s="78">
        <v>1986</v>
      </c>
      <c r="B15" s="74">
        <v>642.87</v>
      </c>
      <c r="C15" s="74">
        <f t="shared" si="0"/>
        <v>385.72199999999998</v>
      </c>
    </row>
    <row r="16" spans="1:3">
      <c r="A16" s="78">
        <v>1987</v>
      </c>
      <c r="B16" s="74">
        <v>630.67999999999995</v>
      </c>
      <c r="C16" s="74">
        <f t="shared" si="0"/>
        <v>378.40800000000002</v>
      </c>
    </row>
    <row r="17" spans="1:3">
      <c r="A17" s="78">
        <v>1988</v>
      </c>
      <c r="B17" s="74">
        <v>637.75</v>
      </c>
      <c r="C17" s="74">
        <f t="shared" si="0"/>
        <v>382.65</v>
      </c>
    </row>
    <row r="18" spans="1:3">
      <c r="A18" s="78">
        <v>1989</v>
      </c>
      <c r="B18" s="74">
        <v>370.08</v>
      </c>
      <c r="C18" s="74">
        <f t="shared" si="0"/>
        <v>222.048</v>
      </c>
    </row>
    <row r="19" spans="1:3">
      <c r="A19" s="78">
        <v>1990</v>
      </c>
      <c r="B19" s="74">
        <v>892.05</v>
      </c>
      <c r="C19" s="74">
        <f t="shared" si="0"/>
        <v>535.23</v>
      </c>
    </row>
    <row r="20" spans="1:3">
      <c r="A20" s="78">
        <v>1991</v>
      </c>
      <c r="B20" s="74">
        <v>742.19</v>
      </c>
      <c r="C20" s="74">
        <f t="shared" si="0"/>
        <v>445.31400000000002</v>
      </c>
    </row>
    <row r="21" spans="1:3">
      <c r="A21" s="78">
        <v>1992</v>
      </c>
      <c r="B21" s="74">
        <v>1387.16</v>
      </c>
      <c r="C21" s="74">
        <f t="shared" si="0"/>
        <v>832.29600000000005</v>
      </c>
    </row>
    <row r="22" spans="1:3">
      <c r="A22" s="78">
        <v>1993</v>
      </c>
      <c r="B22" s="74">
        <v>552.45000000000005</v>
      </c>
      <c r="C22" s="74">
        <f t="shared" si="0"/>
        <v>331.47</v>
      </c>
    </row>
    <row r="23" spans="1:3">
      <c r="A23" s="78">
        <v>1994</v>
      </c>
      <c r="B23" s="74">
        <v>870.45</v>
      </c>
      <c r="C23" s="74">
        <f t="shared" si="0"/>
        <v>522.27</v>
      </c>
    </row>
    <row r="24" spans="1:3">
      <c r="A24" s="78">
        <v>1995</v>
      </c>
      <c r="B24" s="74">
        <v>649.22</v>
      </c>
      <c r="C24" s="74">
        <f t="shared" si="0"/>
        <v>389.53199999999998</v>
      </c>
    </row>
    <row r="25" spans="1:3">
      <c r="A25" s="78">
        <v>1996</v>
      </c>
      <c r="B25" s="74">
        <v>791.97</v>
      </c>
      <c r="C25" s="74">
        <f t="shared" si="0"/>
        <v>475.18200000000002</v>
      </c>
    </row>
    <row r="26" spans="1:3">
      <c r="A26" s="78">
        <v>1997</v>
      </c>
      <c r="B26" s="74">
        <v>463.3</v>
      </c>
      <c r="C26" s="74">
        <f t="shared" si="0"/>
        <v>277.98</v>
      </c>
    </row>
    <row r="27" spans="1:3">
      <c r="A27" s="78">
        <v>1998</v>
      </c>
      <c r="B27" s="74">
        <v>841.25</v>
      </c>
      <c r="C27" s="74">
        <f t="shared" si="0"/>
        <v>504.75</v>
      </c>
    </row>
    <row r="28" spans="1:3">
      <c r="A28" s="78">
        <v>1999</v>
      </c>
      <c r="B28" s="74">
        <v>689.8</v>
      </c>
      <c r="C28" s="74">
        <f t="shared" si="0"/>
        <v>413.88</v>
      </c>
    </row>
    <row r="29" spans="1:3">
      <c r="A29" s="78">
        <v>2000</v>
      </c>
      <c r="B29" s="74">
        <v>434.59</v>
      </c>
      <c r="C29" s="74">
        <f t="shared" si="0"/>
        <v>260.75400000000002</v>
      </c>
    </row>
    <row r="30" spans="1:3">
      <c r="A30" s="78">
        <v>2001</v>
      </c>
      <c r="B30" s="74">
        <v>448.56</v>
      </c>
      <c r="C30" s="74">
        <f t="shared" si="0"/>
        <v>269.13600000000002</v>
      </c>
    </row>
    <row r="31" spans="1:3">
      <c r="A31" s="78">
        <v>2002</v>
      </c>
      <c r="B31" s="74">
        <v>443.99</v>
      </c>
      <c r="C31" s="74">
        <f t="shared" si="0"/>
        <v>266.39400000000001</v>
      </c>
    </row>
    <row r="32" spans="1:3">
      <c r="A32" s="78">
        <v>2003</v>
      </c>
      <c r="B32" s="74">
        <v>471.17</v>
      </c>
      <c r="C32" s="74">
        <f t="shared" si="0"/>
        <v>282.702</v>
      </c>
    </row>
    <row r="33" spans="1:3">
      <c r="A33" s="78">
        <v>2004</v>
      </c>
      <c r="B33" s="74">
        <v>521.21</v>
      </c>
      <c r="C33" s="74">
        <f t="shared" si="0"/>
        <v>312.726</v>
      </c>
    </row>
    <row r="34" spans="1:3">
      <c r="A34" s="78">
        <v>2005</v>
      </c>
      <c r="B34" s="74">
        <v>467.61</v>
      </c>
      <c r="C34" s="74">
        <f t="shared" si="0"/>
        <v>280.56599999999997</v>
      </c>
    </row>
    <row r="35" spans="1:3">
      <c r="A35" s="78">
        <v>2006</v>
      </c>
      <c r="B35" s="74">
        <v>341.12</v>
      </c>
      <c r="C35" s="74">
        <f t="shared" si="0"/>
        <v>204.672</v>
      </c>
    </row>
    <row r="36" spans="1:3">
      <c r="A36" s="78">
        <v>2007</v>
      </c>
      <c r="B36" s="74">
        <v>530.35</v>
      </c>
      <c r="C36" s="74">
        <f t="shared" si="0"/>
        <v>318.20999999999998</v>
      </c>
    </row>
    <row r="37" spans="1:3">
      <c r="A37" s="78">
        <v>2008</v>
      </c>
      <c r="B37" s="74">
        <v>675.13</v>
      </c>
      <c r="C37" s="74">
        <f t="shared" si="0"/>
        <v>405.07799999999997</v>
      </c>
    </row>
    <row r="38" spans="1:3">
      <c r="A38" s="78">
        <v>2009</v>
      </c>
      <c r="B38" s="74">
        <v>617.73</v>
      </c>
      <c r="C38" s="74">
        <f t="shared" si="0"/>
        <v>370.63799999999998</v>
      </c>
    </row>
    <row r="39" spans="1:3">
      <c r="A39" s="78">
        <v>2010</v>
      </c>
      <c r="B39" s="74">
        <v>666.75</v>
      </c>
      <c r="C39" s="74">
        <f t="shared" si="0"/>
        <v>400.05</v>
      </c>
    </row>
    <row r="40" spans="1:3">
      <c r="A40" s="78">
        <v>2011</v>
      </c>
      <c r="B40" s="74">
        <v>720.6</v>
      </c>
      <c r="C40" s="2">
        <v>416.56</v>
      </c>
    </row>
    <row r="41" spans="1:3">
      <c r="A41" s="155">
        <v>2012</v>
      </c>
      <c r="B41" s="156">
        <v>775.4</v>
      </c>
      <c r="C41" s="17">
        <v>545.4</v>
      </c>
    </row>
    <row r="42" spans="1:3">
      <c r="A42" s="78">
        <v>2013</v>
      </c>
      <c r="B42" s="74">
        <v>423.4</v>
      </c>
      <c r="C42" s="17">
        <v>423.4</v>
      </c>
    </row>
    <row r="43" spans="1:3">
      <c r="A43" s="78">
        <v>2014</v>
      </c>
      <c r="B43" s="74">
        <v>279.10000000000002</v>
      </c>
      <c r="C43" s="17">
        <v>279.10000000000002</v>
      </c>
    </row>
    <row r="44" spans="1:3">
      <c r="A44" s="78">
        <v>2015</v>
      </c>
      <c r="B44" s="74">
        <v>580</v>
      </c>
      <c r="C44" s="17">
        <v>458.2</v>
      </c>
    </row>
    <row r="45" spans="1:3">
      <c r="A45" s="155">
        <v>2016</v>
      </c>
      <c r="B45" s="156">
        <v>649.79999999999995</v>
      </c>
      <c r="C45" s="17">
        <v>523.4</v>
      </c>
    </row>
    <row r="46" spans="1:3">
      <c r="A46" s="78">
        <v>2017</v>
      </c>
      <c r="B46" s="74">
        <v>309.3</v>
      </c>
      <c r="C46" s="17">
        <v>234.6</v>
      </c>
    </row>
    <row r="47" spans="1:3">
      <c r="A47" s="78">
        <v>2018</v>
      </c>
      <c r="B47" s="74">
        <v>491</v>
      </c>
      <c r="C47" s="17">
        <v>345.1</v>
      </c>
    </row>
    <row r="48" spans="1:3">
      <c r="A48" s="78">
        <v>2019</v>
      </c>
      <c r="B48" s="74">
        <v>523.6</v>
      </c>
      <c r="C48" s="17">
        <v>359.4</v>
      </c>
    </row>
    <row r="49" spans="1:11">
      <c r="A49" s="78">
        <v>2020</v>
      </c>
      <c r="B49" s="74">
        <v>574.79999999999995</v>
      </c>
      <c r="C49" s="17">
        <v>432</v>
      </c>
    </row>
    <row r="50" spans="1:11">
      <c r="A50" s="78">
        <v>2021</v>
      </c>
      <c r="B50" s="74">
        <v>906.2</v>
      </c>
      <c r="C50" s="17">
        <v>781.4</v>
      </c>
    </row>
    <row r="51" spans="1:11">
      <c r="A51" s="78">
        <v>2022</v>
      </c>
      <c r="B51" s="74">
        <v>509.2</v>
      </c>
      <c r="C51" s="17">
        <v>423.2</v>
      </c>
    </row>
    <row r="52" spans="1:11">
      <c r="A52" s="155">
        <v>2023</v>
      </c>
      <c r="B52" s="156">
        <v>941.4</v>
      </c>
      <c r="C52" s="17">
        <v>750.4</v>
      </c>
    </row>
    <row r="53" spans="1:11">
      <c r="A53" s="73" t="s">
        <v>155</v>
      </c>
      <c r="B53" s="157">
        <f>AVERAGE(B2:B52)</f>
        <v>619.47568627451005</v>
      </c>
      <c r="C53" s="74">
        <f t="shared" si="0"/>
        <v>371.68541176470598</v>
      </c>
      <c r="D53" s="74">
        <f>B53*0.7</f>
        <v>433.63298039215698</v>
      </c>
    </row>
    <row r="56" spans="1:11">
      <c r="A56" s="73" t="s">
        <v>156</v>
      </c>
    </row>
    <row r="57" spans="1:11" ht="13.5">
      <c r="A57" s="2" t="s">
        <v>152</v>
      </c>
      <c r="B57" s="2" t="s">
        <v>157</v>
      </c>
      <c r="C57" s="75" t="s">
        <v>158</v>
      </c>
      <c r="D57" s="2" t="s">
        <v>159</v>
      </c>
      <c r="E57" s="75" t="s">
        <v>160</v>
      </c>
      <c r="F57" s="2" t="s">
        <v>159</v>
      </c>
      <c r="G57" s="76" t="s">
        <v>161</v>
      </c>
      <c r="H57" s="2" t="s">
        <v>159</v>
      </c>
      <c r="I57" s="76" t="s">
        <v>162</v>
      </c>
      <c r="J57" s="2" t="s">
        <v>159</v>
      </c>
    </row>
    <row r="58" spans="1:11" ht="13.5">
      <c r="A58" s="2">
        <v>2011</v>
      </c>
      <c r="B58" s="17">
        <v>720.6</v>
      </c>
      <c r="C58" s="17">
        <v>102.1</v>
      </c>
      <c r="D58" s="17">
        <f>C58/B58*100</f>
        <v>14.168748265334401</v>
      </c>
      <c r="E58" s="16">
        <v>215</v>
      </c>
      <c r="F58" s="16">
        <f>E58/B58*100</f>
        <v>29.836247571468199</v>
      </c>
      <c r="G58" s="16">
        <v>196.8</v>
      </c>
      <c r="H58" s="16">
        <f>G58/B58*100</f>
        <v>27.310574521232301</v>
      </c>
      <c r="I58" s="16">
        <v>206.7</v>
      </c>
      <c r="J58" s="17">
        <f>I58/B58*100</f>
        <v>28.684429641965</v>
      </c>
      <c r="K58">
        <f>H58+J58</f>
        <v>55.995004163197301</v>
      </c>
    </row>
    <row r="59" spans="1:11" ht="13.5">
      <c r="A59" s="2">
        <v>2012</v>
      </c>
      <c r="B59" s="77">
        <v>775.4</v>
      </c>
      <c r="C59" s="17">
        <v>130</v>
      </c>
      <c r="D59" s="17">
        <f t="shared" ref="D59:D70" si="1">C59/B59*100</f>
        <v>16.765540366262599</v>
      </c>
      <c r="E59" s="16">
        <v>210</v>
      </c>
      <c r="F59" s="16">
        <f t="shared" ref="F59:F70" si="2">E59/B59*100</f>
        <v>27.082795976270301</v>
      </c>
      <c r="G59" s="16">
        <v>111.4</v>
      </c>
      <c r="H59" s="16">
        <f t="shared" ref="H59:H70" si="3">G59/B59*100</f>
        <v>14.3667784369358</v>
      </c>
      <c r="I59" s="16">
        <v>324</v>
      </c>
      <c r="J59" s="17">
        <f t="shared" ref="J59:J70" si="4">I59/B59*100</f>
        <v>41.784885220531301</v>
      </c>
      <c r="K59">
        <f t="shared" ref="K59:K70" si="5">H59+J59</f>
        <v>56.151663657467097</v>
      </c>
    </row>
    <row r="60" spans="1:11" ht="13.5">
      <c r="A60" s="2">
        <v>2013</v>
      </c>
      <c r="B60" s="77">
        <v>423.4</v>
      </c>
      <c r="C60" s="17">
        <v>110.6</v>
      </c>
      <c r="D60" s="17">
        <f t="shared" si="1"/>
        <v>26.121870571563498</v>
      </c>
      <c r="E60" s="16">
        <v>90</v>
      </c>
      <c r="F60" s="16">
        <f t="shared" si="2"/>
        <v>21.256495040151201</v>
      </c>
      <c r="G60" s="16">
        <v>180</v>
      </c>
      <c r="H60" s="16">
        <f t="shared" si="3"/>
        <v>42.512990080302302</v>
      </c>
      <c r="I60" s="16">
        <v>42.8</v>
      </c>
      <c r="J60" s="17">
        <f t="shared" si="4"/>
        <v>10.108644307983001</v>
      </c>
      <c r="K60">
        <f t="shared" si="5"/>
        <v>52.621634388285301</v>
      </c>
    </row>
    <row r="61" spans="1:11" ht="13.5">
      <c r="A61" s="2">
        <v>2014</v>
      </c>
      <c r="B61" s="77">
        <v>279.10000000000002</v>
      </c>
      <c r="C61" s="17">
        <v>64.099999999999994</v>
      </c>
      <c r="D61" s="17">
        <f t="shared" si="1"/>
        <v>22.966678609817301</v>
      </c>
      <c r="E61" s="16">
        <v>80</v>
      </c>
      <c r="F61" s="16">
        <f t="shared" si="2"/>
        <v>28.6635614475098</v>
      </c>
      <c r="G61" s="16">
        <v>135</v>
      </c>
      <c r="H61" s="16">
        <f t="shared" si="3"/>
        <v>48.3697599426729</v>
      </c>
      <c r="I61" s="16">
        <v>0</v>
      </c>
      <c r="J61" s="17">
        <f t="shared" si="4"/>
        <v>0</v>
      </c>
      <c r="K61">
        <f t="shared" si="5"/>
        <v>48.3697599426729</v>
      </c>
    </row>
    <row r="62" spans="1:11" ht="13.5">
      <c r="A62" s="2">
        <v>2015</v>
      </c>
      <c r="B62" s="17">
        <v>580</v>
      </c>
      <c r="C62" s="17">
        <v>153.4</v>
      </c>
      <c r="D62" s="17">
        <f t="shared" si="1"/>
        <v>26.448275862069</v>
      </c>
      <c r="E62" s="16">
        <v>107.4</v>
      </c>
      <c r="F62" s="16">
        <f t="shared" si="2"/>
        <v>18.517241379310299</v>
      </c>
      <c r="G62" s="16">
        <v>137.4</v>
      </c>
      <c r="H62" s="16">
        <f t="shared" si="3"/>
        <v>23.689655172413801</v>
      </c>
      <c r="I62" s="16">
        <v>181.8</v>
      </c>
      <c r="J62" s="17">
        <f t="shared" si="4"/>
        <v>31.3448275862069</v>
      </c>
      <c r="K62">
        <f t="shared" si="5"/>
        <v>55.034482758620697</v>
      </c>
    </row>
    <row r="63" spans="1:11" ht="13.5">
      <c r="A63" s="2">
        <v>2016</v>
      </c>
      <c r="B63" s="17">
        <v>649.79999999999995</v>
      </c>
      <c r="C63" s="17">
        <v>131</v>
      </c>
      <c r="D63" s="17">
        <f t="shared" si="1"/>
        <v>20.160049245921801</v>
      </c>
      <c r="E63" s="16">
        <v>115.2</v>
      </c>
      <c r="F63" s="16">
        <f t="shared" si="2"/>
        <v>17.728531855955701</v>
      </c>
      <c r="G63" s="16">
        <v>25.6</v>
      </c>
      <c r="H63" s="16">
        <f t="shared" si="3"/>
        <v>3.9396737457679301</v>
      </c>
      <c r="I63" s="16">
        <v>378</v>
      </c>
      <c r="J63" s="17">
        <f t="shared" si="4"/>
        <v>58.171745152354603</v>
      </c>
      <c r="K63">
        <f t="shared" si="5"/>
        <v>62.111418898122501</v>
      </c>
    </row>
    <row r="64" spans="1:11" ht="13.5">
      <c r="A64" s="2">
        <v>2017</v>
      </c>
      <c r="B64" s="17">
        <v>309.3</v>
      </c>
      <c r="C64" s="17">
        <v>63.5</v>
      </c>
      <c r="D64" s="17">
        <f t="shared" si="1"/>
        <v>20.530229550598101</v>
      </c>
      <c r="E64" s="16">
        <v>85.9</v>
      </c>
      <c r="F64" s="16">
        <f t="shared" si="2"/>
        <v>27.772389266084701</v>
      </c>
      <c r="G64" s="16">
        <v>109.1</v>
      </c>
      <c r="H64" s="16">
        <f t="shared" si="3"/>
        <v>35.273197542838702</v>
      </c>
      <c r="I64" s="16">
        <v>50.8</v>
      </c>
      <c r="J64" s="17">
        <f t="shared" si="4"/>
        <v>16.4241836404785</v>
      </c>
      <c r="K64">
        <f t="shared" si="5"/>
        <v>51.697381183317198</v>
      </c>
    </row>
    <row r="65" spans="1:17" ht="13.5">
      <c r="A65" s="2">
        <v>2018</v>
      </c>
      <c r="B65" s="17">
        <v>491</v>
      </c>
      <c r="C65" s="17">
        <v>97</v>
      </c>
      <c r="D65" s="17">
        <f t="shared" si="1"/>
        <v>19.7556008146639</v>
      </c>
      <c r="E65" s="16">
        <v>171.8</v>
      </c>
      <c r="F65" s="16">
        <f t="shared" si="2"/>
        <v>34.989816700611001</v>
      </c>
      <c r="G65" s="16">
        <v>222.2</v>
      </c>
      <c r="H65" s="16">
        <f t="shared" si="3"/>
        <v>45.254582484724999</v>
      </c>
      <c r="I65" s="16">
        <v>0</v>
      </c>
      <c r="J65" s="17">
        <f t="shared" si="4"/>
        <v>0</v>
      </c>
      <c r="K65">
        <f t="shared" si="5"/>
        <v>45.254582484724999</v>
      </c>
    </row>
    <row r="66" spans="1:17" ht="13.5">
      <c r="A66" s="2">
        <v>2019</v>
      </c>
      <c r="B66" s="17">
        <v>523.6</v>
      </c>
      <c r="C66" s="17">
        <v>0</v>
      </c>
      <c r="D66" s="17">
        <f t="shared" si="1"/>
        <v>0</v>
      </c>
      <c r="E66" s="16">
        <v>0</v>
      </c>
      <c r="F66" s="16">
        <f t="shared" si="2"/>
        <v>0</v>
      </c>
      <c r="G66" s="16">
        <v>0</v>
      </c>
      <c r="H66" s="16">
        <f t="shared" si="3"/>
        <v>0</v>
      </c>
      <c r="I66" s="16">
        <v>0</v>
      </c>
      <c r="J66" s="17">
        <f t="shared" si="4"/>
        <v>0</v>
      </c>
      <c r="K66">
        <f t="shared" si="5"/>
        <v>0</v>
      </c>
    </row>
    <row r="67" spans="1:17" ht="13.5">
      <c r="A67" s="2">
        <v>2020</v>
      </c>
      <c r="B67" s="17">
        <v>574.79999999999995</v>
      </c>
      <c r="C67" s="17">
        <f>B67-E67-G67-I67</f>
        <v>146.80000000000001</v>
      </c>
      <c r="D67" s="17">
        <f t="shared" si="1"/>
        <v>25.5393180236604</v>
      </c>
      <c r="E67" s="16">
        <v>133</v>
      </c>
      <c r="F67" s="16">
        <f t="shared" si="2"/>
        <v>23.138482950591499</v>
      </c>
      <c r="G67" s="16">
        <v>116.2</v>
      </c>
      <c r="H67" s="16">
        <f t="shared" si="3"/>
        <v>20.215727209464202</v>
      </c>
      <c r="I67" s="16">
        <v>178.8</v>
      </c>
      <c r="J67" s="17">
        <f t="shared" si="4"/>
        <v>31.1064718162839</v>
      </c>
      <c r="K67">
        <f t="shared" si="5"/>
        <v>51.322199025748098</v>
      </c>
    </row>
    <row r="68" spans="1:17" ht="13.5">
      <c r="A68" s="2">
        <v>2021</v>
      </c>
      <c r="B68" s="17">
        <v>906.2</v>
      </c>
      <c r="C68" s="17">
        <v>189</v>
      </c>
      <c r="D68" s="17">
        <f t="shared" si="1"/>
        <v>20.856323107481799</v>
      </c>
      <c r="E68" s="16">
        <v>206.6</v>
      </c>
      <c r="F68" s="16">
        <f t="shared" si="2"/>
        <v>22.798499227543601</v>
      </c>
      <c r="G68" s="16">
        <v>224.6</v>
      </c>
      <c r="H68" s="16">
        <f t="shared" si="3"/>
        <v>24.784815713970399</v>
      </c>
      <c r="I68" s="16">
        <v>286</v>
      </c>
      <c r="J68" s="17">
        <f t="shared" si="4"/>
        <v>31.5603619510042</v>
      </c>
      <c r="K68">
        <f t="shared" si="5"/>
        <v>56.345177664974599</v>
      </c>
    </row>
    <row r="69" spans="1:17" ht="13.5">
      <c r="A69" s="2">
        <v>2022</v>
      </c>
      <c r="B69" s="17">
        <v>509.2</v>
      </c>
      <c r="C69" s="17">
        <v>128.6</v>
      </c>
      <c r="D69" s="17">
        <f t="shared" si="1"/>
        <v>25.255302435192501</v>
      </c>
      <c r="E69" s="16">
        <v>118.2</v>
      </c>
      <c r="F69" s="16">
        <f t="shared" si="2"/>
        <v>23.212882953652802</v>
      </c>
      <c r="G69" s="16">
        <v>92.4</v>
      </c>
      <c r="H69" s="16">
        <f t="shared" si="3"/>
        <v>18.1461115475255</v>
      </c>
      <c r="I69" s="16">
        <v>170</v>
      </c>
      <c r="J69" s="17">
        <f t="shared" si="4"/>
        <v>33.385703063629201</v>
      </c>
      <c r="K69">
        <f t="shared" si="5"/>
        <v>51.5318146111548</v>
      </c>
    </row>
    <row r="70" spans="1:17" ht="13.5">
      <c r="A70" s="2">
        <v>2023</v>
      </c>
      <c r="B70" s="77">
        <v>941.4</v>
      </c>
      <c r="C70" s="17">
        <v>143.80000000000001</v>
      </c>
      <c r="D70" s="17">
        <f t="shared" si="1"/>
        <v>15.275122158487401</v>
      </c>
      <c r="E70" s="16">
        <v>126.2</v>
      </c>
      <c r="F70" s="16">
        <f t="shared" si="2"/>
        <v>13.4055661780327</v>
      </c>
      <c r="G70" s="16">
        <v>28.4</v>
      </c>
      <c r="H70" s="16">
        <f t="shared" si="3"/>
        <v>3.0167835139154402</v>
      </c>
      <c r="I70" s="16">
        <v>643</v>
      </c>
      <c r="J70" s="17">
        <f t="shared" si="4"/>
        <v>68.302528149564495</v>
      </c>
      <c r="K70">
        <f t="shared" si="5"/>
        <v>71.319311663479894</v>
      </c>
    </row>
    <row r="71" spans="1:17">
      <c r="C71" s="79"/>
      <c r="D71" s="79"/>
    </row>
    <row r="72" spans="1:17">
      <c r="K72">
        <v>9</v>
      </c>
    </row>
    <row r="73" spans="1:17">
      <c r="A73" s="73" t="s">
        <v>163</v>
      </c>
    </row>
    <row r="74" spans="1:17" ht="13.5">
      <c r="A74" s="2" t="s">
        <v>152</v>
      </c>
      <c r="B74" s="75" t="s">
        <v>164</v>
      </c>
      <c r="C74" s="75" t="s">
        <v>158</v>
      </c>
      <c r="D74" s="75" t="s">
        <v>160</v>
      </c>
      <c r="E74" s="76" t="s">
        <v>161</v>
      </c>
      <c r="F74" s="76" t="s">
        <v>162</v>
      </c>
      <c r="G74" s="75" t="s">
        <v>158</v>
      </c>
      <c r="H74" s="75" t="s">
        <v>160</v>
      </c>
      <c r="I74" s="76" t="s">
        <v>161</v>
      </c>
      <c r="J74" s="76" t="s">
        <v>162</v>
      </c>
      <c r="L74" t="s">
        <v>165</v>
      </c>
      <c r="N74" s="162"/>
      <c r="O74" s="162"/>
      <c r="P74" s="3"/>
    </row>
    <row r="75" spans="1:17">
      <c r="A75" s="43">
        <v>2011</v>
      </c>
      <c r="B75" s="80">
        <f>C75+D75+E75+F75</f>
        <v>66</v>
      </c>
      <c r="C75" s="80">
        <v>43</v>
      </c>
      <c r="D75" s="80">
        <v>15</v>
      </c>
      <c r="E75" s="81">
        <v>5</v>
      </c>
      <c r="F75" s="81">
        <v>3</v>
      </c>
      <c r="G75" s="15">
        <f>C75/B75*100</f>
        <v>65.151515151515198</v>
      </c>
      <c r="H75" s="15">
        <f>D75/B75*100</f>
        <v>22.727272727272702</v>
      </c>
      <c r="I75" s="15">
        <f>E75/B75*100</f>
        <v>7.5757575757575797</v>
      </c>
      <c r="J75" s="15">
        <f>F75/B75*100</f>
        <v>4.5454545454545503</v>
      </c>
      <c r="L75" s="48" t="s">
        <v>166</v>
      </c>
      <c r="M75" s="48"/>
      <c r="N75" s="162"/>
      <c r="O75" s="162"/>
      <c r="P75" s="3"/>
    </row>
    <row r="76" spans="1:17">
      <c r="A76" s="2">
        <v>2012</v>
      </c>
      <c r="B76" s="80">
        <v>58</v>
      </c>
      <c r="C76" s="80">
        <v>38</v>
      </c>
      <c r="D76" s="80">
        <v>14</v>
      </c>
      <c r="E76" s="82">
        <v>2</v>
      </c>
      <c r="F76" s="82">
        <v>3</v>
      </c>
      <c r="G76" s="15">
        <f t="shared" ref="G76:G87" si="6">C76/B76*100</f>
        <v>65.517241379310306</v>
      </c>
      <c r="H76" s="15">
        <f t="shared" ref="H76:H87" si="7">D76/B76*100</f>
        <v>24.137931034482801</v>
      </c>
      <c r="I76" s="15">
        <f t="shared" ref="I76:I87" si="8">E76/B76*100</f>
        <v>3.4482758620689702</v>
      </c>
      <c r="J76" s="15">
        <f t="shared" ref="J76:J87" si="9">F76/B76*100</f>
        <v>5.1724137931034502</v>
      </c>
      <c r="L76" t="s">
        <v>167</v>
      </c>
      <c r="N76" s="162"/>
      <c r="O76" s="162"/>
      <c r="P76" s="3"/>
    </row>
    <row r="77" spans="1:17">
      <c r="A77" s="2">
        <v>2013</v>
      </c>
      <c r="B77" s="80">
        <v>61</v>
      </c>
      <c r="C77" s="80">
        <v>39</v>
      </c>
      <c r="D77" s="80">
        <v>11</v>
      </c>
      <c r="E77" s="82">
        <v>9</v>
      </c>
      <c r="F77" s="82">
        <v>2</v>
      </c>
      <c r="G77" s="15">
        <f t="shared" si="6"/>
        <v>63.934426229508198</v>
      </c>
      <c r="H77" s="15">
        <f t="shared" si="7"/>
        <v>18.032786885245901</v>
      </c>
      <c r="I77" s="15">
        <f t="shared" si="8"/>
        <v>14.7540983606557</v>
      </c>
      <c r="J77" s="15">
        <f t="shared" si="9"/>
        <v>3.27868852459016</v>
      </c>
      <c r="L77" t="s">
        <v>168</v>
      </c>
      <c r="N77" s="162"/>
      <c r="O77" s="162"/>
      <c r="P77" s="3"/>
    </row>
    <row r="78" spans="1:17">
      <c r="A78" s="2">
        <v>2014</v>
      </c>
      <c r="B78" s="80">
        <v>54</v>
      </c>
      <c r="C78" s="80">
        <v>43</v>
      </c>
      <c r="D78" s="80">
        <v>8</v>
      </c>
      <c r="E78" s="82">
        <v>3</v>
      </c>
      <c r="F78" s="82">
        <v>0</v>
      </c>
      <c r="G78" s="15">
        <f t="shared" si="6"/>
        <v>79.629629629629605</v>
      </c>
      <c r="H78" s="15">
        <f t="shared" si="7"/>
        <v>14.814814814814801</v>
      </c>
      <c r="I78" s="15">
        <f t="shared" si="8"/>
        <v>5.5555555555555598</v>
      </c>
      <c r="J78" s="15">
        <f t="shared" si="9"/>
        <v>0</v>
      </c>
      <c r="L78" t="s">
        <v>169</v>
      </c>
      <c r="N78" s="162"/>
      <c r="O78" s="162"/>
      <c r="P78" s="3"/>
    </row>
    <row r="79" spans="1:17">
      <c r="A79" s="2">
        <v>2015</v>
      </c>
      <c r="B79" s="80">
        <f t="shared" ref="B79:B87" si="10">C79+D79+E79+F79</f>
        <v>50</v>
      </c>
      <c r="C79" s="80">
        <v>34</v>
      </c>
      <c r="D79" s="80">
        <v>13</v>
      </c>
      <c r="E79" s="82">
        <v>1</v>
      </c>
      <c r="F79" s="82">
        <v>2</v>
      </c>
      <c r="G79" s="15">
        <f t="shared" si="6"/>
        <v>68</v>
      </c>
      <c r="H79" s="15">
        <f t="shared" si="7"/>
        <v>26</v>
      </c>
      <c r="I79" s="15">
        <f t="shared" si="8"/>
        <v>2</v>
      </c>
      <c r="J79" s="15">
        <f t="shared" si="9"/>
        <v>4</v>
      </c>
      <c r="L79" t="s">
        <v>170</v>
      </c>
      <c r="N79" s="162"/>
      <c r="O79" s="162"/>
      <c r="P79" s="3"/>
    </row>
    <row r="80" spans="1:17">
      <c r="A80" s="2">
        <v>2016</v>
      </c>
      <c r="B80" s="80">
        <f t="shared" si="10"/>
        <v>42</v>
      </c>
      <c r="C80" s="80">
        <v>31</v>
      </c>
      <c r="D80" s="80">
        <v>8</v>
      </c>
      <c r="E80" s="82">
        <v>1</v>
      </c>
      <c r="F80" s="82">
        <v>2</v>
      </c>
      <c r="G80" s="15">
        <f t="shared" si="6"/>
        <v>73.809523809523796</v>
      </c>
      <c r="H80" s="15">
        <f t="shared" si="7"/>
        <v>19.047619047619001</v>
      </c>
      <c r="I80" s="15">
        <f t="shared" si="8"/>
        <v>2.38095238095238</v>
      </c>
      <c r="J80" s="15">
        <f t="shared" si="9"/>
        <v>4.7619047619047601</v>
      </c>
      <c r="L80" s="48" t="s">
        <v>171</v>
      </c>
      <c r="M80" s="48"/>
      <c r="N80" s="163"/>
      <c r="O80" s="163"/>
      <c r="P80" s="127"/>
      <c r="Q80" s="48"/>
    </row>
    <row r="81" spans="1:17">
      <c r="A81" s="2">
        <v>2017</v>
      </c>
      <c r="B81" s="80">
        <v>41</v>
      </c>
      <c r="C81" s="80">
        <v>30</v>
      </c>
      <c r="D81" s="80">
        <v>7</v>
      </c>
      <c r="E81" s="82">
        <v>3</v>
      </c>
      <c r="F81" s="82">
        <v>3</v>
      </c>
      <c r="G81" s="15">
        <f t="shared" si="6"/>
        <v>73.170731707317103</v>
      </c>
      <c r="H81" s="15">
        <f t="shared" si="7"/>
        <v>17.0731707317073</v>
      </c>
      <c r="I81" s="15">
        <f t="shared" si="8"/>
        <v>7.3170731707317103</v>
      </c>
      <c r="J81" s="15">
        <f t="shared" si="9"/>
        <v>7.3170731707317103</v>
      </c>
      <c r="L81" s="48" t="s">
        <v>172</v>
      </c>
      <c r="M81" s="48"/>
      <c r="N81" s="163"/>
      <c r="O81" s="163"/>
      <c r="P81" s="127"/>
      <c r="Q81" s="48"/>
    </row>
    <row r="82" spans="1:17">
      <c r="A82" s="2">
        <v>2018</v>
      </c>
      <c r="B82" s="80">
        <f t="shared" si="10"/>
        <v>49</v>
      </c>
      <c r="C82" s="80">
        <v>31</v>
      </c>
      <c r="D82" s="80">
        <v>13</v>
      </c>
      <c r="E82" s="82">
        <v>5</v>
      </c>
      <c r="F82" s="82">
        <v>0</v>
      </c>
      <c r="G82" s="15">
        <f t="shared" si="6"/>
        <v>63.265306122448997</v>
      </c>
      <c r="H82" s="15">
        <f t="shared" si="7"/>
        <v>26.530612244897998</v>
      </c>
      <c r="I82" s="15">
        <f t="shared" si="8"/>
        <v>10.2040816326531</v>
      </c>
      <c r="J82" s="15">
        <f t="shared" si="9"/>
        <v>0</v>
      </c>
    </row>
    <row r="83" spans="1:17" ht="19.5">
      <c r="A83" s="2">
        <v>2019</v>
      </c>
      <c r="B83" s="80">
        <v>0</v>
      </c>
      <c r="C83" s="80">
        <v>0</v>
      </c>
      <c r="D83" s="80">
        <v>0</v>
      </c>
      <c r="E83" s="82">
        <v>0</v>
      </c>
      <c r="F83" s="82">
        <v>0</v>
      </c>
      <c r="G83" s="15">
        <v>0</v>
      </c>
      <c r="H83" s="15">
        <v>0</v>
      </c>
      <c r="I83" s="15">
        <v>0</v>
      </c>
      <c r="J83" s="15">
        <v>0</v>
      </c>
      <c r="L83" s="164" t="s">
        <v>173</v>
      </c>
    </row>
    <row r="84" spans="1:17">
      <c r="A84" s="2">
        <v>2020</v>
      </c>
      <c r="B84" s="80">
        <f t="shared" si="10"/>
        <v>49</v>
      </c>
      <c r="C84" s="80">
        <v>32</v>
      </c>
      <c r="D84" s="80">
        <v>12</v>
      </c>
      <c r="E84" s="82">
        <v>2</v>
      </c>
      <c r="F84" s="82">
        <v>3</v>
      </c>
      <c r="G84" s="15">
        <f t="shared" si="6"/>
        <v>65.306122448979593</v>
      </c>
      <c r="H84" s="15">
        <f t="shared" si="7"/>
        <v>24.4897959183673</v>
      </c>
      <c r="I84" s="15">
        <f t="shared" si="8"/>
        <v>4.0816326530612201</v>
      </c>
      <c r="J84" s="15">
        <f t="shared" si="9"/>
        <v>6.12244897959184</v>
      </c>
    </row>
    <row r="85" spans="1:17">
      <c r="A85" s="2">
        <v>2021</v>
      </c>
      <c r="B85" s="80">
        <f t="shared" si="10"/>
        <v>65</v>
      </c>
      <c r="C85" s="80">
        <v>41</v>
      </c>
      <c r="D85" s="80">
        <v>12</v>
      </c>
      <c r="E85" s="82">
        <v>6</v>
      </c>
      <c r="F85" s="82">
        <v>6</v>
      </c>
      <c r="G85" s="15">
        <f t="shared" si="6"/>
        <v>63.076923076923102</v>
      </c>
      <c r="H85" s="15">
        <f t="shared" si="7"/>
        <v>18.461538461538499</v>
      </c>
      <c r="I85" s="15">
        <f t="shared" si="8"/>
        <v>9.2307692307692299</v>
      </c>
      <c r="J85" s="15">
        <f t="shared" si="9"/>
        <v>9.2307692307692299</v>
      </c>
    </row>
    <row r="86" spans="1:17">
      <c r="A86" s="2">
        <v>2022</v>
      </c>
      <c r="B86" s="80">
        <f t="shared" si="10"/>
        <v>41</v>
      </c>
      <c r="C86" s="80">
        <v>28</v>
      </c>
      <c r="D86" s="80">
        <v>10</v>
      </c>
      <c r="E86" s="82">
        <v>1</v>
      </c>
      <c r="F86" s="82">
        <v>2</v>
      </c>
      <c r="G86" s="15">
        <f t="shared" si="6"/>
        <v>68.292682926829301</v>
      </c>
      <c r="H86" s="15">
        <f t="shared" si="7"/>
        <v>24.390243902439</v>
      </c>
      <c r="I86" s="15">
        <f t="shared" si="8"/>
        <v>2.4390243902439002</v>
      </c>
      <c r="J86" s="15">
        <f t="shared" si="9"/>
        <v>4.8780487804878003</v>
      </c>
    </row>
    <row r="87" spans="1:17">
      <c r="A87" s="2">
        <v>2023</v>
      </c>
      <c r="B87" s="80">
        <f t="shared" si="10"/>
        <v>40</v>
      </c>
      <c r="C87" s="80">
        <v>28</v>
      </c>
      <c r="D87" s="80">
        <v>8</v>
      </c>
      <c r="E87" s="82">
        <v>1</v>
      </c>
      <c r="F87" s="82">
        <v>3</v>
      </c>
      <c r="G87" s="15">
        <f t="shared" si="6"/>
        <v>70</v>
      </c>
      <c r="H87" s="15">
        <f t="shared" si="7"/>
        <v>20</v>
      </c>
      <c r="I87" s="15">
        <f t="shared" si="8"/>
        <v>2.5</v>
      </c>
      <c r="J87" s="15">
        <f t="shared" si="9"/>
        <v>7.5</v>
      </c>
    </row>
    <row r="89" spans="1:17" ht="13.5">
      <c r="A89" s="2" t="s">
        <v>174</v>
      </c>
      <c r="B89" s="2">
        <v>6</v>
      </c>
      <c r="C89" s="2">
        <v>7</v>
      </c>
      <c r="D89" s="2">
        <v>8</v>
      </c>
      <c r="E89" s="2">
        <v>9</v>
      </c>
    </row>
    <row r="90" spans="1:17" ht="13.5">
      <c r="A90" s="2" t="s">
        <v>175</v>
      </c>
      <c r="B90" s="158">
        <v>4</v>
      </c>
      <c r="C90" s="159">
        <v>9</v>
      </c>
      <c r="D90" s="160">
        <v>3</v>
      </c>
      <c r="E90" s="5">
        <v>4</v>
      </c>
    </row>
    <row r="91" spans="1:17" ht="13.5">
      <c r="A91" s="2" t="s">
        <v>176</v>
      </c>
      <c r="B91" s="2">
        <v>0</v>
      </c>
      <c r="C91" s="159">
        <v>3</v>
      </c>
      <c r="D91" s="160">
        <v>2</v>
      </c>
      <c r="E91" s="5">
        <v>1</v>
      </c>
    </row>
    <row r="92" spans="1:17" ht="13.5">
      <c r="A92" s="2" t="s">
        <v>177</v>
      </c>
      <c r="B92" s="2">
        <v>0</v>
      </c>
      <c r="C92" s="159">
        <v>3</v>
      </c>
      <c r="D92" s="2">
        <v>0</v>
      </c>
      <c r="E92" s="2">
        <v>0</v>
      </c>
    </row>
    <row r="95" spans="1:17" ht="13.5">
      <c r="A95" s="51" t="s">
        <v>178</v>
      </c>
      <c r="B95" s="51" t="s">
        <v>178</v>
      </c>
      <c r="C95" s="51" t="s">
        <v>179</v>
      </c>
      <c r="D95" s="18" t="s">
        <v>180</v>
      </c>
      <c r="E95" s="18" t="s">
        <v>181</v>
      </c>
      <c r="F95" s="18" t="s">
        <v>182</v>
      </c>
      <c r="G95" s="2" t="s">
        <v>183</v>
      </c>
    </row>
    <row r="96" spans="1:17" ht="13.5">
      <c r="A96" s="51">
        <v>2011</v>
      </c>
      <c r="B96" s="51">
        <v>6.22</v>
      </c>
      <c r="C96" s="51">
        <v>11</v>
      </c>
      <c r="D96" s="18">
        <v>12</v>
      </c>
      <c r="E96" s="18">
        <v>69.8</v>
      </c>
      <c r="F96" s="18" t="s">
        <v>184</v>
      </c>
      <c r="G96" s="15">
        <v>5.81666666666667</v>
      </c>
    </row>
    <row r="97" spans="1:7" ht="13.5">
      <c r="A97" s="51"/>
      <c r="B97" s="51">
        <v>7.3</v>
      </c>
      <c r="C97" s="51">
        <v>12</v>
      </c>
      <c r="D97" s="18">
        <v>12</v>
      </c>
      <c r="E97" s="18">
        <v>47.7</v>
      </c>
      <c r="F97" s="18" t="s">
        <v>184</v>
      </c>
      <c r="G97" s="15">
        <v>3.9750000000000001</v>
      </c>
    </row>
    <row r="98" spans="1:7" ht="13.5">
      <c r="A98" s="51"/>
      <c r="B98" s="51">
        <v>8.26</v>
      </c>
      <c r="C98" s="51">
        <v>12</v>
      </c>
      <c r="D98" s="18">
        <v>12</v>
      </c>
      <c r="E98" s="18">
        <v>71.400000000000006</v>
      </c>
      <c r="F98" s="18" t="s">
        <v>185</v>
      </c>
      <c r="G98" s="15">
        <v>5.95</v>
      </c>
    </row>
    <row r="99" spans="1:7" ht="13.5">
      <c r="A99" s="51">
        <v>2012</v>
      </c>
      <c r="B99" s="51">
        <v>7.8</v>
      </c>
      <c r="C99" s="51">
        <v>12</v>
      </c>
      <c r="D99" s="18">
        <v>12</v>
      </c>
      <c r="E99" s="18">
        <v>61.6</v>
      </c>
      <c r="F99" s="18" t="s">
        <v>184</v>
      </c>
      <c r="G99" s="15">
        <v>5.1333333333333302</v>
      </c>
    </row>
    <row r="100" spans="1:7" ht="13.5">
      <c r="A100" s="51"/>
      <c r="B100" s="51">
        <v>7.21</v>
      </c>
      <c r="C100" s="51">
        <v>15</v>
      </c>
      <c r="D100" s="18">
        <v>24</v>
      </c>
      <c r="E100" s="18">
        <v>164.8</v>
      </c>
      <c r="F100" s="18" t="s">
        <v>186</v>
      </c>
      <c r="G100" s="15">
        <f>E100/D100</f>
        <v>6.8666666666666698</v>
      </c>
    </row>
    <row r="101" spans="1:7" ht="13.5">
      <c r="A101" s="51"/>
      <c r="B101" s="51">
        <v>9.1</v>
      </c>
      <c r="C101" s="51">
        <v>11</v>
      </c>
      <c r="D101" s="18">
        <v>12</v>
      </c>
      <c r="E101" s="18">
        <v>97.6</v>
      </c>
      <c r="F101" s="18" t="s">
        <v>185</v>
      </c>
      <c r="G101" s="15">
        <v>8.1333333333333293</v>
      </c>
    </row>
    <row r="102" spans="1:7" ht="13.5">
      <c r="A102" s="51">
        <v>2013</v>
      </c>
      <c r="B102" s="51">
        <v>6.7</v>
      </c>
      <c r="C102" s="51">
        <v>10</v>
      </c>
      <c r="D102" s="18">
        <v>12</v>
      </c>
      <c r="E102" s="18">
        <v>42.8</v>
      </c>
      <c r="F102" s="18" t="s">
        <v>184</v>
      </c>
      <c r="G102" s="15">
        <v>3.56666666666667</v>
      </c>
    </row>
    <row r="103" spans="1:7" ht="13.5">
      <c r="A103" s="51"/>
      <c r="B103" s="44">
        <v>9.4</v>
      </c>
      <c r="C103" s="51">
        <v>8</v>
      </c>
      <c r="D103" s="18">
        <v>9</v>
      </c>
      <c r="E103" s="18">
        <v>31</v>
      </c>
      <c r="F103" s="18" t="s">
        <v>184</v>
      </c>
      <c r="G103" s="15">
        <v>2.9777777777777801</v>
      </c>
    </row>
    <row r="104" spans="1:7" ht="13.5">
      <c r="A104" s="46">
        <v>2015</v>
      </c>
      <c r="B104" s="46">
        <v>7.17</v>
      </c>
      <c r="C104" s="18">
        <v>10</v>
      </c>
      <c r="D104" s="19">
        <v>11</v>
      </c>
      <c r="E104" s="19">
        <v>121.6</v>
      </c>
      <c r="F104" s="18" t="s">
        <v>185</v>
      </c>
      <c r="G104" s="15">
        <v>11.054545454545501</v>
      </c>
    </row>
    <row r="105" spans="1:7" ht="13.5">
      <c r="A105" s="46" t="s">
        <v>187</v>
      </c>
      <c r="B105" s="46">
        <v>9.4</v>
      </c>
      <c r="C105" s="46">
        <v>22</v>
      </c>
      <c r="D105" s="18">
        <v>24</v>
      </c>
      <c r="E105" s="18">
        <v>59.6</v>
      </c>
      <c r="F105" s="18" t="s">
        <v>188</v>
      </c>
      <c r="G105" s="15">
        <v>2.4833333333333298</v>
      </c>
    </row>
    <row r="106" spans="1:7" ht="13.5">
      <c r="A106" s="51" t="s">
        <v>189</v>
      </c>
      <c r="B106" s="53">
        <v>7.2</v>
      </c>
      <c r="C106" s="51">
        <v>20</v>
      </c>
      <c r="D106" s="18">
        <v>24</v>
      </c>
      <c r="E106" s="18">
        <v>309.2</v>
      </c>
      <c r="F106" s="18" t="s">
        <v>190</v>
      </c>
      <c r="G106" s="15">
        <v>12.883333333333301</v>
      </c>
    </row>
    <row r="107" spans="1:7" ht="13.5">
      <c r="A107" s="51" t="s">
        <v>191</v>
      </c>
      <c r="B107" s="51">
        <v>10.6</v>
      </c>
      <c r="C107" s="51">
        <v>9</v>
      </c>
      <c r="D107" s="18">
        <v>12</v>
      </c>
      <c r="E107" s="18">
        <v>50.8</v>
      </c>
      <c r="F107" s="18" t="s">
        <v>184</v>
      </c>
      <c r="G107" s="15">
        <v>4.2333333333333298</v>
      </c>
    </row>
    <row r="108" spans="1:7" ht="13.5">
      <c r="A108" s="51">
        <v>2017</v>
      </c>
      <c r="B108" s="51">
        <v>5.22</v>
      </c>
      <c r="C108" s="51">
        <v>15</v>
      </c>
      <c r="D108" s="18">
        <v>19</v>
      </c>
      <c r="E108" s="18">
        <v>31.2</v>
      </c>
      <c r="F108" s="18" t="s">
        <v>184</v>
      </c>
      <c r="G108" s="15">
        <v>1.6421052631578901</v>
      </c>
    </row>
    <row r="109" spans="1:7" ht="13.5">
      <c r="A109" s="51"/>
      <c r="B109" s="51">
        <v>6.22</v>
      </c>
      <c r="C109" s="51">
        <v>19</v>
      </c>
      <c r="D109" s="18">
        <v>24</v>
      </c>
      <c r="E109" s="18">
        <v>43.6</v>
      </c>
      <c r="F109" s="18" t="s">
        <v>188</v>
      </c>
      <c r="G109" s="15">
        <v>1.81666666666667</v>
      </c>
    </row>
    <row r="110" spans="1:7" ht="13.5">
      <c r="A110" s="51" t="s">
        <v>192</v>
      </c>
      <c r="B110" s="51">
        <v>8.11</v>
      </c>
      <c r="C110" s="51">
        <v>13</v>
      </c>
      <c r="D110" s="18">
        <v>24</v>
      </c>
      <c r="E110" s="18">
        <v>50.8</v>
      </c>
      <c r="F110" s="18" t="s">
        <v>188</v>
      </c>
      <c r="G110" s="15">
        <v>2.1166666666666698</v>
      </c>
    </row>
    <row r="111" spans="1:7" ht="13.5">
      <c r="A111" s="51" t="s">
        <v>193</v>
      </c>
      <c r="B111" s="51">
        <v>7.5</v>
      </c>
      <c r="C111" s="51">
        <v>2.8</v>
      </c>
      <c r="D111" s="18">
        <v>3.5</v>
      </c>
      <c r="E111" s="18">
        <v>32.200000000000003</v>
      </c>
      <c r="F111" s="18" t="s">
        <v>184</v>
      </c>
      <c r="G111" s="15">
        <v>9.1999999999999993</v>
      </c>
    </row>
    <row r="112" spans="1:7" ht="13.5">
      <c r="A112" s="51" t="s">
        <v>194</v>
      </c>
      <c r="B112" s="51">
        <v>8.1199999999999992</v>
      </c>
      <c r="C112" s="51">
        <v>7</v>
      </c>
      <c r="D112" s="18">
        <v>12</v>
      </c>
      <c r="E112" s="18">
        <v>101.4</v>
      </c>
      <c r="F112" s="18" t="s">
        <v>185</v>
      </c>
      <c r="G112" s="15">
        <v>8.4499999999999993</v>
      </c>
    </row>
    <row r="113" spans="1:9" ht="13.5">
      <c r="A113" s="51" t="s">
        <v>195</v>
      </c>
      <c r="B113" s="51">
        <v>8.23</v>
      </c>
      <c r="C113" s="51">
        <v>9.6999999999999993</v>
      </c>
      <c r="D113" s="18">
        <v>12</v>
      </c>
      <c r="E113" s="18">
        <v>34</v>
      </c>
      <c r="F113" s="18" t="s">
        <v>184</v>
      </c>
      <c r="G113" s="15">
        <v>2.8333333333333299</v>
      </c>
    </row>
    <row r="114" spans="1:9" ht="13.5">
      <c r="A114" s="51" t="s">
        <v>196</v>
      </c>
      <c r="B114" s="161">
        <v>45475</v>
      </c>
      <c r="C114" s="51">
        <v>4</v>
      </c>
      <c r="D114" s="18">
        <v>6</v>
      </c>
      <c r="E114" s="18">
        <v>34.799999999999997</v>
      </c>
      <c r="F114" s="18" t="s">
        <v>184</v>
      </c>
      <c r="G114" s="15">
        <v>5.8</v>
      </c>
    </row>
    <row r="115" spans="1:9" ht="13.5">
      <c r="A115" s="65" t="s">
        <v>197</v>
      </c>
      <c r="B115" s="65">
        <v>7.11</v>
      </c>
      <c r="C115" s="65">
        <v>14</v>
      </c>
      <c r="D115" s="54">
        <v>19</v>
      </c>
      <c r="E115" s="54">
        <v>149.80000000000001</v>
      </c>
      <c r="F115" s="54" t="s">
        <v>185</v>
      </c>
      <c r="G115" s="15">
        <v>7.8842105263157896</v>
      </c>
    </row>
    <row r="116" spans="1:9" ht="13.5">
      <c r="A116" s="51" t="s">
        <v>198</v>
      </c>
      <c r="B116" s="51">
        <v>7.21</v>
      </c>
      <c r="C116" s="51">
        <v>5.3</v>
      </c>
      <c r="D116" s="18">
        <v>10</v>
      </c>
      <c r="E116" s="18">
        <v>31.4</v>
      </c>
      <c r="F116" s="18" t="s">
        <v>184</v>
      </c>
      <c r="G116" s="15">
        <v>3.14</v>
      </c>
    </row>
    <row r="117" spans="1:9" ht="13.5">
      <c r="A117" s="51" t="s">
        <v>199</v>
      </c>
      <c r="B117" s="51">
        <v>8.23</v>
      </c>
      <c r="C117" s="51">
        <v>4</v>
      </c>
      <c r="D117" s="18">
        <v>4</v>
      </c>
      <c r="E117" s="18">
        <v>50.4</v>
      </c>
      <c r="F117" s="18" t="s">
        <v>184</v>
      </c>
      <c r="G117" s="15">
        <v>12.6</v>
      </c>
    </row>
    <row r="118" spans="1:9" ht="13.5">
      <c r="A118" s="51" t="s">
        <v>200</v>
      </c>
      <c r="B118" s="51">
        <v>9.4</v>
      </c>
      <c r="C118" s="51">
        <v>6.5</v>
      </c>
      <c r="D118" s="18">
        <v>12</v>
      </c>
      <c r="E118" s="18">
        <v>62</v>
      </c>
      <c r="F118" s="18" t="s">
        <v>184</v>
      </c>
      <c r="G118" s="15">
        <v>5.1666666666666696</v>
      </c>
      <c r="H118" s="48" t="s">
        <v>201</v>
      </c>
      <c r="I118" t="s">
        <v>202</v>
      </c>
    </row>
    <row r="119" spans="1:9" ht="13.5">
      <c r="A119" s="51" t="s">
        <v>203</v>
      </c>
      <c r="B119" s="51">
        <v>9.19</v>
      </c>
      <c r="C119" s="51">
        <v>21.7</v>
      </c>
      <c r="D119" s="18">
        <v>24</v>
      </c>
      <c r="E119" s="18">
        <v>53.8</v>
      </c>
      <c r="F119" s="18" t="s">
        <v>188</v>
      </c>
      <c r="G119" s="15">
        <v>2.2416666666666698</v>
      </c>
      <c r="H119" s="48" t="s">
        <v>204</v>
      </c>
      <c r="I119" t="s">
        <v>205</v>
      </c>
    </row>
    <row r="120" spans="1:9" ht="13.5">
      <c r="A120" s="51" t="s">
        <v>206</v>
      </c>
      <c r="B120" s="51">
        <v>7.3</v>
      </c>
      <c r="C120" s="51">
        <v>8.3000000000000007</v>
      </c>
      <c r="D120" s="18">
        <v>17</v>
      </c>
      <c r="E120" s="18">
        <v>56</v>
      </c>
      <c r="F120" s="18" t="s">
        <v>184</v>
      </c>
      <c r="G120" s="15">
        <v>3.2941176470588198</v>
      </c>
    </row>
    <row r="121" spans="1:9" ht="13.5">
      <c r="A121" s="51" t="s">
        <v>207</v>
      </c>
      <c r="B121" s="51">
        <v>8.2100000000000009</v>
      </c>
      <c r="C121" s="51">
        <v>8</v>
      </c>
      <c r="D121" s="18">
        <v>9</v>
      </c>
      <c r="E121" s="18">
        <v>63.2</v>
      </c>
      <c r="F121" s="18" t="s">
        <v>184</v>
      </c>
      <c r="G121" s="15">
        <v>7.0222222222222204</v>
      </c>
    </row>
    <row r="122" spans="1:9" ht="13.5">
      <c r="A122" s="51" t="s">
        <v>208</v>
      </c>
      <c r="B122" s="51">
        <v>7.3</v>
      </c>
      <c r="C122" s="51">
        <v>9</v>
      </c>
      <c r="D122" s="18">
        <v>12</v>
      </c>
      <c r="E122" s="18">
        <v>34.6</v>
      </c>
      <c r="F122" s="18" t="s">
        <v>184</v>
      </c>
      <c r="G122" s="15">
        <v>2.8833333333333302</v>
      </c>
    </row>
    <row r="123" spans="1:9" ht="13.5">
      <c r="A123" s="51" t="s">
        <v>209</v>
      </c>
      <c r="B123" s="53">
        <v>7.2</v>
      </c>
      <c r="C123" s="51">
        <v>17.5</v>
      </c>
      <c r="D123" s="18">
        <v>24</v>
      </c>
      <c r="E123" s="18">
        <v>135.6</v>
      </c>
      <c r="F123" s="18" t="s">
        <v>210</v>
      </c>
      <c r="G123" s="15">
        <v>5.65</v>
      </c>
    </row>
    <row r="124" spans="1:9" ht="13.5">
      <c r="A124" s="53" t="s">
        <v>211</v>
      </c>
      <c r="B124" s="53">
        <v>7.3</v>
      </c>
      <c r="C124" s="51">
        <v>41.7</v>
      </c>
      <c r="D124" s="18">
        <v>24</v>
      </c>
      <c r="E124" s="18">
        <v>199.8</v>
      </c>
      <c r="F124" s="46" t="s">
        <v>190</v>
      </c>
      <c r="G124" s="15">
        <f>E124/D124</f>
        <v>8.3249999999999993</v>
      </c>
    </row>
  </sheetData>
  <phoneticPr fontId="4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5"/>
  <sheetViews>
    <sheetView workbookViewId="0">
      <selection activeCell="H29" sqref="H29"/>
    </sheetView>
  </sheetViews>
  <sheetFormatPr defaultColWidth="8.875" defaultRowHeight="13.5"/>
  <cols>
    <col min="1" max="1" width="15.5" customWidth="1"/>
  </cols>
  <sheetData>
    <row r="1" spans="1:7" ht="18.75">
      <c r="A1" s="151" t="s">
        <v>212</v>
      </c>
      <c r="B1" s="152" t="s">
        <v>213</v>
      </c>
      <c r="C1" s="151" t="s">
        <v>214</v>
      </c>
      <c r="D1" s="151" t="s">
        <v>215</v>
      </c>
      <c r="E1" s="151" t="s">
        <v>216</v>
      </c>
      <c r="F1" s="151" t="s">
        <v>217</v>
      </c>
      <c r="G1" s="151" t="s">
        <v>218</v>
      </c>
    </row>
    <row r="2" spans="1:7">
      <c r="A2" s="153">
        <v>44794.583333333299</v>
      </c>
      <c r="B2">
        <v>0</v>
      </c>
      <c r="C2" s="72">
        <v>24.69</v>
      </c>
      <c r="D2" s="72">
        <v>17.8264603018761</v>
      </c>
      <c r="E2" s="72">
        <v>19.765961170196501</v>
      </c>
      <c r="F2" s="72">
        <v>18.850691616535201</v>
      </c>
      <c r="G2" s="72">
        <v>18.000797927379601</v>
      </c>
    </row>
    <row r="3" spans="1:7">
      <c r="A3" s="154">
        <v>44794.604166666701</v>
      </c>
      <c r="B3">
        <v>0</v>
      </c>
      <c r="C3" s="72">
        <v>24.67</v>
      </c>
      <c r="D3" s="72">
        <v>17.8046688437462</v>
      </c>
      <c r="E3" s="72">
        <v>19.744168221950499</v>
      </c>
      <c r="F3" s="72">
        <v>18.850691616535201</v>
      </c>
      <c r="G3" s="72">
        <v>18.000797927379601</v>
      </c>
    </row>
    <row r="4" spans="1:7">
      <c r="A4" s="154">
        <v>44794.625</v>
      </c>
      <c r="B4">
        <v>0</v>
      </c>
      <c r="C4" s="72">
        <v>24.63</v>
      </c>
      <c r="D4" s="72">
        <v>17.8046688437462</v>
      </c>
      <c r="E4" s="72">
        <v>19.765961170196501</v>
      </c>
      <c r="F4" s="72">
        <v>18.850691616535201</v>
      </c>
      <c r="G4" s="72">
        <v>17.979004979133599</v>
      </c>
    </row>
    <row r="5" spans="1:7">
      <c r="A5" s="154">
        <v>44794.645833333299</v>
      </c>
      <c r="B5">
        <v>0</v>
      </c>
      <c r="C5" s="72">
        <v>24.6</v>
      </c>
      <c r="D5" s="72">
        <v>17.8046688437462</v>
      </c>
      <c r="E5" s="72">
        <v>19.744168221950499</v>
      </c>
      <c r="F5" s="72">
        <v>18.850691616535201</v>
      </c>
      <c r="G5" s="72">
        <v>17.979004979133599</v>
      </c>
    </row>
    <row r="6" spans="1:7">
      <c r="A6" s="154">
        <v>44794.666666666701</v>
      </c>
      <c r="B6">
        <v>0</v>
      </c>
      <c r="C6" s="72">
        <v>24.58</v>
      </c>
      <c r="D6" s="72">
        <v>17.782875895500201</v>
      </c>
      <c r="E6" s="72">
        <v>19.744168221950499</v>
      </c>
      <c r="F6" s="72">
        <v>18.850691616535201</v>
      </c>
      <c r="G6" s="72">
        <v>17.979004979133599</v>
      </c>
    </row>
    <row r="7" spans="1:7">
      <c r="A7" s="154">
        <v>44794.6875</v>
      </c>
      <c r="B7">
        <v>0.4</v>
      </c>
      <c r="C7" s="72">
        <v>24.54</v>
      </c>
      <c r="D7" s="72">
        <v>17.782875895500201</v>
      </c>
      <c r="E7" s="72">
        <v>19.744168221950499</v>
      </c>
      <c r="F7" s="72">
        <v>18.828898668289199</v>
      </c>
      <c r="G7" s="72">
        <v>17.979004979133599</v>
      </c>
    </row>
    <row r="8" spans="1:7">
      <c r="A8" s="154">
        <v>44794.708333333299</v>
      </c>
      <c r="B8">
        <v>1.6</v>
      </c>
      <c r="C8" s="72">
        <v>24.52</v>
      </c>
      <c r="D8" s="72">
        <v>17.782875895500201</v>
      </c>
      <c r="E8" s="72">
        <v>19.744168221950499</v>
      </c>
      <c r="F8" s="72">
        <v>18.828898668289199</v>
      </c>
      <c r="G8" s="72">
        <v>17.979004979133599</v>
      </c>
    </row>
    <row r="9" spans="1:7">
      <c r="A9" s="154">
        <v>44794.729166666701</v>
      </c>
      <c r="B9">
        <v>3.6</v>
      </c>
      <c r="C9" s="72">
        <v>24.49</v>
      </c>
      <c r="D9" s="72">
        <v>17.8046688437462</v>
      </c>
      <c r="E9" s="72">
        <v>19.744168221950499</v>
      </c>
      <c r="F9" s="72">
        <v>18.828898668289199</v>
      </c>
      <c r="G9" s="72">
        <v>17.979004979133599</v>
      </c>
    </row>
    <row r="10" spans="1:7">
      <c r="A10" s="154">
        <v>44794.75</v>
      </c>
      <c r="B10">
        <v>3.2</v>
      </c>
      <c r="C10" s="72">
        <v>24.47</v>
      </c>
      <c r="D10" s="72">
        <v>17.8046688437462</v>
      </c>
      <c r="E10" s="72">
        <v>19.744168221950499</v>
      </c>
      <c r="F10" s="72">
        <v>18.828898668289199</v>
      </c>
      <c r="G10" s="72">
        <v>17.979004979133599</v>
      </c>
    </row>
    <row r="11" spans="1:7">
      <c r="A11" s="154">
        <v>44794.770833333299</v>
      </c>
      <c r="B11">
        <v>4.8</v>
      </c>
      <c r="C11" s="72">
        <v>24.45</v>
      </c>
      <c r="D11" s="72">
        <v>17.8046688437462</v>
      </c>
      <c r="E11" s="72">
        <v>19.744168221950499</v>
      </c>
      <c r="F11" s="72">
        <v>18.828898668289199</v>
      </c>
      <c r="G11" s="72">
        <v>17.979004979133599</v>
      </c>
    </row>
    <row r="12" spans="1:7">
      <c r="A12" s="154">
        <v>44794.791666666701</v>
      </c>
      <c r="B12">
        <v>5.2</v>
      </c>
      <c r="C12" s="72">
        <v>24.43</v>
      </c>
      <c r="D12" s="72">
        <v>17.8264603018761</v>
      </c>
      <c r="E12" s="72">
        <v>19.744168221950499</v>
      </c>
      <c r="F12" s="72">
        <v>18.828898668289199</v>
      </c>
      <c r="G12" s="72">
        <v>17.979004979133599</v>
      </c>
    </row>
    <row r="13" spans="1:7">
      <c r="A13" s="154">
        <v>44794.8125</v>
      </c>
      <c r="B13">
        <v>4.2</v>
      </c>
      <c r="C13" s="72">
        <v>24.43</v>
      </c>
      <c r="D13" s="72">
        <v>17.8264603018761</v>
      </c>
      <c r="E13" s="72">
        <v>19.744168221950499</v>
      </c>
      <c r="F13" s="72">
        <v>18.850691616535201</v>
      </c>
      <c r="G13" s="72">
        <v>17.979004979133599</v>
      </c>
    </row>
    <row r="14" spans="1:7">
      <c r="A14" s="154">
        <v>44794.833333333299</v>
      </c>
      <c r="B14">
        <v>9.8000000000000007</v>
      </c>
      <c r="C14" s="72">
        <v>24.52</v>
      </c>
      <c r="D14" s="72">
        <v>17.848253250122099</v>
      </c>
      <c r="E14" s="72">
        <v>19.744168221950499</v>
      </c>
      <c r="F14" s="72">
        <v>18.850691616535201</v>
      </c>
      <c r="G14" s="72">
        <v>17.979004979133599</v>
      </c>
    </row>
    <row r="15" spans="1:7">
      <c r="A15" s="154">
        <v>44794.854166666701</v>
      </c>
      <c r="B15">
        <v>6.2</v>
      </c>
      <c r="C15" s="72">
        <v>24.65</v>
      </c>
      <c r="D15" s="72">
        <v>17.848253250122099</v>
      </c>
      <c r="E15" s="72">
        <v>19.744168221950499</v>
      </c>
      <c r="F15" s="72">
        <v>18.850691616535201</v>
      </c>
      <c r="G15" s="72">
        <v>17.979004979133599</v>
      </c>
    </row>
    <row r="16" spans="1:7">
      <c r="A16" s="154">
        <v>44794.875</v>
      </c>
      <c r="B16">
        <v>6.8</v>
      </c>
      <c r="C16" s="72">
        <v>25.95</v>
      </c>
      <c r="D16" s="72">
        <v>17.935422062873801</v>
      </c>
      <c r="E16" s="72">
        <v>19.722376763820598</v>
      </c>
      <c r="F16" s="72">
        <v>18.828898668289199</v>
      </c>
      <c r="G16" s="72">
        <v>17.979004979133599</v>
      </c>
    </row>
    <row r="17" spans="1:7">
      <c r="A17" s="154">
        <v>44794.895833333299</v>
      </c>
      <c r="B17">
        <v>3.2</v>
      </c>
      <c r="C17" s="72">
        <v>32.86</v>
      </c>
      <c r="D17" s="72">
        <v>19.7005838155746</v>
      </c>
      <c r="E17" s="72">
        <v>19.722376763820598</v>
      </c>
      <c r="F17" s="72">
        <v>18.828898668289199</v>
      </c>
      <c r="G17" s="72">
        <v>18.000797927379601</v>
      </c>
    </row>
    <row r="18" spans="1:7">
      <c r="A18" s="154">
        <v>44794.916666666701</v>
      </c>
      <c r="B18">
        <v>3.8</v>
      </c>
      <c r="C18" s="72">
        <v>34.340000000000003</v>
      </c>
      <c r="D18" s="72">
        <v>31.2940001487732</v>
      </c>
      <c r="E18" s="72">
        <v>19.722376763820598</v>
      </c>
      <c r="F18" s="72">
        <v>18.828898668289199</v>
      </c>
      <c r="G18" s="72">
        <v>18.000797927379601</v>
      </c>
    </row>
    <row r="19" spans="1:7">
      <c r="A19" s="154">
        <v>44794.9375</v>
      </c>
      <c r="B19">
        <v>3.8</v>
      </c>
      <c r="C19" s="72">
        <v>36.18</v>
      </c>
      <c r="D19" s="72">
        <v>36.698448657989502</v>
      </c>
      <c r="E19" s="72">
        <v>19.722376763820598</v>
      </c>
      <c r="F19" s="72">
        <v>18.807107210159302</v>
      </c>
      <c r="G19" s="72">
        <v>18.000797927379601</v>
      </c>
    </row>
    <row r="20" spans="1:7">
      <c r="A20" s="154">
        <v>44794.958333333299</v>
      </c>
      <c r="B20">
        <v>2.8</v>
      </c>
      <c r="C20" s="72">
        <v>36.72</v>
      </c>
      <c r="D20" s="72">
        <v>37.6355111598969</v>
      </c>
      <c r="E20" s="72">
        <v>19.7005838155746</v>
      </c>
      <c r="F20" s="72">
        <v>18.828898668289199</v>
      </c>
      <c r="G20" s="72">
        <v>18.000797927379601</v>
      </c>
    </row>
    <row r="21" spans="1:7">
      <c r="A21" s="154">
        <v>44794.979166666701</v>
      </c>
      <c r="B21">
        <v>1.4</v>
      </c>
      <c r="C21" s="72">
        <v>36.89</v>
      </c>
      <c r="D21" s="72">
        <v>37.831640243530302</v>
      </c>
      <c r="E21" s="72">
        <v>19.744168221950499</v>
      </c>
      <c r="F21" s="72">
        <v>18.807107210159302</v>
      </c>
      <c r="G21" s="72">
        <v>18.000797927379601</v>
      </c>
    </row>
    <row r="22" spans="1:7">
      <c r="A22" s="154">
        <v>44795</v>
      </c>
      <c r="B22">
        <v>0.2</v>
      </c>
      <c r="C22" s="72">
        <v>36.090000000000003</v>
      </c>
      <c r="D22" s="72">
        <v>38.005977869033799</v>
      </c>
      <c r="E22" s="72">
        <v>20.136426389217402</v>
      </c>
      <c r="F22" s="72">
        <v>18.828898668289199</v>
      </c>
      <c r="G22" s="72">
        <v>18.000797927379601</v>
      </c>
    </row>
    <row r="23" spans="1:7">
      <c r="A23" s="154">
        <v>44795.020833333299</v>
      </c>
      <c r="B23">
        <v>0.2</v>
      </c>
      <c r="C23" s="72">
        <v>36.25</v>
      </c>
      <c r="D23" s="72">
        <v>38.093146681785598</v>
      </c>
      <c r="E23" s="72">
        <v>21.3567867875099</v>
      </c>
      <c r="F23" s="72">
        <v>18.828898668289199</v>
      </c>
      <c r="G23" s="72">
        <v>18.000797927379601</v>
      </c>
    </row>
    <row r="24" spans="1:7">
      <c r="A24" s="154">
        <v>44795.041666666701</v>
      </c>
      <c r="B24">
        <v>0</v>
      </c>
      <c r="C24" s="72">
        <v>36.04</v>
      </c>
      <c r="D24" s="72">
        <v>38.093146681785598</v>
      </c>
      <c r="E24" s="72">
        <v>28.4610211849213</v>
      </c>
      <c r="F24" s="72">
        <v>18.850691616535201</v>
      </c>
      <c r="G24" s="72">
        <v>18.000797927379601</v>
      </c>
    </row>
    <row r="25" spans="1:7">
      <c r="A25" s="154">
        <v>44795.0625</v>
      </c>
      <c r="B25">
        <v>0</v>
      </c>
      <c r="C25" s="72">
        <v>36.020000000000003</v>
      </c>
      <c r="D25" s="72">
        <v>38.267484307289102</v>
      </c>
      <c r="E25" s="72">
        <v>33.843681216239901</v>
      </c>
      <c r="F25" s="72">
        <v>19.330118596553799</v>
      </c>
      <c r="G25" s="72">
        <v>18.000797927379601</v>
      </c>
    </row>
    <row r="26" spans="1:7">
      <c r="A26" s="154">
        <v>44795.083333333299</v>
      </c>
      <c r="B26">
        <v>0</v>
      </c>
      <c r="C26" s="72">
        <v>35.39</v>
      </c>
      <c r="D26" s="72">
        <v>38.289275765418999</v>
      </c>
      <c r="E26" s="72">
        <v>34.192353487014799</v>
      </c>
      <c r="F26" s="72">
        <v>22.010549902916001</v>
      </c>
      <c r="G26" s="72">
        <v>18.000797927379601</v>
      </c>
    </row>
    <row r="27" spans="1:7">
      <c r="A27" s="154">
        <v>44795.104166666701</v>
      </c>
      <c r="B27">
        <v>0</v>
      </c>
      <c r="C27" s="72">
        <v>34.28</v>
      </c>
      <c r="D27" s="72">
        <v>38.223898410797098</v>
      </c>
      <c r="E27" s="72">
        <v>34.301313757896402</v>
      </c>
      <c r="F27" s="72">
        <v>26.303601264953599</v>
      </c>
      <c r="G27" s="72">
        <v>18.000797927379601</v>
      </c>
    </row>
    <row r="28" spans="1:7">
      <c r="A28" s="154">
        <v>44795.125</v>
      </c>
      <c r="B28">
        <v>0</v>
      </c>
      <c r="C28" s="72">
        <v>33.409999999999997</v>
      </c>
      <c r="D28" s="72">
        <v>38.114938139915502</v>
      </c>
      <c r="E28" s="72">
        <v>34.279522299766498</v>
      </c>
      <c r="F28" s="72">
        <v>28.090557456016501</v>
      </c>
      <c r="G28" s="72">
        <v>18.022589385509502</v>
      </c>
    </row>
    <row r="29" spans="1:7">
      <c r="A29" s="154">
        <v>44795.145833333299</v>
      </c>
      <c r="B29">
        <v>0</v>
      </c>
      <c r="C29" s="72">
        <v>32.39</v>
      </c>
      <c r="D29" s="72">
        <v>37.809848785400398</v>
      </c>
      <c r="E29" s="72">
        <v>34.235939383506803</v>
      </c>
      <c r="F29" s="72">
        <v>29.4198751449585</v>
      </c>
      <c r="G29" s="72">
        <v>18.022589385509502</v>
      </c>
    </row>
    <row r="30" spans="1:7">
      <c r="A30" s="154">
        <v>44795.166666666701</v>
      </c>
      <c r="B30">
        <v>0</v>
      </c>
      <c r="C30" s="72">
        <v>32.270000000000003</v>
      </c>
      <c r="D30" s="72">
        <v>37.570133805274999</v>
      </c>
      <c r="E30" s="72">
        <v>34.235939383506803</v>
      </c>
      <c r="F30" s="72">
        <v>30.4223150014877</v>
      </c>
      <c r="G30" s="72">
        <v>18.000797927379601</v>
      </c>
    </row>
    <row r="31" spans="1:7">
      <c r="A31" s="154">
        <v>44795.1875</v>
      </c>
      <c r="B31">
        <v>0</v>
      </c>
      <c r="C31" s="72">
        <v>31.9</v>
      </c>
      <c r="D31" s="72">
        <v>37.395799160003698</v>
      </c>
      <c r="E31" s="72">
        <v>34.170562028884902</v>
      </c>
      <c r="F31" s="72">
        <v>31.185039877891501</v>
      </c>
      <c r="G31" s="72">
        <v>18.022589385509502</v>
      </c>
    </row>
    <row r="32" spans="1:7">
      <c r="A32" s="154">
        <v>44795.208333333299</v>
      </c>
      <c r="B32">
        <v>0</v>
      </c>
      <c r="C32" s="72">
        <v>31.58</v>
      </c>
      <c r="D32" s="72">
        <v>37.112501263618498</v>
      </c>
      <c r="E32" s="72">
        <v>34.126976132392898</v>
      </c>
      <c r="F32" s="72">
        <v>31.68625831604</v>
      </c>
      <c r="G32" s="72">
        <v>18.000797927379601</v>
      </c>
    </row>
    <row r="33" spans="1:7">
      <c r="A33" s="154">
        <v>44795.229166666701</v>
      </c>
      <c r="B33">
        <v>0</v>
      </c>
      <c r="C33" s="72">
        <v>31.2940001487732</v>
      </c>
      <c r="D33" s="72">
        <v>36.938163638114901</v>
      </c>
      <c r="E33" s="72">
        <v>33.996224403381298</v>
      </c>
      <c r="F33" s="72">
        <v>32.056725025177002</v>
      </c>
      <c r="G33" s="72">
        <v>18.022589385509502</v>
      </c>
    </row>
    <row r="34" spans="1:7">
      <c r="A34" s="154">
        <v>44795.25</v>
      </c>
      <c r="B34">
        <v>0</v>
      </c>
      <c r="C34" s="72">
        <v>31.076079607009898</v>
      </c>
      <c r="D34" s="72">
        <v>36.763826012611403</v>
      </c>
      <c r="E34" s="72">
        <v>33.865472674369798</v>
      </c>
      <c r="F34" s="72">
        <v>32.274645566940301</v>
      </c>
      <c r="G34" s="72">
        <v>18.022589385509502</v>
      </c>
    </row>
    <row r="35" spans="1:7">
      <c r="A35" s="154">
        <v>44795.270833333299</v>
      </c>
      <c r="B35">
        <v>0</v>
      </c>
      <c r="C35" s="72">
        <v>30.858156085014301</v>
      </c>
      <c r="D35" s="72">
        <v>36.567696928978002</v>
      </c>
      <c r="E35" s="72">
        <v>33.843681216239901</v>
      </c>
      <c r="F35" s="72">
        <v>32.405400276184103</v>
      </c>
      <c r="G35" s="72">
        <v>18.022589385509502</v>
      </c>
    </row>
    <row r="36" spans="1:7">
      <c r="A36" s="154">
        <v>44795.291666666701</v>
      </c>
      <c r="B36">
        <v>0</v>
      </c>
      <c r="C36" s="72">
        <v>30.662027001380899</v>
      </c>
      <c r="D36" s="72">
        <v>36.436945199966402</v>
      </c>
      <c r="E36" s="72">
        <v>33.800095319747903</v>
      </c>
      <c r="F36" s="72">
        <v>32.492566108703599</v>
      </c>
      <c r="G36" s="72">
        <v>18.022589385509502</v>
      </c>
    </row>
    <row r="37" spans="1:7">
      <c r="A37" s="154">
        <v>44795.3125</v>
      </c>
      <c r="B37">
        <v>0</v>
      </c>
      <c r="C37" s="72">
        <v>30.509483814239498</v>
      </c>
      <c r="D37" s="72">
        <v>36.306190490722699</v>
      </c>
      <c r="E37" s="72">
        <v>33.778303861617999</v>
      </c>
      <c r="F37" s="72">
        <v>32.5579434633255</v>
      </c>
      <c r="G37" s="72">
        <v>18.022589385509502</v>
      </c>
    </row>
    <row r="38" spans="1:7">
      <c r="A38" s="154">
        <v>44795.333333333299</v>
      </c>
      <c r="B38">
        <v>0</v>
      </c>
      <c r="C38" s="72">
        <v>30.356937646865799</v>
      </c>
      <c r="D38" s="72">
        <v>36.175438761711099</v>
      </c>
      <c r="E38" s="72">
        <v>33.756512403488202</v>
      </c>
      <c r="F38" s="72">
        <v>32.623320817947402</v>
      </c>
      <c r="G38" s="72">
        <v>18.022589385509502</v>
      </c>
    </row>
    <row r="39" spans="1:7">
      <c r="A39" s="154">
        <v>44795.354166666701</v>
      </c>
      <c r="B39">
        <v>0</v>
      </c>
      <c r="C39" s="72">
        <v>30.226185917854298</v>
      </c>
      <c r="D39" s="72">
        <v>36.044684052467296</v>
      </c>
      <c r="E39" s="72">
        <v>33.712926506996197</v>
      </c>
      <c r="F39" s="72">
        <v>32.666903734207203</v>
      </c>
      <c r="G39" s="72">
        <v>18.022589385509502</v>
      </c>
    </row>
    <row r="40" spans="1:7">
      <c r="A40" s="154">
        <v>44795.375</v>
      </c>
      <c r="B40">
        <v>0</v>
      </c>
      <c r="C40" s="72">
        <v>30.095431208610499</v>
      </c>
      <c r="D40" s="72">
        <v>35.826763510703998</v>
      </c>
      <c r="E40" s="72">
        <v>33.6911350488663</v>
      </c>
      <c r="F40" s="72">
        <v>32.732281088828998</v>
      </c>
      <c r="G40" s="72">
        <v>18.022589385509502</v>
      </c>
    </row>
    <row r="41" spans="1:7">
      <c r="A41" s="154">
        <v>44795.395833333299</v>
      </c>
      <c r="B41">
        <v>0</v>
      </c>
      <c r="C41" s="72">
        <v>29.9864709377289</v>
      </c>
      <c r="D41" s="72">
        <v>35.717803239822402</v>
      </c>
      <c r="E41" s="72">
        <v>33.669343590736403</v>
      </c>
      <c r="F41" s="72">
        <v>32.754072546958902</v>
      </c>
      <c r="G41" s="72">
        <v>18.022589385509502</v>
      </c>
    </row>
    <row r="42" spans="1:7">
      <c r="A42" s="154">
        <v>44795.416666666701</v>
      </c>
      <c r="B42">
        <v>0</v>
      </c>
      <c r="C42" s="72">
        <v>29.877510666847201</v>
      </c>
      <c r="D42" s="72">
        <v>35.587051510810902</v>
      </c>
      <c r="E42" s="72">
        <v>33.625757694244399</v>
      </c>
      <c r="F42" s="72">
        <v>32.797658443450899</v>
      </c>
      <c r="G42" s="72">
        <v>18.022589385509502</v>
      </c>
    </row>
    <row r="43" spans="1:7">
      <c r="A43" s="154">
        <v>44795.4375</v>
      </c>
      <c r="B43">
        <v>0</v>
      </c>
      <c r="C43" s="72">
        <v>29.768550395965601</v>
      </c>
      <c r="D43" s="72">
        <v>35.434505343437202</v>
      </c>
      <c r="E43" s="72">
        <v>33.603966236114502</v>
      </c>
      <c r="F43" s="72">
        <v>32.819449901580803</v>
      </c>
      <c r="G43" s="72">
        <v>18.022589385509502</v>
      </c>
    </row>
    <row r="44" spans="1:7">
      <c r="A44" s="154">
        <v>44795.458333333299</v>
      </c>
      <c r="B44">
        <v>0</v>
      </c>
      <c r="C44" s="72">
        <v>29.659590125083898</v>
      </c>
      <c r="D44" s="72">
        <v>35.216584801673903</v>
      </c>
      <c r="E44" s="72">
        <v>33.582174777984598</v>
      </c>
      <c r="F44" s="72">
        <v>32.8412413597107</v>
      </c>
      <c r="G44" s="72">
        <v>18.022589385509502</v>
      </c>
    </row>
    <row r="45" spans="1:7">
      <c r="A45" s="154">
        <v>44795.479166666701</v>
      </c>
      <c r="B45">
        <v>0</v>
      </c>
      <c r="C45" s="72">
        <v>29.550629854202299</v>
      </c>
      <c r="D45" s="72">
        <v>35.020455718040502</v>
      </c>
      <c r="E45" s="72">
        <v>33.538588881492601</v>
      </c>
      <c r="F45" s="72">
        <v>32.863032817840597</v>
      </c>
      <c r="G45" s="72">
        <v>18.022589385509502</v>
      </c>
    </row>
    <row r="46" spans="1:7">
      <c r="A46" s="154">
        <v>44795.5</v>
      </c>
      <c r="B46">
        <v>0</v>
      </c>
      <c r="C46" s="72">
        <v>29.4634610414505</v>
      </c>
      <c r="D46" s="72">
        <v>34.867909550666802</v>
      </c>
      <c r="E46" s="72">
        <v>33.516797423362704</v>
      </c>
      <c r="F46" s="72">
        <v>32.863032817840597</v>
      </c>
      <c r="G46" s="72">
        <v>18.022589385509502</v>
      </c>
    </row>
    <row r="47" spans="1:7">
      <c r="A47" s="154">
        <v>44795.520833333299</v>
      </c>
      <c r="B47">
        <v>0</v>
      </c>
      <c r="C47" s="72">
        <v>29.354500770568801</v>
      </c>
      <c r="D47" s="72">
        <v>34.6717804670334</v>
      </c>
      <c r="E47" s="72">
        <v>33.495005965232799</v>
      </c>
      <c r="F47" s="72">
        <v>32.863032817840597</v>
      </c>
      <c r="G47" s="72">
        <v>18.022589385509502</v>
      </c>
    </row>
    <row r="48" spans="1:7">
      <c r="A48" s="154">
        <v>44795.541666666701</v>
      </c>
      <c r="B48">
        <v>0</v>
      </c>
      <c r="C48" s="72">
        <v>29.245540499687198</v>
      </c>
      <c r="D48" s="72">
        <v>34.475651383399999</v>
      </c>
      <c r="E48" s="72">
        <v>33.451420068740802</v>
      </c>
      <c r="F48" s="72">
        <v>32.884827256202698</v>
      </c>
      <c r="G48" s="72">
        <v>18.000797927379601</v>
      </c>
    </row>
    <row r="49" spans="1:7">
      <c r="A49" s="154">
        <v>44795.5625</v>
      </c>
      <c r="B49">
        <v>0</v>
      </c>
      <c r="C49" s="72">
        <v>29.1583716869354</v>
      </c>
      <c r="D49" s="72">
        <v>34.301313757896402</v>
      </c>
      <c r="E49" s="72">
        <v>33.4078371524811</v>
      </c>
      <c r="F49" s="72">
        <v>32.884827256202698</v>
      </c>
      <c r="G49" s="72">
        <v>18.000797927379601</v>
      </c>
    </row>
    <row r="50" spans="1:7">
      <c r="A50" s="154">
        <v>44795.583333333299</v>
      </c>
      <c r="B50">
        <v>0</v>
      </c>
      <c r="C50" s="72">
        <v>29.0494114160538</v>
      </c>
      <c r="D50" s="72">
        <v>34.148770570754998</v>
      </c>
      <c r="E50" s="72">
        <v>33.386045694351203</v>
      </c>
      <c r="F50" s="72">
        <v>32.884827256202698</v>
      </c>
      <c r="G50" s="72">
        <v>18.000797927379601</v>
      </c>
    </row>
    <row r="51" spans="1:7">
      <c r="A51" s="154">
        <v>44795.604166666701</v>
      </c>
      <c r="B51">
        <v>0</v>
      </c>
      <c r="C51" s="72">
        <v>28.962242603301998</v>
      </c>
      <c r="D51" s="72">
        <v>34.018015861511202</v>
      </c>
      <c r="E51" s="72">
        <v>33.342459797859199</v>
      </c>
      <c r="F51" s="72">
        <v>32.884827256202698</v>
      </c>
      <c r="G51" s="72">
        <v>18.000797927379601</v>
      </c>
    </row>
    <row r="52" spans="1:7">
      <c r="A52" s="154">
        <v>44795.625</v>
      </c>
      <c r="B52">
        <v>0</v>
      </c>
      <c r="C52" s="72">
        <v>28.8750737905502</v>
      </c>
      <c r="D52" s="72">
        <v>33.843681216239901</v>
      </c>
      <c r="E52" s="72">
        <v>33.320668339729302</v>
      </c>
      <c r="F52" s="72">
        <v>32.863032817840597</v>
      </c>
      <c r="G52" s="72">
        <v>18.000797927379601</v>
      </c>
    </row>
    <row r="53" spans="1:7">
      <c r="A53" s="154">
        <v>44795.645833333299</v>
      </c>
      <c r="B53">
        <v>0</v>
      </c>
      <c r="C53" s="72">
        <v>28.787904977798501</v>
      </c>
      <c r="D53" s="72">
        <v>33.669343590736403</v>
      </c>
      <c r="E53" s="72">
        <v>33.298876881599398</v>
      </c>
      <c r="F53" s="72">
        <v>32.863032817840597</v>
      </c>
      <c r="G53" s="72">
        <v>18.000797927379601</v>
      </c>
    </row>
    <row r="54" spans="1:7">
      <c r="A54" s="154">
        <v>44795.666666666701</v>
      </c>
      <c r="B54">
        <v>0</v>
      </c>
      <c r="C54" s="72">
        <v>28.7225276231766</v>
      </c>
      <c r="D54" s="72">
        <v>33.582174777984598</v>
      </c>
      <c r="E54" s="72">
        <v>33.255290985107401</v>
      </c>
      <c r="F54" s="72">
        <v>32.863032817840597</v>
      </c>
      <c r="G54" s="72">
        <v>18.000797927379601</v>
      </c>
    </row>
    <row r="55" spans="1:7">
      <c r="A55" s="154">
        <v>44795.6875</v>
      </c>
      <c r="B55">
        <v>0</v>
      </c>
      <c r="C55" s="72">
        <v>28.635358810424801</v>
      </c>
      <c r="D55" s="72">
        <v>33.473214507103002</v>
      </c>
      <c r="E55" s="72">
        <v>33.233499526977504</v>
      </c>
      <c r="F55" s="72">
        <v>32.8412413597107</v>
      </c>
      <c r="G55" s="72">
        <v>18.000797927379601</v>
      </c>
    </row>
    <row r="56" spans="1:7">
      <c r="A56" s="154">
        <v>44795.708333333299</v>
      </c>
      <c r="B56">
        <v>0</v>
      </c>
      <c r="C56" s="72">
        <v>28.569984436035199</v>
      </c>
      <c r="D56" s="72">
        <v>33.342459797859199</v>
      </c>
      <c r="E56" s="72">
        <v>33.211708068847699</v>
      </c>
      <c r="F56" s="72">
        <v>32.8412413597107</v>
      </c>
      <c r="G56" s="72">
        <v>18.000797927379601</v>
      </c>
    </row>
    <row r="57" spans="1:7">
      <c r="A57" s="154">
        <v>44795.729166666701</v>
      </c>
      <c r="B57">
        <v>0</v>
      </c>
      <c r="C57" s="72">
        <v>28.526398539543202</v>
      </c>
      <c r="D57" s="72">
        <v>33.211708068847699</v>
      </c>
      <c r="E57" s="72">
        <v>33.189916610717802</v>
      </c>
      <c r="F57" s="72">
        <v>32.8412413597107</v>
      </c>
      <c r="G57" s="72">
        <v>17.979004979133599</v>
      </c>
    </row>
    <row r="58" spans="1:7">
      <c r="A58" s="154">
        <v>44795.75</v>
      </c>
      <c r="B58">
        <v>0</v>
      </c>
      <c r="C58" s="72">
        <v>28.4610211849213</v>
      </c>
      <c r="D58" s="72">
        <v>33.1245392560959</v>
      </c>
      <c r="E58" s="72">
        <v>33.146330714225797</v>
      </c>
      <c r="F58" s="72">
        <v>32.819449901580803</v>
      </c>
      <c r="G58" s="72">
        <v>17.979004979133599</v>
      </c>
    </row>
    <row r="59" spans="1:7">
      <c r="A59" s="154">
        <v>44795.770833333299</v>
      </c>
      <c r="B59">
        <v>0</v>
      </c>
      <c r="C59" s="72">
        <v>28.395646810531598</v>
      </c>
      <c r="D59" s="72">
        <v>33.037370443344102</v>
      </c>
      <c r="E59" s="72">
        <v>33.1245392560959</v>
      </c>
      <c r="F59" s="72">
        <v>32.819449901580803</v>
      </c>
      <c r="G59" s="72">
        <v>17.979004979133599</v>
      </c>
    </row>
    <row r="60" spans="1:7">
      <c r="A60" s="154">
        <v>44795.791666666701</v>
      </c>
      <c r="B60">
        <v>0</v>
      </c>
      <c r="C60" s="72">
        <v>28.352060914039601</v>
      </c>
      <c r="D60" s="72">
        <v>32.950201630592296</v>
      </c>
      <c r="E60" s="72">
        <v>33.102747797966003</v>
      </c>
      <c r="F60" s="72">
        <v>32.819449901580803</v>
      </c>
      <c r="G60" s="72">
        <v>17.979004979133599</v>
      </c>
    </row>
    <row r="61" spans="1:7">
      <c r="A61" s="154">
        <v>44795.8125</v>
      </c>
      <c r="B61">
        <v>0</v>
      </c>
      <c r="C61" s="72">
        <v>28.3084779977798</v>
      </c>
      <c r="D61" s="72">
        <v>32.884827256202698</v>
      </c>
      <c r="E61" s="72">
        <v>33.102747797966003</v>
      </c>
      <c r="F61" s="72">
        <v>32.819449901580803</v>
      </c>
      <c r="G61" s="72">
        <v>17.979004979133599</v>
      </c>
    </row>
    <row r="62" spans="1:7">
      <c r="A62" s="154">
        <v>44795.833333333299</v>
      </c>
      <c r="B62">
        <v>0</v>
      </c>
      <c r="C62" s="72">
        <v>28.264892101287799</v>
      </c>
      <c r="D62" s="72">
        <v>32.819449901580803</v>
      </c>
      <c r="E62" s="72">
        <v>33.080956339836099</v>
      </c>
      <c r="F62" s="72">
        <v>32.797658443450899</v>
      </c>
      <c r="G62" s="72">
        <v>17.979004979133599</v>
      </c>
    </row>
    <row r="63" spans="1:7">
      <c r="A63" s="154">
        <v>44795.854166666701</v>
      </c>
      <c r="B63">
        <v>0</v>
      </c>
      <c r="C63" s="72">
        <v>28.243100643158002</v>
      </c>
      <c r="D63" s="72">
        <v>32.754072546958902</v>
      </c>
      <c r="E63" s="72">
        <v>33.059161901473999</v>
      </c>
      <c r="F63" s="72">
        <v>32.819449901580803</v>
      </c>
      <c r="G63" s="72">
        <v>17.979004979133599</v>
      </c>
    </row>
    <row r="64" spans="1:7">
      <c r="A64" s="154">
        <v>44795.875</v>
      </c>
      <c r="B64">
        <v>0</v>
      </c>
      <c r="C64" s="72">
        <v>28.1995177268982</v>
      </c>
      <c r="D64" s="72">
        <v>32.7104896306992</v>
      </c>
      <c r="E64" s="72">
        <v>33.037370443344102</v>
      </c>
      <c r="F64" s="72">
        <v>32.797658443450899</v>
      </c>
      <c r="G64" s="72">
        <v>17.979004979133599</v>
      </c>
    </row>
    <row r="65" spans="1:7">
      <c r="A65" s="154">
        <v>44795.895833333299</v>
      </c>
      <c r="B65">
        <v>0</v>
      </c>
      <c r="C65" s="72">
        <v>28.1559318304062</v>
      </c>
      <c r="D65" s="72">
        <v>32.645112276077299</v>
      </c>
      <c r="E65" s="72">
        <v>33.037370443344102</v>
      </c>
      <c r="F65" s="72">
        <v>32.797658443450899</v>
      </c>
      <c r="G65" s="72">
        <v>17.979004979133599</v>
      </c>
    </row>
    <row r="66" spans="1:7">
      <c r="A66" s="154">
        <v>44795.916666666701</v>
      </c>
      <c r="B66">
        <v>0</v>
      </c>
      <c r="C66" s="72">
        <v>28.134140372276299</v>
      </c>
      <c r="D66" s="72">
        <v>32.601529359817498</v>
      </c>
      <c r="E66" s="72">
        <v>33.037370443344102</v>
      </c>
      <c r="F66" s="72">
        <v>32.797658443450899</v>
      </c>
      <c r="G66" s="72">
        <v>17.979004979133599</v>
      </c>
    </row>
    <row r="67" spans="1:7">
      <c r="A67" s="154">
        <v>44795.9375</v>
      </c>
      <c r="B67">
        <v>0</v>
      </c>
      <c r="C67" s="72">
        <v>28.090557456016501</v>
      </c>
      <c r="D67" s="72">
        <v>32.536152005195603</v>
      </c>
      <c r="E67" s="72">
        <v>33.015578985214198</v>
      </c>
      <c r="F67" s="72">
        <v>32.797658443450899</v>
      </c>
      <c r="G67" s="72">
        <v>17.979004979133599</v>
      </c>
    </row>
    <row r="68" spans="1:7">
      <c r="A68" s="154">
        <v>44795.958333333299</v>
      </c>
      <c r="B68">
        <v>0</v>
      </c>
      <c r="C68" s="72">
        <v>28.068763017654401</v>
      </c>
      <c r="D68" s="72">
        <v>32.492566108703599</v>
      </c>
      <c r="E68" s="72">
        <v>32.9937875270844</v>
      </c>
      <c r="F68" s="72">
        <v>32.797658443450899</v>
      </c>
      <c r="G68" s="72">
        <v>17.979004979133599</v>
      </c>
    </row>
    <row r="69" spans="1:7">
      <c r="A69" s="154">
        <v>44795.979166666701</v>
      </c>
      <c r="B69">
        <v>0</v>
      </c>
      <c r="C69" s="72">
        <v>28.0251801013947</v>
      </c>
      <c r="D69" s="72">
        <v>32.448983192443798</v>
      </c>
      <c r="E69" s="72">
        <v>32.971993088722201</v>
      </c>
      <c r="F69" s="72">
        <v>32.775864005088799</v>
      </c>
      <c r="G69" s="72">
        <v>17.979004979133599</v>
      </c>
    </row>
    <row r="70" spans="1:7">
      <c r="A70" s="154">
        <v>44796</v>
      </c>
      <c r="B70">
        <v>0</v>
      </c>
      <c r="C70" s="72">
        <v>28.003388643264799</v>
      </c>
      <c r="D70" s="72">
        <v>32.383605837822003</v>
      </c>
      <c r="E70" s="72">
        <v>32.971993088722201</v>
      </c>
      <c r="F70" s="72">
        <v>32.775864005088799</v>
      </c>
      <c r="G70" s="72">
        <v>17.979004979133599</v>
      </c>
    </row>
    <row r="71" spans="1:7">
      <c r="A71" s="154">
        <v>44796.020833333299</v>
      </c>
      <c r="B71">
        <v>0</v>
      </c>
      <c r="C71" s="72">
        <v>27.981594204902599</v>
      </c>
      <c r="D71" s="72">
        <v>32.318231463432298</v>
      </c>
      <c r="E71" s="72">
        <v>32.971993088722201</v>
      </c>
      <c r="F71" s="72">
        <v>32.775864005088799</v>
      </c>
      <c r="G71" s="72">
        <v>17.979004979133599</v>
      </c>
    </row>
    <row r="72" spans="1:7">
      <c r="A72" s="154">
        <v>44796.041666666701</v>
      </c>
      <c r="B72">
        <v>0</v>
      </c>
      <c r="C72" s="72">
        <v>27.938011288642901</v>
      </c>
      <c r="D72" s="72">
        <v>32.274645566940301</v>
      </c>
      <c r="E72" s="72">
        <v>32.950201630592296</v>
      </c>
      <c r="F72" s="72">
        <v>32.775864005088799</v>
      </c>
      <c r="G72" s="72">
        <v>17.979004979133599</v>
      </c>
    </row>
    <row r="73" spans="1:7">
      <c r="A73" s="154">
        <v>44796.0625</v>
      </c>
      <c r="B73">
        <v>0</v>
      </c>
      <c r="C73" s="72">
        <v>27.916219830513</v>
      </c>
      <c r="D73" s="72">
        <v>32.231062650680499</v>
      </c>
      <c r="E73" s="72">
        <v>32.928410172462499</v>
      </c>
      <c r="F73" s="72">
        <v>32.754072546958902</v>
      </c>
      <c r="G73" s="72">
        <v>17.979004979133599</v>
      </c>
    </row>
    <row r="74" spans="1:7">
      <c r="A74" s="154">
        <v>44796.083333333299</v>
      </c>
      <c r="B74">
        <v>0</v>
      </c>
      <c r="C74" s="72">
        <v>27.8944283723831</v>
      </c>
      <c r="D74" s="72">
        <v>32.165685296058697</v>
      </c>
      <c r="E74" s="72">
        <v>32.906618714332602</v>
      </c>
      <c r="F74" s="72">
        <v>32.775864005088799</v>
      </c>
      <c r="G74" s="72">
        <v>18.000797927379601</v>
      </c>
    </row>
    <row r="75" spans="1:7">
      <c r="A75" s="154">
        <v>44796.104166666701</v>
      </c>
      <c r="B75">
        <v>0</v>
      </c>
      <c r="C75" s="72">
        <v>27.872633934021</v>
      </c>
      <c r="D75" s="72">
        <v>32.122102379798903</v>
      </c>
      <c r="E75" s="72">
        <v>32.906618714332602</v>
      </c>
      <c r="F75" s="72">
        <v>32.754072546958902</v>
      </c>
      <c r="G75" s="72">
        <v>18.000797927379601</v>
      </c>
    </row>
    <row r="76" spans="1:7">
      <c r="A76" s="154">
        <v>44796.125</v>
      </c>
      <c r="B76">
        <v>0</v>
      </c>
      <c r="C76" s="72">
        <v>27.829051017761198</v>
      </c>
      <c r="D76" s="72">
        <v>32.100307941436803</v>
      </c>
      <c r="E76" s="72">
        <v>32.884827256202698</v>
      </c>
      <c r="F76" s="72">
        <v>32.754072546958902</v>
      </c>
      <c r="G76" s="72">
        <v>18.000797927379601</v>
      </c>
    </row>
    <row r="77" spans="1:7">
      <c r="A77" s="154">
        <v>44796.145833333299</v>
      </c>
      <c r="B77">
        <v>0</v>
      </c>
      <c r="C77" s="72">
        <v>27.807259559631301</v>
      </c>
      <c r="D77" s="72">
        <v>32.056725025177002</v>
      </c>
      <c r="E77" s="72">
        <v>32.884827256202698</v>
      </c>
      <c r="F77" s="72">
        <v>32.754072546958902</v>
      </c>
      <c r="G77" s="72">
        <v>18.000797927379601</v>
      </c>
    </row>
    <row r="78" spans="1:7">
      <c r="A78" s="154">
        <v>44796.166666666701</v>
      </c>
      <c r="B78">
        <v>0</v>
      </c>
      <c r="C78" s="72">
        <v>27.785465121269201</v>
      </c>
      <c r="D78" s="72">
        <v>32.013139128684998</v>
      </c>
      <c r="E78" s="72">
        <v>32.863032817840597</v>
      </c>
      <c r="F78" s="72">
        <v>32.754072546958902</v>
      </c>
      <c r="G78" s="72">
        <v>18.000797927379601</v>
      </c>
    </row>
    <row r="79" spans="1:7">
      <c r="A79" s="154">
        <v>44796.1875</v>
      </c>
      <c r="B79">
        <v>0</v>
      </c>
      <c r="C79" s="72">
        <v>27.763673663139301</v>
      </c>
      <c r="D79" s="72">
        <v>31.9695562124252</v>
      </c>
      <c r="E79" s="72">
        <v>32.8412413597107</v>
      </c>
      <c r="F79" s="72">
        <v>32.732281088828998</v>
      </c>
      <c r="G79" s="72">
        <v>18.000797927379601</v>
      </c>
    </row>
    <row r="80" spans="1:7">
      <c r="A80" s="154">
        <v>44796.208333333299</v>
      </c>
      <c r="B80">
        <v>0</v>
      </c>
      <c r="C80" s="72">
        <v>27.7418822050095</v>
      </c>
      <c r="D80" s="72">
        <v>31.947764754295299</v>
      </c>
      <c r="E80" s="72">
        <v>32.8412413597107</v>
      </c>
      <c r="F80" s="72">
        <v>32.732281088828998</v>
      </c>
      <c r="G80" s="72">
        <v>18.000797927379601</v>
      </c>
    </row>
    <row r="81" spans="1:7">
      <c r="A81" s="154">
        <v>44796.229166666701</v>
      </c>
      <c r="B81">
        <v>0</v>
      </c>
      <c r="C81" s="72">
        <v>27.720090746879599</v>
      </c>
      <c r="D81" s="72">
        <v>31.904178857803299</v>
      </c>
      <c r="E81" s="72">
        <v>32.819449901580803</v>
      </c>
      <c r="F81" s="72">
        <v>32.732281088828998</v>
      </c>
      <c r="G81" s="72">
        <v>18.000797927379601</v>
      </c>
    </row>
    <row r="82" spans="1:7">
      <c r="A82" s="154">
        <v>44796.25</v>
      </c>
      <c r="B82">
        <v>0</v>
      </c>
      <c r="C82" s="72">
        <v>27.698296308517499</v>
      </c>
      <c r="D82" s="72">
        <v>31.8605959415436</v>
      </c>
      <c r="E82" s="72">
        <v>32.819449901580803</v>
      </c>
      <c r="F82" s="72">
        <v>32.7104896306992</v>
      </c>
      <c r="G82" s="72">
        <v>18.000797927379601</v>
      </c>
    </row>
    <row r="83" spans="1:7">
      <c r="A83" s="154">
        <v>44796.270833333299</v>
      </c>
      <c r="B83">
        <v>0</v>
      </c>
      <c r="C83" s="72">
        <v>27.676504850387602</v>
      </c>
      <c r="D83" s="72">
        <v>31.8388044834137</v>
      </c>
      <c r="E83" s="72">
        <v>32.797658443450899</v>
      </c>
      <c r="F83" s="72">
        <v>32.7104896306992</v>
      </c>
      <c r="G83" s="72">
        <v>18.000797927379601</v>
      </c>
    </row>
    <row r="84" spans="1:7">
      <c r="A84" s="154">
        <v>44796.291666666701</v>
      </c>
      <c r="B84">
        <v>0</v>
      </c>
      <c r="C84" s="72">
        <v>27.654713392257701</v>
      </c>
      <c r="D84" s="72">
        <v>31.795218586921699</v>
      </c>
      <c r="E84" s="72">
        <v>32.797658443450899</v>
      </c>
      <c r="F84" s="72">
        <v>32.7104896306992</v>
      </c>
      <c r="G84" s="72">
        <v>18.000797927379601</v>
      </c>
    </row>
    <row r="85" spans="1:7">
      <c r="A85" s="154">
        <v>44796.3125</v>
      </c>
      <c r="B85">
        <v>0</v>
      </c>
      <c r="C85" s="72">
        <v>27.632921934127801</v>
      </c>
      <c r="D85" s="72">
        <v>31.751635670661901</v>
      </c>
      <c r="E85" s="72">
        <v>32.775864005088799</v>
      </c>
      <c r="F85" s="72">
        <v>32.688695192337001</v>
      </c>
      <c r="G85" s="72">
        <v>18.000797927379601</v>
      </c>
    </row>
    <row r="86" spans="1:7">
      <c r="A86" s="154">
        <v>44796.333333333299</v>
      </c>
      <c r="B86">
        <v>0</v>
      </c>
      <c r="C86" s="72">
        <v>27.6111304759979</v>
      </c>
      <c r="D86" s="72">
        <v>31.729841232299801</v>
      </c>
      <c r="E86" s="72">
        <v>32.775864005088799</v>
      </c>
      <c r="F86" s="72">
        <v>32.688695192337001</v>
      </c>
      <c r="G86" s="72">
        <v>18.000797927379601</v>
      </c>
    </row>
    <row r="87" spans="1:7">
      <c r="A87" s="154">
        <v>44796.354166666701</v>
      </c>
      <c r="B87">
        <v>0</v>
      </c>
      <c r="C87" s="72">
        <v>27.5893360376358</v>
      </c>
      <c r="D87" s="72">
        <v>31.68625831604</v>
      </c>
      <c r="E87" s="72">
        <v>32.754072546958902</v>
      </c>
      <c r="F87" s="72">
        <v>32.666903734207203</v>
      </c>
      <c r="G87" s="72">
        <v>18.000797927379601</v>
      </c>
    </row>
    <row r="88" spans="1:7">
      <c r="A88" s="154">
        <v>44796.375</v>
      </c>
      <c r="B88">
        <v>0</v>
      </c>
      <c r="C88" s="72">
        <v>27.567544579505899</v>
      </c>
      <c r="D88" s="72">
        <v>31.642675399780298</v>
      </c>
      <c r="E88" s="72">
        <v>32.732281088828998</v>
      </c>
      <c r="F88" s="72">
        <v>32.666903734207203</v>
      </c>
      <c r="G88" s="72">
        <v>18.000797927379601</v>
      </c>
    </row>
    <row r="89" spans="1:7">
      <c r="A89" s="154">
        <v>44796.395833333299</v>
      </c>
      <c r="B89">
        <v>0</v>
      </c>
      <c r="C89" s="72">
        <v>27.545753121375999</v>
      </c>
      <c r="D89" s="72">
        <v>31.599089503288301</v>
      </c>
      <c r="E89" s="72">
        <v>32.732281088828998</v>
      </c>
      <c r="F89" s="72">
        <v>32.645112276077299</v>
      </c>
      <c r="G89" s="72">
        <v>18.000797927379601</v>
      </c>
    </row>
    <row r="90" spans="1:7">
      <c r="A90" s="154">
        <v>44796.416666666701</v>
      </c>
      <c r="B90">
        <v>0</v>
      </c>
      <c r="C90" s="72">
        <v>27.502167224884001</v>
      </c>
      <c r="D90" s="72">
        <v>31.5555065870285</v>
      </c>
      <c r="E90" s="72">
        <v>32.7104896306992</v>
      </c>
      <c r="F90" s="72">
        <v>32.623320817947402</v>
      </c>
      <c r="G90" s="72">
        <v>18.000797927379601</v>
      </c>
    </row>
    <row r="91" spans="1:7">
      <c r="A91" s="154">
        <v>44796.4375</v>
      </c>
      <c r="B91">
        <v>0</v>
      </c>
      <c r="C91" s="72">
        <v>27.4803757667542</v>
      </c>
      <c r="D91" s="72">
        <v>31.511920690536499</v>
      </c>
      <c r="E91" s="72">
        <v>32.688695192337001</v>
      </c>
      <c r="F91" s="72">
        <v>32.601529359817498</v>
      </c>
      <c r="G91" s="72">
        <v>18.000797927379601</v>
      </c>
    </row>
    <row r="92" spans="1:7">
      <c r="A92" s="154">
        <v>44796.458333333299</v>
      </c>
      <c r="B92">
        <v>0</v>
      </c>
      <c r="C92" s="72">
        <v>27.4585843086243</v>
      </c>
      <c r="D92" s="72">
        <v>31.490129232406598</v>
      </c>
      <c r="E92" s="72">
        <v>32.666903734207203</v>
      </c>
      <c r="F92" s="72">
        <v>32.579734921455398</v>
      </c>
      <c r="G92" s="72">
        <v>18.000797927379601</v>
      </c>
    </row>
    <row r="93" spans="1:7">
      <c r="A93" s="154">
        <v>44796.479166666701</v>
      </c>
      <c r="B93">
        <v>0</v>
      </c>
      <c r="C93" s="72">
        <v>27.415001392364498</v>
      </c>
      <c r="D93" s="72">
        <v>31.4465463161469</v>
      </c>
      <c r="E93" s="72">
        <v>32.645112276077299</v>
      </c>
      <c r="F93" s="72">
        <v>32.579734921455398</v>
      </c>
      <c r="G93" s="72">
        <v>18.000797927379601</v>
      </c>
    </row>
    <row r="94" spans="1:7">
      <c r="A94" s="154">
        <v>44796.5</v>
      </c>
      <c r="B94">
        <v>0</v>
      </c>
      <c r="C94" s="72">
        <v>27.393206954002402</v>
      </c>
      <c r="D94" s="72">
        <v>31.424751877784701</v>
      </c>
      <c r="E94" s="72">
        <v>32.623320817947402</v>
      </c>
      <c r="F94" s="72">
        <v>32.5579434633255</v>
      </c>
      <c r="G94" s="72">
        <v>18.000797927379601</v>
      </c>
    </row>
    <row r="95" spans="1:7">
      <c r="A95" s="154">
        <v>44796.520833333299</v>
      </c>
      <c r="B95">
        <v>0</v>
      </c>
      <c r="C95" s="72">
        <v>27.371415495872501</v>
      </c>
      <c r="D95" s="72">
        <v>31.381168961524999</v>
      </c>
      <c r="E95" s="72">
        <v>32.601529359817498</v>
      </c>
      <c r="F95" s="72">
        <v>32.536152005195603</v>
      </c>
      <c r="G95" s="72">
        <v>18.000797927379601</v>
      </c>
    </row>
    <row r="96" spans="1:7">
      <c r="A96" s="154">
        <v>44796.541666666701</v>
      </c>
      <c r="B96">
        <v>0</v>
      </c>
      <c r="C96" s="72">
        <v>27.3278325796127</v>
      </c>
      <c r="D96" s="72">
        <v>31.337583065033002</v>
      </c>
      <c r="E96" s="72">
        <v>32.579734921455398</v>
      </c>
      <c r="F96" s="72">
        <v>32.536152005195603</v>
      </c>
      <c r="G96" s="72">
        <v>18.000797927379601</v>
      </c>
    </row>
    <row r="97" spans="1:7">
      <c r="A97" s="154">
        <v>44796.5625</v>
      </c>
      <c r="B97">
        <v>0</v>
      </c>
      <c r="C97" s="72">
        <v>27.3060381412506</v>
      </c>
      <c r="D97" s="72">
        <v>31.315791606903101</v>
      </c>
      <c r="E97" s="72">
        <v>32.5579434633255</v>
      </c>
      <c r="F97" s="72">
        <v>32.492566108703599</v>
      </c>
      <c r="G97" s="72">
        <v>18.000797927379601</v>
      </c>
    </row>
    <row r="98" spans="1:7">
      <c r="A98" s="154">
        <v>44796.583333333299</v>
      </c>
      <c r="B98">
        <v>0</v>
      </c>
      <c r="C98" s="72">
        <v>27.284246683120699</v>
      </c>
      <c r="D98" s="72">
        <v>31.2722086906433</v>
      </c>
      <c r="E98" s="72">
        <v>32.536152005195603</v>
      </c>
      <c r="F98" s="72">
        <v>32.492566108703599</v>
      </c>
      <c r="G98" s="72">
        <v>18.000797927379601</v>
      </c>
    </row>
    <row r="99" spans="1:7">
      <c r="A99" s="154">
        <v>44796.604166666701</v>
      </c>
      <c r="B99">
        <v>0</v>
      </c>
      <c r="C99" s="72">
        <v>27.240663766861001</v>
      </c>
      <c r="D99" s="72">
        <v>31.228622794151299</v>
      </c>
      <c r="E99" s="72">
        <v>32.514360547065699</v>
      </c>
      <c r="F99" s="72">
        <v>32.470774650573702</v>
      </c>
      <c r="G99" s="72">
        <v>18.000797927379601</v>
      </c>
    </row>
    <row r="100" spans="1:7">
      <c r="A100" s="154">
        <v>44796.625</v>
      </c>
      <c r="B100">
        <v>0</v>
      </c>
      <c r="C100" s="72">
        <v>27.197077870369</v>
      </c>
      <c r="D100" s="72">
        <v>31.206831336021398</v>
      </c>
      <c r="E100" s="72">
        <v>32.514360547065699</v>
      </c>
      <c r="F100" s="72">
        <v>32.448983192443798</v>
      </c>
      <c r="G100" s="72">
        <v>18.000797927379601</v>
      </c>
    </row>
    <row r="101" spans="1:7">
      <c r="A101" s="154">
        <v>44796.645833333299</v>
      </c>
      <c r="B101">
        <v>0</v>
      </c>
      <c r="C101" s="72">
        <v>27.1752864122391</v>
      </c>
      <c r="D101" s="72">
        <v>31.185039877891501</v>
      </c>
      <c r="E101" s="72">
        <v>32.492566108703599</v>
      </c>
      <c r="F101" s="72">
        <v>32.448983192443798</v>
      </c>
      <c r="G101" s="72">
        <v>18.000797927379601</v>
      </c>
    </row>
    <row r="102" spans="1:7">
      <c r="A102" s="154">
        <v>44796.666666666701</v>
      </c>
      <c r="B102">
        <v>0</v>
      </c>
      <c r="C102" s="72">
        <v>27.153494954109199</v>
      </c>
      <c r="D102" s="72">
        <v>31.141453981399501</v>
      </c>
      <c r="E102" s="72">
        <v>32.470774650573702</v>
      </c>
      <c r="F102" s="72">
        <v>32.427191734314</v>
      </c>
      <c r="G102" s="72">
        <v>18.000797927379601</v>
      </c>
    </row>
    <row r="103" spans="1:7">
      <c r="A103" s="154">
        <v>44796.6875</v>
      </c>
      <c r="B103">
        <v>0</v>
      </c>
      <c r="C103" s="72">
        <v>27.131703495979298</v>
      </c>
      <c r="D103" s="72">
        <v>31.1196625232697</v>
      </c>
      <c r="E103" s="72">
        <v>32.470774650573702</v>
      </c>
      <c r="F103" s="72">
        <v>32.427191734314</v>
      </c>
      <c r="G103" s="72">
        <v>18.000797927379601</v>
      </c>
    </row>
    <row r="104" spans="1:7">
      <c r="A104" s="154">
        <v>44796.708333333299</v>
      </c>
      <c r="B104">
        <v>0.2</v>
      </c>
      <c r="C104" s="72">
        <v>27.088117599487301</v>
      </c>
      <c r="D104" s="72">
        <v>31.097871065139799</v>
      </c>
      <c r="E104" s="72">
        <v>32.427191734314</v>
      </c>
      <c r="F104" s="72">
        <v>32.405400276184103</v>
      </c>
      <c r="G104" s="72">
        <v>18.000797927379601</v>
      </c>
    </row>
    <row r="105" spans="1:7">
      <c r="A105" s="154">
        <v>44796.729166666701</v>
      </c>
      <c r="B105">
        <v>0</v>
      </c>
      <c r="C105" s="72">
        <v>27.066326141357401</v>
      </c>
      <c r="D105" s="72">
        <v>31.076079607009898</v>
      </c>
      <c r="E105" s="72">
        <v>32.427191734314</v>
      </c>
      <c r="F105" s="72">
        <v>32.383605837822003</v>
      </c>
      <c r="G105" s="72">
        <v>17.979004979133599</v>
      </c>
    </row>
    <row r="106" spans="1:7">
      <c r="A106" s="154">
        <v>44796.75</v>
      </c>
      <c r="B106">
        <v>0</v>
      </c>
      <c r="C106" s="72">
        <v>27.0445346832275</v>
      </c>
      <c r="D106" s="72">
        <v>31.076079607009898</v>
      </c>
      <c r="E106" s="72">
        <v>32.405400276184103</v>
      </c>
      <c r="F106" s="72">
        <v>32.383605837822003</v>
      </c>
      <c r="G106" s="72">
        <v>18.000797927379601</v>
      </c>
    </row>
    <row r="107" spans="1:7">
      <c r="A107" s="154">
        <v>44796.770833333299</v>
      </c>
      <c r="B107">
        <v>0.2</v>
      </c>
      <c r="C107" s="72">
        <v>27.0227402448654</v>
      </c>
      <c r="D107" s="72">
        <v>31.054285168647802</v>
      </c>
      <c r="E107" s="72">
        <v>32.383605837822003</v>
      </c>
      <c r="F107" s="72">
        <v>32.383605837822003</v>
      </c>
      <c r="G107" s="72">
        <v>17.979004979133599</v>
      </c>
    </row>
    <row r="108" spans="1:7">
      <c r="A108" s="154">
        <v>44796.791666666701</v>
      </c>
      <c r="B108">
        <v>0</v>
      </c>
      <c r="C108" s="72">
        <v>27.000948786735499</v>
      </c>
      <c r="D108" s="72">
        <v>31.010702252388</v>
      </c>
      <c r="E108" s="72">
        <v>32.383605837822003</v>
      </c>
      <c r="F108" s="72">
        <v>32.383605837822003</v>
      </c>
      <c r="G108" s="72">
        <v>18.000797927379601</v>
      </c>
    </row>
    <row r="109" spans="1:7">
      <c r="A109" s="154">
        <v>44796.8125</v>
      </c>
      <c r="B109">
        <v>0</v>
      </c>
      <c r="C109" s="72">
        <v>26.979157328605702</v>
      </c>
      <c r="D109" s="72">
        <v>30.9889107942581</v>
      </c>
      <c r="E109" s="72">
        <v>32.361814379692099</v>
      </c>
      <c r="F109" s="72">
        <v>32.361814379692099</v>
      </c>
      <c r="G109" s="72">
        <v>17.979004979133599</v>
      </c>
    </row>
    <row r="110" spans="1:7">
      <c r="A110" s="154">
        <v>44796.833333333299</v>
      </c>
      <c r="B110">
        <v>0</v>
      </c>
      <c r="C110" s="72">
        <v>26.957365870475801</v>
      </c>
      <c r="D110" s="72">
        <v>30.967119336128199</v>
      </c>
      <c r="E110" s="72">
        <v>32.340022921562202</v>
      </c>
      <c r="F110" s="72">
        <v>32.361814379692099</v>
      </c>
      <c r="G110" s="72">
        <v>17.979004979133599</v>
      </c>
    </row>
    <row r="111" spans="1:7">
      <c r="A111" s="154">
        <v>44796.854166666701</v>
      </c>
      <c r="B111">
        <v>0</v>
      </c>
      <c r="C111" s="72">
        <v>26.9355744123459</v>
      </c>
      <c r="D111" s="72">
        <v>30.967119336128199</v>
      </c>
      <c r="E111" s="72">
        <v>32.340022921562202</v>
      </c>
      <c r="F111" s="72">
        <v>32.361814379692099</v>
      </c>
      <c r="G111" s="72">
        <v>18.000797927379601</v>
      </c>
    </row>
    <row r="112" spans="1:7">
      <c r="A112" s="154">
        <v>44796.875</v>
      </c>
      <c r="B112">
        <v>0</v>
      </c>
      <c r="C112" s="72">
        <v>26.9355744123459</v>
      </c>
      <c r="D112" s="72">
        <v>30.945324897766099</v>
      </c>
      <c r="E112" s="72">
        <v>32.318231463432298</v>
      </c>
      <c r="F112" s="72">
        <v>32.340022921562202</v>
      </c>
      <c r="G112" s="72">
        <v>17.979004979133599</v>
      </c>
    </row>
    <row r="113" spans="1:7">
      <c r="A113" s="154">
        <v>44796.895833333299</v>
      </c>
      <c r="B113">
        <v>0</v>
      </c>
      <c r="C113" s="72">
        <v>26.9137799739838</v>
      </c>
      <c r="D113" s="72">
        <v>30.945324897766099</v>
      </c>
      <c r="E113" s="72">
        <v>32.318231463432298</v>
      </c>
      <c r="F113" s="72">
        <v>32.340022921562202</v>
      </c>
      <c r="G113" s="72">
        <v>17.979004979133599</v>
      </c>
    </row>
    <row r="114" spans="1:7">
      <c r="A114" s="154">
        <v>44796.916666666701</v>
      </c>
      <c r="B114">
        <v>0</v>
      </c>
      <c r="C114" s="72">
        <v>26.8919885158539</v>
      </c>
      <c r="D114" s="72">
        <v>30.923533439636198</v>
      </c>
      <c r="E114" s="72">
        <v>32.296437025070198</v>
      </c>
      <c r="F114" s="72">
        <v>32.340022921562202</v>
      </c>
      <c r="G114" s="72">
        <v>17.979004979133599</v>
      </c>
    </row>
    <row r="115" spans="1:7">
      <c r="A115" s="154">
        <v>44796.9375</v>
      </c>
      <c r="B115">
        <v>0</v>
      </c>
      <c r="C115" s="72">
        <v>26.8919885158539</v>
      </c>
      <c r="D115" s="72">
        <v>30.901741981506301</v>
      </c>
      <c r="E115" s="72">
        <v>32.296437025070198</v>
      </c>
      <c r="F115" s="72">
        <v>32.318231463432298</v>
      </c>
      <c r="G115" s="72">
        <v>18.000797927379601</v>
      </c>
    </row>
    <row r="116" spans="1:7">
      <c r="A116" s="154">
        <v>44796.958333333299</v>
      </c>
      <c r="B116">
        <v>0</v>
      </c>
      <c r="C116" s="72">
        <v>26.8919885158539</v>
      </c>
      <c r="D116" s="72">
        <v>30.901741981506301</v>
      </c>
      <c r="E116" s="72">
        <v>32.274645566940301</v>
      </c>
      <c r="F116" s="72">
        <v>32.318231463432298</v>
      </c>
      <c r="G116" s="72">
        <v>18.000797927379601</v>
      </c>
    </row>
    <row r="117" spans="1:7">
      <c r="A117" s="154">
        <v>44796.979166666701</v>
      </c>
      <c r="B117">
        <v>0</v>
      </c>
      <c r="C117" s="72">
        <v>26.870197057723999</v>
      </c>
      <c r="D117" s="72">
        <v>30.8799505233765</v>
      </c>
      <c r="E117" s="72">
        <v>32.274645566940301</v>
      </c>
      <c r="F117" s="72">
        <v>32.318231463432298</v>
      </c>
      <c r="G117" s="72">
        <v>18.000797927379601</v>
      </c>
    </row>
    <row r="118" spans="1:7">
      <c r="A118" s="154">
        <v>44797</v>
      </c>
      <c r="B118">
        <v>0</v>
      </c>
      <c r="C118" s="72">
        <v>26.870197057723999</v>
      </c>
      <c r="D118" s="72">
        <v>30.858156085014301</v>
      </c>
      <c r="E118" s="72">
        <v>32.274645566940301</v>
      </c>
      <c r="F118" s="72">
        <v>32.318231463432298</v>
      </c>
      <c r="G118" s="72">
        <v>18.000797927379601</v>
      </c>
    </row>
    <row r="119" spans="1:7">
      <c r="A119" s="154">
        <v>44797.020833333299</v>
      </c>
      <c r="B119">
        <v>0</v>
      </c>
      <c r="C119" s="72">
        <v>26.848405599594098</v>
      </c>
      <c r="D119" s="72">
        <v>30.858156085014301</v>
      </c>
      <c r="E119" s="72">
        <v>32.274645566940301</v>
      </c>
      <c r="F119" s="72">
        <v>32.296437025070198</v>
      </c>
      <c r="G119" s="72">
        <v>18.000797927379601</v>
      </c>
    </row>
    <row r="120" spans="1:7">
      <c r="A120" s="154">
        <v>44797.041666666701</v>
      </c>
      <c r="B120">
        <v>0</v>
      </c>
      <c r="C120" s="72">
        <v>26.826611161232002</v>
      </c>
      <c r="D120" s="72">
        <v>30.8363646268845</v>
      </c>
      <c r="E120" s="72">
        <v>32.252854108810403</v>
      </c>
      <c r="F120" s="72">
        <v>32.296437025070198</v>
      </c>
      <c r="G120" s="72">
        <v>18.000797927379601</v>
      </c>
    </row>
    <row r="121" spans="1:7">
      <c r="A121" s="154">
        <v>44797.0625</v>
      </c>
      <c r="B121">
        <v>0</v>
      </c>
      <c r="C121" s="72">
        <v>26.826611161232002</v>
      </c>
      <c r="D121" s="72">
        <v>30.814573168754599</v>
      </c>
      <c r="E121" s="72">
        <v>32.231062650680499</v>
      </c>
      <c r="F121" s="72">
        <v>32.296437025070198</v>
      </c>
      <c r="G121" s="72">
        <v>18.000797927379601</v>
      </c>
    </row>
    <row r="122" spans="1:7">
      <c r="A122" s="154">
        <v>44797.083333333299</v>
      </c>
      <c r="B122">
        <v>0</v>
      </c>
      <c r="C122" s="72">
        <v>26.804819703102101</v>
      </c>
      <c r="D122" s="72">
        <v>30.814573168754599</v>
      </c>
      <c r="E122" s="72">
        <v>32.231062650680499</v>
      </c>
      <c r="F122" s="72">
        <v>32.296437025070198</v>
      </c>
      <c r="G122" s="72">
        <v>18.000797927379601</v>
      </c>
    </row>
    <row r="123" spans="1:7">
      <c r="A123" s="154">
        <v>44797.104166666701</v>
      </c>
      <c r="B123">
        <v>0</v>
      </c>
      <c r="C123" s="72">
        <v>26.804819703102101</v>
      </c>
      <c r="D123" s="72">
        <v>30.792781710624698</v>
      </c>
      <c r="E123" s="72">
        <v>32.231062650680499</v>
      </c>
      <c r="F123" s="72">
        <v>32.296437025070198</v>
      </c>
      <c r="G123" s="72">
        <v>18.000797927379601</v>
      </c>
    </row>
    <row r="124" spans="1:7">
      <c r="A124" s="154">
        <v>44797.125</v>
      </c>
      <c r="B124">
        <v>0</v>
      </c>
      <c r="C124" s="72">
        <v>26.783028244972201</v>
      </c>
      <c r="D124" s="72">
        <v>30.770990252494801</v>
      </c>
      <c r="E124" s="72">
        <v>32.209268212318399</v>
      </c>
      <c r="F124" s="72">
        <v>32.274645566940301</v>
      </c>
      <c r="G124" s="72">
        <v>18.000797927379601</v>
      </c>
    </row>
    <row r="125" spans="1:7">
      <c r="A125" s="154">
        <v>44797.145833333299</v>
      </c>
      <c r="B125">
        <v>0</v>
      </c>
      <c r="C125" s="72">
        <v>26.783028244972201</v>
      </c>
      <c r="D125" s="72">
        <v>30.770990252494801</v>
      </c>
      <c r="E125" s="72">
        <v>32.209268212318399</v>
      </c>
      <c r="F125" s="72">
        <v>32.274645566940301</v>
      </c>
      <c r="G125" s="72">
        <v>18.000797927379601</v>
      </c>
    </row>
    <row r="126" spans="1:7">
      <c r="A126" s="154">
        <v>44797.166666666701</v>
      </c>
      <c r="B126">
        <v>0</v>
      </c>
      <c r="C126" s="72">
        <v>26.7612367868423</v>
      </c>
      <c r="D126" s="72">
        <v>30.749195814132701</v>
      </c>
      <c r="E126" s="72">
        <v>32.209268212318399</v>
      </c>
      <c r="F126" s="72">
        <v>32.252854108810403</v>
      </c>
      <c r="G126" s="72">
        <v>18.000797927379601</v>
      </c>
    </row>
    <row r="127" spans="1:7">
      <c r="A127" s="154">
        <v>44797.1875</v>
      </c>
      <c r="B127">
        <v>0</v>
      </c>
      <c r="C127" s="72">
        <v>26.7612367868423</v>
      </c>
      <c r="D127" s="72">
        <v>30.749195814132701</v>
      </c>
      <c r="E127" s="72">
        <v>32.187476754188502</v>
      </c>
      <c r="F127" s="72">
        <v>32.252854108810403</v>
      </c>
      <c r="G127" s="72">
        <v>18.000797927379601</v>
      </c>
    </row>
    <row r="128" spans="1:7">
      <c r="A128" s="154">
        <v>44797.208333333299</v>
      </c>
      <c r="B128">
        <v>0</v>
      </c>
      <c r="C128" s="72">
        <v>26.7612367868423</v>
      </c>
      <c r="D128" s="72">
        <v>30.749195814132701</v>
      </c>
      <c r="E128" s="72">
        <v>32.187476754188502</v>
      </c>
      <c r="F128" s="72">
        <v>32.252854108810403</v>
      </c>
      <c r="G128" s="72">
        <v>18.000797927379601</v>
      </c>
    </row>
    <row r="129" spans="1:7">
      <c r="A129" s="154">
        <v>44797.229166666701</v>
      </c>
      <c r="B129">
        <v>0</v>
      </c>
      <c r="C129" s="72">
        <v>26.7394423484802</v>
      </c>
      <c r="D129" s="72">
        <v>30.7056128978729</v>
      </c>
      <c r="E129" s="72">
        <v>32.187476754188502</v>
      </c>
      <c r="F129" s="72">
        <v>32.252854108810403</v>
      </c>
      <c r="G129" s="72">
        <v>18.000797927379601</v>
      </c>
    </row>
    <row r="130" spans="1:7">
      <c r="A130" s="154">
        <v>44797.25</v>
      </c>
      <c r="B130">
        <v>0</v>
      </c>
      <c r="C130" s="72">
        <v>26.717650890350299</v>
      </c>
      <c r="D130" s="72">
        <v>30.7056128978729</v>
      </c>
      <c r="E130" s="72">
        <v>32.165685296058697</v>
      </c>
      <c r="F130" s="72">
        <v>32.252854108810403</v>
      </c>
      <c r="G130" s="72">
        <v>18.000797927379601</v>
      </c>
    </row>
    <row r="131" spans="1:7">
      <c r="A131" s="154">
        <v>44797.270833333299</v>
      </c>
      <c r="B131">
        <v>0</v>
      </c>
      <c r="C131" s="72">
        <v>26.717650890350299</v>
      </c>
      <c r="D131" s="72">
        <v>30.683821439742999</v>
      </c>
      <c r="E131" s="72">
        <v>32.165685296058697</v>
      </c>
      <c r="F131" s="72">
        <v>32.231062650680499</v>
      </c>
      <c r="G131" s="72">
        <v>18.000797927379601</v>
      </c>
    </row>
    <row r="132" spans="1:7">
      <c r="A132" s="154">
        <v>44797.291666666701</v>
      </c>
      <c r="B132">
        <v>0</v>
      </c>
      <c r="C132" s="72">
        <v>26.695859432220502</v>
      </c>
      <c r="D132" s="72">
        <v>30.683821439742999</v>
      </c>
      <c r="E132" s="72">
        <v>32.1438938379288</v>
      </c>
      <c r="F132" s="72">
        <v>32.231062650680499</v>
      </c>
      <c r="G132" s="72">
        <v>18.000797927379601</v>
      </c>
    </row>
    <row r="133" spans="1:7">
      <c r="A133" s="154">
        <v>44797.3125</v>
      </c>
      <c r="B133">
        <v>0</v>
      </c>
      <c r="C133" s="72">
        <v>26.695859432220502</v>
      </c>
      <c r="D133" s="72">
        <v>30.662027001380899</v>
      </c>
      <c r="E133" s="72">
        <v>32.1438938379288</v>
      </c>
      <c r="F133" s="72">
        <v>32.231062650680499</v>
      </c>
      <c r="G133" s="72">
        <v>18.000797927379601</v>
      </c>
    </row>
    <row r="134" spans="1:7">
      <c r="A134" s="154">
        <v>44797.333333333299</v>
      </c>
      <c r="B134">
        <v>0</v>
      </c>
      <c r="C134" s="72">
        <v>26.674067974090601</v>
      </c>
      <c r="D134" s="72">
        <v>30.662027001380899</v>
      </c>
      <c r="E134" s="72">
        <v>32.1438938379288</v>
      </c>
      <c r="F134" s="72">
        <v>32.209268212318399</v>
      </c>
      <c r="G134" s="72">
        <v>18.000797927379601</v>
      </c>
    </row>
    <row r="135" spans="1:7">
      <c r="A135" s="154">
        <v>44797.354166666701</v>
      </c>
      <c r="B135">
        <v>0</v>
      </c>
      <c r="C135" s="72">
        <v>26.674067974090601</v>
      </c>
      <c r="D135" s="72">
        <v>30.640235543250999</v>
      </c>
      <c r="E135" s="72">
        <v>32.122102379798903</v>
      </c>
      <c r="F135" s="72">
        <v>32.209268212318399</v>
      </c>
      <c r="G135" s="72">
        <v>18.000797927379601</v>
      </c>
    </row>
    <row r="136" spans="1:7">
      <c r="A136" s="154">
        <v>44797.375</v>
      </c>
      <c r="B136">
        <v>0</v>
      </c>
      <c r="C136" s="72">
        <v>26.6522765159607</v>
      </c>
      <c r="D136" s="72">
        <v>30.618444085121201</v>
      </c>
      <c r="E136" s="72">
        <v>32.122102379798903</v>
      </c>
      <c r="F136" s="72">
        <v>32.209268212318399</v>
      </c>
      <c r="G136" s="72">
        <v>18.000797927379601</v>
      </c>
    </row>
    <row r="137" spans="1:7">
      <c r="A137" s="154">
        <v>44797.395833333299</v>
      </c>
      <c r="B137">
        <v>0</v>
      </c>
      <c r="C137" s="72">
        <v>26.6304820775986</v>
      </c>
      <c r="D137" s="72">
        <v>30.618444085121201</v>
      </c>
      <c r="E137" s="72">
        <v>32.100307941436803</v>
      </c>
      <c r="F137" s="72">
        <v>32.187476754188502</v>
      </c>
      <c r="G137" s="72">
        <v>18.000797927379601</v>
      </c>
    </row>
    <row r="138" spans="1:7">
      <c r="A138" s="154">
        <v>44797.416666666701</v>
      </c>
      <c r="B138">
        <v>0</v>
      </c>
      <c r="C138" s="72">
        <v>26.6304820775986</v>
      </c>
      <c r="D138" s="72">
        <v>30.5966526269913</v>
      </c>
      <c r="E138" s="72">
        <v>32.100307941436803</v>
      </c>
      <c r="F138" s="72">
        <v>32.187476754188502</v>
      </c>
      <c r="G138" s="72">
        <v>18.000797927379601</v>
      </c>
    </row>
    <row r="139" spans="1:7">
      <c r="A139" s="154">
        <v>44797.4375</v>
      </c>
      <c r="B139">
        <v>0</v>
      </c>
      <c r="C139" s="72">
        <v>26.6086906194687</v>
      </c>
      <c r="D139" s="72">
        <v>30.5748581886292</v>
      </c>
      <c r="E139" s="72">
        <v>32.078516483306899</v>
      </c>
      <c r="F139" s="72">
        <v>32.1438938379288</v>
      </c>
      <c r="G139" s="72">
        <v>18.000797927379601</v>
      </c>
    </row>
    <row r="140" spans="1:7">
      <c r="A140" s="154">
        <v>44797.458333333299</v>
      </c>
      <c r="B140">
        <v>0</v>
      </c>
      <c r="C140" s="72">
        <v>26.586899161338799</v>
      </c>
      <c r="D140" s="72">
        <v>30.5530667304993</v>
      </c>
      <c r="E140" s="72">
        <v>32.078516483306899</v>
      </c>
      <c r="F140" s="72">
        <v>32.122102379798903</v>
      </c>
      <c r="G140" s="72">
        <v>18.000797927379601</v>
      </c>
    </row>
    <row r="141" spans="1:7">
      <c r="A141" s="154">
        <v>44797.479166666701</v>
      </c>
      <c r="B141">
        <v>0</v>
      </c>
      <c r="C141" s="72">
        <v>26.565107703208898</v>
      </c>
      <c r="D141" s="72">
        <v>30.531275272369399</v>
      </c>
      <c r="E141" s="72">
        <v>32.056725025177002</v>
      </c>
      <c r="F141" s="72">
        <v>32.122102379798903</v>
      </c>
      <c r="G141" s="72">
        <v>18.000797927379601</v>
      </c>
    </row>
    <row r="142" spans="1:7">
      <c r="A142" s="154">
        <v>44797.5</v>
      </c>
      <c r="B142">
        <v>0</v>
      </c>
      <c r="C142" s="72">
        <v>26.521521806716901</v>
      </c>
      <c r="D142" s="72">
        <v>30.509483814239498</v>
      </c>
      <c r="E142" s="72">
        <v>32.034933567047098</v>
      </c>
      <c r="F142" s="72">
        <v>32.078516483306899</v>
      </c>
      <c r="G142" s="72">
        <v>18.000797927379601</v>
      </c>
    </row>
    <row r="143" spans="1:7">
      <c r="A143" s="154">
        <v>44797.520833333299</v>
      </c>
      <c r="B143">
        <v>0</v>
      </c>
      <c r="C143" s="72">
        <v>26.499730348587001</v>
      </c>
      <c r="D143" s="72">
        <v>30.487692356109601</v>
      </c>
      <c r="E143" s="72">
        <v>32.013139128684998</v>
      </c>
      <c r="F143" s="72">
        <v>32.056725025177002</v>
      </c>
      <c r="G143" s="72">
        <v>18.000797927379601</v>
      </c>
    </row>
    <row r="144" spans="1:7">
      <c r="A144" s="154">
        <v>44797.541666666701</v>
      </c>
      <c r="B144">
        <v>0</v>
      </c>
      <c r="C144" s="72">
        <v>26.4779388904572</v>
      </c>
      <c r="D144" s="72">
        <v>30.444106459617601</v>
      </c>
      <c r="E144" s="72">
        <v>31.991347670555101</v>
      </c>
      <c r="F144" s="72">
        <v>32.034933567047098</v>
      </c>
      <c r="G144" s="72">
        <v>18.000797927379601</v>
      </c>
    </row>
    <row r="145" spans="1:7">
      <c r="A145" s="154">
        <v>44797.5625</v>
      </c>
      <c r="B145">
        <v>0</v>
      </c>
      <c r="C145" s="72">
        <v>26.434352993965099</v>
      </c>
      <c r="D145" s="72">
        <v>30.4223150014877</v>
      </c>
      <c r="E145" s="72">
        <v>31.9695562124252</v>
      </c>
      <c r="F145" s="72">
        <v>32.013139128684998</v>
      </c>
      <c r="G145" s="72">
        <v>18.000797927379601</v>
      </c>
    </row>
    <row r="146" spans="1:7">
      <c r="A146" s="154">
        <v>44797.583333333299</v>
      </c>
      <c r="B146">
        <v>0</v>
      </c>
      <c r="C146" s="72">
        <v>26.412561535835302</v>
      </c>
      <c r="D146" s="72">
        <v>30.400523543357799</v>
      </c>
      <c r="E146" s="72">
        <v>31.947764754295299</v>
      </c>
      <c r="F146" s="72">
        <v>31.991347670555101</v>
      </c>
      <c r="G146" s="72">
        <v>18.000797927379601</v>
      </c>
    </row>
    <row r="147" spans="1:7">
      <c r="A147" s="154">
        <v>44797.604166666701</v>
      </c>
      <c r="B147">
        <v>0</v>
      </c>
      <c r="C147" s="72">
        <v>26.3689786195755</v>
      </c>
      <c r="D147" s="72">
        <v>30.378729104995699</v>
      </c>
      <c r="E147" s="72">
        <v>31.925973296165498</v>
      </c>
      <c r="F147" s="72">
        <v>31.947764754295299</v>
      </c>
      <c r="G147" s="72">
        <v>18.000797927379601</v>
      </c>
    </row>
    <row r="148" spans="1:7">
      <c r="A148" s="154">
        <v>44797.625</v>
      </c>
      <c r="B148">
        <v>0</v>
      </c>
      <c r="C148" s="72">
        <v>26.3471841812134</v>
      </c>
      <c r="D148" s="72">
        <v>30.356937646865799</v>
      </c>
      <c r="E148" s="72">
        <v>31.904178857803299</v>
      </c>
      <c r="F148" s="72">
        <v>31.925973296165498</v>
      </c>
      <c r="G148" s="72">
        <v>18.000797927379601</v>
      </c>
    </row>
    <row r="149" spans="1:7">
      <c r="A149" s="154">
        <v>44797.645833333299</v>
      </c>
      <c r="B149">
        <v>0</v>
      </c>
      <c r="C149" s="72">
        <v>26.303601264953599</v>
      </c>
      <c r="D149" s="72">
        <v>30.335146188736001</v>
      </c>
      <c r="E149" s="72">
        <v>31.882387399673501</v>
      </c>
      <c r="F149" s="72">
        <v>31.904178857803299</v>
      </c>
      <c r="G149" s="72">
        <v>18.000797927379601</v>
      </c>
    </row>
    <row r="150" spans="1:7">
      <c r="A150" s="154">
        <v>44797.666666666701</v>
      </c>
      <c r="B150">
        <v>0</v>
      </c>
      <c r="C150" s="72">
        <v>26.281809806823698</v>
      </c>
      <c r="D150" s="72">
        <v>30.3133547306061</v>
      </c>
      <c r="E150" s="72">
        <v>31.8605959415436</v>
      </c>
      <c r="F150" s="72">
        <v>31.882387399673501</v>
      </c>
      <c r="G150" s="72">
        <v>18.000797927379601</v>
      </c>
    </row>
    <row r="151" spans="1:7">
      <c r="A151" s="154">
        <v>44797.6875</v>
      </c>
      <c r="B151">
        <v>0</v>
      </c>
      <c r="C151" s="72">
        <v>26.238223910331701</v>
      </c>
      <c r="D151" s="72">
        <v>30.2915632724762</v>
      </c>
      <c r="E151" s="72">
        <v>31.8605959415436</v>
      </c>
      <c r="F151" s="72">
        <v>31.8605959415436</v>
      </c>
      <c r="G151" s="72">
        <v>18.000797927379601</v>
      </c>
    </row>
    <row r="152" spans="1:7">
      <c r="A152" s="154">
        <v>44797.708333333299</v>
      </c>
      <c r="B152">
        <v>0</v>
      </c>
      <c r="C152" s="72">
        <v>26.216432452201801</v>
      </c>
      <c r="D152" s="72">
        <v>30.2697688341141</v>
      </c>
      <c r="E152" s="72">
        <v>31.8388044834137</v>
      </c>
      <c r="F152" s="72">
        <v>31.8388044834137</v>
      </c>
      <c r="G152" s="72">
        <v>18.000797927379601</v>
      </c>
    </row>
    <row r="153" spans="1:7">
      <c r="A153" s="154">
        <v>44797.729166666701</v>
      </c>
      <c r="B153">
        <v>0</v>
      </c>
      <c r="C153" s="72">
        <v>26.194640994072</v>
      </c>
      <c r="D153" s="72">
        <v>30.247977375984199</v>
      </c>
      <c r="E153" s="72">
        <v>31.8170100450516</v>
      </c>
      <c r="F153" s="72">
        <v>31.8170100450516</v>
      </c>
      <c r="G153" s="72">
        <v>18.000797927379601</v>
      </c>
    </row>
    <row r="154" spans="1:7">
      <c r="A154" s="154">
        <v>44797.75</v>
      </c>
      <c r="B154">
        <v>0</v>
      </c>
      <c r="C154" s="72">
        <v>26.172849535942099</v>
      </c>
      <c r="D154" s="72">
        <v>30.226185917854298</v>
      </c>
      <c r="E154" s="72">
        <v>31.795218586921699</v>
      </c>
      <c r="F154" s="72">
        <v>31.8170100450516</v>
      </c>
      <c r="G154" s="72">
        <v>18.000797927379601</v>
      </c>
    </row>
    <row r="155" spans="1:7">
      <c r="A155" s="154">
        <v>44797.770833333299</v>
      </c>
      <c r="B155">
        <v>0</v>
      </c>
      <c r="C155" s="72">
        <v>26.151055097579999</v>
      </c>
      <c r="D155" s="72">
        <v>30.226185917854298</v>
      </c>
      <c r="E155" s="72">
        <v>31.795218586921699</v>
      </c>
      <c r="F155" s="72">
        <v>31.795218586921699</v>
      </c>
      <c r="G155" s="72">
        <v>18.000797927379601</v>
      </c>
    </row>
    <row r="156" spans="1:7">
      <c r="A156" s="154">
        <v>44797.791666666701</v>
      </c>
      <c r="B156">
        <v>0</v>
      </c>
      <c r="C156" s="72">
        <v>26.129263639450102</v>
      </c>
      <c r="D156" s="72">
        <v>30.204394459724401</v>
      </c>
      <c r="E156" s="72">
        <v>31.773427128791798</v>
      </c>
      <c r="F156" s="72">
        <v>31.795218586921699</v>
      </c>
      <c r="G156" s="72">
        <v>17.979004979133599</v>
      </c>
    </row>
    <row r="157" spans="1:7">
      <c r="A157" s="154">
        <v>44797.8125</v>
      </c>
      <c r="B157">
        <v>0</v>
      </c>
      <c r="C157" s="72">
        <v>26.107472181320201</v>
      </c>
      <c r="D157" s="72">
        <v>30.204394459724401</v>
      </c>
      <c r="E157" s="72">
        <v>31.773427128791798</v>
      </c>
      <c r="F157" s="72">
        <v>31.773427128791798</v>
      </c>
      <c r="G157" s="72">
        <v>18.000797927379601</v>
      </c>
    </row>
    <row r="158" spans="1:7">
      <c r="A158" s="154">
        <v>44797.833333333299</v>
      </c>
      <c r="B158">
        <v>0</v>
      </c>
      <c r="C158" s="72">
        <v>26.085680723190301</v>
      </c>
      <c r="D158" s="72">
        <v>30.182600021362301</v>
      </c>
      <c r="E158" s="72">
        <v>31.751635670661901</v>
      </c>
      <c r="F158" s="72">
        <v>31.773427128791798</v>
      </c>
      <c r="G158" s="72">
        <v>18.000797927379601</v>
      </c>
    </row>
    <row r="159" spans="1:7">
      <c r="A159" s="154">
        <v>44797.854166666701</v>
      </c>
      <c r="B159">
        <v>0</v>
      </c>
      <c r="C159" s="72">
        <v>26.0638862848282</v>
      </c>
      <c r="D159" s="72">
        <v>30.204394459724401</v>
      </c>
      <c r="E159" s="72">
        <v>31.751635670661901</v>
      </c>
      <c r="F159" s="72">
        <v>31.751635670661901</v>
      </c>
      <c r="G159" s="72">
        <v>18.000797927379601</v>
      </c>
    </row>
    <row r="160" spans="1:7">
      <c r="A160" s="154">
        <v>44797.875</v>
      </c>
      <c r="B160">
        <v>0</v>
      </c>
      <c r="C160" s="72">
        <v>26.0638862848282</v>
      </c>
      <c r="D160" s="72">
        <v>30.182600021362301</v>
      </c>
      <c r="E160" s="72">
        <v>31.751635670661901</v>
      </c>
      <c r="F160" s="72">
        <v>31.751635670661901</v>
      </c>
      <c r="G160" s="72">
        <v>18.000797927379601</v>
      </c>
    </row>
    <row r="161" spans="1:7">
      <c r="A161" s="154">
        <v>44797.895833333299</v>
      </c>
      <c r="B161">
        <v>0</v>
      </c>
      <c r="C161" s="72">
        <v>26.0420948266983</v>
      </c>
      <c r="D161" s="72">
        <v>30.160808563232401</v>
      </c>
      <c r="E161" s="72">
        <v>31.729841232299801</v>
      </c>
      <c r="F161" s="72">
        <v>31.773427128791798</v>
      </c>
      <c r="G161" s="72">
        <v>17.979004979133599</v>
      </c>
    </row>
    <row r="162" spans="1:7">
      <c r="A162" s="154">
        <v>44797.916666666701</v>
      </c>
      <c r="B162">
        <v>0</v>
      </c>
      <c r="C162" s="72">
        <v>26.0420948266983</v>
      </c>
      <c r="D162" s="72">
        <v>30.160808563232401</v>
      </c>
      <c r="E162" s="72">
        <v>31.729841232299801</v>
      </c>
      <c r="F162" s="72">
        <v>31.751635670661901</v>
      </c>
      <c r="G162" s="72">
        <v>18.000797927379601</v>
      </c>
    </row>
    <row r="163" spans="1:7">
      <c r="A163" s="154">
        <v>44797.9375</v>
      </c>
      <c r="B163">
        <v>0</v>
      </c>
      <c r="C163" s="72">
        <v>26.020303368568399</v>
      </c>
      <c r="D163" s="72">
        <v>30.160808563232401</v>
      </c>
      <c r="E163" s="72">
        <v>31.708049774169901</v>
      </c>
      <c r="F163" s="72">
        <v>31.751635670661901</v>
      </c>
      <c r="G163" s="72">
        <v>17.979004979133599</v>
      </c>
    </row>
    <row r="164" spans="1:7">
      <c r="A164" s="154">
        <v>44797.958333333299</v>
      </c>
      <c r="B164">
        <v>0</v>
      </c>
      <c r="C164" s="72">
        <v>25.998511910438499</v>
      </c>
      <c r="D164" s="72">
        <v>30.1390171051025</v>
      </c>
      <c r="E164" s="72">
        <v>31.708049774169901</v>
      </c>
      <c r="F164" s="72">
        <v>31.729841232299801</v>
      </c>
      <c r="G164" s="72">
        <v>17.979004979133599</v>
      </c>
    </row>
    <row r="165" spans="1:7">
      <c r="A165" s="154">
        <v>44797.979166666701</v>
      </c>
      <c r="B165">
        <v>0</v>
      </c>
      <c r="C165" s="72">
        <v>25.998511910438499</v>
      </c>
      <c r="D165" s="72">
        <v>30.1390171051025</v>
      </c>
      <c r="E165" s="72">
        <v>31.708049774169901</v>
      </c>
      <c r="F165" s="72">
        <v>31.729841232299801</v>
      </c>
      <c r="G165" s="72">
        <v>18.000797927379601</v>
      </c>
    </row>
  </sheetData>
  <phoneticPr fontId="4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9"/>
  <sheetViews>
    <sheetView topLeftCell="B1" workbookViewId="0">
      <selection activeCell="G19" sqref="G19"/>
    </sheetView>
  </sheetViews>
  <sheetFormatPr defaultColWidth="8.875" defaultRowHeight="13.5"/>
  <cols>
    <col min="2" max="2" width="8.875" style="92"/>
    <col min="3" max="3" width="10" style="49" customWidth="1"/>
    <col min="4" max="5" width="8.875" style="18"/>
    <col min="6" max="6" width="9.25" style="35" customWidth="1"/>
    <col min="7" max="7" width="8.375" style="35" customWidth="1"/>
    <col min="8" max="8" width="10.5" style="35" customWidth="1"/>
    <col min="9" max="9" width="10.75" style="35" customWidth="1"/>
    <col min="10" max="10" width="12.5" style="35" customWidth="1"/>
    <col min="11" max="11" width="7.875" style="35" customWidth="1"/>
    <col min="12" max="12" width="6.75" style="35" customWidth="1"/>
    <col min="13" max="13" width="8.375" style="35" customWidth="1"/>
    <col min="14" max="14" width="8.75" style="35" customWidth="1"/>
    <col min="15" max="15" width="8.5" style="35" customWidth="1"/>
    <col min="16" max="16" width="8.875" style="3" customWidth="1"/>
    <col min="17" max="17" width="7.25" customWidth="1"/>
    <col min="18" max="23" width="12.875"/>
    <col min="24" max="24" width="10.625"/>
  </cols>
  <sheetData>
    <row r="1" spans="1:16">
      <c r="A1" t="s">
        <v>219</v>
      </c>
      <c r="B1" s="93" t="s">
        <v>178</v>
      </c>
      <c r="C1" s="18" t="s">
        <v>178</v>
      </c>
      <c r="D1" s="18" t="s">
        <v>213</v>
      </c>
      <c r="F1" s="108" t="s">
        <v>220</v>
      </c>
      <c r="G1" s="108">
        <v>2</v>
      </c>
      <c r="H1" s="108">
        <v>3</v>
      </c>
      <c r="I1" s="108">
        <v>4</v>
      </c>
      <c r="J1" s="108">
        <v>5</v>
      </c>
      <c r="K1" s="108" t="s">
        <v>221</v>
      </c>
      <c r="L1" s="108">
        <v>2</v>
      </c>
      <c r="M1" s="35">
        <v>3</v>
      </c>
      <c r="N1" s="108">
        <v>4</v>
      </c>
      <c r="O1" s="108">
        <v>5</v>
      </c>
      <c r="P1" s="127" t="s">
        <v>222</v>
      </c>
    </row>
    <row r="2" spans="1:16">
      <c r="A2">
        <v>1</v>
      </c>
      <c r="B2" s="93">
        <v>5</v>
      </c>
      <c r="C2" s="18"/>
      <c r="D2" s="18">
        <v>0</v>
      </c>
      <c r="F2" s="35">
        <v>18.850000000000001</v>
      </c>
      <c r="G2" s="35">
        <v>16.43</v>
      </c>
      <c r="H2" s="35">
        <v>14.31</v>
      </c>
      <c r="I2" s="35">
        <v>14.51</v>
      </c>
      <c r="J2" s="16">
        <f t="shared" ref="J2:J8" si="0">I2-2.55</f>
        <v>11.96</v>
      </c>
      <c r="K2" s="35">
        <v>25.6280452013016</v>
      </c>
      <c r="L2" s="35">
        <v>29.921096563339201</v>
      </c>
      <c r="M2" s="35">
        <v>25.74</v>
      </c>
      <c r="N2" s="35">
        <v>21.33</v>
      </c>
      <c r="O2" s="35">
        <v>16.584308445453601</v>
      </c>
      <c r="P2" s="3">
        <v>0</v>
      </c>
    </row>
    <row r="3" spans="1:16">
      <c r="A3">
        <v>2</v>
      </c>
      <c r="B3" s="93"/>
      <c r="C3" s="18"/>
      <c r="D3" s="18">
        <v>0</v>
      </c>
      <c r="F3" s="35">
        <v>17.850000000000001</v>
      </c>
      <c r="G3" s="35">
        <v>16.43</v>
      </c>
      <c r="H3" s="35">
        <v>14.31</v>
      </c>
      <c r="I3" s="35">
        <v>13.51</v>
      </c>
      <c r="J3" s="16">
        <f t="shared" si="0"/>
        <v>10.96</v>
      </c>
      <c r="K3" s="35">
        <v>25.33</v>
      </c>
      <c r="L3" s="35">
        <v>27.13</v>
      </c>
      <c r="M3" s="35">
        <v>25.43</v>
      </c>
      <c r="N3" s="35">
        <v>21.33</v>
      </c>
      <c r="O3" s="35">
        <v>16.584308445453601</v>
      </c>
      <c r="P3" s="3">
        <v>0</v>
      </c>
    </row>
    <row r="4" spans="1:16">
      <c r="A4">
        <v>3</v>
      </c>
      <c r="B4" s="93"/>
      <c r="C4" s="18"/>
      <c r="D4" s="18">
        <v>0</v>
      </c>
      <c r="F4" s="35">
        <v>16.850000000000001</v>
      </c>
      <c r="G4" s="35">
        <v>16.43</v>
      </c>
      <c r="H4" s="35">
        <v>14.31</v>
      </c>
      <c r="I4" s="35">
        <v>13.51</v>
      </c>
      <c r="J4" s="16">
        <f t="shared" si="0"/>
        <v>10.96</v>
      </c>
      <c r="K4" s="35">
        <v>24.11</v>
      </c>
      <c r="L4" s="35">
        <v>27.01</v>
      </c>
      <c r="M4" s="35">
        <v>25.31</v>
      </c>
      <c r="N4" s="35">
        <v>21.33</v>
      </c>
      <c r="O4" s="35">
        <v>16.584308445453601</v>
      </c>
      <c r="P4" s="3">
        <v>0</v>
      </c>
    </row>
    <row r="5" spans="1:16">
      <c r="A5">
        <v>4</v>
      </c>
      <c r="B5" s="93"/>
      <c r="C5" s="18"/>
      <c r="D5" s="18">
        <v>0</v>
      </c>
      <c r="F5" s="35">
        <v>15.85</v>
      </c>
      <c r="G5" s="35">
        <v>15.43</v>
      </c>
      <c r="H5" s="35">
        <v>14.31</v>
      </c>
      <c r="I5" s="35">
        <v>13.51</v>
      </c>
      <c r="J5" s="16">
        <f t="shared" si="0"/>
        <v>10.96</v>
      </c>
      <c r="K5" s="35">
        <v>24.06</v>
      </c>
      <c r="L5" s="35">
        <v>26.55</v>
      </c>
      <c r="M5" s="35">
        <v>25.11</v>
      </c>
      <c r="N5" s="35">
        <v>21.33</v>
      </c>
      <c r="O5" s="35">
        <v>16.584308445453601</v>
      </c>
      <c r="P5" s="3">
        <v>0</v>
      </c>
    </row>
    <row r="6" spans="1:16">
      <c r="A6">
        <v>5</v>
      </c>
      <c r="B6" s="93"/>
      <c r="C6" s="18"/>
      <c r="D6" s="18">
        <v>0</v>
      </c>
      <c r="F6" s="35">
        <v>14.85</v>
      </c>
      <c r="G6" s="35">
        <v>15.43</v>
      </c>
      <c r="H6" s="35">
        <v>14.31</v>
      </c>
      <c r="I6" s="35">
        <v>13.51</v>
      </c>
      <c r="J6" s="16">
        <f t="shared" si="0"/>
        <v>10.96</v>
      </c>
      <c r="K6" s="35">
        <v>23.06</v>
      </c>
      <c r="L6" s="35">
        <v>25.33</v>
      </c>
      <c r="M6" s="35">
        <v>24.83</v>
      </c>
      <c r="N6" s="35">
        <v>20.329999999999998</v>
      </c>
      <c r="O6" s="35">
        <v>15.85</v>
      </c>
      <c r="P6" s="3">
        <v>0</v>
      </c>
    </row>
    <row r="7" spans="1:16">
      <c r="A7">
        <v>6</v>
      </c>
      <c r="B7" s="94"/>
      <c r="C7" s="18"/>
      <c r="D7" s="18">
        <v>0</v>
      </c>
      <c r="F7" s="35">
        <v>14.31</v>
      </c>
      <c r="G7" s="35">
        <v>15.34</v>
      </c>
      <c r="H7" s="35">
        <v>14.31</v>
      </c>
      <c r="I7" s="16">
        <v>13.48</v>
      </c>
      <c r="J7" s="16">
        <f t="shared" si="0"/>
        <v>10.93</v>
      </c>
      <c r="K7" s="35">
        <v>21.09</v>
      </c>
      <c r="L7" s="35">
        <v>24.31</v>
      </c>
      <c r="M7" s="35">
        <v>23.28</v>
      </c>
      <c r="N7" s="35">
        <v>20.149999999999999</v>
      </c>
      <c r="O7" s="35">
        <v>15.04</v>
      </c>
      <c r="P7" s="3">
        <v>0</v>
      </c>
    </row>
    <row r="8" spans="1:16">
      <c r="A8">
        <v>7</v>
      </c>
      <c r="B8" s="94"/>
      <c r="C8" s="18"/>
      <c r="D8" s="18">
        <v>0</v>
      </c>
      <c r="F8" s="35">
        <v>14.31</v>
      </c>
      <c r="G8" s="35">
        <v>15.34</v>
      </c>
      <c r="H8" s="35">
        <v>14.31</v>
      </c>
      <c r="I8" s="16">
        <v>13.48</v>
      </c>
      <c r="J8" s="16">
        <f t="shared" si="0"/>
        <v>10.93</v>
      </c>
      <c r="K8" s="35">
        <v>21.09</v>
      </c>
      <c r="L8" s="35">
        <v>24.31</v>
      </c>
      <c r="M8" s="35">
        <v>23.28</v>
      </c>
      <c r="N8" s="35">
        <v>20.149999999999999</v>
      </c>
      <c r="O8" s="38">
        <v>15.04</v>
      </c>
      <c r="P8" s="3">
        <v>0</v>
      </c>
    </row>
    <row r="9" spans="1:16">
      <c r="A9">
        <v>8</v>
      </c>
      <c r="B9" s="94">
        <v>6.22</v>
      </c>
      <c r="C9" s="18">
        <v>2011</v>
      </c>
      <c r="D9" s="18">
        <v>69.8</v>
      </c>
      <c r="F9" s="39">
        <v>27.44</v>
      </c>
      <c r="G9" s="39">
        <v>26.41</v>
      </c>
      <c r="H9" s="39">
        <v>23.67</v>
      </c>
      <c r="I9" s="39">
        <v>21.263999999999999</v>
      </c>
      <c r="J9" s="39">
        <v>17.815899999999999</v>
      </c>
      <c r="K9" s="35">
        <v>34.200000000000003</v>
      </c>
      <c r="L9" s="35">
        <v>36.51</v>
      </c>
      <c r="M9" s="35">
        <v>33.18</v>
      </c>
      <c r="N9" s="35">
        <v>30.96</v>
      </c>
      <c r="O9" s="38">
        <v>23.94</v>
      </c>
      <c r="P9" s="3">
        <v>0</v>
      </c>
    </row>
    <row r="10" spans="1:16">
      <c r="A10">
        <v>9</v>
      </c>
      <c r="B10" s="94"/>
      <c r="C10" s="18"/>
      <c r="D10" s="18">
        <v>0</v>
      </c>
      <c r="F10" s="39">
        <v>27.44</v>
      </c>
      <c r="G10" s="39">
        <v>25.41</v>
      </c>
      <c r="H10" s="39">
        <v>22.54</v>
      </c>
      <c r="I10" s="39">
        <v>21.263999999999999</v>
      </c>
      <c r="J10" s="39">
        <v>17.815899999999999</v>
      </c>
      <c r="K10" s="35">
        <v>34.200000000000003</v>
      </c>
      <c r="L10" s="35">
        <v>36.21</v>
      </c>
      <c r="M10" s="35">
        <v>33.18</v>
      </c>
      <c r="N10" s="35">
        <v>29.44</v>
      </c>
      <c r="O10" s="35">
        <v>23.55</v>
      </c>
      <c r="P10" s="3">
        <v>0</v>
      </c>
    </row>
    <row r="11" spans="1:16">
      <c r="A11">
        <v>10</v>
      </c>
      <c r="B11" s="94"/>
      <c r="C11" s="18"/>
      <c r="D11" s="18">
        <v>0</v>
      </c>
      <c r="F11" s="35">
        <v>21.44</v>
      </c>
      <c r="G11" s="35">
        <v>22.41</v>
      </c>
      <c r="H11" s="35">
        <v>21.54</v>
      </c>
      <c r="I11" s="35">
        <v>20.11</v>
      </c>
      <c r="J11" s="35">
        <v>17.13</v>
      </c>
      <c r="K11" s="35">
        <v>28.2</v>
      </c>
      <c r="L11" s="35">
        <v>31.21</v>
      </c>
      <c r="M11" s="35">
        <v>29.18</v>
      </c>
      <c r="N11" s="35">
        <v>25.44</v>
      </c>
      <c r="O11" s="35">
        <v>17.55</v>
      </c>
      <c r="P11" s="3">
        <v>0</v>
      </c>
    </row>
    <row r="12" spans="1:16">
      <c r="A12">
        <v>11</v>
      </c>
      <c r="B12" s="94"/>
      <c r="C12" s="18"/>
      <c r="D12" s="18">
        <v>0</v>
      </c>
      <c r="F12" s="35">
        <v>14.85</v>
      </c>
      <c r="G12" s="35">
        <v>15.43</v>
      </c>
      <c r="H12" s="35">
        <v>16.45</v>
      </c>
      <c r="I12" s="35">
        <v>20.51</v>
      </c>
      <c r="J12" s="35">
        <v>15.33</v>
      </c>
      <c r="K12" s="35">
        <v>25.6280452013016</v>
      </c>
      <c r="L12" s="35">
        <v>29.921096563339201</v>
      </c>
      <c r="M12" s="35">
        <v>29.768550395965601</v>
      </c>
      <c r="N12" s="35">
        <v>22.642523050308199</v>
      </c>
      <c r="O12" s="35">
        <v>16.584308445453601</v>
      </c>
      <c r="P12" s="3">
        <v>0</v>
      </c>
    </row>
    <row r="13" spans="1:16">
      <c r="A13">
        <v>12</v>
      </c>
      <c r="B13" s="94">
        <v>7.3</v>
      </c>
      <c r="C13" s="18"/>
      <c r="D13" s="18">
        <v>47.7</v>
      </c>
      <c r="F13" s="35">
        <v>27.85</v>
      </c>
      <c r="G13" s="35">
        <v>26.78</v>
      </c>
      <c r="H13" s="35">
        <v>26.91</v>
      </c>
      <c r="I13" s="35">
        <v>26.315999999999999</v>
      </c>
      <c r="J13" s="35">
        <v>19.674099999999999</v>
      </c>
      <c r="K13" s="35">
        <v>36.74</v>
      </c>
      <c r="L13" s="35">
        <v>38.049999999999997</v>
      </c>
      <c r="M13" s="35">
        <v>37.72</v>
      </c>
      <c r="N13" s="35">
        <v>35.5</v>
      </c>
      <c r="O13" s="38">
        <v>26.48</v>
      </c>
      <c r="P13" s="3">
        <v>0</v>
      </c>
    </row>
    <row r="14" spans="1:16">
      <c r="A14">
        <v>13</v>
      </c>
      <c r="B14" s="94"/>
      <c r="C14" s="18"/>
      <c r="D14" s="18">
        <v>0</v>
      </c>
      <c r="F14" s="35">
        <v>22.85</v>
      </c>
      <c r="G14" s="35">
        <v>23.43</v>
      </c>
      <c r="H14" s="35">
        <v>24.45</v>
      </c>
      <c r="I14" s="35">
        <v>23.315999999999999</v>
      </c>
      <c r="J14" s="35">
        <v>17.674099999999999</v>
      </c>
      <c r="K14" s="35">
        <v>33.628045201301603</v>
      </c>
      <c r="L14" s="35">
        <v>37.921096563339198</v>
      </c>
      <c r="M14" s="35">
        <v>36.768550395965597</v>
      </c>
      <c r="N14" s="35">
        <v>30.642523050308199</v>
      </c>
      <c r="O14" s="38">
        <v>24.584308445453601</v>
      </c>
      <c r="P14" s="3">
        <v>0</v>
      </c>
    </row>
    <row r="15" spans="1:16">
      <c r="A15">
        <v>14</v>
      </c>
      <c r="B15" s="94"/>
      <c r="C15" s="18"/>
      <c r="D15" s="18">
        <v>11</v>
      </c>
      <c r="F15" s="35">
        <v>22.85</v>
      </c>
      <c r="G15" s="35">
        <v>23.43</v>
      </c>
      <c r="H15" s="35">
        <v>24.45</v>
      </c>
      <c r="I15" s="35">
        <v>23.315999999999999</v>
      </c>
      <c r="J15" s="35">
        <v>17.674099999999999</v>
      </c>
      <c r="K15" s="35">
        <v>33.628045201301603</v>
      </c>
      <c r="L15" s="35">
        <v>37.921096563339198</v>
      </c>
      <c r="M15" s="35">
        <v>36.768550395965597</v>
      </c>
      <c r="N15" s="35">
        <v>30.642523050308199</v>
      </c>
      <c r="O15" s="35">
        <v>24.584308445453601</v>
      </c>
      <c r="P15" s="3">
        <v>0</v>
      </c>
    </row>
    <row r="16" spans="1:16">
      <c r="A16">
        <v>15</v>
      </c>
      <c r="B16" s="94"/>
      <c r="C16" s="18"/>
      <c r="D16" s="18">
        <v>0</v>
      </c>
      <c r="F16" s="35">
        <v>24.85</v>
      </c>
      <c r="G16" s="35">
        <v>23.43</v>
      </c>
      <c r="H16" s="35">
        <v>24.45</v>
      </c>
      <c r="I16" s="35">
        <v>23.315999999999999</v>
      </c>
      <c r="J16" s="35">
        <v>17.674099999999999</v>
      </c>
      <c r="K16" s="35">
        <v>34.628045201301603</v>
      </c>
      <c r="L16" s="35">
        <v>37.921096563339198</v>
      </c>
      <c r="M16" s="35">
        <v>35.768550395965597</v>
      </c>
      <c r="N16" s="35">
        <v>30.642523050308199</v>
      </c>
      <c r="O16" s="35">
        <v>24.584308445453601</v>
      </c>
      <c r="P16" s="3">
        <v>0</v>
      </c>
    </row>
    <row r="17" spans="1:16">
      <c r="A17">
        <v>16</v>
      </c>
      <c r="B17" s="94"/>
      <c r="C17" s="18"/>
      <c r="D17" s="18">
        <v>0</v>
      </c>
      <c r="F17" s="35">
        <v>14.85</v>
      </c>
      <c r="G17" s="35">
        <v>15.43</v>
      </c>
      <c r="H17" s="35">
        <v>16.45</v>
      </c>
      <c r="I17" s="35">
        <v>18.66</v>
      </c>
      <c r="J17" s="35">
        <v>13.41</v>
      </c>
      <c r="K17" s="35">
        <v>25.6280452013016</v>
      </c>
      <c r="L17" s="35">
        <v>29.921096563339201</v>
      </c>
      <c r="M17" s="35">
        <v>28.768550395965601</v>
      </c>
      <c r="N17" s="35">
        <v>22.642523050308199</v>
      </c>
      <c r="O17" s="35">
        <v>16.584308445453601</v>
      </c>
      <c r="P17" s="3">
        <v>0</v>
      </c>
    </row>
    <row r="18" spans="1:16">
      <c r="A18">
        <v>17</v>
      </c>
      <c r="B18" s="94"/>
      <c r="C18" s="18"/>
      <c r="D18" s="18">
        <v>0</v>
      </c>
      <c r="F18" s="35">
        <v>11.38</v>
      </c>
      <c r="G18" s="35">
        <v>12.44</v>
      </c>
      <c r="H18" s="35">
        <v>16.309999999999999</v>
      </c>
      <c r="I18" s="35">
        <v>18.66</v>
      </c>
      <c r="J18" s="35">
        <v>13.41</v>
      </c>
      <c r="K18" s="35">
        <v>21.7366666666667</v>
      </c>
      <c r="L18" s="35">
        <v>25.7</v>
      </c>
      <c r="M18" s="35">
        <v>24.44</v>
      </c>
      <c r="N18" s="35">
        <v>21.47</v>
      </c>
      <c r="O18" s="35">
        <v>15.84</v>
      </c>
      <c r="P18" s="3">
        <v>0</v>
      </c>
    </row>
    <row r="19" spans="1:16">
      <c r="A19">
        <v>18</v>
      </c>
      <c r="B19" s="94">
        <v>8.26</v>
      </c>
      <c r="C19" s="18"/>
      <c r="D19" s="18">
        <v>71.400000000000006</v>
      </c>
      <c r="F19" s="35">
        <v>35.64</v>
      </c>
      <c r="G19" s="35">
        <v>29.45</v>
      </c>
      <c r="H19" s="35">
        <v>30.64</v>
      </c>
      <c r="I19" s="35">
        <v>22.774000000000001</v>
      </c>
      <c r="J19" s="35">
        <v>20.994399999999999</v>
      </c>
      <c r="K19" s="35">
        <v>35.229999999999997</v>
      </c>
      <c r="L19" s="35">
        <v>39.07</v>
      </c>
      <c r="M19" s="35">
        <v>37.06</v>
      </c>
      <c r="N19" s="35">
        <v>33.340000000000003</v>
      </c>
      <c r="O19" s="35">
        <v>18.2</v>
      </c>
      <c r="P19" s="3">
        <v>0</v>
      </c>
    </row>
    <row r="20" spans="1:16">
      <c r="A20">
        <v>19</v>
      </c>
      <c r="B20" s="94"/>
      <c r="C20" s="18"/>
      <c r="D20" s="18">
        <v>0</v>
      </c>
      <c r="F20" s="35">
        <v>30.55</v>
      </c>
      <c r="G20" s="35">
        <v>24.31</v>
      </c>
      <c r="H20" s="35">
        <v>24.11</v>
      </c>
      <c r="I20" s="35">
        <v>14.586</v>
      </c>
      <c r="J20" s="35">
        <v>11.226000000000001</v>
      </c>
      <c r="K20" s="35">
        <v>28.83</v>
      </c>
      <c r="L20" s="35">
        <v>31.67</v>
      </c>
      <c r="M20" s="35">
        <v>29.66</v>
      </c>
      <c r="N20" s="35">
        <v>27.94</v>
      </c>
      <c r="O20" s="35">
        <v>19.2</v>
      </c>
      <c r="P20" s="3">
        <v>0</v>
      </c>
    </row>
    <row r="21" spans="1:16">
      <c r="A21">
        <v>20</v>
      </c>
      <c r="B21" s="94"/>
      <c r="C21" s="18"/>
      <c r="D21" s="18">
        <v>0</v>
      </c>
      <c r="F21" s="35">
        <v>19.75</v>
      </c>
      <c r="G21" s="35">
        <v>16.510000000000002</v>
      </c>
      <c r="H21" s="35">
        <v>15.31</v>
      </c>
      <c r="I21" s="35">
        <v>14.586</v>
      </c>
      <c r="J21" s="35">
        <v>11.226000000000001</v>
      </c>
      <c r="K21" s="35">
        <v>19.03</v>
      </c>
      <c r="L21" s="35">
        <v>21.87</v>
      </c>
      <c r="M21" s="35">
        <v>20.86</v>
      </c>
      <c r="N21" s="35">
        <v>19.14</v>
      </c>
      <c r="O21" s="35">
        <v>19.399999999999999</v>
      </c>
      <c r="P21" s="3">
        <v>0</v>
      </c>
    </row>
    <row r="22" spans="1:16">
      <c r="A22">
        <v>21</v>
      </c>
      <c r="B22" s="94"/>
      <c r="C22" s="18"/>
      <c r="D22" s="18">
        <v>0</v>
      </c>
      <c r="F22" s="35">
        <v>16.329999999999998</v>
      </c>
      <c r="G22" s="35">
        <v>15.51</v>
      </c>
      <c r="H22" s="35">
        <v>18.14</v>
      </c>
      <c r="I22" s="35">
        <v>14.586</v>
      </c>
      <c r="J22" s="35">
        <v>11.226000000000001</v>
      </c>
      <c r="K22" s="35">
        <v>19.03</v>
      </c>
      <c r="L22" s="35">
        <v>20.063274562358899</v>
      </c>
      <c r="M22" s="35">
        <v>17.587781071662899</v>
      </c>
      <c r="N22" s="35">
        <v>18.6548009216785</v>
      </c>
      <c r="O22" s="35">
        <v>19</v>
      </c>
      <c r="P22" s="3">
        <v>0</v>
      </c>
    </row>
    <row r="23" spans="1:16">
      <c r="A23">
        <v>22</v>
      </c>
      <c r="B23" s="94"/>
      <c r="C23" s="18"/>
      <c r="D23" s="18">
        <v>5</v>
      </c>
      <c r="F23" s="35">
        <v>15.904166666666701</v>
      </c>
      <c r="G23" s="35">
        <v>14.820833333333301</v>
      </c>
      <c r="H23" s="35">
        <v>17.7916666666667</v>
      </c>
      <c r="I23" s="35">
        <v>13.875</v>
      </c>
      <c r="J23" s="35">
        <v>12.904166666666701</v>
      </c>
      <c r="K23" s="35">
        <v>19.954166666666701</v>
      </c>
      <c r="L23" s="35">
        <v>16.183333333333302</v>
      </c>
      <c r="M23" s="35">
        <v>16.95</v>
      </c>
      <c r="N23" s="35">
        <v>17.995833333333302</v>
      </c>
      <c r="O23" s="35">
        <v>19.045833333333299</v>
      </c>
      <c r="P23" s="3">
        <v>0</v>
      </c>
    </row>
    <row r="24" spans="1:16">
      <c r="A24">
        <v>23</v>
      </c>
      <c r="B24" s="94">
        <v>9</v>
      </c>
      <c r="C24" s="18"/>
      <c r="D24" s="18">
        <v>0</v>
      </c>
      <c r="F24" s="35">
        <v>15.9</v>
      </c>
      <c r="G24" s="35">
        <v>14.820833333333301</v>
      </c>
      <c r="H24" s="35">
        <v>16.716666666666701</v>
      </c>
      <c r="I24" s="35">
        <v>13.8</v>
      </c>
      <c r="J24" s="35">
        <v>11.9</v>
      </c>
      <c r="K24" s="35">
        <v>19.912500000000001</v>
      </c>
      <c r="L24" s="35">
        <v>16.212499999999999</v>
      </c>
      <c r="M24" s="35">
        <v>16.829166666666701</v>
      </c>
      <c r="N24" s="35">
        <v>17.912500000000001</v>
      </c>
      <c r="O24" s="35">
        <v>18.954166666666701</v>
      </c>
      <c r="P24" s="3">
        <v>0</v>
      </c>
    </row>
    <row r="25" spans="1:16">
      <c r="A25">
        <v>24</v>
      </c>
      <c r="B25" s="94"/>
      <c r="C25" s="18"/>
      <c r="D25" s="18">
        <v>0</v>
      </c>
      <c r="F25" s="35">
        <v>15.75</v>
      </c>
      <c r="G25" s="35">
        <v>14.820833333333301</v>
      </c>
      <c r="H25" s="35">
        <v>16.695833333333301</v>
      </c>
      <c r="I25" s="35">
        <v>13.8</v>
      </c>
      <c r="J25" s="35">
        <v>11.5833333333333</v>
      </c>
      <c r="K25" s="35">
        <v>23.175000000000001</v>
      </c>
      <c r="L25" s="35">
        <v>20.725000000000001</v>
      </c>
      <c r="M25" s="35">
        <v>21.725000000000001</v>
      </c>
      <c r="N25" s="35">
        <v>17.912500000000001</v>
      </c>
      <c r="O25" s="35">
        <v>18.954166666666701</v>
      </c>
      <c r="P25" s="3">
        <v>0</v>
      </c>
    </row>
    <row r="26" spans="1:16">
      <c r="A26">
        <v>25</v>
      </c>
      <c r="B26" s="94"/>
      <c r="C26" s="18"/>
      <c r="D26" s="18">
        <v>0</v>
      </c>
      <c r="F26" s="35">
        <v>15.175000000000001</v>
      </c>
      <c r="G26" s="35">
        <v>14.820833333333301</v>
      </c>
      <c r="H26" s="35">
        <v>15.616666666666699</v>
      </c>
      <c r="I26" s="35">
        <v>13.8</v>
      </c>
      <c r="J26" s="35">
        <v>11.5833333333333</v>
      </c>
      <c r="K26" s="35">
        <v>22.3125</v>
      </c>
      <c r="L26" s="35">
        <v>20.0416666666667</v>
      </c>
      <c r="M26" s="35">
        <v>21.35</v>
      </c>
      <c r="N26" s="35">
        <v>17.912500000000001</v>
      </c>
      <c r="O26" s="35">
        <v>18.954166666666701</v>
      </c>
      <c r="P26" s="3">
        <v>0</v>
      </c>
    </row>
    <row r="27" spans="1:16">
      <c r="A27">
        <v>26</v>
      </c>
      <c r="B27" s="94"/>
      <c r="C27" s="18"/>
      <c r="D27" s="18">
        <v>0</v>
      </c>
      <c r="F27" s="35">
        <v>15.175000000000001</v>
      </c>
      <c r="G27" s="35">
        <v>14.820833333333301</v>
      </c>
      <c r="H27" s="35">
        <v>15.616666666666699</v>
      </c>
      <c r="I27" s="35">
        <v>13.8</v>
      </c>
      <c r="J27" s="35">
        <v>11.5833333333333</v>
      </c>
      <c r="K27" s="35">
        <v>22.3125</v>
      </c>
      <c r="L27" s="35">
        <v>20.0416666666667</v>
      </c>
      <c r="M27" s="35">
        <v>21.35</v>
      </c>
      <c r="N27" s="35">
        <v>17.912500000000001</v>
      </c>
      <c r="O27" s="35">
        <v>18.954166666666701</v>
      </c>
      <c r="P27" s="3">
        <v>0</v>
      </c>
    </row>
    <row r="28" spans="1:16">
      <c r="A28">
        <v>27</v>
      </c>
      <c r="B28" s="94"/>
      <c r="C28" s="18"/>
      <c r="D28" s="18">
        <v>0</v>
      </c>
      <c r="F28" s="35">
        <v>15.175000000000001</v>
      </c>
      <c r="G28" s="35">
        <v>14.820833333333301</v>
      </c>
      <c r="H28" s="35">
        <v>15.616666666666699</v>
      </c>
      <c r="I28" s="35">
        <v>13.8</v>
      </c>
      <c r="J28" s="35">
        <v>11.5833333333333</v>
      </c>
      <c r="K28" s="35">
        <v>22.3125</v>
      </c>
      <c r="L28" s="35">
        <v>20.0416666666667</v>
      </c>
      <c r="M28" s="35">
        <v>21.35</v>
      </c>
      <c r="N28" s="35">
        <v>17.912500000000001</v>
      </c>
      <c r="O28" s="35">
        <v>18.954166666666701</v>
      </c>
      <c r="P28" s="3">
        <v>0</v>
      </c>
    </row>
    <row r="29" spans="1:16">
      <c r="A29">
        <v>28</v>
      </c>
      <c r="B29" s="94"/>
      <c r="C29" s="18"/>
      <c r="D29" s="18">
        <v>0</v>
      </c>
      <c r="F29" s="35">
        <v>15.175000000000001</v>
      </c>
      <c r="G29" s="35">
        <v>14.820833333333301</v>
      </c>
      <c r="H29" s="35">
        <v>15.616666666666699</v>
      </c>
      <c r="I29" s="35">
        <v>13.8</v>
      </c>
      <c r="J29" s="35">
        <v>11.5833333333333</v>
      </c>
      <c r="K29" s="35">
        <v>22.3125</v>
      </c>
      <c r="L29" s="35">
        <v>20.0416666666667</v>
      </c>
      <c r="M29" s="35">
        <v>21.35</v>
      </c>
      <c r="N29" s="35">
        <v>17.912500000000001</v>
      </c>
      <c r="O29" s="35">
        <v>18.954166666666701</v>
      </c>
      <c r="P29" s="3">
        <v>0</v>
      </c>
    </row>
    <row r="30" spans="1:16">
      <c r="A30">
        <v>29</v>
      </c>
      <c r="B30" s="94"/>
      <c r="C30" s="18"/>
      <c r="D30" s="18">
        <v>0</v>
      </c>
      <c r="F30" s="35">
        <v>15.175000000000001</v>
      </c>
      <c r="G30" s="35">
        <v>14.820833333333301</v>
      </c>
      <c r="H30" s="35">
        <v>15.616666666666699</v>
      </c>
      <c r="I30" s="35">
        <v>13.8</v>
      </c>
      <c r="J30" s="35">
        <v>11.5833333333333</v>
      </c>
      <c r="K30" s="35">
        <v>22.3125</v>
      </c>
      <c r="L30" s="35">
        <v>20.0416666666667</v>
      </c>
      <c r="M30" s="35">
        <v>21.35</v>
      </c>
      <c r="N30" s="35">
        <v>17.912500000000001</v>
      </c>
      <c r="O30" s="35">
        <v>18.954166666666701</v>
      </c>
      <c r="P30" s="3">
        <v>0</v>
      </c>
    </row>
    <row r="31" spans="1:16">
      <c r="A31">
        <v>30</v>
      </c>
      <c r="B31" s="94"/>
      <c r="C31" s="18"/>
      <c r="D31" s="18">
        <v>0</v>
      </c>
      <c r="F31" s="35">
        <v>15.175000000000001</v>
      </c>
      <c r="G31" s="35">
        <v>14.820833333333301</v>
      </c>
      <c r="H31" s="35">
        <v>15.616666666666699</v>
      </c>
      <c r="I31" s="35">
        <v>13.8</v>
      </c>
      <c r="J31" s="35">
        <v>11.5833333333333</v>
      </c>
      <c r="K31" s="35">
        <v>22.3125</v>
      </c>
      <c r="L31" s="35">
        <v>20.0416666666667</v>
      </c>
      <c r="M31" s="35">
        <v>21.35</v>
      </c>
      <c r="N31" s="35">
        <v>17.912500000000001</v>
      </c>
      <c r="O31" s="35">
        <v>18.954166666666701</v>
      </c>
      <c r="P31" s="3">
        <v>0</v>
      </c>
    </row>
    <row r="32" spans="1:16">
      <c r="A32">
        <v>31</v>
      </c>
      <c r="B32" s="94">
        <v>5</v>
      </c>
      <c r="C32" s="18"/>
      <c r="D32" s="18">
        <v>0</v>
      </c>
      <c r="F32" s="35">
        <v>17.516666666666701</v>
      </c>
      <c r="G32" s="35">
        <v>15.5666666666667</v>
      </c>
      <c r="H32" s="35">
        <v>16.033333333333299</v>
      </c>
      <c r="I32" s="35">
        <v>14.8</v>
      </c>
      <c r="J32" s="35">
        <v>11.4</v>
      </c>
      <c r="K32" s="35">
        <v>23.31</v>
      </c>
      <c r="L32" s="35">
        <v>18.933333333333302</v>
      </c>
      <c r="M32" s="35">
        <v>16.670000000000002</v>
      </c>
      <c r="N32" s="35">
        <v>13.554166666666699</v>
      </c>
      <c r="O32" s="35">
        <v>20.9375</v>
      </c>
      <c r="P32" s="3">
        <v>0</v>
      </c>
    </row>
    <row r="33" spans="1:16">
      <c r="A33">
        <v>32</v>
      </c>
      <c r="B33" s="94"/>
      <c r="C33" s="18"/>
      <c r="D33" s="18">
        <v>0</v>
      </c>
      <c r="F33" s="35">
        <v>17.516666666666701</v>
      </c>
      <c r="G33" s="35">
        <v>15.5666666666667</v>
      </c>
      <c r="H33" s="35">
        <v>16.033333333333299</v>
      </c>
      <c r="I33" s="35">
        <v>14.8</v>
      </c>
      <c r="J33" s="35">
        <v>11.4</v>
      </c>
      <c r="K33" s="35">
        <v>23.31</v>
      </c>
      <c r="L33" s="35">
        <v>18.933333333333302</v>
      </c>
      <c r="M33" s="35">
        <v>16.670000000000002</v>
      </c>
      <c r="N33" s="35">
        <v>13.554166666666699</v>
      </c>
      <c r="O33" s="35">
        <v>20.9375</v>
      </c>
      <c r="P33" s="3">
        <v>0</v>
      </c>
    </row>
    <row r="34" spans="1:16">
      <c r="A34">
        <v>33</v>
      </c>
      <c r="B34" s="94"/>
      <c r="C34" s="18"/>
      <c r="D34" s="18">
        <v>0</v>
      </c>
      <c r="F34" s="35">
        <v>17.516666666666701</v>
      </c>
      <c r="G34" s="35">
        <v>15.5666666666667</v>
      </c>
      <c r="H34" s="35">
        <v>16.033333333333299</v>
      </c>
      <c r="I34" s="35">
        <v>14.8</v>
      </c>
      <c r="J34" s="35">
        <v>11.4</v>
      </c>
      <c r="K34" s="35">
        <v>23.31</v>
      </c>
      <c r="L34" s="35">
        <v>18.933333333333302</v>
      </c>
      <c r="M34" s="35">
        <v>16.670000000000002</v>
      </c>
      <c r="N34" s="35">
        <v>13.554166666666699</v>
      </c>
      <c r="O34" s="35">
        <v>20.9375</v>
      </c>
      <c r="P34" s="3">
        <v>0</v>
      </c>
    </row>
    <row r="35" spans="1:16">
      <c r="A35">
        <v>34</v>
      </c>
      <c r="B35" s="94"/>
      <c r="C35" s="18"/>
      <c r="D35" s="18">
        <v>0</v>
      </c>
      <c r="F35" s="35">
        <v>17.516666666666701</v>
      </c>
      <c r="G35" s="35">
        <v>15.5666666666667</v>
      </c>
      <c r="H35" s="35">
        <v>16.033333333333299</v>
      </c>
      <c r="I35" s="35">
        <v>14.8</v>
      </c>
      <c r="J35" s="35">
        <v>11.4</v>
      </c>
      <c r="K35" s="35">
        <v>23.31</v>
      </c>
      <c r="L35" s="35">
        <v>18.933333333333302</v>
      </c>
      <c r="M35" s="35">
        <v>16.670000000000002</v>
      </c>
      <c r="N35" s="35">
        <v>13.554166666666699</v>
      </c>
      <c r="O35" s="35">
        <v>20.9375</v>
      </c>
      <c r="P35" s="3">
        <v>0</v>
      </c>
    </row>
    <row r="36" spans="1:16">
      <c r="A36">
        <v>35</v>
      </c>
      <c r="B36" s="94"/>
      <c r="C36" s="18"/>
      <c r="D36" s="18">
        <v>0</v>
      </c>
      <c r="F36" s="35">
        <v>17.516666666666701</v>
      </c>
      <c r="G36" s="35">
        <v>15.5666666666667</v>
      </c>
      <c r="H36" s="35">
        <v>16.033333333333299</v>
      </c>
      <c r="I36" s="35">
        <v>14.8</v>
      </c>
      <c r="J36" s="35">
        <v>11.4</v>
      </c>
      <c r="K36" s="35">
        <v>23.31</v>
      </c>
      <c r="L36" s="35">
        <v>18.933333333333302</v>
      </c>
      <c r="M36" s="35">
        <v>16.670000000000002</v>
      </c>
      <c r="N36" s="35">
        <v>13.554166666666699</v>
      </c>
      <c r="O36" s="35">
        <v>20.9375</v>
      </c>
      <c r="P36" s="3">
        <v>0</v>
      </c>
    </row>
    <row r="37" spans="1:16">
      <c r="A37">
        <v>36</v>
      </c>
      <c r="B37" s="94">
        <v>6</v>
      </c>
      <c r="C37" s="18">
        <v>2012</v>
      </c>
      <c r="D37" s="18">
        <v>0</v>
      </c>
      <c r="F37" s="35">
        <v>17.516666666666701</v>
      </c>
      <c r="G37" s="35">
        <v>15.5666666666667</v>
      </c>
      <c r="H37" s="35">
        <v>16.033333333333299</v>
      </c>
      <c r="I37" s="35">
        <v>14.8</v>
      </c>
      <c r="J37" s="35">
        <v>11.4</v>
      </c>
      <c r="K37" s="35">
        <v>23.31</v>
      </c>
      <c r="L37" s="35">
        <v>18.933333333333302</v>
      </c>
      <c r="M37" s="35">
        <v>16.670000000000002</v>
      </c>
      <c r="N37" s="35">
        <v>13.554166666666699</v>
      </c>
      <c r="O37" s="35">
        <v>20.9375</v>
      </c>
      <c r="P37" s="3">
        <v>0</v>
      </c>
    </row>
    <row r="38" spans="1:16">
      <c r="A38">
        <v>37</v>
      </c>
      <c r="B38" s="94"/>
      <c r="C38" s="18"/>
      <c r="D38" s="18">
        <v>0</v>
      </c>
      <c r="F38" s="35">
        <v>17.454166666666701</v>
      </c>
      <c r="G38" s="35">
        <v>15.5666666666667</v>
      </c>
      <c r="H38" s="35">
        <v>16.004166666666698</v>
      </c>
      <c r="I38" s="35">
        <v>14.8</v>
      </c>
      <c r="J38" s="35">
        <v>11.4</v>
      </c>
      <c r="K38" s="35">
        <v>22.2</v>
      </c>
      <c r="L38" s="35">
        <v>18.933333333333302</v>
      </c>
      <c r="M38" s="35">
        <v>16.670000000000002</v>
      </c>
      <c r="N38" s="35">
        <v>13.554166666666699</v>
      </c>
      <c r="O38" s="35">
        <v>20.7916666666667</v>
      </c>
      <c r="P38" s="3">
        <v>0</v>
      </c>
    </row>
    <row r="39" spans="1:16">
      <c r="A39">
        <v>38</v>
      </c>
      <c r="B39" s="94"/>
      <c r="C39" s="18"/>
      <c r="D39" s="18">
        <v>0</v>
      </c>
      <c r="F39" s="35">
        <v>17.454166666666701</v>
      </c>
      <c r="G39" s="35">
        <v>15.5666666666667</v>
      </c>
      <c r="H39" s="35">
        <v>16.004166666666698</v>
      </c>
      <c r="I39" s="35">
        <v>14.8</v>
      </c>
      <c r="J39" s="35">
        <v>11.4</v>
      </c>
      <c r="K39" s="35">
        <v>22.2</v>
      </c>
      <c r="L39" s="35">
        <v>18.933333333333302</v>
      </c>
      <c r="M39" s="35">
        <v>16.670000000000002</v>
      </c>
      <c r="N39" s="35">
        <v>13.554166666666699</v>
      </c>
      <c r="O39" s="35">
        <v>20.7916666666667</v>
      </c>
      <c r="P39" s="3">
        <v>0</v>
      </c>
    </row>
    <row r="40" spans="1:16">
      <c r="A40">
        <v>39</v>
      </c>
      <c r="B40" s="94"/>
      <c r="C40" s="18"/>
      <c r="D40" s="18">
        <v>0</v>
      </c>
      <c r="F40" s="35">
        <v>17.241666666666699</v>
      </c>
      <c r="G40" s="35">
        <v>15.5666666666667</v>
      </c>
      <c r="H40" s="35">
        <v>16.0833333333333</v>
      </c>
      <c r="I40" s="35">
        <v>14.8</v>
      </c>
      <c r="J40" s="35">
        <v>11.4</v>
      </c>
      <c r="K40" s="35">
        <v>22.2</v>
      </c>
      <c r="L40" s="35">
        <v>18.933333333333302</v>
      </c>
      <c r="M40" s="35">
        <v>16.670000000000002</v>
      </c>
      <c r="N40" s="35">
        <v>12.2</v>
      </c>
      <c r="O40" s="35">
        <v>20.691666666666698</v>
      </c>
      <c r="P40" s="3">
        <v>0</v>
      </c>
    </row>
    <row r="41" spans="1:16">
      <c r="A41">
        <v>40</v>
      </c>
      <c r="B41" s="94">
        <v>7.8</v>
      </c>
      <c r="C41" s="18"/>
      <c r="D41" s="18">
        <v>61.6</v>
      </c>
      <c r="F41" s="35">
        <v>16.8541666666667</v>
      </c>
      <c r="G41" s="35">
        <v>14.5666666666667</v>
      </c>
      <c r="H41" s="35">
        <v>16.066666666666698</v>
      </c>
      <c r="I41" s="35">
        <v>14.8</v>
      </c>
      <c r="J41" s="35">
        <v>11.283333333333299</v>
      </c>
      <c r="K41" s="35">
        <v>22.2</v>
      </c>
      <c r="L41" s="35">
        <v>18.695833333333301</v>
      </c>
      <c r="M41" s="35">
        <v>20.195833333333301</v>
      </c>
      <c r="N41" s="35">
        <v>12.762499999999999</v>
      </c>
      <c r="O41" s="35">
        <v>20.6041666666667</v>
      </c>
      <c r="P41" s="3">
        <v>0</v>
      </c>
    </row>
    <row r="42" spans="1:16">
      <c r="A42">
        <v>41</v>
      </c>
      <c r="B42" s="94"/>
      <c r="C42" s="18"/>
      <c r="D42" s="18">
        <v>0</v>
      </c>
      <c r="F42" s="35">
        <v>25.33</v>
      </c>
      <c r="G42" s="35">
        <v>23.14</v>
      </c>
      <c r="H42" s="35">
        <v>20.53</v>
      </c>
      <c r="I42" s="35">
        <v>17.014800000000001</v>
      </c>
      <c r="J42" s="35">
        <v>12.857279999999999</v>
      </c>
      <c r="K42" s="35">
        <v>28.585569858551001</v>
      </c>
      <c r="L42" s="35">
        <v>22.034862101078001</v>
      </c>
      <c r="M42" s="35">
        <v>21.4</v>
      </c>
      <c r="N42" s="35">
        <v>16.3</v>
      </c>
      <c r="O42" s="35">
        <v>21.55</v>
      </c>
      <c r="P42" s="3">
        <v>0</v>
      </c>
    </row>
    <row r="43" spans="1:16">
      <c r="A43">
        <v>42</v>
      </c>
      <c r="B43" s="94"/>
      <c r="C43" s="18"/>
      <c r="D43" s="18">
        <v>0</v>
      </c>
      <c r="F43" s="35">
        <v>20.83</v>
      </c>
      <c r="G43" s="35">
        <v>24.11</v>
      </c>
      <c r="H43" s="35">
        <v>24.31</v>
      </c>
      <c r="I43" s="35">
        <v>17.014800000000001</v>
      </c>
      <c r="J43" s="35">
        <v>12.857279999999999</v>
      </c>
      <c r="K43" s="35">
        <v>25.31</v>
      </c>
      <c r="L43" s="35">
        <v>22.11</v>
      </c>
      <c r="M43" s="35">
        <v>20.11</v>
      </c>
      <c r="N43" s="35">
        <v>14.44</v>
      </c>
      <c r="O43" s="35">
        <v>21.54</v>
      </c>
      <c r="P43" s="3">
        <v>0</v>
      </c>
    </row>
    <row r="44" spans="1:16">
      <c r="A44">
        <v>43</v>
      </c>
      <c r="B44" s="94"/>
      <c r="C44" s="18"/>
      <c r="D44" s="18">
        <v>0</v>
      </c>
      <c r="F44" s="35">
        <v>20.83</v>
      </c>
      <c r="G44" s="35">
        <v>24.11</v>
      </c>
      <c r="H44" s="35">
        <v>24.31</v>
      </c>
      <c r="I44" s="35">
        <v>17.014800000000001</v>
      </c>
      <c r="J44" s="35">
        <v>12.857279999999999</v>
      </c>
      <c r="K44" s="35">
        <v>23.31</v>
      </c>
      <c r="L44" s="35">
        <v>22.11</v>
      </c>
      <c r="M44" s="35">
        <v>20.11</v>
      </c>
      <c r="N44" s="35">
        <v>14.44</v>
      </c>
      <c r="O44" s="35">
        <v>21.54</v>
      </c>
      <c r="P44" s="3">
        <v>0</v>
      </c>
    </row>
    <row r="45" spans="1:16">
      <c r="A45">
        <v>44</v>
      </c>
      <c r="B45" s="94"/>
      <c r="C45" s="18"/>
      <c r="D45" s="18">
        <v>0</v>
      </c>
      <c r="F45" s="35">
        <v>15.11</v>
      </c>
      <c r="G45" s="35">
        <v>21.23</v>
      </c>
      <c r="H45" s="35">
        <v>22.25</v>
      </c>
      <c r="I45" s="35">
        <v>17.014800000000001</v>
      </c>
      <c r="J45" s="35">
        <v>12.857279999999999</v>
      </c>
      <c r="K45" s="35">
        <v>20.11</v>
      </c>
      <c r="L45" s="35">
        <v>21.41</v>
      </c>
      <c r="M45" s="35">
        <v>18.149999999999999</v>
      </c>
      <c r="N45" s="35">
        <v>13.14</v>
      </c>
      <c r="O45" s="35">
        <v>21.53</v>
      </c>
      <c r="P45" s="3">
        <v>0</v>
      </c>
    </row>
    <row r="46" spans="1:16">
      <c r="A46">
        <v>45</v>
      </c>
      <c r="B46" s="94">
        <v>7.21</v>
      </c>
      <c r="C46" s="18"/>
      <c r="D46" s="18">
        <v>164.8</v>
      </c>
      <c r="F46" s="35">
        <v>30.17</v>
      </c>
      <c r="G46" s="35">
        <v>34.119999999999997</v>
      </c>
      <c r="H46" s="35">
        <v>31.31</v>
      </c>
      <c r="I46" s="35">
        <v>28.453600000000002</v>
      </c>
      <c r="J46" s="35">
        <v>22.07686</v>
      </c>
      <c r="K46" s="35">
        <v>33.170518279075601</v>
      </c>
      <c r="L46" s="35">
        <v>29.164020180702199</v>
      </c>
      <c r="M46" s="35">
        <v>27.8669755458832</v>
      </c>
      <c r="N46" s="35">
        <v>25.4850776791573</v>
      </c>
      <c r="O46" s="35">
        <v>27.154212117195101</v>
      </c>
      <c r="P46" s="3">
        <v>0</v>
      </c>
    </row>
    <row r="47" spans="1:16">
      <c r="A47">
        <v>46</v>
      </c>
      <c r="B47" s="94"/>
      <c r="C47" s="18"/>
      <c r="D47" s="18">
        <v>0</v>
      </c>
      <c r="F47" s="35">
        <v>30.17</v>
      </c>
      <c r="G47" s="35">
        <v>34.119999999999997</v>
      </c>
      <c r="H47" s="35">
        <v>31.31</v>
      </c>
      <c r="I47" s="35">
        <v>28.453600000000002</v>
      </c>
      <c r="J47" s="35">
        <v>22.07686</v>
      </c>
      <c r="K47" s="35">
        <v>33.170518279075601</v>
      </c>
      <c r="L47" s="35">
        <v>29.164020180702199</v>
      </c>
      <c r="M47" s="35">
        <v>27.8669755458832</v>
      </c>
      <c r="N47" s="35">
        <v>25.4850776791573</v>
      </c>
      <c r="O47" s="35">
        <v>27.154212117195101</v>
      </c>
      <c r="P47" s="3">
        <v>0</v>
      </c>
    </row>
    <row r="48" spans="1:16">
      <c r="A48">
        <v>47</v>
      </c>
      <c r="B48" s="94"/>
      <c r="C48" s="18"/>
      <c r="D48" s="18">
        <v>0</v>
      </c>
      <c r="F48" s="35">
        <v>30.17</v>
      </c>
      <c r="G48" s="35">
        <v>34.119999999999997</v>
      </c>
      <c r="H48" s="35">
        <v>31.31</v>
      </c>
      <c r="I48" s="35">
        <v>28.453600000000002</v>
      </c>
      <c r="J48" s="35">
        <v>22.07686</v>
      </c>
      <c r="K48" s="35">
        <v>33.170518279075601</v>
      </c>
      <c r="L48" s="35">
        <v>29.164020180702199</v>
      </c>
      <c r="M48" s="35">
        <v>27.8669755458832</v>
      </c>
      <c r="N48" s="35">
        <v>19.4850776791573</v>
      </c>
      <c r="O48" s="35">
        <v>25.154212117195101</v>
      </c>
      <c r="P48" s="3">
        <v>0</v>
      </c>
    </row>
    <row r="49" spans="1:16">
      <c r="A49">
        <v>48</v>
      </c>
      <c r="B49" s="94"/>
      <c r="C49" s="18"/>
      <c r="D49" s="18">
        <v>0</v>
      </c>
      <c r="F49" s="35">
        <v>27.17</v>
      </c>
      <c r="G49" s="35">
        <v>31.12</v>
      </c>
      <c r="H49" s="35">
        <v>28.31</v>
      </c>
      <c r="I49" s="35">
        <v>25.453600000000002</v>
      </c>
      <c r="J49" s="35">
        <v>18.07686</v>
      </c>
      <c r="K49" s="35">
        <v>30.170518279075601</v>
      </c>
      <c r="L49" s="35">
        <v>25.164020180702199</v>
      </c>
      <c r="M49" s="35">
        <v>26.8669755458832</v>
      </c>
      <c r="N49" s="35">
        <v>19.4850776791573</v>
      </c>
      <c r="O49" s="35">
        <v>22.154212117195101</v>
      </c>
      <c r="P49" s="3">
        <v>0</v>
      </c>
    </row>
    <row r="50" spans="1:16">
      <c r="A50">
        <v>49</v>
      </c>
      <c r="B50" s="94">
        <v>8</v>
      </c>
      <c r="C50" s="18"/>
      <c r="D50" s="18">
        <v>0</v>
      </c>
      <c r="F50" s="35">
        <v>25.28</v>
      </c>
      <c r="G50" s="35">
        <v>27.15</v>
      </c>
      <c r="H50" s="35">
        <v>23.32</v>
      </c>
      <c r="I50" s="35">
        <v>17.014800000000001</v>
      </c>
      <c r="J50" s="35">
        <v>12.857279999999999</v>
      </c>
      <c r="K50" s="18">
        <v>26.9</v>
      </c>
      <c r="L50" s="18">
        <v>21.716666666666701</v>
      </c>
      <c r="M50" s="35">
        <v>22.15</v>
      </c>
      <c r="N50" s="18">
        <v>14.3</v>
      </c>
      <c r="O50" s="35">
        <v>20.614212117195098</v>
      </c>
      <c r="P50" s="3">
        <v>0</v>
      </c>
    </row>
    <row r="51" spans="1:16">
      <c r="A51">
        <v>50</v>
      </c>
      <c r="B51" s="94"/>
      <c r="C51" s="18"/>
      <c r="D51" s="18">
        <v>0</v>
      </c>
      <c r="F51" s="35">
        <v>24.26</v>
      </c>
      <c r="G51" s="35">
        <v>25.85</v>
      </c>
      <c r="H51" s="35">
        <v>23.32</v>
      </c>
      <c r="I51" s="35">
        <v>17.014800000000001</v>
      </c>
      <c r="J51" s="35">
        <v>12.857279999999999</v>
      </c>
      <c r="K51" s="18">
        <v>26.7083333333333</v>
      </c>
      <c r="L51" s="35">
        <v>19.1020354628563</v>
      </c>
      <c r="M51" s="18">
        <v>21.512499999999999</v>
      </c>
      <c r="N51" s="18">
        <v>13.175000000000001</v>
      </c>
      <c r="O51" s="35">
        <v>20.614212117195098</v>
      </c>
      <c r="P51" s="3">
        <v>0</v>
      </c>
    </row>
    <row r="52" spans="1:16">
      <c r="A52">
        <v>51</v>
      </c>
      <c r="B52" s="94"/>
      <c r="C52" s="18"/>
      <c r="D52" s="18">
        <v>0</v>
      </c>
      <c r="F52" s="35">
        <v>23.24</v>
      </c>
      <c r="G52" s="35">
        <v>25.19</v>
      </c>
      <c r="H52" s="35">
        <v>22.38</v>
      </c>
      <c r="I52" s="35">
        <v>17.014800000000001</v>
      </c>
      <c r="J52" s="35">
        <v>12.857279999999999</v>
      </c>
      <c r="K52" s="35">
        <v>24.240518279075602</v>
      </c>
      <c r="L52" s="35">
        <v>18.1020354628563</v>
      </c>
      <c r="M52" s="35">
        <v>19.234020180702199</v>
      </c>
      <c r="N52" s="35">
        <v>19.4850776791573</v>
      </c>
      <c r="O52" s="35">
        <v>18.614212117195098</v>
      </c>
      <c r="P52" s="3">
        <v>0</v>
      </c>
    </row>
    <row r="53" spans="1:16">
      <c r="A53">
        <v>52</v>
      </c>
      <c r="B53" s="94"/>
      <c r="C53" s="18"/>
      <c r="D53" s="18">
        <v>0</v>
      </c>
      <c r="F53" s="35">
        <v>20.71</v>
      </c>
      <c r="G53" s="35">
        <v>18.54</v>
      </c>
      <c r="H53" s="35">
        <v>20.77</v>
      </c>
      <c r="I53" s="35">
        <v>17.014800000000001</v>
      </c>
      <c r="J53" s="35">
        <v>12.857279999999999</v>
      </c>
      <c r="K53" s="35">
        <v>21.623697876930201</v>
      </c>
      <c r="L53" s="35">
        <v>17.1020354628563</v>
      </c>
      <c r="M53" s="35">
        <v>18.359808623790698</v>
      </c>
      <c r="N53" s="35">
        <v>19.637926667928699</v>
      </c>
      <c r="O53" s="35">
        <v>18.614212117195098</v>
      </c>
      <c r="P53" s="3">
        <v>0</v>
      </c>
    </row>
    <row r="54" spans="1:16">
      <c r="A54">
        <v>53</v>
      </c>
      <c r="B54" s="94">
        <v>9.1</v>
      </c>
      <c r="C54" s="18"/>
      <c r="D54" s="18">
        <v>97.6</v>
      </c>
      <c r="F54" s="35">
        <v>34.340000000000003</v>
      </c>
      <c r="G54" s="35">
        <v>28.17</v>
      </c>
      <c r="H54" s="35">
        <v>28.48</v>
      </c>
      <c r="I54" s="35">
        <v>18.453600000000002</v>
      </c>
      <c r="J54" s="35">
        <v>15.07686</v>
      </c>
      <c r="K54" s="35">
        <v>34.981197118759198</v>
      </c>
      <c r="L54" s="35">
        <v>26.723250746727</v>
      </c>
      <c r="M54" s="35">
        <v>28.6208719015121</v>
      </c>
      <c r="N54" s="35">
        <v>26.0505008399487</v>
      </c>
      <c r="O54" s="35">
        <v>24.717436730861699</v>
      </c>
      <c r="P54" s="3">
        <v>0</v>
      </c>
    </row>
    <row r="55" spans="1:16">
      <c r="A55">
        <v>54</v>
      </c>
      <c r="B55" s="94"/>
      <c r="C55" s="18"/>
      <c r="D55" s="18">
        <v>0</v>
      </c>
      <c r="F55" s="35">
        <v>31.77</v>
      </c>
      <c r="G55" s="35">
        <v>25.6</v>
      </c>
      <c r="H55" s="35">
        <v>25.91</v>
      </c>
      <c r="I55" s="35">
        <v>18.453600000000002</v>
      </c>
      <c r="J55" s="35">
        <v>15.07686</v>
      </c>
      <c r="K55" s="35">
        <v>32.411197118759198</v>
      </c>
      <c r="L55" s="35">
        <v>24.153250746727</v>
      </c>
      <c r="M55" s="35">
        <v>26.0508719015121</v>
      </c>
      <c r="N55" s="35">
        <v>23.9805008399487</v>
      </c>
      <c r="O55" s="35">
        <v>22.147436730861699</v>
      </c>
      <c r="P55" s="3">
        <v>0</v>
      </c>
    </row>
    <row r="56" spans="1:16">
      <c r="A56">
        <v>55</v>
      </c>
      <c r="B56" s="94"/>
      <c r="C56" s="18"/>
      <c r="D56" s="18">
        <v>0</v>
      </c>
      <c r="F56" s="35">
        <v>25.93</v>
      </c>
      <c r="G56" s="35">
        <v>19.760000000000002</v>
      </c>
      <c r="H56" s="35">
        <v>20.07</v>
      </c>
      <c r="I56" s="35">
        <v>18.453600000000002</v>
      </c>
      <c r="J56" s="35">
        <v>15.07686</v>
      </c>
      <c r="K56" s="35">
        <v>26.571197118759201</v>
      </c>
      <c r="L56" s="35">
        <v>18.313250746727</v>
      </c>
      <c r="M56" s="35">
        <v>20.2108719015121</v>
      </c>
      <c r="N56" s="35">
        <v>18.1405008399487</v>
      </c>
      <c r="O56" s="35">
        <v>16.307436730861699</v>
      </c>
      <c r="P56" s="3">
        <v>0</v>
      </c>
    </row>
    <row r="57" spans="1:16">
      <c r="A57">
        <v>56</v>
      </c>
      <c r="B57" s="94"/>
      <c r="C57" s="18"/>
      <c r="D57" s="18">
        <v>0</v>
      </c>
      <c r="F57" s="35">
        <v>25.13</v>
      </c>
      <c r="G57" s="35">
        <v>19.55</v>
      </c>
      <c r="H57" s="35">
        <v>20</v>
      </c>
      <c r="I57" s="35">
        <v>18.453600000000002</v>
      </c>
      <c r="J57" s="35">
        <v>15.07686</v>
      </c>
      <c r="K57" s="35">
        <v>25.33</v>
      </c>
      <c r="L57" s="35">
        <v>18</v>
      </c>
      <c r="M57" s="35">
        <v>19</v>
      </c>
      <c r="N57" s="35">
        <v>18.1405008399487</v>
      </c>
      <c r="O57" s="35">
        <v>16.307436730861699</v>
      </c>
      <c r="P57" s="3">
        <v>0</v>
      </c>
    </row>
    <row r="58" spans="1:16">
      <c r="A58">
        <v>57</v>
      </c>
      <c r="B58" s="94"/>
      <c r="C58" s="18"/>
      <c r="D58" s="18">
        <v>0</v>
      </c>
      <c r="F58" s="35">
        <v>25</v>
      </c>
      <c r="G58" s="35">
        <v>18.97</v>
      </c>
      <c r="H58" s="35">
        <v>19.55</v>
      </c>
      <c r="I58" s="35">
        <v>18</v>
      </c>
      <c r="J58" s="35">
        <v>15.07686</v>
      </c>
      <c r="K58" s="35">
        <v>24</v>
      </c>
      <c r="L58" s="35">
        <v>17.329999999999998</v>
      </c>
      <c r="M58" s="35">
        <v>19</v>
      </c>
      <c r="N58" s="35">
        <v>18.1405008399487</v>
      </c>
      <c r="O58" s="35">
        <v>16.307436730861699</v>
      </c>
      <c r="P58" s="3">
        <v>0</v>
      </c>
    </row>
    <row r="59" spans="1:16">
      <c r="A59">
        <v>58</v>
      </c>
      <c r="B59" s="94"/>
      <c r="C59" s="18"/>
      <c r="D59" s="18">
        <v>0</v>
      </c>
      <c r="F59" s="35">
        <v>24.65</v>
      </c>
      <c r="G59" s="35">
        <v>18.329999999999998</v>
      </c>
      <c r="H59" s="35">
        <v>19</v>
      </c>
      <c r="I59" s="35">
        <v>17.329999999999998</v>
      </c>
      <c r="J59" s="35">
        <v>15.07686</v>
      </c>
      <c r="K59" s="35">
        <v>23.55</v>
      </c>
      <c r="L59" s="35">
        <v>17</v>
      </c>
      <c r="M59" s="35">
        <v>18.55</v>
      </c>
      <c r="N59" s="35">
        <v>16.850000000000001</v>
      </c>
      <c r="O59" s="35">
        <v>16.307436730861699</v>
      </c>
      <c r="P59" s="3">
        <v>0</v>
      </c>
    </row>
    <row r="60" spans="1:16">
      <c r="A60">
        <v>59</v>
      </c>
      <c r="B60" s="94"/>
      <c r="C60" s="18"/>
      <c r="D60" s="18">
        <v>0</v>
      </c>
      <c r="F60" s="35">
        <v>21.33</v>
      </c>
      <c r="G60" s="35">
        <v>17.309999999999999</v>
      </c>
      <c r="H60" s="35">
        <v>18.13</v>
      </c>
      <c r="I60" s="35">
        <v>17</v>
      </c>
      <c r="J60" s="35">
        <v>15.07686</v>
      </c>
      <c r="K60" s="35">
        <v>23</v>
      </c>
      <c r="L60" s="35">
        <v>16.55</v>
      </c>
      <c r="M60" s="35">
        <v>18.11</v>
      </c>
      <c r="N60" s="35">
        <v>16.309999999999999</v>
      </c>
      <c r="O60" s="35">
        <v>16</v>
      </c>
      <c r="P60" s="3">
        <v>0</v>
      </c>
    </row>
    <row r="61" spans="1:16">
      <c r="A61">
        <v>60</v>
      </c>
      <c r="B61" s="94"/>
      <c r="C61" s="18"/>
      <c r="D61" s="18">
        <v>0</v>
      </c>
      <c r="F61" s="35">
        <v>18.850000000000001</v>
      </c>
      <c r="G61" s="35">
        <v>17.55</v>
      </c>
      <c r="H61" s="35">
        <v>15.71</v>
      </c>
      <c r="I61" s="35">
        <v>14.586</v>
      </c>
      <c r="J61" s="35">
        <v>11.226000000000001</v>
      </c>
      <c r="K61" s="35">
        <v>22</v>
      </c>
      <c r="L61" s="35">
        <v>16</v>
      </c>
      <c r="M61" s="35">
        <v>18</v>
      </c>
      <c r="N61" s="35">
        <v>16</v>
      </c>
      <c r="O61" s="35">
        <v>16</v>
      </c>
      <c r="P61" s="3">
        <v>0</v>
      </c>
    </row>
    <row r="62" spans="1:16">
      <c r="A62">
        <v>61</v>
      </c>
      <c r="B62" s="94">
        <v>5</v>
      </c>
      <c r="C62" s="18"/>
      <c r="D62" s="18">
        <v>0</v>
      </c>
      <c r="E62" s="2">
        <v>18.440000000000001</v>
      </c>
      <c r="F62" s="35">
        <v>18.329999999999998</v>
      </c>
      <c r="G62" s="35">
        <v>17.55</v>
      </c>
      <c r="H62" s="35">
        <v>15.71</v>
      </c>
      <c r="I62" s="35">
        <v>14.586</v>
      </c>
      <c r="J62" s="35">
        <v>11.226000000000001</v>
      </c>
      <c r="K62" s="35">
        <v>21</v>
      </c>
      <c r="L62" s="35">
        <v>16</v>
      </c>
      <c r="M62" s="35">
        <v>17.55</v>
      </c>
      <c r="N62" s="35">
        <v>16</v>
      </c>
      <c r="O62" s="35">
        <v>16</v>
      </c>
      <c r="P62" s="3">
        <v>18.440000000000001</v>
      </c>
    </row>
    <row r="63" spans="1:16">
      <c r="A63">
        <v>62</v>
      </c>
      <c r="B63" s="94"/>
      <c r="C63" s="18"/>
      <c r="D63" s="18">
        <v>0</v>
      </c>
      <c r="E63" s="2">
        <v>19.940000000000001</v>
      </c>
      <c r="F63" s="35">
        <v>18</v>
      </c>
      <c r="G63" s="35">
        <v>17</v>
      </c>
      <c r="H63" s="35">
        <v>15.71</v>
      </c>
      <c r="I63" s="35">
        <v>14.586</v>
      </c>
      <c r="J63" s="35">
        <v>11.226000000000001</v>
      </c>
      <c r="K63" s="35">
        <v>20</v>
      </c>
      <c r="L63" s="35">
        <v>15.85</v>
      </c>
      <c r="M63" s="35">
        <v>17</v>
      </c>
      <c r="N63" s="35">
        <v>15.66</v>
      </c>
      <c r="O63" s="35">
        <v>16</v>
      </c>
      <c r="P63" s="3">
        <v>19.940000000000001</v>
      </c>
    </row>
    <row r="64" spans="1:16">
      <c r="A64">
        <v>63</v>
      </c>
      <c r="B64" s="94"/>
      <c r="C64" s="18"/>
      <c r="D64" s="18">
        <v>0</v>
      </c>
      <c r="E64" s="2">
        <v>16.45</v>
      </c>
      <c r="F64" s="35">
        <v>18</v>
      </c>
      <c r="G64" s="35">
        <v>17</v>
      </c>
      <c r="H64" s="35">
        <v>15.71</v>
      </c>
      <c r="I64" s="35">
        <v>14.586</v>
      </c>
      <c r="J64" s="35">
        <v>11.226000000000001</v>
      </c>
      <c r="K64" s="35">
        <v>20</v>
      </c>
      <c r="L64" s="35">
        <v>15.85</v>
      </c>
      <c r="M64" s="35">
        <v>16.5</v>
      </c>
      <c r="N64" s="35">
        <v>15.33</v>
      </c>
      <c r="O64" s="35">
        <v>16</v>
      </c>
      <c r="P64" s="3">
        <v>16.45</v>
      </c>
    </row>
    <row r="65" spans="1:16">
      <c r="A65">
        <v>64</v>
      </c>
      <c r="B65" s="94"/>
      <c r="C65" s="18"/>
      <c r="D65" s="18">
        <v>0</v>
      </c>
      <c r="E65" s="2">
        <v>19.27</v>
      </c>
      <c r="F65" s="35">
        <v>17.13</v>
      </c>
      <c r="G65" s="35">
        <v>16.55</v>
      </c>
      <c r="H65" s="35">
        <v>15.71</v>
      </c>
      <c r="I65" s="35">
        <v>14.586</v>
      </c>
      <c r="J65" s="35">
        <v>11.226000000000001</v>
      </c>
      <c r="K65" s="35">
        <v>19</v>
      </c>
      <c r="L65" s="35">
        <v>15.55</v>
      </c>
      <c r="M65" s="35">
        <v>16</v>
      </c>
      <c r="N65" s="35">
        <v>15</v>
      </c>
      <c r="O65" s="35">
        <v>16</v>
      </c>
      <c r="P65" s="3">
        <v>19.27</v>
      </c>
    </row>
    <row r="66" spans="1:16">
      <c r="A66">
        <v>65</v>
      </c>
      <c r="B66" s="94"/>
      <c r="C66" s="18"/>
      <c r="D66" s="18">
        <v>0</v>
      </c>
      <c r="E66" s="2">
        <v>29.49</v>
      </c>
      <c r="F66" s="35">
        <v>17.13</v>
      </c>
      <c r="G66" s="35">
        <v>16.55</v>
      </c>
      <c r="H66" s="35">
        <v>15.71</v>
      </c>
      <c r="I66" s="35">
        <v>14.586</v>
      </c>
      <c r="J66" s="35">
        <v>11.226000000000001</v>
      </c>
      <c r="K66" s="35">
        <v>18</v>
      </c>
      <c r="L66" s="35">
        <v>15.55</v>
      </c>
      <c r="M66" s="35">
        <v>15.5</v>
      </c>
      <c r="N66" s="35">
        <v>14.31</v>
      </c>
      <c r="O66" s="35">
        <v>16</v>
      </c>
      <c r="P66" s="3">
        <v>29.49</v>
      </c>
    </row>
    <row r="67" spans="1:16">
      <c r="A67">
        <v>66</v>
      </c>
      <c r="B67" s="94"/>
      <c r="C67" s="18">
        <v>2013</v>
      </c>
      <c r="D67" s="18">
        <v>0</v>
      </c>
      <c r="E67" s="2">
        <v>25.39</v>
      </c>
      <c r="F67" s="35">
        <v>17.13</v>
      </c>
      <c r="G67" s="35">
        <v>16.55</v>
      </c>
      <c r="H67" s="35">
        <v>15.71</v>
      </c>
      <c r="I67" s="35">
        <v>14.586</v>
      </c>
      <c r="J67" s="35">
        <v>11.226000000000001</v>
      </c>
      <c r="K67" s="35">
        <v>16.017703711986499</v>
      </c>
      <c r="L67" s="35">
        <v>15</v>
      </c>
      <c r="M67" s="35">
        <v>18.837499999999999</v>
      </c>
      <c r="N67" s="35">
        <v>13.35</v>
      </c>
      <c r="O67" s="35">
        <v>16</v>
      </c>
      <c r="P67" s="3">
        <v>25.39</v>
      </c>
    </row>
    <row r="68" spans="1:16">
      <c r="A68">
        <v>67</v>
      </c>
      <c r="B68" s="94">
        <v>6.7</v>
      </c>
      <c r="C68" s="18"/>
      <c r="D68" s="18">
        <v>42.8</v>
      </c>
      <c r="E68" s="2">
        <v>21.04</v>
      </c>
      <c r="F68" s="35">
        <v>26.57</v>
      </c>
      <c r="G68" s="35">
        <v>24.79</v>
      </c>
      <c r="H68" s="35">
        <v>21.14</v>
      </c>
      <c r="I68" s="35">
        <v>18.453600000000002</v>
      </c>
      <c r="J68" s="35">
        <v>15.07686</v>
      </c>
      <c r="K68" s="35">
        <v>33.066278696060202</v>
      </c>
      <c r="L68" s="35">
        <v>27.2627711296082</v>
      </c>
      <c r="M68" s="35">
        <v>18.837499999999999</v>
      </c>
      <c r="N68" s="35">
        <v>15.95</v>
      </c>
      <c r="O68" s="35">
        <v>16</v>
      </c>
      <c r="P68" s="3">
        <v>21.04</v>
      </c>
    </row>
    <row r="69" spans="1:16">
      <c r="A69">
        <v>68</v>
      </c>
      <c r="B69" s="94"/>
      <c r="C69" s="18"/>
      <c r="D69" s="18">
        <v>0</v>
      </c>
      <c r="E69" s="2">
        <v>27.86</v>
      </c>
      <c r="F69" s="35">
        <v>26.57</v>
      </c>
      <c r="G69" s="35">
        <v>24.79</v>
      </c>
      <c r="H69" s="35">
        <v>21.14</v>
      </c>
      <c r="I69" s="35">
        <v>18.453600000000002</v>
      </c>
      <c r="J69" s="35">
        <v>15.07686</v>
      </c>
      <c r="K69" s="35">
        <v>33.066278696060202</v>
      </c>
      <c r="L69" s="35">
        <v>27.2627711296082</v>
      </c>
      <c r="M69" s="35">
        <v>18.837499999999999</v>
      </c>
      <c r="N69" s="35">
        <v>15.95</v>
      </c>
      <c r="O69" s="35">
        <v>17.600000000000001</v>
      </c>
      <c r="P69" s="3">
        <v>27.86</v>
      </c>
    </row>
    <row r="70" spans="1:16">
      <c r="A70">
        <v>69</v>
      </c>
      <c r="B70" s="94"/>
      <c r="C70" s="18"/>
      <c r="D70" s="18">
        <v>3</v>
      </c>
      <c r="E70" s="2">
        <v>27.42</v>
      </c>
      <c r="F70" s="35">
        <v>20.260000000000002</v>
      </c>
      <c r="G70" s="35">
        <v>20.48</v>
      </c>
      <c r="H70" s="35">
        <v>18.829999999999998</v>
      </c>
      <c r="I70" s="35">
        <v>17.934000000000001</v>
      </c>
      <c r="J70" s="35">
        <v>14.603999999999999</v>
      </c>
      <c r="K70" s="35">
        <v>28.7562786960602</v>
      </c>
      <c r="L70" s="35">
        <v>22.952771129608202</v>
      </c>
      <c r="M70" s="35">
        <v>18.837499999999999</v>
      </c>
      <c r="N70" s="35">
        <v>15.95</v>
      </c>
      <c r="O70" s="35">
        <v>17.600000000000001</v>
      </c>
      <c r="P70" s="3">
        <v>27.42</v>
      </c>
    </row>
    <row r="71" spans="1:16">
      <c r="A71">
        <v>70</v>
      </c>
      <c r="B71" s="94"/>
      <c r="C71" s="18"/>
      <c r="D71" s="18">
        <v>0</v>
      </c>
      <c r="E71" s="2">
        <v>32.71</v>
      </c>
      <c r="F71" s="35">
        <v>15.95</v>
      </c>
      <c r="G71" s="35">
        <v>16.170000000000002</v>
      </c>
      <c r="H71" s="35">
        <v>14.52</v>
      </c>
      <c r="I71" s="35">
        <v>14.586</v>
      </c>
      <c r="J71" s="35">
        <v>11.226000000000001</v>
      </c>
      <c r="K71" s="35">
        <v>24.446278696060201</v>
      </c>
      <c r="L71" s="35">
        <v>18.642771129608199</v>
      </c>
      <c r="M71" s="35">
        <v>18.837499999999999</v>
      </c>
      <c r="N71" s="35">
        <v>15.95</v>
      </c>
      <c r="O71" s="35">
        <v>17.600000000000001</v>
      </c>
      <c r="P71" s="3">
        <v>32.71</v>
      </c>
    </row>
    <row r="72" spans="1:16">
      <c r="A72">
        <v>71</v>
      </c>
      <c r="B72" s="94">
        <v>7</v>
      </c>
      <c r="C72" s="18"/>
      <c r="D72" s="18">
        <v>0</v>
      </c>
      <c r="E72" s="2">
        <v>30.49</v>
      </c>
      <c r="F72" s="35">
        <v>10.425000000000001</v>
      </c>
      <c r="G72" s="35">
        <v>14.641666666666699</v>
      </c>
      <c r="H72" s="35">
        <v>11.608333333333301</v>
      </c>
      <c r="I72" s="35">
        <v>12.7</v>
      </c>
      <c r="J72" s="35">
        <v>13.737500000000001</v>
      </c>
      <c r="K72" s="35">
        <v>20.054166666666699</v>
      </c>
      <c r="L72" s="35">
        <v>19.591666666666701</v>
      </c>
      <c r="M72" s="35">
        <v>18.837499999999999</v>
      </c>
      <c r="N72" s="35">
        <v>15.95</v>
      </c>
      <c r="O72" s="35">
        <v>17.5416666666667</v>
      </c>
      <c r="P72" s="3">
        <v>30.49</v>
      </c>
    </row>
    <row r="73" spans="1:16">
      <c r="A73">
        <v>72</v>
      </c>
      <c r="B73" s="94"/>
      <c r="C73" s="18"/>
      <c r="D73" s="18">
        <v>12</v>
      </c>
      <c r="E73" s="2">
        <v>23.21</v>
      </c>
      <c r="F73" s="35">
        <v>10.883333333333301</v>
      </c>
      <c r="G73" s="35">
        <v>14.9375</v>
      </c>
      <c r="H73" s="35">
        <v>11.704166666666699</v>
      </c>
      <c r="I73" s="35">
        <v>12.7291666666667</v>
      </c>
      <c r="J73" s="35">
        <v>13.737500000000001</v>
      </c>
      <c r="K73" s="35">
        <v>19.695833333333301</v>
      </c>
      <c r="L73" s="35">
        <v>19.470833333333299</v>
      </c>
      <c r="M73" s="35">
        <v>18.837499999999999</v>
      </c>
      <c r="N73" s="35">
        <v>15.95</v>
      </c>
      <c r="O73" s="35">
        <v>17.5416666666667</v>
      </c>
      <c r="P73" s="3">
        <v>23.21</v>
      </c>
    </row>
    <row r="74" spans="1:16">
      <c r="A74">
        <v>73</v>
      </c>
      <c r="B74" s="94"/>
      <c r="C74" s="18"/>
      <c r="D74" s="18">
        <v>0</v>
      </c>
      <c r="E74" s="2">
        <v>23.09</v>
      </c>
      <c r="F74" s="35">
        <v>10.9958333333333</v>
      </c>
      <c r="G74" s="35">
        <v>15.137499999999999</v>
      </c>
      <c r="H74" s="35">
        <v>12.0583333333333</v>
      </c>
      <c r="I74" s="35">
        <v>12.920833333333301</v>
      </c>
      <c r="J74" s="35">
        <v>13.737500000000001</v>
      </c>
      <c r="K74" s="35">
        <v>23.454166666666701</v>
      </c>
      <c r="L74" s="35">
        <v>19.491666666666699</v>
      </c>
      <c r="M74" s="35">
        <v>18.837499999999999</v>
      </c>
      <c r="N74" s="35">
        <v>15.95</v>
      </c>
      <c r="O74" s="35">
        <v>19.529166666666701</v>
      </c>
      <c r="P74" s="3">
        <v>23.09</v>
      </c>
    </row>
    <row r="75" spans="1:16">
      <c r="A75">
        <v>74</v>
      </c>
      <c r="B75" s="94"/>
      <c r="C75" s="18"/>
      <c r="D75" s="18">
        <v>0</v>
      </c>
      <c r="E75" s="2">
        <v>25.29</v>
      </c>
      <c r="F75" s="35">
        <v>11.258333333333301</v>
      </c>
      <c r="G75" s="35">
        <v>15.4166666666667</v>
      </c>
      <c r="H75" s="35">
        <v>12.324999999999999</v>
      </c>
      <c r="I75" s="35">
        <v>13.0583333333333</v>
      </c>
      <c r="J75" s="35">
        <v>13.75</v>
      </c>
      <c r="K75" s="35">
        <v>23.408333333333299</v>
      </c>
      <c r="L75" s="35">
        <v>19.5</v>
      </c>
      <c r="M75" s="35">
        <v>18.824999999999999</v>
      </c>
      <c r="N75" s="35">
        <v>15.95</v>
      </c>
      <c r="O75" s="35">
        <v>20.212499999999999</v>
      </c>
      <c r="P75" s="3">
        <v>25.29</v>
      </c>
    </row>
    <row r="76" spans="1:16">
      <c r="A76">
        <v>75</v>
      </c>
      <c r="B76" s="94">
        <v>8</v>
      </c>
      <c r="C76" s="18"/>
      <c r="D76" s="18">
        <v>0</v>
      </c>
      <c r="E76" s="2">
        <v>30.14</v>
      </c>
      <c r="F76" s="35">
        <v>11.116666666666699</v>
      </c>
      <c r="G76" s="35">
        <v>15.9375</v>
      </c>
      <c r="H76" s="35">
        <v>12.7916666666667</v>
      </c>
      <c r="I76" s="35">
        <v>13.275</v>
      </c>
      <c r="J76" s="35">
        <v>13.7708333333333</v>
      </c>
      <c r="K76" s="131">
        <v>22.237500000000001</v>
      </c>
      <c r="L76" s="131">
        <v>19.5</v>
      </c>
      <c r="M76" s="131">
        <v>18.204166666666701</v>
      </c>
      <c r="N76" s="35">
        <v>15.95</v>
      </c>
      <c r="O76" s="131">
        <v>20.745833333333302</v>
      </c>
      <c r="P76" s="3">
        <v>30.14</v>
      </c>
    </row>
    <row r="77" spans="1:16">
      <c r="A77">
        <v>76</v>
      </c>
      <c r="B77" s="94"/>
      <c r="C77" s="18"/>
      <c r="D77" s="18">
        <v>0</v>
      </c>
      <c r="E77" s="2">
        <v>32.840000000000003</v>
      </c>
      <c r="F77" s="35">
        <v>11.137499999999999</v>
      </c>
      <c r="G77" s="35">
        <v>16.0416666666667</v>
      </c>
      <c r="H77" s="35">
        <v>12.795833333333301</v>
      </c>
      <c r="I77" s="35">
        <v>13.2541666666667</v>
      </c>
      <c r="J77" s="35">
        <v>13.75</v>
      </c>
      <c r="K77" s="131">
        <v>22.266666666666701</v>
      </c>
      <c r="L77" s="131">
        <v>19.5</v>
      </c>
      <c r="M77" s="131">
        <v>18.129166666666698</v>
      </c>
      <c r="N77" s="35">
        <v>15.95</v>
      </c>
      <c r="O77" s="131">
        <v>20.7083333333333</v>
      </c>
      <c r="P77" s="3">
        <v>32.840000000000003</v>
      </c>
    </row>
    <row r="78" spans="1:16">
      <c r="A78">
        <v>77</v>
      </c>
      <c r="B78" s="94"/>
      <c r="C78" s="18"/>
      <c r="D78" s="18">
        <v>0</v>
      </c>
      <c r="E78" s="2">
        <v>27.56</v>
      </c>
      <c r="F78" s="35">
        <v>11.154166666666701</v>
      </c>
      <c r="G78" s="35">
        <v>16.1666666666667</v>
      </c>
      <c r="H78" s="35">
        <v>12.779166666666701</v>
      </c>
      <c r="I78" s="35">
        <v>13.220833333333299</v>
      </c>
      <c r="J78" s="35">
        <v>13.725</v>
      </c>
      <c r="K78" s="35">
        <v>22.25</v>
      </c>
      <c r="L78" s="35">
        <v>19.5</v>
      </c>
      <c r="M78" s="35">
        <v>18.037500000000001</v>
      </c>
      <c r="N78" s="35">
        <v>15.95</v>
      </c>
      <c r="O78" s="35">
        <v>20.683333333333302</v>
      </c>
      <c r="P78" s="3">
        <v>27.56</v>
      </c>
    </row>
    <row r="79" spans="1:16">
      <c r="A79">
        <v>78</v>
      </c>
      <c r="B79" s="94"/>
      <c r="C79" s="18"/>
      <c r="D79" s="18">
        <v>0</v>
      </c>
      <c r="E79" s="2">
        <v>26.65</v>
      </c>
      <c r="F79" s="35">
        <v>11.154166666666701</v>
      </c>
      <c r="G79" s="35">
        <v>16.1666666666667</v>
      </c>
      <c r="H79" s="35">
        <v>12.779166666666701</v>
      </c>
      <c r="I79" s="35">
        <v>13.220833333333299</v>
      </c>
      <c r="J79" s="35">
        <v>13.725</v>
      </c>
      <c r="K79" s="35">
        <v>21</v>
      </c>
      <c r="L79" s="35">
        <v>19.5</v>
      </c>
      <c r="M79" s="35">
        <v>17.6666666666667</v>
      </c>
      <c r="N79" s="35">
        <v>15.95</v>
      </c>
      <c r="O79" s="35">
        <v>20.612500000000001</v>
      </c>
      <c r="P79" s="3">
        <v>26.65</v>
      </c>
    </row>
    <row r="80" spans="1:16">
      <c r="A80">
        <v>79</v>
      </c>
      <c r="B80" s="94"/>
      <c r="C80" s="18"/>
      <c r="D80" s="18">
        <v>18</v>
      </c>
      <c r="E80" s="2">
        <v>27.68</v>
      </c>
      <c r="F80" s="35">
        <v>20.260000000000002</v>
      </c>
      <c r="G80" s="35">
        <v>17.170000000000002</v>
      </c>
      <c r="H80" s="35">
        <v>15.52</v>
      </c>
      <c r="I80" s="35">
        <v>15.534000000000001</v>
      </c>
      <c r="J80" s="35">
        <v>11.603999999999999</v>
      </c>
      <c r="K80" s="35">
        <v>28.7562786960602</v>
      </c>
      <c r="L80" s="35">
        <v>18.642771129608199</v>
      </c>
      <c r="M80" s="35">
        <v>14.3766492605209</v>
      </c>
      <c r="N80" s="35">
        <v>15.95</v>
      </c>
      <c r="O80" s="35">
        <v>17.600000000000001</v>
      </c>
      <c r="P80" s="3">
        <v>27.68</v>
      </c>
    </row>
    <row r="81" spans="1:16">
      <c r="A81">
        <v>80</v>
      </c>
      <c r="B81" s="94"/>
      <c r="C81" s="18"/>
      <c r="D81" s="18">
        <v>0</v>
      </c>
      <c r="E81" s="2">
        <v>29.1</v>
      </c>
      <c r="F81" s="35">
        <v>15.95</v>
      </c>
      <c r="G81" s="35">
        <v>16.170000000000002</v>
      </c>
      <c r="H81" s="35">
        <v>14.52</v>
      </c>
      <c r="I81" s="35">
        <v>15.534000000000001</v>
      </c>
      <c r="J81" s="35">
        <v>11.603999999999999</v>
      </c>
      <c r="K81" s="35">
        <v>24.446278696060201</v>
      </c>
      <c r="L81" s="35">
        <v>18.642771129608199</v>
      </c>
      <c r="M81" s="35">
        <v>14.3766492605209</v>
      </c>
      <c r="N81" s="35">
        <v>15.95</v>
      </c>
      <c r="O81" s="35">
        <v>17.600000000000001</v>
      </c>
      <c r="P81" s="3">
        <v>29.1</v>
      </c>
    </row>
    <row r="82" spans="1:16">
      <c r="A82">
        <v>81</v>
      </c>
      <c r="B82" s="94">
        <v>9.4</v>
      </c>
      <c r="C82" s="18"/>
      <c r="D82" s="18">
        <v>26.8</v>
      </c>
      <c r="E82" s="2">
        <v>29.15</v>
      </c>
      <c r="F82" s="35">
        <v>26.96</v>
      </c>
      <c r="G82" s="35">
        <v>20.95</v>
      </c>
      <c r="H82" s="35">
        <v>17.2</v>
      </c>
      <c r="I82" s="38">
        <v>11.7</v>
      </c>
      <c r="J82" s="35">
        <v>9.7310999999999996</v>
      </c>
      <c r="K82" s="35">
        <v>20.887958517074601</v>
      </c>
      <c r="L82" s="35">
        <v>18.642771129608199</v>
      </c>
      <c r="M82" s="35">
        <v>14.3766492605209</v>
      </c>
      <c r="N82" s="35">
        <v>15.95</v>
      </c>
      <c r="O82" s="35">
        <v>19.372428953647599</v>
      </c>
      <c r="P82" s="3">
        <v>29.15</v>
      </c>
    </row>
    <row r="83" spans="1:16">
      <c r="A83">
        <v>82</v>
      </c>
      <c r="B83" s="94"/>
      <c r="C83" s="18"/>
      <c r="D83" s="18">
        <v>0</v>
      </c>
      <c r="E83" s="2">
        <v>22.62</v>
      </c>
      <c r="F83" s="35">
        <v>35.47</v>
      </c>
      <c r="G83" s="35">
        <v>29.46</v>
      </c>
      <c r="H83" s="35">
        <v>25.71</v>
      </c>
      <c r="I83" s="35">
        <v>13.5</v>
      </c>
      <c r="J83" s="35">
        <v>11.603999999999999</v>
      </c>
      <c r="K83" s="35">
        <v>29.397958517074599</v>
      </c>
      <c r="L83" s="35">
        <v>19.526204466819799</v>
      </c>
      <c r="M83" s="35">
        <v>15.976297855377201</v>
      </c>
      <c r="N83" s="35">
        <v>17.674363404512398</v>
      </c>
      <c r="O83" s="35">
        <v>14.042428953647599</v>
      </c>
      <c r="P83" s="3">
        <v>22.62</v>
      </c>
    </row>
    <row r="84" spans="1:16">
      <c r="A84">
        <v>83</v>
      </c>
      <c r="B84" s="94"/>
      <c r="C84" s="18"/>
      <c r="D84" s="18">
        <v>0</v>
      </c>
      <c r="E84" s="2">
        <v>25.86</v>
      </c>
      <c r="F84" s="35">
        <v>26.96</v>
      </c>
      <c r="G84" s="35">
        <v>20.95</v>
      </c>
      <c r="H84" s="35">
        <v>17.2</v>
      </c>
      <c r="I84" s="35">
        <v>13.5</v>
      </c>
      <c r="J84" s="35">
        <v>11.603999999999999</v>
      </c>
      <c r="K84" s="35">
        <v>20.887958517074601</v>
      </c>
      <c r="L84" s="35">
        <v>17.016204466819801</v>
      </c>
      <c r="M84" s="35">
        <v>13.646297855377201</v>
      </c>
      <c r="N84" s="35">
        <v>17.674363404512398</v>
      </c>
      <c r="O84" s="35">
        <v>14.042428953647599</v>
      </c>
      <c r="P84" s="3">
        <v>25.86</v>
      </c>
    </row>
    <row r="85" spans="1:16">
      <c r="A85">
        <v>84</v>
      </c>
      <c r="B85" s="94"/>
      <c r="C85" s="18"/>
      <c r="D85" s="18">
        <v>0</v>
      </c>
      <c r="E85" s="2">
        <v>27.6</v>
      </c>
      <c r="F85" s="35">
        <v>19.399999999999999</v>
      </c>
      <c r="G85" s="35">
        <v>17.3</v>
      </c>
      <c r="H85" s="35">
        <v>15.7</v>
      </c>
      <c r="I85" s="35">
        <v>13.5</v>
      </c>
      <c r="J85" s="35">
        <v>10.33</v>
      </c>
      <c r="K85" s="40">
        <v>18.379000000000001</v>
      </c>
      <c r="L85" s="40">
        <v>17.111599999999999</v>
      </c>
      <c r="M85" s="40">
        <v>12.5898</v>
      </c>
      <c r="N85" s="35">
        <v>17.674363404512398</v>
      </c>
      <c r="O85" s="40">
        <v>14</v>
      </c>
      <c r="P85" s="3">
        <v>27.6</v>
      </c>
    </row>
    <row r="86" spans="1:16">
      <c r="A86">
        <v>85</v>
      </c>
      <c r="B86" s="94"/>
      <c r="C86" s="18"/>
      <c r="D86" s="18">
        <v>0</v>
      </c>
      <c r="E86" s="2">
        <v>25.27</v>
      </c>
      <c r="F86" s="35">
        <v>19.399999999999999</v>
      </c>
      <c r="G86" s="35">
        <v>17.3</v>
      </c>
      <c r="H86" s="35">
        <v>15.7</v>
      </c>
      <c r="I86" s="35">
        <v>13.5</v>
      </c>
      <c r="J86" s="35">
        <v>10.33</v>
      </c>
      <c r="K86" s="40">
        <v>16.746500000000001</v>
      </c>
      <c r="L86" s="40">
        <v>15.0661</v>
      </c>
      <c r="M86" s="40">
        <v>11.5661</v>
      </c>
      <c r="N86" s="35">
        <v>17.674363404512398</v>
      </c>
      <c r="O86" s="40">
        <v>14</v>
      </c>
      <c r="P86" s="3">
        <v>25.27</v>
      </c>
    </row>
    <row r="87" spans="1:16">
      <c r="A87">
        <v>86</v>
      </c>
      <c r="B87" s="94"/>
      <c r="C87" s="18"/>
      <c r="D87" s="18">
        <v>0</v>
      </c>
      <c r="E87" s="2">
        <v>25.81</v>
      </c>
      <c r="F87" s="35">
        <v>18.84</v>
      </c>
      <c r="G87" s="35">
        <v>17</v>
      </c>
      <c r="H87" s="35">
        <v>15.7</v>
      </c>
      <c r="I87" s="35">
        <v>13.5</v>
      </c>
      <c r="J87" s="35">
        <v>10.33</v>
      </c>
      <c r="K87" s="40">
        <v>16.55</v>
      </c>
      <c r="L87" s="40">
        <v>15</v>
      </c>
      <c r="M87" s="40">
        <v>11.5661</v>
      </c>
      <c r="N87" s="35">
        <v>17.674363404512398</v>
      </c>
      <c r="O87" s="40">
        <v>14</v>
      </c>
      <c r="P87" s="3">
        <v>25.81</v>
      </c>
    </row>
    <row r="88" spans="1:16">
      <c r="A88">
        <v>87</v>
      </c>
      <c r="B88" s="94"/>
      <c r="C88" s="18"/>
      <c r="D88" s="18">
        <v>0</v>
      </c>
      <c r="E88" s="2">
        <v>16.52</v>
      </c>
      <c r="F88" s="35">
        <v>18.55</v>
      </c>
      <c r="G88" s="35">
        <v>17</v>
      </c>
      <c r="H88" s="35">
        <v>15.7</v>
      </c>
      <c r="I88" s="35">
        <v>13.5</v>
      </c>
      <c r="J88" s="35">
        <v>10.33</v>
      </c>
      <c r="K88" s="40">
        <v>16.329999999999998</v>
      </c>
      <c r="L88" s="40">
        <v>15.55</v>
      </c>
      <c r="M88" s="40">
        <v>11.5661</v>
      </c>
      <c r="N88" s="35">
        <v>17.674363404512398</v>
      </c>
      <c r="O88" s="40">
        <v>14</v>
      </c>
      <c r="P88" s="3">
        <v>16.52</v>
      </c>
    </row>
    <row r="89" spans="1:16">
      <c r="A89">
        <v>88</v>
      </c>
      <c r="B89" s="94"/>
      <c r="C89" s="18"/>
      <c r="D89" s="18">
        <v>0</v>
      </c>
      <c r="E89" s="2">
        <v>18.079999999999998</v>
      </c>
      <c r="F89" s="35">
        <v>18.329999999999998</v>
      </c>
      <c r="G89" s="35">
        <v>16.350000000000001</v>
      </c>
      <c r="H89" s="35">
        <v>15.7</v>
      </c>
      <c r="I89" s="35">
        <v>13.5</v>
      </c>
      <c r="J89" s="35">
        <v>10.33</v>
      </c>
      <c r="K89" s="40">
        <v>16</v>
      </c>
      <c r="L89" s="40">
        <v>15.3</v>
      </c>
      <c r="M89" s="40">
        <v>11.5661</v>
      </c>
      <c r="N89" s="35">
        <v>16</v>
      </c>
      <c r="O89" s="40">
        <v>14</v>
      </c>
      <c r="P89" s="3">
        <v>18.079999999999998</v>
      </c>
    </row>
    <row r="90" spans="1:16">
      <c r="A90">
        <v>89</v>
      </c>
      <c r="B90" s="94"/>
      <c r="C90" s="18"/>
      <c r="D90" s="18">
        <v>0</v>
      </c>
      <c r="E90" s="2">
        <v>15.24</v>
      </c>
      <c r="F90" s="35">
        <v>18</v>
      </c>
      <c r="G90" s="35">
        <v>16.350000000000001</v>
      </c>
      <c r="H90" s="35">
        <v>15.7</v>
      </c>
      <c r="I90" s="35">
        <v>13.5</v>
      </c>
      <c r="J90" s="35">
        <v>10.33</v>
      </c>
      <c r="K90" s="40">
        <v>15.31</v>
      </c>
      <c r="L90" s="40">
        <v>14</v>
      </c>
      <c r="M90" s="40">
        <v>11.5661</v>
      </c>
      <c r="N90" s="35">
        <v>16</v>
      </c>
      <c r="O90" s="40">
        <v>14</v>
      </c>
      <c r="P90" s="3">
        <v>15.24</v>
      </c>
    </row>
    <row r="91" spans="1:16">
      <c r="A91">
        <v>90</v>
      </c>
      <c r="B91" s="94"/>
      <c r="C91" s="18"/>
      <c r="D91" s="18">
        <v>0</v>
      </c>
      <c r="E91" s="2">
        <v>13.39</v>
      </c>
      <c r="F91" s="35">
        <v>17.55</v>
      </c>
      <c r="G91" s="35">
        <v>16.350000000000001</v>
      </c>
      <c r="H91" s="35">
        <v>14.55</v>
      </c>
      <c r="I91" s="35">
        <v>12.75</v>
      </c>
      <c r="J91" s="35">
        <v>10.33</v>
      </c>
      <c r="K91" s="40">
        <v>15</v>
      </c>
      <c r="L91" s="40">
        <v>14</v>
      </c>
      <c r="M91" s="40">
        <v>11</v>
      </c>
      <c r="N91" s="40">
        <v>16</v>
      </c>
      <c r="O91" s="40">
        <v>14</v>
      </c>
      <c r="P91" s="3">
        <v>13.39</v>
      </c>
    </row>
    <row r="92" spans="1:16">
      <c r="A92">
        <v>91</v>
      </c>
      <c r="B92" s="94">
        <v>5</v>
      </c>
      <c r="C92" s="18"/>
      <c r="D92" s="18">
        <v>0</v>
      </c>
      <c r="E92" s="48">
        <v>18.888999999999999</v>
      </c>
      <c r="F92" s="35">
        <v>17</v>
      </c>
      <c r="G92" s="35">
        <v>16.350000000000001</v>
      </c>
      <c r="H92" s="35">
        <v>14.33</v>
      </c>
      <c r="I92" s="35">
        <v>12.75</v>
      </c>
      <c r="J92" s="35">
        <v>10.33</v>
      </c>
      <c r="K92" s="40">
        <v>21.85</v>
      </c>
      <c r="L92" s="40">
        <v>20.3</v>
      </c>
      <c r="M92" s="40">
        <v>18.8</v>
      </c>
      <c r="N92" s="40">
        <v>19.850000000000001</v>
      </c>
      <c r="O92" s="35">
        <v>18.055399999999999</v>
      </c>
      <c r="P92" s="3">
        <v>18.888999999999999</v>
      </c>
    </row>
    <row r="93" spans="1:16">
      <c r="A93">
        <v>92</v>
      </c>
      <c r="B93" s="94"/>
      <c r="C93" s="18"/>
      <c r="D93" s="18">
        <v>23</v>
      </c>
      <c r="E93" s="48">
        <v>19.007999999999999</v>
      </c>
      <c r="F93" s="35">
        <v>19.579999999999998</v>
      </c>
      <c r="G93" s="35">
        <v>18.350000000000001</v>
      </c>
      <c r="H93" s="35">
        <v>17.329999999999998</v>
      </c>
      <c r="I93" s="35">
        <v>15.75</v>
      </c>
      <c r="J93" s="35">
        <v>10.33</v>
      </c>
      <c r="K93" s="40">
        <v>25.55</v>
      </c>
      <c r="L93" s="40">
        <v>20</v>
      </c>
      <c r="M93" s="40">
        <v>18.600000000000001</v>
      </c>
      <c r="N93" s="40">
        <v>19.850000000000001</v>
      </c>
      <c r="O93" s="35">
        <v>18.055399999999999</v>
      </c>
      <c r="P93" s="3">
        <v>19.007999999999999</v>
      </c>
    </row>
    <row r="94" spans="1:16">
      <c r="A94">
        <v>93</v>
      </c>
      <c r="B94" s="94"/>
      <c r="C94" s="18"/>
      <c r="D94" s="18">
        <v>0</v>
      </c>
      <c r="E94" s="48">
        <v>17.890999999999998</v>
      </c>
      <c r="F94" s="35">
        <v>17</v>
      </c>
      <c r="G94" s="35">
        <v>16.350000000000001</v>
      </c>
      <c r="H94" s="35">
        <v>14.33</v>
      </c>
      <c r="I94" s="35">
        <v>12.75</v>
      </c>
      <c r="J94" s="35">
        <v>10.33</v>
      </c>
      <c r="K94" s="40">
        <v>24.15</v>
      </c>
      <c r="L94" s="40">
        <v>23</v>
      </c>
      <c r="M94" s="40">
        <v>21.5</v>
      </c>
      <c r="N94" s="40">
        <v>20</v>
      </c>
      <c r="O94" s="35">
        <v>18.055399999999999</v>
      </c>
      <c r="P94" s="3">
        <v>17.890999999999998</v>
      </c>
    </row>
    <row r="95" spans="1:16">
      <c r="A95">
        <v>94</v>
      </c>
      <c r="B95" s="94"/>
      <c r="C95" s="18"/>
      <c r="D95" s="18">
        <v>0</v>
      </c>
      <c r="E95" s="48">
        <v>24.219000000000001</v>
      </c>
      <c r="F95" s="35">
        <v>16.329999999999998</v>
      </c>
      <c r="G95" s="35">
        <v>15.35</v>
      </c>
      <c r="H95" s="35">
        <v>14.33</v>
      </c>
      <c r="I95" s="35">
        <v>12.75</v>
      </c>
      <c r="J95" s="35">
        <v>10.33</v>
      </c>
      <c r="K95" s="40">
        <v>21.13</v>
      </c>
      <c r="L95" s="40">
        <v>22.5</v>
      </c>
      <c r="M95" s="40">
        <v>21</v>
      </c>
      <c r="N95" s="40">
        <v>20</v>
      </c>
      <c r="O95" s="35">
        <v>18.055399999999999</v>
      </c>
      <c r="P95" s="3">
        <v>24.219000000000001</v>
      </c>
    </row>
    <row r="96" spans="1:16">
      <c r="A96">
        <v>95</v>
      </c>
      <c r="B96" s="94"/>
      <c r="C96" s="18"/>
      <c r="D96" s="18">
        <v>0</v>
      </c>
      <c r="E96" s="48">
        <v>25.670999999999999</v>
      </c>
      <c r="F96" s="35">
        <v>16.21</v>
      </c>
      <c r="G96" s="35">
        <v>15.35</v>
      </c>
      <c r="H96" s="35">
        <v>14.33</v>
      </c>
      <c r="I96" s="35">
        <v>12.75</v>
      </c>
      <c r="J96" s="129">
        <v>9.3558000000000003</v>
      </c>
      <c r="K96" s="40">
        <v>21.065000000000001</v>
      </c>
      <c r="L96" s="40">
        <v>19.329999999999998</v>
      </c>
      <c r="M96" s="40">
        <v>18</v>
      </c>
      <c r="N96" s="40">
        <v>19.55</v>
      </c>
      <c r="O96" s="35">
        <v>18.055399999999999</v>
      </c>
      <c r="P96" s="3">
        <v>25.670999999999999</v>
      </c>
    </row>
    <row r="97" spans="1:16">
      <c r="A97">
        <v>96</v>
      </c>
      <c r="B97" s="94">
        <v>6.1</v>
      </c>
      <c r="C97" s="18">
        <v>2015</v>
      </c>
      <c r="D97" s="18">
        <v>0</v>
      </c>
      <c r="E97" s="48">
        <v>26.109000000000002</v>
      </c>
      <c r="F97" s="35">
        <v>16.055399999999999</v>
      </c>
      <c r="G97" s="35">
        <v>15.35</v>
      </c>
      <c r="H97" s="35">
        <v>14.33</v>
      </c>
      <c r="I97" s="35">
        <v>12.75</v>
      </c>
      <c r="J97" s="128">
        <v>9.3088999999999995</v>
      </c>
      <c r="K97" s="35">
        <v>21.055399999999999</v>
      </c>
      <c r="L97" s="35">
        <v>19</v>
      </c>
      <c r="M97" s="35">
        <v>17.850000000000001</v>
      </c>
      <c r="N97" s="35">
        <v>19.3262</v>
      </c>
      <c r="O97" s="35">
        <v>18.055399999999999</v>
      </c>
      <c r="P97" s="3">
        <v>26.109000000000002</v>
      </c>
    </row>
    <row r="98" spans="1:16">
      <c r="A98">
        <v>97</v>
      </c>
      <c r="B98" s="94"/>
      <c r="C98" s="18"/>
      <c r="D98" s="18">
        <v>0</v>
      </c>
      <c r="E98" s="48">
        <v>23.256</v>
      </c>
      <c r="F98" s="35">
        <v>15.9162</v>
      </c>
      <c r="G98" s="35">
        <v>15.35</v>
      </c>
      <c r="H98" s="35">
        <v>14.33</v>
      </c>
      <c r="I98" s="35">
        <v>12.75</v>
      </c>
      <c r="J98" s="128">
        <v>9.2619000000000007</v>
      </c>
      <c r="K98" s="35">
        <v>20.9162</v>
      </c>
      <c r="L98" s="35">
        <v>19</v>
      </c>
      <c r="M98" s="35">
        <v>17.850000000000001</v>
      </c>
      <c r="N98" s="35">
        <v>19.3262</v>
      </c>
      <c r="O98" s="35">
        <v>18.055399999999999</v>
      </c>
      <c r="P98" s="3">
        <v>23.256</v>
      </c>
    </row>
    <row r="99" spans="1:16">
      <c r="A99">
        <v>98</v>
      </c>
      <c r="B99" s="94"/>
      <c r="C99" s="18"/>
      <c r="D99" s="18">
        <v>0</v>
      </c>
      <c r="E99" s="48">
        <v>23.448</v>
      </c>
      <c r="F99" s="128">
        <v>15.0091</v>
      </c>
      <c r="G99" s="35">
        <v>15.35</v>
      </c>
      <c r="H99" s="35">
        <v>14.33</v>
      </c>
      <c r="I99" s="35">
        <v>12.75</v>
      </c>
      <c r="J99" s="128">
        <v>9.3088999999999995</v>
      </c>
      <c r="K99" s="35">
        <v>20.0091</v>
      </c>
      <c r="L99" s="35">
        <v>19</v>
      </c>
      <c r="M99" s="35">
        <v>17.850000000000001</v>
      </c>
      <c r="N99" s="35">
        <v>18.3262</v>
      </c>
      <c r="O99" s="35">
        <v>18.055399999999999</v>
      </c>
      <c r="P99" s="3">
        <v>23.448</v>
      </c>
    </row>
    <row r="100" spans="1:16">
      <c r="A100">
        <v>99</v>
      </c>
      <c r="B100" s="94"/>
      <c r="C100" s="18"/>
      <c r="D100" s="129">
        <v>3.2</v>
      </c>
      <c r="E100" s="48">
        <v>25.768000000000001</v>
      </c>
      <c r="F100" s="128">
        <v>14.8232</v>
      </c>
      <c r="G100" s="35">
        <v>15.35</v>
      </c>
      <c r="H100" s="35">
        <v>14.33</v>
      </c>
      <c r="I100" s="35">
        <v>12.75</v>
      </c>
      <c r="J100" s="128">
        <v>9.2619000000000007</v>
      </c>
      <c r="K100" s="35">
        <v>19.8232</v>
      </c>
      <c r="L100" s="35">
        <v>19</v>
      </c>
      <c r="M100" s="35">
        <v>17.850000000000001</v>
      </c>
      <c r="N100" s="35">
        <v>18.3262</v>
      </c>
      <c r="O100" s="35">
        <v>18.055399999999999</v>
      </c>
      <c r="P100" s="3">
        <v>25.768000000000001</v>
      </c>
    </row>
    <row r="101" spans="1:16">
      <c r="A101">
        <v>100</v>
      </c>
      <c r="B101" s="94">
        <v>6.29</v>
      </c>
      <c r="C101" s="18"/>
      <c r="D101" s="129">
        <v>18.8</v>
      </c>
      <c r="E101" s="48">
        <v>23.568999999999999</v>
      </c>
      <c r="F101" s="128">
        <v>18.962599999999998</v>
      </c>
      <c r="G101" s="35">
        <v>15.35</v>
      </c>
      <c r="H101" s="35">
        <v>14.33</v>
      </c>
      <c r="I101" s="35">
        <v>12.75</v>
      </c>
      <c r="J101" s="128">
        <v>9.3088999999999995</v>
      </c>
      <c r="K101" s="35">
        <v>25</v>
      </c>
      <c r="L101" s="35">
        <v>22</v>
      </c>
      <c r="M101" s="35">
        <v>18.850000000000001</v>
      </c>
      <c r="N101" s="35">
        <v>21.3262</v>
      </c>
      <c r="O101" s="35">
        <v>18.055399999999999</v>
      </c>
      <c r="P101" s="3">
        <v>23.568999999999999</v>
      </c>
    </row>
    <row r="102" spans="1:16">
      <c r="A102">
        <v>101</v>
      </c>
      <c r="C102" s="18"/>
      <c r="D102" s="18">
        <v>0</v>
      </c>
      <c r="E102" s="48">
        <v>24.797999999999998</v>
      </c>
      <c r="F102" s="128">
        <v>18.962599999999998</v>
      </c>
      <c r="G102" s="128">
        <v>16.5185</v>
      </c>
      <c r="H102" s="128">
        <v>14.118499999999999</v>
      </c>
      <c r="I102" s="35">
        <v>12.75</v>
      </c>
      <c r="J102" s="128">
        <v>10.055400000000001</v>
      </c>
      <c r="K102" s="35">
        <v>23</v>
      </c>
      <c r="L102" s="35">
        <v>20.55</v>
      </c>
      <c r="M102" s="35">
        <v>18.118500000000001</v>
      </c>
      <c r="N102" s="35">
        <v>22.3262</v>
      </c>
      <c r="O102" s="35">
        <v>19.055399999999999</v>
      </c>
      <c r="P102" s="3">
        <v>24.797999999999998</v>
      </c>
    </row>
    <row r="103" spans="1:16">
      <c r="A103">
        <v>102</v>
      </c>
      <c r="B103" s="94"/>
      <c r="C103" s="18"/>
      <c r="D103" s="18">
        <v>0</v>
      </c>
      <c r="E103" s="48">
        <v>27.332999999999998</v>
      </c>
      <c r="F103" s="128">
        <v>18.962599999999998</v>
      </c>
      <c r="G103" s="35">
        <v>16.020600000000002</v>
      </c>
      <c r="H103" s="35">
        <v>14.0206</v>
      </c>
      <c r="I103" s="35">
        <v>12.75</v>
      </c>
      <c r="J103" s="128">
        <v>10.055400000000001</v>
      </c>
      <c r="K103" s="35">
        <v>23</v>
      </c>
      <c r="L103" s="35">
        <v>20.5185</v>
      </c>
      <c r="M103" s="35">
        <v>18.118500000000001</v>
      </c>
      <c r="N103" s="35">
        <v>22.3262</v>
      </c>
      <c r="O103" s="35">
        <v>18.055399999999999</v>
      </c>
      <c r="P103" s="3">
        <v>27.332999999999998</v>
      </c>
    </row>
    <row r="104" spans="1:16">
      <c r="A104">
        <v>103</v>
      </c>
      <c r="B104" s="94">
        <v>7.17</v>
      </c>
      <c r="C104" s="18"/>
      <c r="D104" s="19">
        <v>121.6</v>
      </c>
      <c r="E104" s="48">
        <v>28.170999999999999</v>
      </c>
      <c r="F104" s="35">
        <v>36.9</v>
      </c>
      <c r="G104" s="35">
        <v>30.7</v>
      </c>
      <c r="H104" s="35">
        <v>28.3</v>
      </c>
      <c r="I104" s="35">
        <v>25.856000000000002</v>
      </c>
      <c r="J104" s="35">
        <v>15</v>
      </c>
      <c r="K104" s="40">
        <v>41.598700000000001</v>
      </c>
      <c r="L104" s="40">
        <v>35</v>
      </c>
      <c r="M104" s="40">
        <v>29.66</v>
      </c>
      <c r="N104" s="40">
        <v>28</v>
      </c>
      <c r="O104" s="40">
        <v>25</v>
      </c>
      <c r="P104" s="3">
        <v>28.170999999999999</v>
      </c>
    </row>
    <row r="105" spans="1:16">
      <c r="A105">
        <v>104</v>
      </c>
      <c r="B105" s="94"/>
      <c r="C105" s="18"/>
      <c r="D105" s="19">
        <v>0</v>
      </c>
      <c r="E105" s="48">
        <v>26.992000000000001</v>
      </c>
      <c r="F105" s="35">
        <v>34.9</v>
      </c>
      <c r="G105" s="35">
        <v>30</v>
      </c>
      <c r="H105" s="35">
        <v>27.8</v>
      </c>
      <c r="I105" s="35">
        <v>25.856000000000002</v>
      </c>
      <c r="J105" s="35">
        <v>20.1631</v>
      </c>
      <c r="K105" s="40">
        <v>41.411099999999998</v>
      </c>
      <c r="L105" s="40">
        <v>30.412099999999999</v>
      </c>
      <c r="M105" s="40">
        <v>28.0121</v>
      </c>
      <c r="N105" s="40">
        <v>26.098099999999999</v>
      </c>
      <c r="O105" s="40">
        <v>25</v>
      </c>
      <c r="P105" s="3">
        <v>26.992000000000001</v>
      </c>
    </row>
    <row r="106" spans="1:16">
      <c r="A106">
        <v>105</v>
      </c>
      <c r="B106" s="94">
        <v>7.23</v>
      </c>
      <c r="C106" s="18"/>
      <c r="D106" s="19">
        <v>14.6</v>
      </c>
      <c r="E106" s="48">
        <v>25.817</v>
      </c>
      <c r="F106" s="35">
        <v>35.598700000000001</v>
      </c>
      <c r="G106" s="35">
        <v>29</v>
      </c>
      <c r="H106" s="35">
        <v>23.66</v>
      </c>
      <c r="I106" s="35">
        <v>25.856000000000002</v>
      </c>
      <c r="J106" s="35">
        <v>20.1631</v>
      </c>
      <c r="K106" s="40">
        <v>31.071899999999999</v>
      </c>
      <c r="L106" s="40">
        <v>28.0961</v>
      </c>
      <c r="M106" s="40">
        <v>27.696100000000001</v>
      </c>
      <c r="N106" s="40">
        <v>24.477799999999998</v>
      </c>
      <c r="O106" s="40">
        <v>25</v>
      </c>
      <c r="P106" s="3">
        <v>25.817</v>
      </c>
    </row>
    <row r="107" spans="1:16">
      <c r="A107">
        <v>106</v>
      </c>
      <c r="B107" s="94">
        <v>8</v>
      </c>
      <c r="C107" s="18"/>
      <c r="D107" s="11">
        <v>2.2000000000000002</v>
      </c>
      <c r="E107" s="48">
        <v>24.652999999999999</v>
      </c>
      <c r="F107" s="16">
        <v>33.411099999999998</v>
      </c>
      <c r="G107" s="16">
        <v>24.412099999999999</v>
      </c>
      <c r="H107" s="16">
        <v>22.0121</v>
      </c>
      <c r="I107" s="16">
        <v>20.098099999999999</v>
      </c>
      <c r="J107" s="35">
        <v>20.1631</v>
      </c>
      <c r="K107" s="40">
        <v>26.498699999999999</v>
      </c>
      <c r="L107" s="40">
        <v>27.105</v>
      </c>
      <c r="M107" s="40">
        <v>27.704999999999998</v>
      </c>
      <c r="N107" s="40">
        <v>22.419899999999998</v>
      </c>
      <c r="O107" s="40">
        <v>25</v>
      </c>
      <c r="P107" s="3">
        <v>24.652999999999999</v>
      </c>
    </row>
    <row r="108" spans="1:16">
      <c r="A108">
        <v>107</v>
      </c>
      <c r="B108" s="94"/>
      <c r="C108" s="18"/>
      <c r="D108" s="11">
        <v>0</v>
      </c>
      <c r="E108" s="48">
        <v>25.530999999999999</v>
      </c>
      <c r="F108" s="16">
        <v>25.071899999999999</v>
      </c>
      <c r="G108" s="16">
        <v>22.0961</v>
      </c>
      <c r="H108" s="16">
        <v>21.696100000000001</v>
      </c>
      <c r="I108" s="16">
        <v>18.477799999999998</v>
      </c>
      <c r="J108" s="35">
        <v>18.1631</v>
      </c>
      <c r="K108" s="40">
        <v>26.498699999999999</v>
      </c>
      <c r="L108" s="40">
        <v>27.105</v>
      </c>
      <c r="M108" s="40">
        <v>27.704999999999998</v>
      </c>
      <c r="N108" s="40">
        <v>22.419899999999998</v>
      </c>
      <c r="O108" s="40">
        <v>25</v>
      </c>
      <c r="P108" s="3">
        <v>25.530999999999999</v>
      </c>
    </row>
    <row r="109" spans="1:16">
      <c r="A109">
        <v>108</v>
      </c>
      <c r="B109" s="94">
        <v>8</v>
      </c>
      <c r="C109" s="18"/>
      <c r="D109" s="11">
        <v>0</v>
      </c>
      <c r="E109" s="48">
        <v>25.530999999999999</v>
      </c>
      <c r="F109" s="16">
        <v>17.041499999999999</v>
      </c>
      <c r="G109" s="16">
        <v>18.869</v>
      </c>
      <c r="H109" s="16">
        <v>19.469000000000001</v>
      </c>
      <c r="I109" s="16">
        <v>15.934900000000001</v>
      </c>
      <c r="J109" s="35">
        <v>18.1631</v>
      </c>
      <c r="K109" s="40">
        <v>23.041499999999999</v>
      </c>
      <c r="L109" s="40">
        <v>24.869</v>
      </c>
      <c r="M109" s="40">
        <v>25.469000000000001</v>
      </c>
      <c r="N109" s="40">
        <v>21.934899999999999</v>
      </c>
      <c r="O109" s="40">
        <v>20.4377</v>
      </c>
      <c r="P109" s="3">
        <v>25.530999999999999</v>
      </c>
    </row>
    <row r="110" spans="1:16">
      <c r="A110">
        <v>109</v>
      </c>
      <c r="B110" s="94">
        <v>8.2899999999999991</v>
      </c>
      <c r="C110" s="18"/>
      <c r="D110" s="11">
        <v>17.8</v>
      </c>
      <c r="E110" s="48">
        <v>23.4</v>
      </c>
      <c r="F110" s="16">
        <v>15.148</v>
      </c>
      <c r="G110" s="16">
        <v>16.120999999999999</v>
      </c>
      <c r="H110" s="16">
        <v>15.721</v>
      </c>
      <c r="I110" s="16">
        <v>11.474299999999999</v>
      </c>
      <c r="J110" s="35">
        <v>18.1631</v>
      </c>
      <c r="K110" s="40">
        <v>18.148</v>
      </c>
      <c r="L110" s="40">
        <v>19.120999999999999</v>
      </c>
      <c r="M110" s="40">
        <v>19.721</v>
      </c>
      <c r="N110" s="40">
        <v>17.474299999999999</v>
      </c>
      <c r="O110" s="40">
        <v>20.4377</v>
      </c>
      <c r="P110" s="3">
        <v>23.4</v>
      </c>
    </row>
    <row r="111" spans="1:16">
      <c r="A111">
        <v>110</v>
      </c>
      <c r="B111" s="94"/>
      <c r="C111" s="18"/>
      <c r="D111" s="19">
        <v>0</v>
      </c>
      <c r="E111" s="48">
        <v>20.507000000000001</v>
      </c>
      <c r="F111" s="35">
        <v>24.77</v>
      </c>
      <c r="G111" s="35">
        <v>21.57</v>
      </c>
      <c r="H111" s="35">
        <v>20</v>
      </c>
      <c r="I111" s="35">
        <v>12.856</v>
      </c>
      <c r="J111" s="35">
        <v>17</v>
      </c>
      <c r="K111" s="35">
        <v>18.3687</v>
      </c>
      <c r="L111" s="35">
        <v>19.975000000000001</v>
      </c>
      <c r="M111" s="40">
        <v>22.195</v>
      </c>
      <c r="N111" s="40">
        <v>16.9099</v>
      </c>
      <c r="O111" s="40">
        <v>14.9277</v>
      </c>
      <c r="P111" s="3">
        <v>20.507000000000001</v>
      </c>
    </row>
    <row r="112" spans="1:16">
      <c r="A112">
        <v>111</v>
      </c>
      <c r="B112" s="94">
        <v>9</v>
      </c>
      <c r="C112" s="18"/>
      <c r="D112" s="18">
        <v>0</v>
      </c>
      <c r="E112" s="48">
        <v>19.984000000000002</v>
      </c>
      <c r="F112" s="35">
        <v>22.9</v>
      </c>
      <c r="G112" s="35">
        <v>21</v>
      </c>
      <c r="H112" s="35">
        <v>19.899999999999999</v>
      </c>
      <c r="I112" s="35">
        <v>12.44</v>
      </c>
      <c r="J112" s="35">
        <v>16.329999999999998</v>
      </c>
      <c r="K112" s="40">
        <v>18.256599999999999</v>
      </c>
      <c r="L112" s="40">
        <v>19.102</v>
      </c>
      <c r="M112" s="40">
        <v>17.029800000000002</v>
      </c>
      <c r="N112" s="40">
        <v>16.429099999999998</v>
      </c>
      <c r="O112" s="40">
        <v>14.636699999999999</v>
      </c>
      <c r="P112" s="3">
        <v>19.984000000000002</v>
      </c>
    </row>
    <row r="113" spans="1:16">
      <c r="A113">
        <v>112</v>
      </c>
      <c r="B113" s="94">
        <v>9.4</v>
      </c>
      <c r="C113" s="18"/>
      <c r="D113" s="18">
        <v>59.6</v>
      </c>
      <c r="E113" s="48">
        <v>20.411999999999999</v>
      </c>
      <c r="F113" s="35">
        <v>33.299999999999997</v>
      </c>
      <c r="G113" s="35">
        <v>30</v>
      </c>
      <c r="H113" s="35">
        <v>25</v>
      </c>
      <c r="I113" s="35">
        <v>19.5</v>
      </c>
      <c r="J113" s="35">
        <v>21</v>
      </c>
      <c r="K113" s="40">
        <v>30.386399999999998</v>
      </c>
      <c r="L113" s="40">
        <v>32.012099999999997</v>
      </c>
      <c r="M113" s="40">
        <v>30.612100000000002</v>
      </c>
      <c r="N113" s="40">
        <v>21.806000000000001</v>
      </c>
      <c r="O113" s="40">
        <v>18.636700000000001</v>
      </c>
      <c r="P113" s="3">
        <v>20.411999999999999</v>
      </c>
    </row>
    <row r="114" spans="1:16">
      <c r="A114">
        <v>113</v>
      </c>
      <c r="B114" s="94"/>
      <c r="C114" s="18"/>
      <c r="D114" s="18">
        <v>0</v>
      </c>
      <c r="E114" s="48">
        <v>24.219000000000001</v>
      </c>
      <c r="F114" s="35">
        <v>33.299999999999997</v>
      </c>
      <c r="G114" s="35">
        <v>28</v>
      </c>
      <c r="H114" s="35">
        <v>25</v>
      </c>
      <c r="I114" s="35">
        <v>18.5</v>
      </c>
      <c r="J114" s="35">
        <v>20</v>
      </c>
      <c r="K114" s="40">
        <v>29.386399999999998</v>
      </c>
      <c r="L114" s="40">
        <v>32.012099999999997</v>
      </c>
      <c r="M114" s="40">
        <v>30.612100000000002</v>
      </c>
      <c r="N114" s="40">
        <v>21.806000000000001</v>
      </c>
      <c r="O114" s="40">
        <v>18.636700000000001</v>
      </c>
      <c r="P114" s="3">
        <v>24.219000000000001</v>
      </c>
    </row>
    <row r="115" spans="1:16">
      <c r="A115">
        <v>114</v>
      </c>
      <c r="B115" s="94"/>
      <c r="C115" s="18"/>
      <c r="D115" s="18">
        <v>0</v>
      </c>
      <c r="E115" s="48">
        <v>20.388000000000002</v>
      </c>
      <c r="F115" s="35">
        <v>32</v>
      </c>
      <c r="G115" s="35">
        <v>27.55</v>
      </c>
      <c r="H115" s="35">
        <v>24.3</v>
      </c>
      <c r="I115" s="35">
        <v>17.5</v>
      </c>
      <c r="J115" s="35">
        <v>20</v>
      </c>
      <c r="K115" s="40">
        <v>29.386399999999998</v>
      </c>
      <c r="L115" s="40">
        <v>31.0121</v>
      </c>
      <c r="M115" s="40">
        <v>29.55</v>
      </c>
      <c r="N115" s="40">
        <v>21.806000000000001</v>
      </c>
      <c r="O115" s="40">
        <v>18.636700000000001</v>
      </c>
      <c r="P115" s="3">
        <v>20.388000000000002</v>
      </c>
    </row>
    <row r="116" spans="1:16">
      <c r="A116">
        <v>115</v>
      </c>
      <c r="B116" s="94"/>
      <c r="C116" s="18"/>
      <c r="D116" s="18">
        <v>0</v>
      </c>
      <c r="E116" s="48">
        <v>20.388000000000002</v>
      </c>
      <c r="F116" s="35">
        <v>30</v>
      </c>
      <c r="G116" s="35">
        <v>27</v>
      </c>
      <c r="H116" s="35">
        <v>24</v>
      </c>
      <c r="I116" s="35">
        <v>17.5</v>
      </c>
      <c r="J116" s="35">
        <v>20</v>
      </c>
      <c r="K116" s="40">
        <v>28.386399999999998</v>
      </c>
      <c r="L116" s="40">
        <v>31</v>
      </c>
      <c r="M116" s="40">
        <v>29.33</v>
      </c>
      <c r="N116" s="40">
        <v>21.55</v>
      </c>
      <c r="O116" s="40">
        <v>18.636700000000001</v>
      </c>
      <c r="P116" s="3">
        <v>20.388000000000002</v>
      </c>
    </row>
    <row r="117" spans="1:16">
      <c r="A117">
        <v>116</v>
      </c>
      <c r="B117" s="94">
        <v>10</v>
      </c>
      <c r="C117" s="18"/>
      <c r="D117" s="18">
        <v>0</v>
      </c>
      <c r="E117" s="48">
        <v>17.937999999999999</v>
      </c>
      <c r="F117" s="35">
        <v>28</v>
      </c>
      <c r="G117" s="35">
        <v>26.53</v>
      </c>
      <c r="H117" s="35">
        <v>23.5</v>
      </c>
      <c r="I117" s="35">
        <v>16.5</v>
      </c>
      <c r="J117" s="35">
        <v>19</v>
      </c>
      <c r="K117" s="40">
        <v>28</v>
      </c>
      <c r="L117" s="40">
        <v>31</v>
      </c>
      <c r="M117" s="40">
        <v>29.31</v>
      </c>
      <c r="N117" s="40">
        <v>21.33</v>
      </c>
      <c r="O117" s="40">
        <v>18.636700000000001</v>
      </c>
      <c r="P117" s="3">
        <v>17.937999999999999</v>
      </c>
    </row>
    <row r="118" spans="1:16">
      <c r="A118">
        <v>117</v>
      </c>
      <c r="B118" s="94"/>
      <c r="C118" s="18"/>
      <c r="D118" s="18">
        <v>0</v>
      </c>
      <c r="E118" s="48">
        <v>14.768000000000001</v>
      </c>
      <c r="F118" s="35">
        <v>26</v>
      </c>
      <c r="G118" s="35">
        <v>26</v>
      </c>
      <c r="H118" s="35">
        <v>23</v>
      </c>
      <c r="I118" s="35">
        <v>16</v>
      </c>
      <c r="J118" s="35">
        <v>18</v>
      </c>
      <c r="K118" s="40">
        <v>27.55</v>
      </c>
      <c r="L118" s="40">
        <v>30</v>
      </c>
      <c r="M118" s="40">
        <v>29</v>
      </c>
      <c r="N118" s="40">
        <v>21</v>
      </c>
      <c r="O118" s="40">
        <v>18.309999999999999</v>
      </c>
      <c r="P118" s="3">
        <v>14.768000000000001</v>
      </c>
    </row>
    <row r="119" spans="1:16">
      <c r="A119">
        <v>118</v>
      </c>
      <c r="B119" s="94"/>
      <c r="C119" s="18"/>
      <c r="D119" s="18">
        <v>5.6</v>
      </c>
      <c r="E119" s="48">
        <v>14.888</v>
      </c>
      <c r="F119" s="35">
        <v>29</v>
      </c>
      <c r="G119" s="35">
        <v>25.5</v>
      </c>
      <c r="H119" s="35">
        <v>22.5</v>
      </c>
      <c r="I119" s="35">
        <v>15</v>
      </c>
      <c r="J119" s="35">
        <v>18</v>
      </c>
      <c r="K119" s="40">
        <v>28</v>
      </c>
      <c r="L119" s="40">
        <v>30</v>
      </c>
      <c r="M119" s="40">
        <v>28.55</v>
      </c>
      <c r="N119" s="40">
        <v>20.8</v>
      </c>
      <c r="O119" s="40">
        <v>18.309999999999999</v>
      </c>
      <c r="P119" s="3">
        <v>14.888</v>
      </c>
    </row>
    <row r="120" spans="1:16">
      <c r="A120">
        <v>119</v>
      </c>
      <c r="B120" s="94"/>
      <c r="C120" s="18"/>
      <c r="D120" s="18">
        <v>0</v>
      </c>
      <c r="E120" s="48">
        <v>13.185</v>
      </c>
      <c r="F120" s="35">
        <v>26.5</v>
      </c>
      <c r="G120" s="35">
        <v>24</v>
      </c>
      <c r="H120" s="35">
        <v>22</v>
      </c>
      <c r="I120" s="35">
        <v>15</v>
      </c>
      <c r="J120" s="35">
        <v>18</v>
      </c>
      <c r="K120" s="40">
        <v>26.3</v>
      </c>
      <c r="L120" s="40">
        <v>29.55</v>
      </c>
      <c r="M120" s="40">
        <v>27.5</v>
      </c>
      <c r="N120" s="40">
        <v>20.5</v>
      </c>
      <c r="O120" s="40">
        <v>18.309999999999999</v>
      </c>
      <c r="P120" s="3">
        <v>13.185</v>
      </c>
    </row>
    <row r="121" spans="1:16">
      <c r="A121">
        <v>120</v>
      </c>
      <c r="B121" s="94"/>
      <c r="C121" s="18"/>
      <c r="D121" s="18">
        <v>0</v>
      </c>
      <c r="E121" s="48">
        <v>10.369</v>
      </c>
      <c r="F121" s="35">
        <v>25.5</v>
      </c>
      <c r="G121" s="35">
        <v>24</v>
      </c>
      <c r="H121" s="35">
        <v>22</v>
      </c>
      <c r="I121" s="35">
        <v>15</v>
      </c>
      <c r="J121" s="35">
        <v>18</v>
      </c>
      <c r="K121" s="40">
        <v>26.11</v>
      </c>
      <c r="L121" s="40">
        <v>29.5</v>
      </c>
      <c r="M121" s="40">
        <v>27.1</v>
      </c>
      <c r="N121" s="40">
        <v>20.5</v>
      </c>
      <c r="O121" s="40">
        <v>18.309999999999999</v>
      </c>
      <c r="P121" s="3">
        <v>10.369</v>
      </c>
    </row>
    <row r="122" spans="1:16">
      <c r="A122">
        <v>121</v>
      </c>
      <c r="B122" s="94">
        <v>5.0999999999999996</v>
      </c>
      <c r="C122" s="18"/>
      <c r="D122" s="18">
        <v>3.2</v>
      </c>
      <c r="E122" s="130">
        <v>19.27</v>
      </c>
      <c r="F122" s="39">
        <v>15.339700000000001</v>
      </c>
      <c r="G122" s="39">
        <v>17.283999999999999</v>
      </c>
      <c r="H122" s="39">
        <v>15.7</v>
      </c>
      <c r="I122" s="39">
        <v>14.8</v>
      </c>
      <c r="J122" s="39">
        <v>14</v>
      </c>
      <c r="K122" s="17">
        <v>19.075299999999999</v>
      </c>
      <c r="L122" s="17">
        <v>20.496400000000001</v>
      </c>
      <c r="M122" s="17">
        <v>18.786200000000001</v>
      </c>
      <c r="N122" s="17">
        <v>17.8826</v>
      </c>
      <c r="O122" s="40">
        <v>15.350899999999999</v>
      </c>
      <c r="P122" s="3">
        <v>19.27</v>
      </c>
    </row>
    <row r="123" spans="1:16">
      <c r="A123">
        <v>122</v>
      </c>
      <c r="B123" s="94"/>
      <c r="C123" s="18"/>
      <c r="D123" s="18">
        <v>0</v>
      </c>
      <c r="E123" s="130">
        <v>24.411999999999999</v>
      </c>
      <c r="F123" s="39">
        <v>15.339700000000001</v>
      </c>
      <c r="G123" s="39">
        <v>17.283999999999999</v>
      </c>
      <c r="H123" s="39">
        <v>15.65</v>
      </c>
      <c r="I123" s="39">
        <v>14.8</v>
      </c>
      <c r="J123" s="39">
        <v>14</v>
      </c>
      <c r="K123" s="17">
        <v>19.7425</v>
      </c>
      <c r="L123" s="17">
        <v>21.837299999999999</v>
      </c>
      <c r="M123" s="17">
        <v>18.520600000000002</v>
      </c>
      <c r="N123" s="17">
        <v>17.496400000000001</v>
      </c>
      <c r="O123" s="40">
        <v>15.350899999999999</v>
      </c>
      <c r="P123" s="3">
        <v>24.411999999999999</v>
      </c>
    </row>
    <row r="124" spans="1:16">
      <c r="A124">
        <v>123</v>
      </c>
      <c r="B124" s="94"/>
      <c r="C124" s="18"/>
      <c r="D124" s="18">
        <v>13</v>
      </c>
      <c r="E124" s="130">
        <v>16.788</v>
      </c>
      <c r="F124" s="35">
        <v>17</v>
      </c>
      <c r="G124" s="35">
        <v>19</v>
      </c>
      <c r="H124" s="39">
        <v>15.73</v>
      </c>
      <c r="I124" s="39">
        <v>13.8</v>
      </c>
      <c r="J124" s="39">
        <v>14</v>
      </c>
      <c r="K124" s="17">
        <v>22.609000000000002</v>
      </c>
      <c r="L124" s="17">
        <v>23.194299999999998</v>
      </c>
      <c r="M124" s="17">
        <v>18.350899999999999</v>
      </c>
      <c r="N124" s="17">
        <v>17.350899999999999</v>
      </c>
      <c r="O124" s="40">
        <v>15.350899999999999</v>
      </c>
      <c r="P124" s="3">
        <v>16.788</v>
      </c>
    </row>
    <row r="125" spans="1:16">
      <c r="A125">
        <v>124</v>
      </c>
      <c r="B125" s="94"/>
      <c r="C125" s="18"/>
      <c r="D125" s="18">
        <v>10.6</v>
      </c>
      <c r="E125" s="130">
        <v>30.216999999999999</v>
      </c>
      <c r="F125" s="35">
        <v>19</v>
      </c>
      <c r="G125" s="35">
        <v>20</v>
      </c>
      <c r="H125" s="39">
        <v>16</v>
      </c>
      <c r="I125" s="39">
        <v>13.5</v>
      </c>
      <c r="J125" s="39">
        <v>13</v>
      </c>
      <c r="K125" s="17">
        <v>23.869700000000002</v>
      </c>
      <c r="L125" s="17">
        <v>23.2867</v>
      </c>
      <c r="M125" s="17">
        <v>17.994</v>
      </c>
      <c r="N125" s="17">
        <v>16.447900000000001</v>
      </c>
      <c r="O125" s="40">
        <v>15.350899999999999</v>
      </c>
      <c r="P125" s="3">
        <v>30.216999999999999</v>
      </c>
    </row>
    <row r="126" spans="1:16">
      <c r="A126">
        <v>125</v>
      </c>
      <c r="B126" s="94"/>
      <c r="C126" s="18"/>
      <c r="D126" s="18">
        <v>0</v>
      </c>
      <c r="E126" s="130">
        <v>29.765000000000001</v>
      </c>
      <c r="F126" s="35">
        <v>19</v>
      </c>
      <c r="G126" s="35">
        <v>20</v>
      </c>
      <c r="H126" s="39">
        <v>14.3766</v>
      </c>
      <c r="I126" s="39">
        <v>13.38</v>
      </c>
      <c r="J126" s="39">
        <v>13</v>
      </c>
      <c r="K126" s="17">
        <v>23.339700000000001</v>
      </c>
      <c r="L126" s="17">
        <v>24.283999999999999</v>
      </c>
      <c r="M126" s="17">
        <v>17.3766</v>
      </c>
      <c r="N126" s="17">
        <v>16.513999999999999</v>
      </c>
      <c r="O126" s="40">
        <v>15.350899999999999</v>
      </c>
      <c r="P126" s="3">
        <v>29.765000000000001</v>
      </c>
    </row>
    <row r="127" spans="1:16">
      <c r="A127">
        <v>126</v>
      </c>
      <c r="B127" s="94">
        <v>6.1</v>
      </c>
      <c r="C127" s="18">
        <v>2016</v>
      </c>
      <c r="D127" s="18">
        <v>0</v>
      </c>
      <c r="E127" s="130">
        <v>29.439</v>
      </c>
      <c r="F127" s="128">
        <v>18.4863</v>
      </c>
      <c r="G127" s="35">
        <v>19</v>
      </c>
      <c r="H127" s="128">
        <v>14.0266</v>
      </c>
      <c r="I127" s="128">
        <v>13.350899999999999</v>
      </c>
      <c r="J127" s="128">
        <v>12.302300000000001</v>
      </c>
      <c r="K127" s="40">
        <v>23.4863</v>
      </c>
      <c r="L127" s="40">
        <v>27</v>
      </c>
      <c r="M127" s="40">
        <v>17.026599999999998</v>
      </c>
      <c r="N127" s="40">
        <v>16.350899999999999</v>
      </c>
      <c r="O127" s="40">
        <v>15.350899999999999</v>
      </c>
      <c r="P127" s="3">
        <v>29.439</v>
      </c>
    </row>
    <row r="128" spans="1:16">
      <c r="A128">
        <v>127</v>
      </c>
      <c r="B128" s="94"/>
      <c r="C128" s="18"/>
      <c r="D128" s="129">
        <v>3.2</v>
      </c>
      <c r="E128" s="130">
        <v>28.518000000000001</v>
      </c>
      <c r="F128" s="128">
        <v>21.4863</v>
      </c>
      <c r="G128" s="35">
        <v>19</v>
      </c>
      <c r="H128" s="128">
        <v>13.266299999999999</v>
      </c>
      <c r="I128" s="128">
        <v>12.9307</v>
      </c>
      <c r="J128" s="128">
        <v>12.205</v>
      </c>
      <c r="K128" s="40">
        <v>22.4863</v>
      </c>
      <c r="L128" s="40">
        <v>27</v>
      </c>
      <c r="M128" s="40">
        <v>16.266300000000001</v>
      </c>
      <c r="N128" s="40">
        <v>16.130700000000001</v>
      </c>
      <c r="O128" s="40">
        <v>15.350899999999999</v>
      </c>
      <c r="P128" s="3">
        <v>28.518000000000001</v>
      </c>
    </row>
    <row r="129" spans="1:16">
      <c r="A129">
        <v>128</v>
      </c>
      <c r="B129" s="94"/>
      <c r="C129" s="18"/>
      <c r="D129" s="129">
        <v>0</v>
      </c>
      <c r="E129" s="130">
        <v>18.603999999999999</v>
      </c>
      <c r="F129" s="128">
        <v>19.4863</v>
      </c>
      <c r="G129" s="35">
        <v>19</v>
      </c>
      <c r="H129" s="128">
        <v>13.074299999999999</v>
      </c>
      <c r="I129" s="128">
        <v>12.9307</v>
      </c>
      <c r="J129" s="128">
        <v>12.205</v>
      </c>
      <c r="K129" s="40">
        <v>22.4863</v>
      </c>
      <c r="L129" s="40">
        <v>27</v>
      </c>
      <c r="M129" s="40">
        <v>16.074300000000001</v>
      </c>
      <c r="N129" s="40">
        <v>15.0307</v>
      </c>
      <c r="O129" s="40">
        <v>15.350899999999999</v>
      </c>
      <c r="P129" s="3">
        <v>18.603999999999999</v>
      </c>
    </row>
    <row r="130" spans="1:16">
      <c r="A130">
        <v>129</v>
      </c>
      <c r="B130" s="94"/>
      <c r="C130" s="18"/>
      <c r="D130" s="129">
        <v>0</v>
      </c>
      <c r="E130" s="130">
        <v>21.245999999999999</v>
      </c>
      <c r="F130" s="128">
        <v>19</v>
      </c>
      <c r="G130" s="35">
        <v>19</v>
      </c>
      <c r="H130" s="128">
        <v>12.3558</v>
      </c>
      <c r="I130" s="128">
        <v>12.9307</v>
      </c>
      <c r="J130" s="128">
        <v>12.205</v>
      </c>
      <c r="K130" s="40">
        <v>22</v>
      </c>
      <c r="L130" s="40">
        <v>27</v>
      </c>
      <c r="M130" s="40">
        <v>15.3558</v>
      </c>
      <c r="N130" s="40">
        <v>15.0307</v>
      </c>
      <c r="O130" s="40">
        <v>15.350899999999999</v>
      </c>
      <c r="P130" s="3">
        <v>21.245999999999999</v>
      </c>
    </row>
    <row r="131" spans="1:16">
      <c r="A131">
        <v>130</v>
      </c>
      <c r="B131" s="94">
        <v>6.29</v>
      </c>
      <c r="C131" s="18"/>
      <c r="D131" s="129">
        <v>2.8</v>
      </c>
      <c r="E131" s="130">
        <v>28.593</v>
      </c>
      <c r="F131" s="128">
        <v>20.55</v>
      </c>
      <c r="G131" s="35">
        <v>19</v>
      </c>
      <c r="H131" s="128">
        <v>12.331899999999999</v>
      </c>
      <c r="I131" s="128">
        <v>12.9307</v>
      </c>
      <c r="J131" s="128">
        <v>12.205</v>
      </c>
      <c r="K131" s="40">
        <v>21</v>
      </c>
      <c r="L131" s="40">
        <v>27</v>
      </c>
      <c r="M131" s="40">
        <v>15.331899999999999</v>
      </c>
      <c r="N131" s="40">
        <v>15.0307</v>
      </c>
      <c r="O131" s="40">
        <v>15.350899999999999</v>
      </c>
      <c r="P131" s="3">
        <v>28.593</v>
      </c>
    </row>
    <row r="132" spans="1:16">
      <c r="A132">
        <v>131</v>
      </c>
      <c r="B132" s="94"/>
      <c r="C132" s="18"/>
      <c r="D132" s="18">
        <v>0</v>
      </c>
      <c r="E132" s="18">
        <v>28</v>
      </c>
      <c r="F132" s="35">
        <v>20.55</v>
      </c>
      <c r="G132" s="35">
        <v>23.98</v>
      </c>
      <c r="H132" s="35">
        <v>12.19</v>
      </c>
      <c r="I132" s="128">
        <v>12.9307</v>
      </c>
      <c r="J132" s="128">
        <v>12.205</v>
      </c>
      <c r="K132" s="40">
        <v>21</v>
      </c>
      <c r="L132" s="40">
        <v>25.884599999999999</v>
      </c>
      <c r="M132" s="40">
        <v>15.931900000000001</v>
      </c>
      <c r="N132" s="40">
        <v>15.0185</v>
      </c>
      <c r="O132" s="40">
        <v>15.350899999999999</v>
      </c>
      <c r="P132" s="3">
        <v>28</v>
      </c>
    </row>
    <row r="133" spans="1:16">
      <c r="A133">
        <v>132</v>
      </c>
      <c r="B133" s="94">
        <v>7.2</v>
      </c>
      <c r="C133" s="18"/>
      <c r="D133" s="18">
        <v>309.2</v>
      </c>
      <c r="E133" s="18">
        <v>28.22</v>
      </c>
      <c r="F133" s="35">
        <v>39.31</v>
      </c>
      <c r="G133" s="35">
        <v>41.79</v>
      </c>
      <c r="H133" s="35">
        <v>28.52</v>
      </c>
      <c r="I133" s="35">
        <v>18.856000000000002</v>
      </c>
      <c r="J133" s="128">
        <v>16</v>
      </c>
      <c r="K133" s="132">
        <v>41</v>
      </c>
      <c r="L133" s="132">
        <v>39.9666</v>
      </c>
      <c r="M133" s="132">
        <v>32.024500000000003</v>
      </c>
      <c r="N133" s="132">
        <v>30.376200000000001</v>
      </c>
      <c r="O133" s="132">
        <v>25.486699999999999</v>
      </c>
      <c r="P133" s="3">
        <v>28.22</v>
      </c>
    </row>
    <row r="134" spans="1:16">
      <c r="A134">
        <v>133</v>
      </c>
      <c r="B134" s="94"/>
      <c r="C134" s="18"/>
      <c r="D134" s="18">
        <v>0</v>
      </c>
      <c r="E134" s="18">
        <v>29</v>
      </c>
      <c r="F134" s="35">
        <v>29.74</v>
      </c>
      <c r="G134" s="35">
        <v>31.56</v>
      </c>
      <c r="H134" s="35">
        <v>25.83</v>
      </c>
      <c r="I134" s="35">
        <v>20.856000000000002</v>
      </c>
      <c r="J134" s="35">
        <v>17</v>
      </c>
      <c r="K134" s="40">
        <v>33.370699999999999</v>
      </c>
      <c r="L134" s="40">
        <v>30.680900000000001</v>
      </c>
      <c r="M134" s="40">
        <v>28.370699999999999</v>
      </c>
      <c r="N134" s="40">
        <v>25.513999999999999</v>
      </c>
      <c r="O134" s="40">
        <v>22.9894</v>
      </c>
      <c r="P134" s="3">
        <v>29</v>
      </c>
    </row>
    <row r="135" spans="1:16">
      <c r="A135">
        <v>134</v>
      </c>
      <c r="B135" s="94"/>
      <c r="C135" s="18"/>
      <c r="D135" s="18">
        <v>1.4</v>
      </c>
      <c r="E135" s="18">
        <v>30.23</v>
      </c>
      <c r="F135" s="35">
        <v>27.94</v>
      </c>
      <c r="G135" s="35">
        <v>29.56</v>
      </c>
      <c r="H135" s="35">
        <v>23.83</v>
      </c>
      <c r="I135" s="35">
        <v>20.856000000000002</v>
      </c>
      <c r="J135" s="35">
        <v>16.1631</v>
      </c>
      <c r="K135" s="40">
        <v>28.370699999999999</v>
      </c>
      <c r="L135" s="40">
        <v>22.680900000000001</v>
      </c>
      <c r="M135" s="40">
        <v>26.370699999999999</v>
      </c>
      <c r="N135" s="40">
        <v>23.513999999999999</v>
      </c>
      <c r="O135" s="40">
        <v>22.9894</v>
      </c>
      <c r="P135" s="3">
        <v>30.23</v>
      </c>
    </row>
    <row r="136" spans="1:16">
      <c r="A136">
        <v>135</v>
      </c>
      <c r="B136" s="94">
        <v>8.1</v>
      </c>
      <c r="C136" s="18"/>
      <c r="D136" s="60">
        <v>0</v>
      </c>
      <c r="E136" s="130">
        <v>32.226999999999997</v>
      </c>
      <c r="F136" s="16">
        <v>25.1417</v>
      </c>
      <c r="G136" s="16">
        <v>27.685300000000002</v>
      </c>
      <c r="H136" s="16">
        <v>18.392900000000001</v>
      </c>
      <c r="I136" s="16">
        <v>18.791</v>
      </c>
      <c r="J136" s="16">
        <v>17.565300000000001</v>
      </c>
      <c r="K136" s="40">
        <v>25.370699999999999</v>
      </c>
      <c r="L136" s="40">
        <v>21.680900000000001</v>
      </c>
      <c r="M136" s="40">
        <v>24.370699999999999</v>
      </c>
      <c r="N136" s="40">
        <v>23.513999999999999</v>
      </c>
      <c r="O136" s="40">
        <v>21.9894</v>
      </c>
      <c r="P136" s="3">
        <v>32.226999999999997</v>
      </c>
    </row>
    <row r="137" spans="1:16">
      <c r="A137">
        <v>136</v>
      </c>
      <c r="B137" s="94"/>
      <c r="C137" s="18"/>
      <c r="D137" s="60">
        <v>3.2</v>
      </c>
      <c r="E137" s="130">
        <v>29.715</v>
      </c>
      <c r="F137" s="16">
        <v>23.205300000000001</v>
      </c>
      <c r="G137" s="16">
        <v>25.140799999999999</v>
      </c>
      <c r="H137" s="16">
        <v>16.237200000000001</v>
      </c>
      <c r="I137" s="16">
        <v>17.0139</v>
      </c>
      <c r="J137" s="16">
        <v>12.3262</v>
      </c>
      <c r="K137" s="40">
        <v>23.370699999999999</v>
      </c>
      <c r="L137" s="40">
        <v>21.0809</v>
      </c>
      <c r="M137" s="40">
        <v>24.070699999999999</v>
      </c>
      <c r="N137" s="40">
        <v>23.513999999999999</v>
      </c>
      <c r="O137" s="40">
        <v>21.9894</v>
      </c>
      <c r="P137" s="3">
        <v>29.715</v>
      </c>
    </row>
    <row r="138" spans="1:16">
      <c r="A138">
        <v>137</v>
      </c>
      <c r="B138" s="94">
        <v>8.18</v>
      </c>
      <c r="C138" s="18"/>
      <c r="D138" s="41">
        <v>25.6</v>
      </c>
      <c r="E138" s="130">
        <v>22.178000000000001</v>
      </c>
      <c r="F138" s="119">
        <v>28.429099999999998</v>
      </c>
      <c r="G138" s="119">
        <v>26.6097</v>
      </c>
      <c r="H138" s="16">
        <v>13.6097</v>
      </c>
      <c r="I138" s="16">
        <v>16.769300000000001</v>
      </c>
      <c r="J138" s="16">
        <v>12.3262</v>
      </c>
      <c r="K138" s="133">
        <v>25.400099999999998</v>
      </c>
      <c r="L138" s="133">
        <v>23.9666</v>
      </c>
      <c r="M138" s="40">
        <v>24.0245</v>
      </c>
      <c r="N138" s="40">
        <v>23.376200000000001</v>
      </c>
      <c r="O138" s="40">
        <v>18.9894</v>
      </c>
      <c r="P138" s="3">
        <v>22.178000000000001</v>
      </c>
    </row>
    <row r="139" spans="1:16">
      <c r="A139">
        <v>138</v>
      </c>
      <c r="B139" s="94"/>
      <c r="C139" s="18"/>
      <c r="D139" s="41">
        <v>0</v>
      </c>
      <c r="E139" s="130">
        <v>25.161999999999999</v>
      </c>
      <c r="F139" s="16">
        <v>25.731000000000002</v>
      </c>
      <c r="G139" s="16">
        <v>24.3339</v>
      </c>
      <c r="H139" s="16">
        <v>16.103400000000001</v>
      </c>
      <c r="I139" s="16">
        <v>17.834700000000002</v>
      </c>
      <c r="J139" s="16">
        <v>12.148</v>
      </c>
      <c r="K139" s="40">
        <v>25.400099999999998</v>
      </c>
      <c r="L139" s="40">
        <v>23.9666</v>
      </c>
      <c r="M139" s="40">
        <v>25.0245</v>
      </c>
      <c r="N139" s="40">
        <v>24.376200000000001</v>
      </c>
      <c r="O139" s="40">
        <v>18.9894</v>
      </c>
      <c r="P139" s="3">
        <v>25.161999999999999</v>
      </c>
    </row>
    <row r="140" spans="1:16">
      <c r="A140">
        <v>139</v>
      </c>
      <c r="B140" s="94"/>
      <c r="C140" s="18"/>
      <c r="D140" s="18">
        <v>0</v>
      </c>
      <c r="E140" s="130">
        <v>24.919</v>
      </c>
      <c r="F140" s="35">
        <v>22.74</v>
      </c>
      <c r="G140" s="35">
        <v>23.56</v>
      </c>
      <c r="H140" s="35">
        <v>15.83</v>
      </c>
      <c r="I140" s="35">
        <v>15.5</v>
      </c>
      <c r="J140" s="35">
        <v>12</v>
      </c>
      <c r="K140" s="40">
        <v>23.370699999999999</v>
      </c>
      <c r="L140" s="40">
        <v>22.680900000000001</v>
      </c>
      <c r="M140" s="40">
        <v>24.370699999999999</v>
      </c>
      <c r="N140" s="40">
        <v>23.513999999999999</v>
      </c>
      <c r="O140" s="40">
        <v>17.9894</v>
      </c>
      <c r="P140" s="3">
        <v>24.919</v>
      </c>
    </row>
    <row r="141" spans="1:16">
      <c r="A141">
        <v>140</v>
      </c>
      <c r="B141" s="94"/>
      <c r="C141" s="18"/>
      <c r="D141" s="18">
        <v>0</v>
      </c>
      <c r="E141" s="130">
        <v>21.079000000000001</v>
      </c>
      <c r="F141" s="35">
        <v>20.21</v>
      </c>
      <c r="G141" s="35">
        <v>21.22</v>
      </c>
      <c r="H141" s="35">
        <v>15.44</v>
      </c>
      <c r="I141" s="35">
        <v>13.5</v>
      </c>
      <c r="J141" s="35">
        <v>11.603999999999999</v>
      </c>
      <c r="K141" s="40">
        <v>21.059100000000001</v>
      </c>
      <c r="L141" s="40">
        <v>19.685300000000002</v>
      </c>
      <c r="M141" s="40">
        <v>20.098600000000001</v>
      </c>
      <c r="N141" s="40">
        <v>17.444900000000001</v>
      </c>
      <c r="O141" s="40">
        <v>16.972000000000001</v>
      </c>
      <c r="P141" s="3">
        <v>21.079000000000001</v>
      </c>
    </row>
    <row r="142" spans="1:16">
      <c r="A142">
        <v>141</v>
      </c>
      <c r="B142" s="94">
        <v>9.6</v>
      </c>
      <c r="C142" s="18"/>
      <c r="D142" s="18">
        <v>50.8</v>
      </c>
      <c r="E142" s="130">
        <v>25.55</v>
      </c>
      <c r="F142" s="38">
        <v>31.58</v>
      </c>
      <c r="G142" s="38">
        <v>33.549999999999997</v>
      </c>
      <c r="H142" s="38">
        <v>33.83</v>
      </c>
      <c r="I142" s="38">
        <v>16.5</v>
      </c>
      <c r="J142" s="35">
        <v>14.0678</v>
      </c>
      <c r="K142" s="133">
        <v>31.4377</v>
      </c>
      <c r="L142" s="133">
        <v>28.918600000000001</v>
      </c>
      <c r="M142" s="133">
        <v>29.964300000000001</v>
      </c>
      <c r="N142" s="133">
        <v>27.49</v>
      </c>
      <c r="O142" s="133">
        <v>25.972000000000001</v>
      </c>
      <c r="P142" s="3">
        <v>25.55</v>
      </c>
    </row>
    <row r="143" spans="1:16">
      <c r="A143">
        <v>142</v>
      </c>
      <c r="B143" s="94"/>
      <c r="C143" s="18"/>
      <c r="D143" s="18">
        <v>0</v>
      </c>
      <c r="E143" s="130">
        <v>24.823</v>
      </c>
      <c r="F143" s="35">
        <v>31.58</v>
      </c>
      <c r="G143" s="35">
        <v>33.549999999999997</v>
      </c>
      <c r="H143" s="35">
        <v>33.83</v>
      </c>
      <c r="I143" s="35">
        <v>16.5</v>
      </c>
      <c r="J143" s="35">
        <v>14.0678</v>
      </c>
      <c r="K143" s="40">
        <v>28.4377</v>
      </c>
      <c r="L143" s="40">
        <v>26.918600000000001</v>
      </c>
      <c r="M143" s="40">
        <v>28.964300000000001</v>
      </c>
      <c r="N143" s="40">
        <v>17.444900000000001</v>
      </c>
      <c r="O143" s="40">
        <v>24.972000000000001</v>
      </c>
      <c r="P143" s="3">
        <v>24.823</v>
      </c>
    </row>
    <row r="144" spans="1:16">
      <c r="A144">
        <v>143</v>
      </c>
      <c r="B144" s="94"/>
      <c r="C144" s="18"/>
      <c r="D144" s="18">
        <v>0.2</v>
      </c>
      <c r="E144" s="130">
        <v>15.39</v>
      </c>
      <c r="F144" s="35">
        <v>18.66</v>
      </c>
      <c r="G144" s="35">
        <v>18.54</v>
      </c>
      <c r="H144" s="35">
        <v>20.11</v>
      </c>
      <c r="I144" s="35">
        <v>16.5</v>
      </c>
      <c r="J144" s="35">
        <v>14.0678</v>
      </c>
      <c r="K144" s="40">
        <v>26.879100000000001</v>
      </c>
      <c r="L144" s="40">
        <v>25.791</v>
      </c>
      <c r="M144" s="40">
        <v>26.8874</v>
      </c>
      <c r="N144" s="40">
        <v>11.6548</v>
      </c>
      <c r="O144" s="40">
        <v>23.339700000000001</v>
      </c>
      <c r="P144" s="3">
        <v>15.39</v>
      </c>
    </row>
    <row r="145" spans="1:16">
      <c r="A145">
        <v>144</v>
      </c>
      <c r="B145" s="94"/>
      <c r="C145" s="18"/>
      <c r="D145" s="18">
        <v>0</v>
      </c>
      <c r="E145" s="130">
        <v>24.338999999999999</v>
      </c>
      <c r="F145" s="35">
        <v>18.66</v>
      </c>
      <c r="G145" s="35">
        <v>18.54</v>
      </c>
      <c r="H145" s="35">
        <v>20.11</v>
      </c>
      <c r="I145" s="35">
        <v>16.5</v>
      </c>
      <c r="J145" s="35">
        <v>14.0678</v>
      </c>
      <c r="K145" s="40">
        <v>25.810300000000002</v>
      </c>
      <c r="L145" s="40">
        <v>24.444900000000001</v>
      </c>
      <c r="M145" s="40">
        <v>25.8874</v>
      </c>
      <c r="N145" s="40">
        <v>17.324300000000001</v>
      </c>
      <c r="O145" s="40">
        <v>21.8934</v>
      </c>
      <c r="P145" s="3">
        <v>24.338999999999999</v>
      </c>
    </row>
    <row r="146" spans="1:16">
      <c r="A146">
        <v>145</v>
      </c>
      <c r="B146" s="94"/>
      <c r="C146" s="18"/>
      <c r="D146" s="18">
        <v>0</v>
      </c>
      <c r="E146" s="130">
        <v>20.245999999999999</v>
      </c>
      <c r="F146" s="35">
        <v>18.66</v>
      </c>
      <c r="G146" s="35">
        <v>18.54</v>
      </c>
      <c r="H146" s="35">
        <v>20.11</v>
      </c>
      <c r="I146" s="35">
        <v>16.5</v>
      </c>
      <c r="J146" s="35">
        <v>14.0678</v>
      </c>
      <c r="K146" s="40">
        <v>24.810300000000002</v>
      </c>
      <c r="L146" s="40">
        <v>22.444900000000001</v>
      </c>
      <c r="M146" s="40">
        <v>24.8874</v>
      </c>
      <c r="N146" s="40">
        <v>17.324300000000001</v>
      </c>
      <c r="O146" s="40">
        <v>19.8934</v>
      </c>
      <c r="P146" s="3">
        <v>20.245999999999999</v>
      </c>
    </row>
    <row r="147" spans="1:16">
      <c r="A147">
        <v>146</v>
      </c>
      <c r="B147" s="94" t="s">
        <v>223</v>
      </c>
      <c r="C147" s="18"/>
      <c r="D147" s="18">
        <v>0</v>
      </c>
      <c r="E147" s="130">
        <v>19.103000000000002</v>
      </c>
      <c r="F147" s="35">
        <v>18.66</v>
      </c>
      <c r="G147" s="35">
        <v>18.54</v>
      </c>
      <c r="H147" s="35">
        <v>20.11</v>
      </c>
      <c r="I147" s="35">
        <v>16.5</v>
      </c>
      <c r="J147" s="35">
        <v>14.0678</v>
      </c>
      <c r="K147" s="40">
        <v>24.810300000000002</v>
      </c>
      <c r="L147" s="40">
        <v>22.444900000000001</v>
      </c>
      <c r="M147" s="40">
        <v>24.8874</v>
      </c>
      <c r="N147" s="40">
        <v>17.324300000000001</v>
      </c>
      <c r="O147" s="40">
        <v>19.8934</v>
      </c>
      <c r="P147" s="3">
        <v>19.103000000000002</v>
      </c>
    </row>
    <row r="148" spans="1:16">
      <c r="A148">
        <v>147</v>
      </c>
      <c r="B148" s="94"/>
      <c r="C148" s="18"/>
      <c r="D148" s="18">
        <v>24.4</v>
      </c>
      <c r="E148" s="130">
        <v>18.722999999999999</v>
      </c>
      <c r="F148" s="35">
        <v>25</v>
      </c>
      <c r="G148" s="35">
        <v>20</v>
      </c>
      <c r="H148" s="35">
        <v>21.11</v>
      </c>
      <c r="I148" s="35">
        <v>16.5</v>
      </c>
      <c r="J148" s="35">
        <v>14.0678</v>
      </c>
      <c r="K148" s="40">
        <v>27</v>
      </c>
      <c r="L148" s="40">
        <v>23</v>
      </c>
      <c r="M148" s="40">
        <v>24.8874</v>
      </c>
      <c r="N148" s="40">
        <v>17.324300000000001</v>
      </c>
      <c r="O148" s="40">
        <v>19.8934</v>
      </c>
      <c r="P148" s="3">
        <v>18.722999999999999</v>
      </c>
    </row>
    <row r="149" spans="1:16">
      <c r="A149">
        <v>148</v>
      </c>
      <c r="B149" s="94"/>
      <c r="C149" s="18"/>
      <c r="D149" s="18">
        <v>0</v>
      </c>
      <c r="E149" s="130">
        <v>16.106000000000002</v>
      </c>
      <c r="F149" s="35">
        <v>23</v>
      </c>
      <c r="G149" s="35">
        <v>18.899999999999999</v>
      </c>
      <c r="H149" s="35">
        <v>20.51</v>
      </c>
      <c r="I149" s="35">
        <v>16.8</v>
      </c>
      <c r="J149" s="35">
        <v>14.55</v>
      </c>
      <c r="K149" s="40">
        <v>25.55</v>
      </c>
      <c r="L149" s="40">
        <v>22</v>
      </c>
      <c r="M149" s="40">
        <v>23.5</v>
      </c>
      <c r="N149" s="40">
        <v>18.05</v>
      </c>
      <c r="O149" s="40">
        <v>19.5</v>
      </c>
      <c r="P149" s="3">
        <v>16.106000000000002</v>
      </c>
    </row>
    <row r="150" spans="1:16">
      <c r="A150">
        <v>149</v>
      </c>
      <c r="B150" s="94"/>
      <c r="C150" s="18"/>
      <c r="D150" s="18">
        <v>0</v>
      </c>
      <c r="E150" s="130">
        <v>13.13</v>
      </c>
      <c r="F150" s="35">
        <v>18.66</v>
      </c>
      <c r="G150" s="35">
        <v>18.54</v>
      </c>
      <c r="H150" s="35">
        <v>20.11</v>
      </c>
      <c r="I150" s="35">
        <v>16.5</v>
      </c>
      <c r="J150" s="35">
        <v>14.0678</v>
      </c>
      <c r="K150" s="40">
        <v>24.810300000000002</v>
      </c>
      <c r="L150" s="40">
        <v>22.444900000000001</v>
      </c>
      <c r="M150" s="40">
        <v>24.8874</v>
      </c>
      <c r="N150" s="40">
        <v>17.324300000000001</v>
      </c>
      <c r="O150" s="40">
        <v>19.8934</v>
      </c>
      <c r="P150" s="3">
        <v>13.13</v>
      </c>
    </row>
    <row r="151" spans="1:16">
      <c r="A151">
        <v>150</v>
      </c>
      <c r="B151" s="94"/>
      <c r="C151" s="18"/>
      <c r="D151" s="18">
        <v>0</v>
      </c>
      <c r="E151" s="130">
        <v>9.1389999999999993</v>
      </c>
      <c r="F151" s="35">
        <v>18.16</v>
      </c>
      <c r="G151" s="35">
        <v>18.04</v>
      </c>
      <c r="H151" s="35">
        <v>19.11</v>
      </c>
      <c r="I151" s="35">
        <v>16</v>
      </c>
      <c r="J151" s="35">
        <v>14</v>
      </c>
      <c r="K151" s="40">
        <v>24.110299999999999</v>
      </c>
      <c r="L151" s="40">
        <v>22.04</v>
      </c>
      <c r="M151" s="40">
        <v>23.8874</v>
      </c>
      <c r="N151" s="40">
        <v>17.02</v>
      </c>
      <c r="O151" s="40">
        <v>19.329999999999998</v>
      </c>
      <c r="P151" s="3">
        <v>9.1389999999999993</v>
      </c>
    </row>
    <row r="152" spans="1:16">
      <c r="A152">
        <v>151</v>
      </c>
      <c r="B152" s="94" t="s">
        <v>224</v>
      </c>
      <c r="C152" s="18"/>
      <c r="D152" s="18">
        <v>0</v>
      </c>
      <c r="E152" s="18">
        <v>16.21</v>
      </c>
      <c r="F152" s="39">
        <v>22.883199999999999</v>
      </c>
      <c r="G152" s="39">
        <v>19.908300000000001</v>
      </c>
      <c r="H152" s="39">
        <v>17.884699999999999</v>
      </c>
      <c r="I152" s="39">
        <v>18.202000000000002</v>
      </c>
      <c r="J152" s="39">
        <v>16.685300000000002</v>
      </c>
      <c r="K152" s="35">
        <v>21.025400000000001</v>
      </c>
      <c r="L152" s="35">
        <v>18.052199999999999</v>
      </c>
      <c r="M152" s="35">
        <v>17.0215</v>
      </c>
      <c r="N152" s="35">
        <v>16.3432</v>
      </c>
      <c r="O152" s="35">
        <v>15.821899999999999</v>
      </c>
      <c r="P152" s="3">
        <v>16.21</v>
      </c>
    </row>
    <row r="153" spans="1:16">
      <c r="A153">
        <v>152</v>
      </c>
      <c r="B153" s="94"/>
      <c r="C153" s="18"/>
      <c r="D153" s="18">
        <v>0</v>
      </c>
      <c r="E153" s="18">
        <v>17.71</v>
      </c>
      <c r="F153" s="39">
        <v>21.4406</v>
      </c>
      <c r="G153" s="39">
        <v>19.641200000000001</v>
      </c>
      <c r="H153" s="39">
        <v>19.295300000000001</v>
      </c>
      <c r="I153" s="39">
        <v>17.283999999999999</v>
      </c>
      <c r="J153" s="39">
        <v>16.122399999999999</v>
      </c>
      <c r="K153" s="40">
        <v>20</v>
      </c>
      <c r="L153" s="40">
        <v>18</v>
      </c>
      <c r="M153" s="40">
        <v>16.8</v>
      </c>
      <c r="N153" s="40">
        <v>15.87</v>
      </c>
      <c r="O153" s="40">
        <v>15.31</v>
      </c>
      <c r="P153" s="3">
        <v>17.71</v>
      </c>
    </row>
    <row r="154" spans="1:16">
      <c r="A154">
        <v>153</v>
      </c>
      <c r="B154" s="94"/>
      <c r="C154" s="18"/>
      <c r="D154" s="18">
        <v>0</v>
      </c>
      <c r="E154" s="18">
        <v>14.22</v>
      </c>
      <c r="F154" s="39">
        <v>20.526199999999999</v>
      </c>
      <c r="G154" s="39">
        <v>18.791</v>
      </c>
      <c r="H154" s="39">
        <v>18.043600000000001</v>
      </c>
      <c r="I154" s="39">
        <v>16.1417</v>
      </c>
      <c r="J154" s="39">
        <v>16.0654</v>
      </c>
      <c r="K154" s="35">
        <v>19</v>
      </c>
      <c r="L154" s="35">
        <v>17.899999999999999</v>
      </c>
      <c r="M154" s="35">
        <v>16.600000000000001</v>
      </c>
      <c r="N154" s="35">
        <v>15.53</v>
      </c>
      <c r="O154" s="35">
        <v>15.15</v>
      </c>
      <c r="P154" s="3">
        <v>14.22</v>
      </c>
    </row>
    <row r="155" spans="1:16">
      <c r="A155">
        <v>154</v>
      </c>
      <c r="B155" s="94"/>
      <c r="C155" s="18"/>
      <c r="D155" s="18">
        <v>0</v>
      </c>
      <c r="E155" s="18">
        <v>17.04</v>
      </c>
      <c r="F155" s="35">
        <v>20.149999999999999</v>
      </c>
      <c r="G155" s="35">
        <v>17.559999999999999</v>
      </c>
      <c r="H155" s="35">
        <v>18</v>
      </c>
      <c r="I155" s="35">
        <v>15.83</v>
      </c>
      <c r="J155" s="35">
        <v>16</v>
      </c>
      <c r="K155" s="19">
        <v>17.9788</v>
      </c>
      <c r="L155" s="19">
        <v>17.8826</v>
      </c>
      <c r="M155" s="40">
        <v>16.361899999999999</v>
      </c>
      <c r="N155" s="19">
        <v>15.4573</v>
      </c>
      <c r="O155" s="19">
        <v>14.8141</v>
      </c>
      <c r="P155" s="3">
        <v>17.04</v>
      </c>
    </row>
    <row r="156" spans="1:16">
      <c r="A156">
        <v>155</v>
      </c>
      <c r="B156" s="94"/>
      <c r="C156" s="18"/>
      <c r="D156" s="18">
        <v>0</v>
      </c>
      <c r="E156" s="18">
        <v>27.26</v>
      </c>
      <c r="F156" s="35">
        <v>20.11</v>
      </c>
      <c r="G156" s="35">
        <v>17.329999999999998</v>
      </c>
      <c r="H156" s="35">
        <v>17.55</v>
      </c>
      <c r="I156" s="35">
        <v>15.8</v>
      </c>
      <c r="J156" s="35">
        <v>15.55</v>
      </c>
      <c r="K156" s="35">
        <v>17.850000000000001</v>
      </c>
      <c r="L156" s="35">
        <v>17.5</v>
      </c>
      <c r="M156" s="35">
        <v>15.8</v>
      </c>
      <c r="N156" s="35">
        <v>15</v>
      </c>
      <c r="O156" s="35">
        <v>13.3</v>
      </c>
      <c r="P156" s="3">
        <v>27.26</v>
      </c>
    </row>
    <row r="157" spans="1:16">
      <c r="A157">
        <v>156</v>
      </c>
      <c r="B157" s="94">
        <v>6.1</v>
      </c>
      <c r="C157" s="18">
        <v>2017</v>
      </c>
      <c r="D157" s="18">
        <v>0</v>
      </c>
      <c r="E157" s="18">
        <v>23.16</v>
      </c>
      <c r="F157" s="35">
        <v>20.036899999999999</v>
      </c>
      <c r="G157" s="35">
        <v>17.163699999999999</v>
      </c>
      <c r="H157" s="35">
        <v>17.132999999999999</v>
      </c>
      <c r="I157" s="35">
        <v>15.777900000000001</v>
      </c>
      <c r="J157" s="35">
        <v>14.2279</v>
      </c>
      <c r="K157" s="35">
        <v>17.71</v>
      </c>
      <c r="L157" s="35">
        <v>17.100000000000001</v>
      </c>
      <c r="M157" s="35">
        <v>15.55</v>
      </c>
      <c r="N157" s="35">
        <v>14.85</v>
      </c>
      <c r="O157" s="35">
        <v>13.3</v>
      </c>
      <c r="P157" s="3">
        <v>23.16</v>
      </c>
    </row>
    <row r="158" spans="1:16">
      <c r="A158">
        <v>157</v>
      </c>
      <c r="B158" s="94"/>
      <c r="C158" s="18"/>
      <c r="D158" s="18">
        <v>0</v>
      </c>
      <c r="E158" s="18">
        <v>18.809999999999999</v>
      </c>
      <c r="F158" s="35">
        <v>19.136900000000001</v>
      </c>
      <c r="G158" s="35">
        <v>17.163699999999999</v>
      </c>
      <c r="H158" s="35">
        <v>17.132999999999999</v>
      </c>
      <c r="I158" s="35">
        <v>15.5</v>
      </c>
      <c r="J158" s="35">
        <v>14.0678</v>
      </c>
      <c r="K158" s="35">
        <v>17.55</v>
      </c>
      <c r="L158" s="35">
        <v>16.5</v>
      </c>
      <c r="M158" s="35">
        <v>15.53</v>
      </c>
      <c r="N158" s="35">
        <v>14.35</v>
      </c>
      <c r="O158" s="35">
        <v>13.2</v>
      </c>
      <c r="P158" s="3">
        <v>18.809999999999999</v>
      </c>
    </row>
    <row r="159" spans="1:16">
      <c r="A159">
        <v>158</v>
      </c>
      <c r="B159" s="94"/>
      <c r="C159" s="18"/>
      <c r="D159" s="18">
        <v>31.2</v>
      </c>
      <c r="E159" s="18">
        <v>25.63</v>
      </c>
      <c r="F159" s="35">
        <v>25.136900000000001</v>
      </c>
      <c r="G159" s="35">
        <v>24.163699999999999</v>
      </c>
      <c r="H159" s="35">
        <v>22.132999999999999</v>
      </c>
      <c r="I159" s="35">
        <v>15.5</v>
      </c>
      <c r="J159" s="35">
        <v>14.0678</v>
      </c>
      <c r="K159" s="35">
        <v>31.025400000000001</v>
      </c>
      <c r="L159" s="35">
        <v>28.052199999999999</v>
      </c>
      <c r="M159" s="35">
        <v>23.0215</v>
      </c>
      <c r="N159" s="35">
        <v>17.3432</v>
      </c>
      <c r="O159" s="35">
        <v>15.821899999999999</v>
      </c>
      <c r="P159" s="3">
        <v>25.63</v>
      </c>
    </row>
    <row r="160" spans="1:16">
      <c r="A160">
        <v>159</v>
      </c>
      <c r="B160" s="94"/>
      <c r="C160" s="18"/>
      <c r="D160" s="18">
        <v>0</v>
      </c>
      <c r="E160" s="18">
        <v>25.19</v>
      </c>
      <c r="F160" s="35">
        <v>18.66</v>
      </c>
      <c r="G160" s="35">
        <v>18.54</v>
      </c>
      <c r="H160" s="35">
        <v>20.11</v>
      </c>
      <c r="I160" s="35">
        <v>15.777900000000001</v>
      </c>
      <c r="J160" s="35">
        <v>15.2279</v>
      </c>
      <c r="K160" s="40">
        <v>25.810300000000002</v>
      </c>
      <c r="L160" s="40">
        <v>23.444900000000001</v>
      </c>
      <c r="M160" s="40">
        <v>21.8874</v>
      </c>
      <c r="N160" s="40">
        <v>16.324300000000001</v>
      </c>
      <c r="O160" s="40">
        <v>15.04</v>
      </c>
      <c r="P160" s="3">
        <v>25.19</v>
      </c>
    </row>
    <row r="161" spans="1:16">
      <c r="A161">
        <v>160</v>
      </c>
      <c r="B161" s="94"/>
      <c r="C161" s="18"/>
      <c r="D161" s="18">
        <v>0</v>
      </c>
      <c r="E161" s="18">
        <v>30.48</v>
      </c>
      <c r="F161" s="35">
        <v>14.4</v>
      </c>
      <c r="G161" s="35">
        <v>15.3</v>
      </c>
      <c r="H161" s="35">
        <v>15.7</v>
      </c>
      <c r="I161" s="35">
        <v>15.777900000000001</v>
      </c>
      <c r="J161" s="35">
        <v>14.2279</v>
      </c>
      <c r="K161" s="40">
        <v>23.9788</v>
      </c>
      <c r="L161" s="40">
        <v>21.8826</v>
      </c>
      <c r="M161" s="40">
        <v>18.361899999999999</v>
      </c>
      <c r="N161" s="40">
        <v>15.4573</v>
      </c>
      <c r="O161" s="40">
        <v>15.04</v>
      </c>
      <c r="P161" s="3">
        <v>30.48</v>
      </c>
    </row>
    <row r="162" spans="1:16">
      <c r="A162">
        <v>161</v>
      </c>
      <c r="B162" s="94"/>
      <c r="C162" s="18"/>
      <c r="D162" s="18">
        <v>0</v>
      </c>
      <c r="E162" s="18">
        <v>28.26</v>
      </c>
      <c r="F162" s="35">
        <v>14.4</v>
      </c>
      <c r="G162" s="35">
        <v>15.3</v>
      </c>
      <c r="H162" s="35">
        <v>15.7</v>
      </c>
      <c r="I162" s="35">
        <v>15.777900000000001</v>
      </c>
      <c r="J162" s="35">
        <v>13.2279</v>
      </c>
      <c r="K162" s="40">
        <v>21.9788</v>
      </c>
      <c r="L162" s="40">
        <v>17.8826</v>
      </c>
      <c r="M162" s="40">
        <v>18.361899999999999</v>
      </c>
      <c r="N162" s="40">
        <v>15.4573</v>
      </c>
      <c r="O162" s="40">
        <v>15.04</v>
      </c>
      <c r="P162" s="3">
        <v>28.26</v>
      </c>
    </row>
    <row r="163" spans="1:16">
      <c r="A163">
        <v>162</v>
      </c>
      <c r="B163" s="94"/>
      <c r="C163" s="18"/>
      <c r="D163" s="18">
        <v>0</v>
      </c>
      <c r="E163" s="18">
        <v>20.98</v>
      </c>
      <c r="F163" s="35">
        <v>14.4</v>
      </c>
      <c r="G163" s="35">
        <v>15.3</v>
      </c>
      <c r="H163" s="35">
        <v>15.7</v>
      </c>
      <c r="I163" s="35">
        <v>15.777900000000001</v>
      </c>
      <c r="J163" s="35">
        <v>13.2279</v>
      </c>
      <c r="K163" s="40">
        <v>20.010100000000001</v>
      </c>
      <c r="L163" s="40">
        <v>17.447900000000001</v>
      </c>
      <c r="M163" s="40">
        <v>17.496400000000001</v>
      </c>
      <c r="N163" s="40">
        <v>14.738</v>
      </c>
      <c r="O163" s="40">
        <v>15.205</v>
      </c>
      <c r="P163" s="3">
        <v>20.98</v>
      </c>
    </row>
    <row r="164" spans="1:16">
      <c r="A164">
        <v>163</v>
      </c>
      <c r="B164" s="94">
        <v>6.22</v>
      </c>
      <c r="C164" s="18"/>
      <c r="D164" s="18">
        <v>43.6</v>
      </c>
      <c r="E164" s="18">
        <v>20.86</v>
      </c>
      <c r="F164" s="35">
        <v>14.4</v>
      </c>
      <c r="G164" s="35">
        <v>15.3</v>
      </c>
      <c r="H164" s="35">
        <v>15.7</v>
      </c>
      <c r="I164" s="35">
        <v>16.5</v>
      </c>
      <c r="J164" s="35">
        <v>14.0678</v>
      </c>
      <c r="K164" s="40">
        <v>33.010100000000001</v>
      </c>
      <c r="L164" s="40">
        <v>27.447900000000001</v>
      </c>
      <c r="M164" s="40">
        <v>17.496400000000001</v>
      </c>
      <c r="N164" s="40">
        <v>14.738</v>
      </c>
      <c r="O164" s="40">
        <v>14.205</v>
      </c>
      <c r="P164" s="3">
        <v>20.86</v>
      </c>
    </row>
    <row r="165" spans="1:16">
      <c r="A165">
        <v>164</v>
      </c>
      <c r="B165" s="94"/>
      <c r="C165" s="18"/>
      <c r="D165" s="18">
        <v>0</v>
      </c>
      <c r="E165" s="54">
        <v>23.06</v>
      </c>
      <c r="F165" s="38">
        <v>25.994700000000002</v>
      </c>
      <c r="G165" s="38">
        <v>26.0198</v>
      </c>
      <c r="H165" s="38">
        <v>23.996200000000002</v>
      </c>
      <c r="I165" s="35">
        <v>16.5</v>
      </c>
      <c r="J165" s="35">
        <v>14.0678</v>
      </c>
      <c r="K165" s="133">
        <v>28.883199999999999</v>
      </c>
      <c r="L165" s="133">
        <v>25.908300000000001</v>
      </c>
      <c r="M165" s="133">
        <v>17.884699999999999</v>
      </c>
      <c r="N165" s="133">
        <v>14.202</v>
      </c>
      <c r="O165" s="133">
        <v>14.06</v>
      </c>
      <c r="P165" s="3">
        <v>23.06</v>
      </c>
    </row>
    <row r="166" spans="1:16">
      <c r="A166">
        <v>165</v>
      </c>
      <c r="B166" s="94"/>
      <c r="C166" s="18"/>
      <c r="D166" s="18">
        <v>0</v>
      </c>
      <c r="E166" s="18">
        <v>27.91</v>
      </c>
      <c r="F166" s="35">
        <v>14.4</v>
      </c>
      <c r="G166" s="35">
        <v>15.3</v>
      </c>
      <c r="H166" s="35">
        <v>15.7</v>
      </c>
      <c r="I166" s="35">
        <v>16.5</v>
      </c>
      <c r="J166" s="35">
        <v>14.0678</v>
      </c>
      <c r="K166" s="40">
        <v>25.082000000000001</v>
      </c>
      <c r="L166" s="40">
        <v>23.6053</v>
      </c>
      <c r="M166" s="40">
        <v>16.552800000000001</v>
      </c>
      <c r="N166" s="40">
        <v>14.002599999999999</v>
      </c>
      <c r="O166" s="40">
        <v>14.014200000000001</v>
      </c>
      <c r="P166" s="3">
        <v>27.91</v>
      </c>
    </row>
    <row r="167" spans="1:16">
      <c r="A167">
        <v>166</v>
      </c>
      <c r="B167" s="94"/>
      <c r="C167" s="18"/>
      <c r="D167" s="18">
        <v>13.6</v>
      </c>
      <c r="E167" s="18">
        <v>30.61</v>
      </c>
      <c r="F167" s="35">
        <v>14.4</v>
      </c>
      <c r="G167" s="35">
        <v>15.3</v>
      </c>
      <c r="H167" s="35">
        <v>15.7</v>
      </c>
      <c r="I167" s="35">
        <v>13.5</v>
      </c>
      <c r="J167" s="35">
        <v>11.603999999999999</v>
      </c>
      <c r="K167" s="40">
        <v>25.6326</v>
      </c>
      <c r="L167" s="40">
        <v>23.8477</v>
      </c>
      <c r="M167" s="40">
        <v>15.392899999999999</v>
      </c>
      <c r="N167" s="40">
        <v>13.644299999999999</v>
      </c>
      <c r="O167" s="40">
        <v>13.600899999999999</v>
      </c>
      <c r="P167" s="3">
        <v>30.61</v>
      </c>
    </row>
    <row r="168" spans="1:16">
      <c r="A168">
        <v>167</v>
      </c>
      <c r="B168" s="94"/>
      <c r="C168" s="18"/>
      <c r="D168" s="18">
        <v>0</v>
      </c>
      <c r="E168" s="18">
        <v>25.33</v>
      </c>
      <c r="F168" s="35">
        <v>15.65</v>
      </c>
      <c r="G168" s="35">
        <v>14.51</v>
      </c>
      <c r="H168" s="35">
        <v>17.11</v>
      </c>
      <c r="I168" s="35">
        <v>15.000999999999999</v>
      </c>
      <c r="J168" s="35">
        <v>14.250999999999999</v>
      </c>
      <c r="K168" s="40">
        <v>22.3339</v>
      </c>
      <c r="L168" s="40">
        <v>18.438500000000001</v>
      </c>
      <c r="M168" s="40">
        <v>16.716200000000001</v>
      </c>
      <c r="N168" s="40">
        <v>15.934900000000001</v>
      </c>
      <c r="O168" s="40">
        <v>14.038500000000001</v>
      </c>
      <c r="P168" s="3">
        <v>25.33</v>
      </c>
    </row>
    <row r="169" spans="1:16">
      <c r="A169">
        <v>168</v>
      </c>
      <c r="B169" s="94">
        <v>8.11</v>
      </c>
      <c r="C169" s="18"/>
      <c r="D169" s="18">
        <v>50.8</v>
      </c>
      <c r="E169" s="18">
        <v>24.42</v>
      </c>
      <c r="F169" s="35">
        <v>27.888300000000001</v>
      </c>
      <c r="G169" s="35">
        <v>22.2532</v>
      </c>
      <c r="H169" s="35">
        <v>20.871700000000001</v>
      </c>
      <c r="I169" s="35">
        <v>16.5</v>
      </c>
      <c r="J169" s="35">
        <v>17.561477</v>
      </c>
      <c r="K169" s="40">
        <v>34.776800000000001</v>
      </c>
      <c r="L169" s="40">
        <v>30.1417</v>
      </c>
      <c r="M169" s="40">
        <v>25.760200000000001</v>
      </c>
      <c r="N169" s="40">
        <v>23.9604</v>
      </c>
      <c r="O169" s="40">
        <v>28.8385</v>
      </c>
      <c r="P169" s="3">
        <v>24.42</v>
      </c>
    </row>
    <row r="170" spans="1:16">
      <c r="A170">
        <v>169</v>
      </c>
      <c r="B170" s="94"/>
      <c r="C170" s="18"/>
      <c r="D170" s="18">
        <v>0</v>
      </c>
      <c r="E170" s="18">
        <v>25.45</v>
      </c>
      <c r="F170" s="35">
        <v>15.65</v>
      </c>
      <c r="G170" s="35">
        <v>14.51</v>
      </c>
      <c r="H170" s="35">
        <v>17.11</v>
      </c>
      <c r="I170" s="35">
        <v>16.5</v>
      </c>
      <c r="J170" s="35">
        <v>14.0678</v>
      </c>
      <c r="K170" s="40">
        <v>29.8703</v>
      </c>
      <c r="L170" s="40">
        <v>29.410900000000002</v>
      </c>
      <c r="M170" s="40">
        <v>21.3598</v>
      </c>
      <c r="N170" s="40">
        <v>16.3888</v>
      </c>
      <c r="O170" s="40">
        <v>18.919799999999999</v>
      </c>
      <c r="P170" s="3">
        <v>25.45</v>
      </c>
    </row>
    <row r="171" spans="1:16">
      <c r="A171">
        <v>170</v>
      </c>
      <c r="B171" s="94"/>
      <c r="C171" s="18"/>
      <c r="D171" s="18">
        <v>5.3</v>
      </c>
      <c r="E171" s="18">
        <v>26.87</v>
      </c>
      <c r="F171" s="35">
        <v>16.649999999999999</v>
      </c>
      <c r="G171" s="35">
        <v>14.51</v>
      </c>
      <c r="H171" s="35">
        <v>17.11</v>
      </c>
      <c r="I171" s="35">
        <v>16.5</v>
      </c>
      <c r="J171" s="35">
        <v>14.0678</v>
      </c>
      <c r="K171" s="40">
        <v>27.7652</v>
      </c>
      <c r="L171" s="40">
        <v>28.3992</v>
      </c>
      <c r="M171" s="40">
        <v>20.203299999999999</v>
      </c>
      <c r="N171" s="40">
        <v>15.308999999999999</v>
      </c>
      <c r="O171" s="40">
        <v>16.643799999999999</v>
      </c>
      <c r="P171" s="3">
        <v>26.87</v>
      </c>
    </row>
    <row r="172" spans="1:16">
      <c r="A172">
        <v>171</v>
      </c>
      <c r="B172" s="94">
        <v>9</v>
      </c>
      <c r="C172" s="18"/>
      <c r="D172" s="18">
        <v>0</v>
      </c>
      <c r="E172" s="18">
        <v>26.92</v>
      </c>
      <c r="F172" s="35">
        <v>10.5631</v>
      </c>
      <c r="G172" s="35">
        <v>10.929399999999999</v>
      </c>
      <c r="H172" s="35">
        <v>11.5646</v>
      </c>
      <c r="I172" s="35">
        <v>13.860799999999999</v>
      </c>
      <c r="J172" s="35">
        <v>14.291</v>
      </c>
      <c r="K172" s="40">
        <v>26.7652</v>
      </c>
      <c r="L172" s="40">
        <v>26.3992</v>
      </c>
      <c r="M172" s="40">
        <v>18.203299999999999</v>
      </c>
      <c r="N172" s="40">
        <v>15.308999999999999</v>
      </c>
      <c r="O172" s="40">
        <v>16.643799999999999</v>
      </c>
      <c r="P172" s="3">
        <v>26.92</v>
      </c>
    </row>
    <row r="173" spans="1:16">
      <c r="A173">
        <v>172</v>
      </c>
      <c r="B173" s="94">
        <v>9.17</v>
      </c>
      <c r="C173" s="18"/>
      <c r="D173" s="18">
        <v>13.8</v>
      </c>
      <c r="E173" s="18">
        <v>20.39</v>
      </c>
      <c r="F173" s="35">
        <v>8.8391000000000002</v>
      </c>
      <c r="G173" s="35">
        <v>9.1225000000000005</v>
      </c>
      <c r="H173" s="35">
        <v>9.7794000000000008</v>
      </c>
      <c r="I173" s="35">
        <v>10.984</v>
      </c>
      <c r="J173" s="35">
        <v>12.640700000000001</v>
      </c>
      <c r="K173" s="40">
        <v>28.7652</v>
      </c>
      <c r="L173" s="40">
        <v>25.3992</v>
      </c>
      <c r="M173" s="40">
        <v>17.203299999999999</v>
      </c>
      <c r="N173" s="40">
        <v>15.308999999999999</v>
      </c>
      <c r="O173" s="40">
        <v>16.643799999999999</v>
      </c>
      <c r="P173" s="3">
        <v>20.39</v>
      </c>
    </row>
    <row r="174" spans="1:16">
      <c r="A174">
        <v>173</v>
      </c>
      <c r="B174" s="94"/>
      <c r="C174" s="18"/>
      <c r="D174" s="18">
        <v>4.8</v>
      </c>
      <c r="E174" s="18">
        <v>23.63</v>
      </c>
      <c r="F174" s="35">
        <v>15.8103</v>
      </c>
      <c r="G174" s="35">
        <v>17.122399999999999</v>
      </c>
      <c r="H174" s="35">
        <v>14.972</v>
      </c>
      <c r="I174" s="35">
        <v>17.685300000000002</v>
      </c>
      <c r="J174" s="35">
        <v>16.716200000000001</v>
      </c>
      <c r="K174" s="40">
        <v>26.8703</v>
      </c>
      <c r="L174" s="40">
        <v>26.410900000000002</v>
      </c>
      <c r="M174" s="40">
        <v>18.3598</v>
      </c>
      <c r="N174" s="40">
        <v>15.308999999999999</v>
      </c>
      <c r="O174" s="40">
        <v>16.5198</v>
      </c>
      <c r="P174" s="3">
        <v>23.63</v>
      </c>
    </row>
    <row r="175" spans="1:16">
      <c r="A175">
        <v>174</v>
      </c>
      <c r="B175" s="94"/>
      <c r="C175" s="18"/>
      <c r="D175" s="18">
        <v>0</v>
      </c>
      <c r="E175" s="18">
        <v>25.37</v>
      </c>
      <c r="F175" s="35">
        <v>15.65</v>
      </c>
      <c r="G175" s="35">
        <v>14.51</v>
      </c>
      <c r="H175" s="35">
        <v>17.11</v>
      </c>
      <c r="I175" s="35">
        <v>16.5</v>
      </c>
      <c r="J175" s="35">
        <v>14.0678</v>
      </c>
      <c r="K175" s="40">
        <v>25.9297</v>
      </c>
      <c r="L175" s="40">
        <v>23.383299999999998</v>
      </c>
      <c r="M175" s="40">
        <v>16.332899999999999</v>
      </c>
      <c r="N175" s="40">
        <v>14.2867</v>
      </c>
      <c r="O175" s="40">
        <v>16.700700000000001</v>
      </c>
      <c r="P175" s="3">
        <v>25.37</v>
      </c>
    </row>
    <row r="176" spans="1:16">
      <c r="A176">
        <v>175</v>
      </c>
      <c r="B176" s="94"/>
      <c r="C176" s="18"/>
      <c r="D176" s="18">
        <v>0</v>
      </c>
      <c r="E176" s="18">
        <v>23.04</v>
      </c>
      <c r="F176" s="35">
        <v>14.65</v>
      </c>
      <c r="G176" s="35">
        <v>13.51</v>
      </c>
      <c r="H176" s="35">
        <v>16.11</v>
      </c>
      <c r="I176" s="35">
        <v>16.5</v>
      </c>
      <c r="J176" s="35">
        <v>14.0678</v>
      </c>
      <c r="K176" s="40">
        <v>24.9297</v>
      </c>
      <c r="L176" s="40">
        <v>23.383299999999998</v>
      </c>
      <c r="M176" s="40">
        <v>16.332899999999999</v>
      </c>
      <c r="N176" s="40">
        <v>14.2867</v>
      </c>
      <c r="O176" s="40">
        <v>15.700699999999999</v>
      </c>
      <c r="P176" s="3">
        <v>23.04</v>
      </c>
    </row>
    <row r="177" spans="1:16">
      <c r="A177">
        <v>176</v>
      </c>
      <c r="B177" s="94" t="s">
        <v>223</v>
      </c>
      <c r="C177" s="18"/>
      <c r="D177" s="18">
        <v>0</v>
      </c>
      <c r="E177" s="18">
        <v>23.58</v>
      </c>
      <c r="F177" s="35">
        <v>12.15</v>
      </c>
      <c r="G177" s="35">
        <v>12.61</v>
      </c>
      <c r="H177" s="35">
        <v>15.01</v>
      </c>
      <c r="I177" s="35">
        <v>15</v>
      </c>
      <c r="J177" s="35">
        <v>13.5678</v>
      </c>
      <c r="K177" s="35">
        <v>23.829699999999999</v>
      </c>
      <c r="L177" s="35">
        <v>22.31</v>
      </c>
      <c r="M177" s="35">
        <v>15.8329</v>
      </c>
      <c r="N177" s="35">
        <v>13.7867</v>
      </c>
      <c r="O177" s="35">
        <v>15.200699999999999</v>
      </c>
      <c r="P177" s="3">
        <v>23.58</v>
      </c>
    </row>
    <row r="178" spans="1:16">
      <c r="A178">
        <v>177</v>
      </c>
      <c r="B178" s="94"/>
      <c r="C178" s="18"/>
      <c r="D178" s="18">
        <v>18.5</v>
      </c>
      <c r="E178" s="18">
        <v>14.29</v>
      </c>
      <c r="F178" s="39">
        <v>18.438500000000001</v>
      </c>
      <c r="G178" s="39">
        <v>14.717700000000001</v>
      </c>
      <c r="H178" s="39">
        <v>15.6564</v>
      </c>
      <c r="I178" s="39">
        <v>14.513999999999999</v>
      </c>
      <c r="J178" s="39">
        <v>12.073600000000001</v>
      </c>
      <c r="K178" s="19">
        <v>27</v>
      </c>
      <c r="L178" s="19">
        <v>23.1</v>
      </c>
      <c r="M178" s="40">
        <v>16</v>
      </c>
      <c r="N178" s="19">
        <v>12.7</v>
      </c>
      <c r="O178" s="19">
        <v>14.72</v>
      </c>
      <c r="P178" s="3">
        <v>14.29</v>
      </c>
    </row>
    <row r="179" spans="1:16">
      <c r="A179">
        <v>178</v>
      </c>
      <c r="B179" s="94"/>
      <c r="C179" s="18"/>
      <c r="D179" s="18">
        <v>0</v>
      </c>
      <c r="E179" s="18">
        <v>15.85</v>
      </c>
      <c r="F179" s="39">
        <v>16.757000000000001</v>
      </c>
      <c r="G179" s="39">
        <v>15.308999999999999</v>
      </c>
      <c r="H179" s="39">
        <v>14.0764</v>
      </c>
      <c r="I179" s="39">
        <v>14.817500000000001</v>
      </c>
      <c r="J179" s="39">
        <v>14.183</v>
      </c>
      <c r="K179" s="19">
        <v>26.33</v>
      </c>
      <c r="L179" s="19">
        <v>22</v>
      </c>
      <c r="M179" s="40">
        <v>15.75</v>
      </c>
      <c r="N179" s="19">
        <v>12.51</v>
      </c>
      <c r="O179" s="19">
        <v>14.51</v>
      </c>
      <c r="P179" s="3">
        <v>15.85</v>
      </c>
    </row>
    <row r="180" spans="1:16">
      <c r="A180">
        <v>179</v>
      </c>
      <c r="B180" s="94"/>
      <c r="C180" s="18"/>
      <c r="D180" s="18">
        <v>0</v>
      </c>
      <c r="E180" s="18">
        <v>13.01</v>
      </c>
      <c r="F180" s="39">
        <v>15.8934</v>
      </c>
      <c r="G180" s="39">
        <v>15.308999999999999</v>
      </c>
      <c r="H180" s="39">
        <v>13.4269</v>
      </c>
      <c r="I180" s="39">
        <v>13.644299999999999</v>
      </c>
      <c r="J180" s="39">
        <v>12.8103</v>
      </c>
      <c r="K180" s="19">
        <v>25</v>
      </c>
      <c r="L180" s="19">
        <v>21.55</v>
      </c>
      <c r="M180" s="40">
        <v>15.33</v>
      </c>
      <c r="N180" s="19">
        <v>12.3</v>
      </c>
      <c r="O180" s="19">
        <v>14.21</v>
      </c>
      <c r="P180" s="3">
        <v>13.01</v>
      </c>
    </row>
    <row r="181" spans="1:16">
      <c r="A181">
        <v>180</v>
      </c>
      <c r="B181" s="94"/>
      <c r="C181" s="18"/>
      <c r="D181" s="18">
        <v>0</v>
      </c>
      <c r="E181" s="18">
        <v>11.16</v>
      </c>
      <c r="F181" s="39">
        <v>15.308999999999999</v>
      </c>
      <c r="G181" s="39">
        <v>14.0764</v>
      </c>
      <c r="H181" s="39">
        <v>13.073600000000001</v>
      </c>
      <c r="I181" s="39">
        <v>12.073600000000001</v>
      </c>
      <c r="J181" s="35">
        <v>12</v>
      </c>
      <c r="K181" s="19">
        <v>24.55</v>
      </c>
      <c r="L181" s="19">
        <v>20.78</v>
      </c>
      <c r="M181" s="40">
        <v>15</v>
      </c>
      <c r="N181" s="19">
        <v>12</v>
      </c>
      <c r="O181" s="19">
        <v>14.05</v>
      </c>
      <c r="P181" s="3">
        <v>11.16</v>
      </c>
    </row>
    <row r="182" spans="1:16">
      <c r="A182">
        <v>181</v>
      </c>
      <c r="B182" s="94" t="s">
        <v>224</v>
      </c>
      <c r="C182" s="18"/>
      <c r="D182" s="18">
        <v>0</v>
      </c>
      <c r="E182" s="127">
        <v>34.92</v>
      </c>
      <c r="F182" s="39">
        <v>17.239999999999998</v>
      </c>
      <c r="G182" s="39">
        <v>13.83</v>
      </c>
      <c r="H182" s="39">
        <v>12.6133333333333</v>
      </c>
      <c r="I182" s="39">
        <v>17</v>
      </c>
      <c r="J182" s="39">
        <v>14.4510666666667</v>
      </c>
      <c r="K182" s="35">
        <v>25.41</v>
      </c>
      <c r="L182" s="35">
        <v>21.584020180702201</v>
      </c>
      <c r="M182" s="35">
        <v>22.49</v>
      </c>
      <c r="N182" s="134">
        <v>18.77</v>
      </c>
      <c r="O182" s="35">
        <v>16.28</v>
      </c>
      <c r="P182" s="3">
        <v>34.92</v>
      </c>
    </row>
    <row r="183" spans="1:16">
      <c r="A183">
        <v>182</v>
      </c>
      <c r="B183" s="94"/>
      <c r="C183" s="18"/>
      <c r="D183" s="18">
        <v>3</v>
      </c>
      <c r="E183" s="127">
        <v>26.53</v>
      </c>
      <c r="F183" s="39">
        <v>17.239999999999998</v>
      </c>
      <c r="G183" s="39">
        <v>13.83</v>
      </c>
      <c r="H183" s="39">
        <v>12.6133333333333</v>
      </c>
      <c r="I183" s="39">
        <v>16.55</v>
      </c>
      <c r="J183" s="39">
        <v>14.4510666666667</v>
      </c>
      <c r="K183" s="35">
        <v>25.41</v>
      </c>
      <c r="L183" s="35">
        <v>21.584020180702201</v>
      </c>
      <c r="M183" s="35">
        <v>22.49</v>
      </c>
      <c r="N183" s="134">
        <v>18.77</v>
      </c>
      <c r="O183" s="35">
        <v>16.28</v>
      </c>
      <c r="P183" s="3">
        <v>26.53</v>
      </c>
    </row>
    <row r="184" spans="1:16">
      <c r="A184">
        <v>183</v>
      </c>
      <c r="B184" s="94"/>
      <c r="C184" s="18"/>
      <c r="D184" s="18">
        <v>0</v>
      </c>
      <c r="E184" s="127">
        <v>29.37</v>
      </c>
      <c r="F184" s="39">
        <v>17.239999999999998</v>
      </c>
      <c r="G184" s="39">
        <v>13.53</v>
      </c>
      <c r="H184" s="39">
        <v>12.6133333333333</v>
      </c>
      <c r="I184" s="39">
        <v>16.11</v>
      </c>
      <c r="J184" s="39">
        <v>13.4510666666667</v>
      </c>
      <c r="K184" s="35">
        <v>25.41</v>
      </c>
      <c r="L184" s="35">
        <v>21.584020180702201</v>
      </c>
      <c r="M184" s="35">
        <v>22.49</v>
      </c>
      <c r="N184" s="134">
        <v>18.77</v>
      </c>
      <c r="O184" s="35">
        <v>16.28</v>
      </c>
      <c r="P184" s="3">
        <v>29.37</v>
      </c>
    </row>
    <row r="185" spans="1:16">
      <c r="A185">
        <v>184</v>
      </c>
      <c r="B185" s="94"/>
      <c r="C185" s="18"/>
      <c r="D185" s="18">
        <v>0</v>
      </c>
      <c r="E185" s="127">
        <v>28.49</v>
      </c>
      <c r="F185" s="39">
        <v>15.24</v>
      </c>
      <c r="G185" s="39">
        <v>13.436666666666699</v>
      </c>
      <c r="H185" s="39">
        <v>12.6133333333333</v>
      </c>
      <c r="I185" s="39">
        <v>15.174000000000101</v>
      </c>
      <c r="J185" s="39">
        <v>12.4510666666667</v>
      </c>
      <c r="K185" s="35">
        <v>25.41</v>
      </c>
      <c r="L185" s="35">
        <v>21.584020180702201</v>
      </c>
      <c r="M185" s="35">
        <v>22.49</v>
      </c>
      <c r="N185" s="134">
        <v>18.77</v>
      </c>
      <c r="O185" s="35">
        <v>16.28</v>
      </c>
      <c r="P185" s="3">
        <v>28.49</v>
      </c>
    </row>
    <row r="186" spans="1:16">
      <c r="A186">
        <v>185</v>
      </c>
      <c r="B186" s="94"/>
      <c r="C186" s="18"/>
      <c r="D186" s="18">
        <v>0</v>
      </c>
      <c r="E186" s="127">
        <v>22.54</v>
      </c>
      <c r="F186" s="39">
        <v>15.24</v>
      </c>
      <c r="G186" s="39">
        <v>13.436666666666699</v>
      </c>
      <c r="H186" s="39">
        <v>12.6133333333333</v>
      </c>
      <c r="I186" s="39">
        <v>14.174000000000101</v>
      </c>
      <c r="J186" s="39">
        <v>12.4510666666667</v>
      </c>
      <c r="K186" s="35">
        <v>25.41</v>
      </c>
      <c r="L186" s="35">
        <v>21.584020180702201</v>
      </c>
      <c r="M186" s="35">
        <v>22.49</v>
      </c>
      <c r="N186" s="134">
        <v>18.77</v>
      </c>
      <c r="O186" s="35">
        <v>16.28</v>
      </c>
      <c r="P186" s="3">
        <v>22.54</v>
      </c>
    </row>
    <row r="187" spans="1:16">
      <c r="A187">
        <v>186</v>
      </c>
      <c r="B187" s="94">
        <v>6.1</v>
      </c>
      <c r="C187" s="18">
        <v>2020</v>
      </c>
      <c r="D187" s="18">
        <v>0</v>
      </c>
      <c r="E187" s="127">
        <v>26.83</v>
      </c>
      <c r="F187" s="39">
        <v>15.24</v>
      </c>
      <c r="G187" s="39">
        <v>13.436666666666699</v>
      </c>
      <c r="H187" s="39">
        <v>12.6133333333333</v>
      </c>
      <c r="I187" s="39">
        <v>14.174000000000101</v>
      </c>
      <c r="J187" s="39">
        <v>12.4510666666667</v>
      </c>
      <c r="K187" s="35">
        <v>25.41</v>
      </c>
      <c r="L187" s="35">
        <v>21.584020180702201</v>
      </c>
      <c r="M187" s="35">
        <v>22.49</v>
      </c>
      <c r="N187" s="134">
        <v>18.77</v>
      </c>
      <c r="O187" s="35">
        <v>16.28</v>
      </c>
      <c r="P187" s="3">
        <v>26.83</v>
      </c>
    </row>
    <row r="188" spans="1:16">
      <c r="A188">
        <v>187</v>
      </c>
      <c r="B188" s="94"/>
      <c r="C188" s="18"/>
      <c r="D188" s="18">
        <v>3.8</v>
      </c>
      <c r="E188" s="127">
        <v>31.32</v>
      </c>
      <c r="F188" s="39">
        <v>15.24</v>
      </c>
      <c r="G188" s="39">
        <v>13.436666666666699</v>
      </c>
      <c r="H188" s="39">
        <v>12.6133333333333</v>
      </c>
      <c r="I188" s="39">
        <v>14.174000000000101</v>
      </c>
      <c r="J188" s="39">
        <v>12.4510666666667</v>
      </c>
      <c r="K188" s="35">
        <v>25.41</v>
      </c>
      <c r="L188" s="35">
        <v>21.584020180702201</v>
      </c>
      <c r="M188" s="35">
        <v>22.49</v>
      </c>
      <c r="N188" s="134">
        <v>18.77</v>
      </c>
      <c r="O188" s="35">
        <v>16.28</v>
      </c>
      <c r="P188" s="3">
        <v>31.32</v>
      </c>
    </row>
    <row r="189" spans="1:16">
      <c r="A189">
        <v>188</v>
      </c>
      <c r="B189" s="94"/>
      <c r="C189" s="18"/>
      <c r="D189" s="18">
        <v>0</v>
      </c>
      <c r="E189" s="127">
        <v>33.64</v>
      </c>
      <c r="F189" s="39">
        <v>15.24</v>
      </c>
      <c r="G189" s="39">
        <v>13.436666666666699</v>
      </c>
      <c r="H189" s="39">
        <v>12.6133333333333</v>
      </c>
      <c r="I189" s="39">
        <v>14.174000000000101</v>
      </c>
      <c r="J189" s="39">
        <v>12.4510666666667</v>
      </c>
      <c r="K189" s="35">
        <v>25.41</v>
      </c>
      <c r="L189" s="35">
        <v>21.584020180702201</v>
      </c>
      <c r="M189" s="35">
        <v>22.49</v>
      </c>
      <c r="N189" s="134">
        <v>18.77</v>
      </c>
      <c r="O189" s="35">
        <v>16.28</v>
      </c>
      <c r="P189" s="3">
        <v>33.64</v>
      </c>
    </row>
    <row r="190" spans="1:16">
      <c r="A190">
        <v>189</v>
      </c>
      <c r="B190" s="94"/>
      <c r="C190" s="18"/>
      <c r="D190" s="18">
        <v>13.2</v>
      </c>
      <c r="E190" s="127">
        <v>30.08</v>
      </c>
      <c r="F190" s="39">
        <v>12.2</v>
      </c>
      <c r="G190" s="39">
        <v>13.74</v>
      </c>
      <c r="H190" s="39">
        <v>17.54</v>
      </c>
      <c r="I190" s="39">
        <v>13.777900000000001</v>
      </c>
      <c r="J190" s="39">
        <v>12.2279</v>
      </c>
      <c r="K190" s="35">
        <v>18.28</v>
      </c>
      <c r="L190" s="35">
        <v>21.29</v>
      </c>
      <c r="M190" s="35">
        <v>19.16</v>
      </c>
      <c r="N190" s="40">
        <v>15.28</v>
      </c>
      <c r="O190" s="40">
        <v>15.67</v>
      </c>
      <c r="P190" s="3">
        <v>30.08</v>
      </c>
    </row>
    <row r="191" spans="1:16">
      <c r="A191">
        <v>190</v>
      </c>
      <c r="B191" s="94"/>
      <c r="C191" s="18"/>
      <c r="D191" s="18">
        <v>0</v>
      </c>
      <c r="E191" s="127">
        <v>29.95</v>
      </c>
      <c r="F191" s="39">
        <v>19.373333333333299</v>
      </c>
      <c r="G191" s="39">
        <v>18.563333333333301</v>
      </c>
      <c r="H191" s="39">
        <v>17.026666666666699</v>
      </c>
      <c r="I191" s="39">
        <v>14.777900000000001</v>
      </c>
      <c r="J191" s="39">
        <v>13.2279</v>
      </c>
      <c r="K191" s="35">
        <v>18.28</v>
      </c>
      <c r="L191" s="35">
        <v>22.29</v>
      </c>
      <c r="M191" s="35">
        <v>18.16</v>
      </c>
      <c r="N191" s="40">
        <v>15.28</v>
      </c>
      <c r="O191" s="40">
        <v>13.67</v>
      </c>
      <c r="P191" s="3">
        <v>29.95</v>
      </c>
    </row>
    <row r="192" spans="1:16">
      <c r="A192">
        <v>191</v>
      </c>
      <c r="B192" s="94">
        <v>7.5</v>
      </c>
      <c r="C192" s="18"/>
      <c r="D192" s="18">
        <v>32.200000000000003</v>
      </c>
      <c r="E192" s="127">
        <v>32.270000000000003</v>
      </c>
      <c r="F192" s="39">
        <v>29.77</v>
      </c>
      <c r="G192" s="39">
        <v>25.01</v>
      </c>
      <c r="H192" s="39">
        <v>24.54</v>
      </c>
      <c r="I192" s="39">
        <v>14.400219999999999</v>
      </c>
      <c r="J192" s="39">
        <v>13.6466666666667</v>
      </c>
      <c r="K192" s="35">
        <v>31.77</v>
      </c>
      <c r="L192" s="35">
        <v>27.01</v>
      </c>
      <c r="M192" s="35">
        <v>23.026666666666699</v>
      </c>
      <c r="N192" s="134">
        <v>18.77</v>
      </c>
      <c r="O192" s="35">
        <v>11.37</v>
      </c>
      <c r="P192" s="3">
        <v>32.270000000000003</v>
      </c>
    </row>
    <row r="193" spans="1:19">
      <c r="A193">
        <v>192</v>
      </c>
      <c r="B193" s="94"/>
      <c r="C193" s="18"/>
      <c r="D193" s="18">
        <v>0</v>
      </c>
      <c r="E193" s="18">
        <v>28.76</v>
      </c>
      <c r="F193" s="39">
        <v>25.99</v>
      </c>
      <c r="G193" s="39">
        <v>22.85</v>
      </c>
      <c r="H193" s="39">
        <v>23.49</v>
      </c>
      <c r="I193" s="39">
        <v>14.196666666666699</v>
      </c>
      <c r="J193" s="39">
        <v>13.6466666666667</v>
      </c>
      <c r="K193" s="35">
        <v>26.590518279075599</v>
      </c>
      <c r="L193" s="35">
        <v>26.584020180702201</v>
      </c>
      <c r="M193" s="35">
        <v>23.49</v>
      </c>
      <c r="N193" s="134">
        <v>18.77</v>
      </c>
      <c r="O193" s="35">
        <v>15.28</v>
      </c>
      <c r="P193" s="3">
        <v>28.76</v>
      </c>
    </row>
    <row r="194" spans="1:19">
      <c r="A194">
        <v>193</v>
      </c>
      <c r="B194" s="94">
        <v>7.12</v>
      </c>
      <c r="C194" s="18"/>
      <c r="D194" s="18">
        <v>15.6</v>
      </c>
      <c r="E194" s="18">
        <v>23.76</v>
      </c>
      <c r="F194" s="9">
        <v>23.46</v>
      </c>
      <c r="G194" s="9">
        <v>22.36</v>
      </c>
      <c r="H194" s="39">
        <v>23.18</v>
      </c>
      <c r="I194" s="39">
        <v>14.777900000000001</v>
      </c>
      <c r="J194" s="39">
        <v>14.6466666666667</v>
      </c>
      <c r="K194" s="35">
        <v>27.99</v>
      </c>
      <c r="L194" s="35">
        <v>24.85</v>
      </c>
      <c r="M194" s="35">
        <v>22.49</v>
      </c>
      <c r="N194" s="134">
        <v>18.77</v>
      </c>
      <c r="O194" s="35">
        <v>15.28</v>
      </c>
      <c r="P194" s="3">
        <v>23.76</v>
      </c>
    </row>
    <row r="195" spans="1:19">
      <c r="A195">
        <v>194</v>
      </c>
      <c r="B195" s="94"/>
      <c r="C195" s="18"/>
      <c r="D195" s="18">
        <v>0</v>
      </c>
      <c r="E195" s="127">
        <v>25.22</v>
      </c>
      <c r="F195" s="9">
        <v>23.22</v>
      </c>
      <c r="G195" s="9">
        <v>22.03</v>
      </c>
      <c r="H195" s="39">
        <v>22.35</v>
      </c>
      <c r="I195" s="39">
        <v>13.196666666666699</v>
      </c>
      <c r="J195" s="39">
        <v>13.6466666666667</v>
      </c>
      <c r="K195" s="35">
        <v>26.590518279075599</v>
      </c>
      <c r="L195" s="35">
        <v>21.584020180702201</v>
      </c>
      <c r="M195" s="35">
        <v>23.49</v>
      </c>
      <c r="N195" s="134">
        <v>18.77</v>
      </c>
      <c r="O195" s="35">
        <v>15.28</v>
      </c>
      <c r="P195" s="3">
        <v>25.22</v>
      </c>
    </row>
    <row r="196" spans="1:19">
      <c r="A196">
        <v>195</v>
      </c>
      <c r="B196" s="94"/>
      <c r="C196" s="18"/>
      <c r="D196" s="18">
        <v>0</v>
      </c>
      <c r="E196" s="127">
        <v>32.82</v>
      </c>
      <c r="F196" s="9">
        <v>22.22</v>
      </c>
      <c r="G196" s="9">
        <v>22.03</v>
      </c>
      <c r="H196" s="39">
        <v>22.35</v>
      </c>
      <c r="I196" s="39">
        <v>14.196666666666699</v>
      </c>
      <c r="J196" s="39">
        <v>13.6466666666667</v>
      </c>
      <c r="K196" s="35">
        <v>26.590518279075599</v>
      </c>
      <c r="L196" s="35">
        <v>21.584020180702201</v>
      </c>
      <c r="M196" s="35">
        <v>22.49</v>
      </c>
      <c r="N196" s="134">
        <v>18.77</v>
      </c>
      <c r="O196" s="35">
        <v>15.28</v>
      </c>
      <c r="P196" s="3">
        <v>32.82</v>
      </c>
    </row>
    <row r="197" spans="1:19">
      <c r="A197">
        <v>196</v>
      </c>
      <c r="B197" s="94"/>
      <c r="C197" s="18"/>
      <c r="D197" s="18">
        <v>0</v>
      </c>
      <c r="E197" s="127">
        <v>30.21</v>
      </c>
      <c r="F197" s="39">
        <v>15.383333333333301</v>
      </c>
      <c r="G197" s="39">
        <v>15.84</v>
      </c>
      <c r="H197" s="39">
        <v>18.976666666666699</v>
      </c>
      <c r="I197" s="39">
        <v>14.01</v>
      </c>
      <c r="J197" s="39">
        <v>12.6466666666667</v>
      </c>
      <c r="K197" s="35">
        <v>26.590518279075599</v>
      </c>
      <c r="L197" s="35">
        <v>21.584020180702201</v>
      </c>
      <c r="M197" s="35">
        <v>22.49</v>
      </c>
      <c r="N197" s="134">
        <v>18.77</v>
      </c>
      <c r="O197" s="35">
        <v>15.28</v>
      </c>
      <c r="P197" s="3">
        <v>30.21</v>
      </c>
    </row>
    <row r="198" spans="1:19">
      <c r="A198">
        <v>197</v>
      </c>
      <c r="B198" s="94">
        <v>8.1199999999999992</v>
      </c>
      <c r="C198" s="18"/>
      <c r="D198" s="18">
        <v>101.4</v>
      </c>
      <c r="E198" s="127">
        <v>30.92</v>
      </c>
      <c r="F198" s="39">
        <v>33.26</v>
      </c>
      <c r="G198" s="39">
        <v>33.25</v>
      </c>
      <c r="H198" s="39">
        <v>30.84</v>
      </c>
      <c r="I198" s="39">
        <v>24.174000000000099</v>
      </c>
      <c r="J198" s="39">
        <v>22.451066666666701</v>
      </c>
      <c r="K198" s="35">
        <v>43.26</v>
      </c>
      <c r="L198" s="35">
        <v>41.25</v>
      </c>
      <c r="M198" s="35">
        <v>40.840000000000003</v>
      </c>
      <c r="N198" s="35">
        <v>39.08</v>
      </c>
      <c r="O198" s="35">
        <v>30.63</v>
      </c>
      <c r="P198" s="3">
        <v>30.92</v>
      </c>
    </row>
    <row r="199" spans="1:19">
      <c r="A199">
        <v>198</v>
      </c>
      <c r="B199" s="94"/>
      <c r="C199" s="18"/>
      <c r="D199" s="18">
        <v>0</v>
      </c>
      <c r="E199" s="127">
        <v>23.49</v>
      </c>
      <c r="F199" s="9">
        <v>22.87</v>
      </c>
      <c r="G199" s="9">
        <v>22.82</v>
      </c>
      <c r="H199" s="39">
        <v>25.55</v>
      </c>
      <c r="I199" s="39">
        <v>24.174000000000099</v>
      </c>
      <c r="J199" s="39">
        <v>22.451066666666701</v>
      </c>
      <c r="K199" s="35">
        <v>31.77</v>
      </c>
      <c r="L199" s="35">
        <v>27.01</v>
      </c>
      <c r="M199" s="35">
        <v>22.026666666666699</v>
      </c>
      <c r="N199" s="134">
        <v>18.77</v>
      </c>
      <c r="O199" s="35">
        <v>16.28</v>
      </c>
      <c r="P199" s="3">
        <v>23.49</v>
      </c>
    </row>
    <row r="200" spans="1:19">
      <c r="A200">
        <v>199</v>
      </c>
      <c r="B200" s="94"/>
      <c r="C200" s="18"/>
      <c r="D200" s="18">
        <v>0</v>
      </c>
      <c r="E200" s="127">
        <v>23.01</v>
      </c>
      <c r="F200" s="9">
        <v>22.01</v>
      </c>
      <c r="G200" s="9">
        <v>21.81</v>
      </c>
      <c r="H200" s="39">
        <v>23.85</v>
      </c>
      <c r="I200" s="39">
        <v>24.174000000000099</v>
      </c>
      <c r="J200" s="39">
        <v>20.451066666666701</v>
      </c>
      <c r="K200" s="35">
        <v>27.99</v>
      </c>
      <c r="L200" s="35">
        <v>25.85</v>
      </c>
      <c r="M200" s="35">
        <v>22.49</v>
      </c>
      <c r="N200" s="134">
        <v>18.77</v>
      </c>
      <c r="O200" s="35">
        <v>16.28</v>
      </c>
      <c r="P200" s="3">
        <v>23.01</v>
      </c>
    </row>
    <row r="201" spans="1:19">
      <c r="A201">
        <v>200</v>
      </c>
      <c r="B201" s="94"/>
      <c r="C201" s="18"/>
      <c r="D201" s="18">
        <v>0</v>
      </c>
      <c r="E201" s="127">
        <v>26.91</v>
      </c>
      <c r="F201" s="39">
        <v>15.24</v>
      </c>
      <c r="G201" s="39">
        <v>13.436666666666699</v>
      </c>
      <c r="H201" s="39">
        <v>12.6133333333333</v>
      </c>
      <c r="I201" s="39">
        <v>24.174000000000099</v>
      </c>
      <c r="J201" s="39">
        <v>20.451066666666701</v>
      </c>
      <c r="K201" s="35">
        <v>26.590518279075599</v>
      </c>
      <c r="L201" s="35">
        <v>21.584020180702201</v>
      </c>
      <c r="M201" s="35">
        <v>22.49</v>
      </c>
      <c r="N201" s="134">
        <v>18.77</v>
      </c>
      <c r="O201" s="35">
        <v>16.28</v>
      </c>
      <c r="P201" s="3">
        <v>26.91</v>
      </c>
    </row>
    <row r="202" spans="1:19">
      <c r="A202">
        <v>201</v>
      </c>
      <c r="B202" s="94">
        <v>8.23</v>
      </c>
      <c r="C202" s="18"/>
      <c r="D202" s="18">
        <v>34</v>
      </c>
      <c r="E202" s="127">
        <v>21.03</v>
      </c>
      <c r="F202" s="39">
        <v>18.276666666666699</v>
      </c>
      <c r="G202" s="39">
        <v>17.690000000000001</v>
      </c>
      <c r="H202" s="39">
        <v>17.05</v>
      </c>
      <c r="I202" s="39">
        <v>23.22</v>
      </c>
      <c r="J202" s="39">
        <v>17.670000000000002</v>
      </c>
      <c r="K202" s="35">
        <v>27.590518279075599</v>
      </c>
      <c r="L202" s="35">
        <v>23.584020180702201</v>
      </c>
      <c r="M202" s="35">
        <v>22.89</v>
      </c>
      <c r="N202" s="134">
        <v>18.77</v>
      </c>
      <c r="O202" s="35">
        <v>16.28</v>
      </c>
      <c r="P202" s="3">
        <v>21.03</v>
      </c>
    </row>
    <row r="203" spans="1:19">
      <c r="A203">
        <v>202</v>
      </c>
      <c r="B203" s="94"/>
      <c r="C203" s="18"/>
      <c r="D203" s="18">
        <v>0</v>
      </c>
      <c r="E203" s="127">
        <v>22.23</v>
      </c>
      <c r="F203" s="39">
        <v>19.989999999999998</v>
      </c>
      <c r="G203" s="39">
        <v>20.04</v>
      </c>
      <c r="H203" s="39">
        <v>19.13</v>
      </c>
      <c r="I203" s="39">
        <v>24</v>
      </c>
      <c r="J203" s="39">
        <v>20.451066666666701</v>
      </c>
      <c r="K203" s="35">
        <v>28.99</v>
      </c>
      <c r="L203" s="35">
        <v>31.04</v>
      </c>
      <c r="M203" s="35">
        <v>23.13</v>
      </c>
      <c r="N203" s="134">
        <v>18.97</v>
      </c>
      <c r="O203" s="35">
        <v>16.78</v>
      </c>
      <c r="P203" s="3">
        <v>22.23</v>
      </c>
    </row>
    <row r="204" spans="1:19">
      <c r="A204">
        <v>203</v>
      </c>
      <c r="B204" s="94"/>
      <c r="C204" s="18"/>
      <c r="D204" s="18">
        <v>0</v>
      </c>
      <c r="E204" s="127">
        <v>26.35</v>
      </c>
      <c r="F204" s="39">
        <v>15.24</v>
      </c>
      <c r="G204" s="39">
        <v>13.436666666666699</v>
      </c>
      <c r="H204" s="39">
        <v>12.6133333333333</v>
      </c>
      <c r="I204" s="39">
        <v>23.1</v>
      </c>
      <c r="J204" s="39">
        <v>20.451066666666701</v>
      </c>
      <c r="K204" s="35">
        <v>25.41</v>
      </c>
      <c r="L204" s="35">
        <v>21.584020180702201</v>
      </c>
      <c r="M204" s="35">
        <v>22.49</v>
      </c>
      <c r="N204" s="134">
        <v>18.77</v>
      </c>
      <c r="O204" s="35">
        <v>16.28</v>
      </c>
      <c r="P204" s="3">
        <v>26.35</v>
      </c>
    </row>
    <row r="205" spans="1:19">
      <c r="A205">
        <v>204</v>
      </c>
      <c r="B205" s="94">
        <v>9.2799999999999994</v>
      </c>
      <c r="C205" s="18"/>
      <c r="D205" s="18">
        <v>15</v>
      </c>
      <c r="E205" s="127">
        <v>16.420000000000002</v>
      </c>
      <c r="F205" s="39">
        <v>17.239999999999998</v>
      </c>
      <c r="G205" s="39">
        <v>13.436666666666699</v>
      </c>
      <c r="H205" s="39">
        <v>12.6133333333333</v>
      </c>
      <c r="I205" s="39">
        <v>23.01</v>
      </c>
      <c r="J205" s="39">
        <v>20.451066666666701</v>
      </c>
      <c r="K205" s="35">
        <v>26.41</v>
      </c>
      <c r="L205" s="35">
        <v>21.584020180702201</v>
      </c>
      <c r="M205" s="35">
        <v>22.49</v>
      </c>
      <c r="N205" s="134">
        <v>18.77</v>
      </c>
      <c r="O205" s="35">
        <v>16.28</v>
      </c>
      <c r="P205" s="3">
        <v>16.420000000000002</v>
      </c>
    </row>
    <row r="206" spans="1:19">
      <c r="A206">
        <v>205</v>
      </c>
      <c r="B206" s="94"/>
      <c r="C206" s="18"/>
      <c r="D206" s="18">
        <v>0</v>
      </c>
      <c r="E206" s="127">
        <v>18.38</v>
      </c>
      <c r="F206" s="39">
        <v>17.239999999999998</v>
      </c>
      <c r="G206" s="39">
        <v>13.33</v>
      </c>
      <c r="H206" s="39">
        <v>12.6133333333333</v>
      </c>
      <c r="I206" s="39">
        <v>23</v>
      </c>
      <c r="J206" s="39">
        <v>20.451066666666701</v>
      </c>
      <c r="K206" s="35">
        <v>25.41</v>
      </c>
      <c r="L206" s="35">
        <v>21.584020180702201</v>
      </c>
      <c r="M206" s="35">
        <v>22.49</v>
      </c>
      <c r="N206" s="134">
        <v>18.77</v>
      </c>
      <c r="O206" s="35">
        <v>16.28</v>
      </c>
      <c r="P206" s="3">
        <v>18.38</v>
      </c>
      <c r="Q206" s="140"/>
      <c r="R206" s="140"/>
      <c r="S206" s="140"/>
    </row>
    <row r="207" spans="1:19">
      <c r="A207">
        <v>206</v>
      </c>
      <c r="B207" s="94" t="s">
        <v>223</v>
      </c>
      <c r="C207" s="18"/>
      <c r="D207" s="18">
        <v>0</v>
      </c>
      <c r="E207" s="127">
        <v>15.3</v>
      </c>
      <c r="F207" s="39">
        <v>16.342156589031202</v>
      </c>
      <c r="G207" s="39">
        <v>13.088606095314001</v>
      </c>
      <c r="H207" s="39">
        <v>12.4415172338486</v>
      </c>
      <c r="I207" s="39">
        <v>22.8749214410782</v>
      </c>
      <c r="J207" s="39">
        <v>18.4366405010223</v>
      </c>
      <c r="K207" s="35">
        <v>22.342156589031202</v>
      </c>
      <c r="L207" s="35">
        <v>19.988606095314001</v>
      </c>
      <c r="M207" s="35">
        <v>20.4415172338486</v>
      </c>
      <c r="N207" s="35">
        <v>17.8749214410782</v>
      </c>
      <c r="O207" s="35">
        <v>16.4366405010223</v>
      </c>
      <c r="P207" s="3">
        <v>15.3</v>
      </c>
      <c r="Q207" s="140"/>
      <c r="R207" s="140"/>
      <c r="S207" s="140"/>
    </row>
    <row r="208" spans="1:19">
      <c r="A208">
        <v>207</v>
      </c>
      <c r="B208" s="94"/>
      <c r="C208" s="18"/>
      <c r="D208" s="18">
        <v>0</v>
      </c>
      <c r="E208" s="127">
        <v>18.41</v>
      </c>
      <c r="F208" s="39">
        <v>15.2258819639683</v>
      </c>
      <c r="G208" s="39">
        <v>13.025881963968301</v>
      </c>
      <c r="H208" s="39">
        <v>12.040297305584</v>
      </c>
      <c r="I208" s="39">
        <v>22.3737015128136</v>
      </c>
      <c r="J208" s="39">
        <v>18.240511417388898</v>
      </c>
      <c r="K208" s="35">
        <v>19.225881963968298</v>
      </c>
      <c r="L208" s="35">
        <v>17.025881963968299</v>
      </c>
      <c r="M208" s="35">
        <v>19.940297305584</v>
      </c>
      <c r="N208" s="35">
        <v>17.3737015128136</v>
      </c>
      <c r="O208" s="35">
        <v>16.240511417388898</v>
      </c>
      <c r="P208" s="3">
        <v>18.41</v>
      </c>
      <c r="Q208" s="140"/>
      <c r="R208" s="140"/>
      <c r="S208" s="140"/>
    </row>
    <row r="209" spans="1:19">
      <c r="A209">
        <v>208</v>
      </c>
      <c r="B209" s="94"/>
      <c r="C209" s="18"/>
      <c r="D209" s="18">
        <v>0</v>
      </c>
      <c r="E209" s="127">
        <v>17.84</v>
      </c>
      <c r="F209" s="35">
        <v>13.0248761475086</v>
      </c>
      <c r="G209" s="35">
        <v>10.824876147508601</v>
      </c>
      <c r="H209" s="39">
        <v>12</v>
      </c>
      <c r="I209" s="39">
        <v>21.523809313774098</v>
      </c>
      <c r="J209" s="39">
        <v>17.935422062873801</v>
      </c>
      <c r="K209" s="35">
        <v>17.0248761475086</v>
      </c>
      <c r="L209" s="35">
        <v>14.824876147508601</v>
      </c>
      <c r="M209" s="35">
        <v>19.0032362937927</v>
      </c>
      <c r="N209" s="35">
        <v>16.523809313774098</v>
      </c>
      <c r="O209" s="35">
        <v>16.935422062873801</v>
      </c>
      <c r="P209" s="3">
        <v>17.84</v>
      </c>
      <c r="Q209" s="140"/>
      <c r="R209" s="140"/>
      <c r="S209" s="140"/>
    </row>
    <row r="210" spans="1:19">
      <c r="A210">
        <v>209</v>
      </c>
      <c r="B210" s="94"/>
      <c r="C210" s="18"/>
      <c r="D210" s="18">
        <v>0</v>
      </c>
      <c r="E210" s="127">
        <v>16.559999999999999</v>
      </c>
      <c r="F210" s="35">
        <v>12.1096065938473</v>
      </c>
      <c r="G210" s="35">
        <v>9.9096065938472808</v>
      </c>
      <c r="H210" s="39">
        <v>12</v>
      </c>
      <c r="I210" s="39">
        <v>20.848253250122099</v>
      </c>
      <c r="J210" s="39">
        <v>17.608539760112802</v>
      </c>
      <c r="K210" s="35">
        <v>16.1096065938473</v>
      </c>
      <c r="L210" s="35">
        <v>13.9096065938473</v>
      </c>
      <c r="M210" s="35">
        <v>18.022589385509502</v>
      </c>
      <c r="N210" s="35">
        <v>15.848253250122101</v>
      </c>
      <c r="O210" s="35">
        <v>16.608539760112802</v>
      </c>
      <c r="P210" s="3">
        <v>16.559999999999999</v>
      </c>
      <c r="Q210" s="140"/>
      <c r="R210" s="140"/>
      <c r="S210" s="140"/>
    </row>
    <row r="211" spans="1:19">
      <c r="A211">
        <v>210</v>
      </c>
      <c r="B211" s="94"/>
      <c r="C211" s="18"/>
      <c r="D211" s="18">
        <v>0</v>
      </c>
      <c r="E211" s="135">
        <v>14.23</v>
      </c>
      <c r="F211" s="35">
        <v>10.954623550176599</v>
      </c>
      <c r="G211" s="35">
        <v>8.7546235501766194</v>
      </c>
      <c r="H211" s="35">
        <v>11.58</v>
      </c>
      <c r="I211" s="35">
        <v>19.126674413680998</v>
      </c>
      <c r="J211" s="35">
        <v>16.322803497314499</v>
      </c>
      <c r="K211" s="35">
        <v>14.954623550176599</v>
      </c>
      <c r="L211" s="35">
        <v>12.7546235501766</v>
      </c>
      <c r="M211" s="35">
        <v>16.126674413680998</v>
      </c>
      <c r="N211" s="35">
        <v>14.126674413681</v>
      </c>
      <c r="O211" s="35">
        <v>16.322803497314499</v>
      </c>
      <c r="P211" s="3">
        <v>14.23</v>
      </c>
    </row>
    <row r="212" spans="1:19">
      <c r="A212">
        <v>211</v>
      </c>
      <c r="B212" s="94" t="s">
        <v>224</v>
      </c>
      <c r="C212" s="18"/>
      <c r="D212" s="18">
        <v>0</v>
      </c>
      <c r="E212" s="136">
        <v>21.43</v>
      </c>
      <c r="F212" s="11">
        <v>16.66</v>
      </c>
      <c r="G212" s="11">
        <v>14.41</v>
      </c>
      <c r="H212" s="11">
        <v>15.84</v>
      </c>
      <c r="I212" s="35">
        <v>14.33</v>
      </c>
      <c r="J212" s="35">
        <v>13.11</v>
      </c>
      <c r="K212" s="35">
        <v>14.954623550176599</v>
      </c>
      <c r="L212" s="35">
        <v>10.130000000000001</v>
      </c>
      <c r="M212" s="35" t="e">
        <f>#REF!*100</f>
        <v>#REF!</v>
      </c>
      <c r="N212" s="35">
        <f t="shared" ref="N212:O216" si="1">Q212*100</f>
        <v>0</v>
      </c>
      <c r="O212" s="35">
        <f t="shared" si="1"/>
        <v>0</v>
      </c>
      <c r="P212" s="3">
        <v>21.43</v>
      </c>
      <c r="Q212" s="140"/>
      <c r="R212" s="140"/>
    </row>
    <row r="213" spans="1:19">
      <c r="A213">
        <v>212</v>
      </c>
      <c r="B213" s="94"/>
      <c r="C213" s="18"/>
      <c r="D213" s="18">
        <v>0</v>
      </c>
      <c r="E213" s="136">
        <v>25.87</v>
      </c>
      <c r="F213" s="11">
        <v>16.399999999999999</v>
      </c>
      <c r="G213" s="11">
        <v>14.22</v>
      </c>
      <c r="H213" s="11">
        <v>15.28</v>
      </c>
      <c r="I213" s="35">
        <v>14.21</v>
      </c>
      <c r="J213" s="35">
        <v>13</v>
      </c>
      <c r="K213" s="35">
        <v>14.954623550176599</v>
      </c>
      <c r="L213" s="35">
        <v>10.130000000000001</v>
      </c>
      <c r="M213" s="35" t="e">
        <f>#REF!*100</f>
        <v>#REF!</v>
      </c>
      <c r="N213" s="35">
        <f t="shared" si="1"/>
        <v>0</v>
      </c>
      <c r="O213" s="35">
        <f t="shared" si="1"/>
        <v>0</v>
      </c>
      <c r="P213" s="137">
        <v>25.87</v>
      </c>
      <c r="Q213" s="140"/>
      <c r="R213" s="140"/>
    </row>
    <row r="214" spans="1:19">
      <c r="A214">
        <v>213</v>
      </c>
      <c r="B214" s="94"/>
      <c r="C214" s="18"/>
      <c r="D214" s="18">
        <v>0</v>
      </c>
      <c r="E214" s="135">
        <v>19.989999999999998</v>
      </c>
      <c r="F214" s="11">
        <v>16.38</v>
      </c>
      <c r="G214" s="11">
        <v>13.95</v>
      </c>
      <c r="H214" s="11">
        <v>14.91</v>
      </c>
      <c r="I214" s="35">
        <v>14.11</v>
      </c>
      <c r="J214" s="35">
        <v>12.54</v>
      </c>
      <c r="K214" s="35">
        <v>14.954623550176599</v>
      </c>
      <c r="L214" s="35">
        <v>10.130000000000001</v>
      </c>
      <c r="M214" s="35" t="e">
        <f>#REF!*100</f>
        <v>#REF!</v>
      </c>
      <c r="N214" s="35">
        <f t="shared" si="1"/>
        <v>0</v>
      </c>
      <c r="O214" s="35">
        <f t="shared" si="1"/>
        <v>0</v>
      </c>
      <c r="P214" s="137">
        <v>19.989999999999998</v>
      </c>
      <c r="Q214" s="140"/>
      <c r="R214" s="140"/>
    </row>
    <row r="215" spans="1:19">
      <c r="A215">
        <v>214</v>
      </c>
      <c r="B215" s="94"/>
      <c r="C215" s="18"/>
      <c r="D215" s="18">
        <v>0</v>
      </c>
      <c r="E215" s="136">
        <v>33.26</v>
      </c>
      <c r="F215" s="35">
        <v>15.85</v>
      </c>
      <c r="G215" s="35">
        <v>13.84</v>
      </c>
      <c r="H215" s="35">
        <v>14.81</v>
      </c>
      <c r="I215" s="35">
        <v>13.58</v>
      </c>
      <c r="J215" s="35">
        <v>11.84</v>
      </c>
      <c r="K215" s="35">
        <v>14.954623550176599</v>
      </c>
      <c r="L215" s="35">
        <v>10.130000000000001</v>
      </c>
      <c r="M215" s="35" t="e">
        <f>#REF!*100</f>
        <v>#REF!</v>
      </c>
      <c r="N215" s="35">
        <f t="shared" si="1"/>
        <v>0</v>
      </c>
      <c r="O215" s="35">
        <f t="shared" si="1"/>
        <v>0</v>
      </c>
      <c r="P215" s="137">
        <v>33.26</v>
      </c>
      <c r="Q215" s="140"/>
      <c r="R215" s="140"/>
    </row>
    <row r="216" spans="1:19">
      <c r="A216">
        <v>215</v>
      </c>
      <c r="B216" s="94"/>
      <c r="C216" s="18"/>
      <c r="D216" s="18">
        <v>0</v>
      </c>
      <c r="E216" s="136">
        <v>24.47</v>
      </c>
      <c r="F216" s="35">
        <v>15.24</v>
      </c>
      <c r="G216" s="35">
        <v>13.8366666666667</v>
      </c>
      <c r="H216" s="35">
        <v>14.6133333333333</v>
      </c>
      <c r="I216" s="35">
        <v>13.174000000000101</v>
      </c>
      <c r="J216" s="35">
        <v>10.8510666666667</v>
      </c>
      <c r="K216" s="35">
        <v>14.954623550176599</v>
      </c>
      <c r="L216" s="35">
        <v>10.130000000000001</v>
      </c>
      <c r="M216" s="35" t="e">
        <f>#REF!*100</f>
        <v>#REF!</v>
      </c>
      <c r="N216" s="35">
        <f t="shared" si="1"/>
        <v>0</v>
      </c>
      <c r="O216" s="35">
        <f t="shared" si="1"/>
        <v>0</v>
      </c>
      <c r="P216" s="137">
        <v>24.47</v>
      </c>
      <c r="Q216" s="140"/>
      <c r="R216" s="140"/>
    </row>
    <row r="217" spans="1:19">
      <c r="A217">
        <v>216</v>
      </c>
      <c r="B217" s="94">
        <v>6.1</v>
      </c>
      <c r="C217" s="18">
        <v>2021</v>
      </c>
      <c r="D217" s="18">
        <v>0</v>
      </c>
      <c r="E217" s="136">
        <v>29.55</v>
      </c>
      <c r="F217" s="35">
        <v>16.053333333333299</v>
      </c>
      <c r="G217" s="35">
        <v>13.553333333333301</v>
      </c>
      <c r="H217" s="35">
        <v>10.53</v>
      </c>
      <c r="I217" s="35">
        <v>11.7</v>
      </c>
      <c r="J217" s="35">
        <v>10.0245</v>
      </c>
      <c r="K217" s="35">
        <v>14.954623550176599</v>
      </c>
      <c r="L217" s="35">
        <v>10.130000000000001</v>
      </c>
      <c r="M217" s="35">
        <v>12.465595453977601</v>
      </c>
      <c r="N217" s="134">
        <v>12.7488926053047</v>
      </c>
      <c r="O217" s="35">
        <v>11.8772082030773</v>
      </c>
      <c r="P217" s="137">
        <v>29.55</v>
      </c>
    </row>
    <row r="218" spans="1:19">
      <c r="A218">
        <v>217</v>
      </c>
      <c r="B218" s="94"/>
      <c r="C218" s="18"/>
      <c r="D218" s="18">
        <v>1</v>
      </c>
      <c r="E218" s="136">
        <v>29.58</v>
      </c>
      <c r="F218" s="35">
        <v>16.053333333333299</v>
      </c>
      <c r="G218" s="35">
        <v>13.553333333333301</v>
      </c>
      <c r="H218" s="35">
        <v>10.53</v>
      </c>
      <c r="I218" s="35">
        <v>11.7</v>
      </c>
      <c r="J218" s="35">
        <v>10.0245</v>
      </c>
      <c r="K218" s="35">
        <v>14.954623550176599</v>
      </c>
      <c r="L218" s="35">
        <v>10.130000000000001</v>
      </c>
      <c r="M218" s="35">
        <v>12.465595453977601</v>
      </c>
      <c r="N218" s="35">
        <v>12.7488926053047</v>
      </c>
      <c r="O218" s="35">
        <v>11.8772082030773</v>
      </c>
      <c r="P218" s="3">
        <v>29.58</v>
      </c>
    </row>
    <row r="219" spans="1:19">
      <c r="A219">
        <v>218</v>
      </c>
      <c r="B219" s="94"/>
      <c r="C219" s="18"/>
      <c r="D219" s="18">
        <v>22</v>
      </c>
      <c r="E219" s="136">
        <v>32.979999999999997</v>
      </c>
      <c r="F219" s="35">
        <v>22.053333333333299</v>
      </c>
      <c r="G219" s="35">
        <v>18.7</v>
      </c>
      <c r="H219" s="35">
        <v>11.53</v>
      </c>
      <c r="I219" s="35">
        <v>11.7</v>
      </c>
      <c r="J219" s="35">
        <v>10.0245</v>
      </c>
      <c r="K219" s="35">
        <v>16.008113026619</v>
      </c>
      <c r="L219" s="35">
        <v>11.434352993965099</v>
      </c>
      <c r="M219" s="35">
        <v>12.5963479280472</v>
      </c>
      <c r="N219" s="134">
        <v>12.7488926053047</v>
      </c>
      <c r="O219" s="35">
        <v>11.964376270771</v>
      </c>
      <c r="P219" s="3">
        <v>32.979999999999997</v>
      </c>
    </row>
    <row r="220" spans="1:19">
      <c r="A220">
        <v>219</v>
      </c>
      <c r="B220" s="94"/>
      <c r="C220" s="18"/>
      <c r="D220" s="18">
        <v>0</v>
      </c>
      <c r="E220" s="135">
        <v>30.69</v>
      </c>
      <c r="F220" s="35">
        <v>19.053333333333299</v>
      </c>
      <c r="G220" s="35">
        <v>17.329999999999998</v>
      </c>
      <c r="H220" s="35">
        <v>11.53</v>
      </c>
      <c r="I220" s="35">
        <v>11.7</v>
      </c>
      <c r="J220" s="35">
        <v>10.0245</v>
      </c>
      <c r="K220" s="35">
        <v>16</v>
      </c>
      <c r="L220" s="35">
        <v>11</v>
      </c>
      <c r="M220" s="35">
        <v>12</v>
      </c>
      <c r="N220" s="35">
        <v>12.33</v>
      </c>
      <c r="O220" s="35">
        <v>10.964376270771</v>
      </c>
      <c r="P220" s="3">
        <v>30.69</v>
      </c>
    </row>
    <row r="221" spans="1:19">
      <c r="A221">
        <v>220</v>
      </c>
      <c r="B221" s="94"/>
      <c r="C221" s="18"/>
      <c r="D221" s="18">
        <v>0</v>
      </c>
      <c r="E221" s="135">
        <v>24.46</v>
      </c>
      <c r="F221" s="35">
        <v>17.053333333333299</v>
      </c>
      <c r="G221" s="35">
        <v>15.55</v>
      </c>
      <c r="H221" s="35">
        <v>10.53</v>
      </c>
      <c r="I221" s="35">
        <v>11.7</v>
      </c>
      <c r="J221" s="35">
        <v>10.0245</v>
      </c>
      <c r="K221" s="39">
        <v>15.81</v>
      </c>
      <c r="L221" s="35">
        <v>11</v>
      </c>
      <c r="M221" s="39">
        <v>11.783028244972201</v>
      </c>
      <c r="N221" s="138">
        <v>13.9137799739838</v>
      </c>
      <c r="O221" s="39">
        <v>12.7488926053047</v>
      </c>
      <c r="P221" s="3">
        <v>24.46</v>
      </c>
    </row>
    <row r="222" spans="1:19">
      <c r="A222">
        <v>221</v>
      </c>
      <c r="B222" s="94"/>
      <c r="C222" s="18">
        <v>2021</v>
      </c>
      <c r="D222" s="18">
        <v>0</v>
      </c>
      <c r="E222" s="18">
        <v>19.350000000000001</v>
      </c>
      <c r="F222" s="35">
        <v>16.053333333333299</v>
      </c>
      <c r="G222" s="35">
        <v>14.553333333333301</v>
      </c>
      <c r="H222" s="35">
        <v>10.53</v>
      </c>
      <c r="I222" s="35">
        <v>11.7</v>
      </c>
      <c r="J222" s="35">
        <v>10.0245</v>
      </c>
      <c r="K222" s="39">
        <v>15.42</v>
      </c>
      <c r="L222" s="35">
        <v>11</v>
      </c>
      <c r="M222" s="39">
        <v>11.3011643886566</v>
      </c>
      <c r="N222" s="39">
        <v>12.967016776402801</v>
      </c>
      <c r="O222" s="39">
        <v>12.075774908065799</v>
      </c>
      <c r="P222" s="3">
        <v>19.350000000000001</v>
      </c>
    </row>
    <row r="223" spans="1:19">
      <c r="A223">
        <v>222</v>
      </c>
      <c r="B223" s="94">
        <v>7.2</v>
      </c>
      <c r="C223" s="18"/>
      <c r="D223" s="18">
        <v>34.799999999999997</v>
      </c>
      <c r="E223" s="18">
        <v>26.47</v>
      </c>
      <c r="F223" s="35">
        <v>24.18</v>
      </c>
      <c r="G223" s="35">
        <v>22.13</v>
      </c>
      <c r="H223" s="35">
        <v>11.206666666666701</v>
      </c>
      <c r="I223" s="35">
        <v>12.7</v>
      </c>
      <c r="J223" s="35">
        <v>10.0245</v>
      </c>
      <c r="K223" s="39">
        <v>29</v>
      </c>
      <c r="L223" s="39">
        <v>15.802331546942399</v>
      </c>
      <c r="M223" s="39">
        <v>11.2793699502945</v>
      </c>
      <c r="N223" s="39">
        <v>12.937960505485499</v>
      </c>
      <c r="O223" s="39">
        <v>12.0830392241478</v>
      </c>
      <c r="P223" s="3">
        <v>26.47</v>
      </c>
    </row>
    <row r="224" spans="1:19">
      <c r="A224">
        <v>223</v>
      </c>
      <c r="B224" s="94"/>
      <c r="C224" s="18"/>
      <c r="D224" s="18">
        <v>0</v>
      </c>
      <c r="E224" s="18">
        <v>23.57</v>
      </c>
      <c r="F224" s="35">
        <v>23.55</v>
      </c>
      <c r="G224" s="35">
        <v>21.22</v>
      </c>
      <c r="H224" s="35">
        <v>14.91</v>
      </c>
      <c r="I224" s="35">
        <v>13.66</v>
      </c>
      <c r="J224" s="35">
        <v>10.845000000000001</v>
      </c>
      <c r="K224" s="39">
        <v>27</v>
      </c>
      <c r="L224" s="39">
        <v>15.33</v>
      </c>
      <c r="M224" s="39">
        <v>15.01</v>
      </c>
      <c r="N224" s="39">
        <v>14.937960505485499</v>
      </c>
      <c r="O224" s="39">
        <v>12.16</v>
      </c>
      <c r="P224" s="3">
        <v>23.57</v>
      </c>
    </row>
    <row r="225" spans="1:16">
      <c r="A225">
        <v>224</v>
      </c>
      <c r="B225" s="94">
        <v>7.11</v>
      </c>
      <c r="C225" s="18"/>
      <c r="D225" s="18">
        <v>149.80000000000001</v>
      </c>
      <c r="E225" s="18">
        <v>25.07</v>
      </c>
      <c r="F225" s="35">
        <v>37.94</v>
      </c>
      <c r="G225" s="35">
        <v>35.28</v>
      </c>
      <c r="H225" s="35">
        <v>32.46</v>
      </c>
      <c r="I225" s="35">
        <v>30.71</v>
      </c>
      <c r="J225" s="35">
        <v>28.4980333333333</v>
      </c>
      <c r="K225" s="39">
        <v>38.119999999999997</v>
      </c>
      <c r="L225" s="39">
        <v>34.85</v>
      </c>
      <c r="M225" s="39">
        <v>25.59</v>
      </c>
      <c r="N225" s="39">
        <v>26.08</v>
      </c>
      <c r="O225" s="39">
        <v>21.63</v>
      </c>
      <c r="P225" s="3">
        <v>25.07</v>
      </c>
    </row>
    <row r="226" spans="1:16">
      <c r="A226">
        <v>225</v>
      </c>
      <c r="B226" s="94"/>
      <c r="C226" s="18"/>
      <c r="D226" s="18">
        <v>0</v>
      </c>
      <c r="E226" s="18">
        <v>28.59</v>
      </c>
      <c r="F226" s="35">
        <v>32.133333333333297</v>
      </c>
      <c r="G226" s="35">
        <v>33.173333333333296</v>
      </c>
      <c r="H226" s="35">
        <v>23.25</v>
      </c>
      <c r="I226" s="35">
        <v>28.71</v>
      </c>
      <c r="J226" s="35">
        <v>27.4980333333333</v>
      </c>
      <c r="K226" s="39">
        <v>28.095230559508</v>
      </c>
      <c r="L226" s="39">
        <v>23.209117352962501</v>
      </c>
      <c r="M226" s="39">
        <v>25.308428208033199</v>
      </c>
      <c r="N226" s="39">
        <v>24.843527376651799</v>
      </c>
      <c r="O226" s="39">
        <v>23.460769255955999</v>
      </c>
      <c r="P226" s="3">
        <v>28.59</v>
      </c>
    </row>
    <row r="227" spans="1:16">
      <c r="A227">
        <v>226</v>
      </c>
      <c r="B227" s="94"/>
      <c r="C227" s="18"/>
      <c r="D227" s="18">
        <v>0</v>
      </c>
      <c r="E227" s="18">
        <v>28.85</v>
      </c>
      <c r="F227" s="35">
        <v>27.766666666666701</v>
      </c>
      <c r="G227" s="35">
        <v>27.523333333333301</v>
      </c>
      <c r="H227" s="35">
        <v>20.87</v>
      </c>
      <c r="I227" s="35">
        <v>27.71</v>
      </c>
      <c r="J227" s="35">
        <v>26.4980333333333</v>
      </c>
      <c r="K227" s="39">
        <v>27.204443256060301</v>
      </c>
      <c r="L227" s="39">
        <v>23.361914952595999</v>
      </c>
      <c r="M227" s="39">
        <v>25.4757011731466</v>
      </c>
      <c r="N227" s="39">
        <v>24</v>
      </c>
      <c r="O227" s="39">
        <v>21</v>
      </c>
      <c r="P227" s="3">
        <v>28.85</v>
      </c>
    </row>
    <row r="228" spans="1:16">
      <c r="A228">
        <v>227</v>
      </c>
      <c r="B228" s="94"/>
      <c r="C228" s="18"/>
      <c r="D228" s="18">
        <v>1</v>
      </c>
      <c r="E228" s="18">
        <v>27.14</v>
      </c>
      <c r="F228" s="35">
        <v>24.25</v>
      </c>
      <c r="G228" s="35">
        <v>23.14</v>
      </c>
      <c r="H228" s="35">
        <v>18.27</v>
      </c>
      <c r="I228" s="35">
        <v>26.71</v>
      </c>
      <c r="J228" s="35">
        <v>25.4980333333333</v>
      </c>
      <c r="K228" s="39">
        <v>27.9864709377289</v>
      </c>
      <c r="L228" s="39">
        <v>23.303753614425698</v>
      </c>
      <c r="M228" s="39">
        <v>25.415150761604298</v>
      </c>
      <c r="N228" s="39">
        <v>24</v>
      </c>
      <c r="O228" s="39">
        <v>21</v>
      </c>
      <c r="P228" s="3">
        <v>27.14</v>
      </c>
    </row>
    <row r="229" spans="1:16">
      <c r="A229">
        <v>228</v>
      </c>
      <c r="B229" s="94"/>
      <c r="C229" s="18"/>
      <c r="D229" s="18">
        <v>0</v>
      </c>
      <c r="E229" s="18">
        <v>26.16</v>
      </c>
      <c r="F229" s="35">
        <v>18.253333333333298</v>
      </c>
      <c r="G229" s="35">
        <v>17.273333333333301</v>
      </c>
      <c r="H229" s="35">
        <v>14.18</v>
      </c>
      <c r="I229" s="35">
        <v>25.293333333333301</v>
      </c>
      <c r="J229" s="35">
        <v>20.7433333333333</v>
      </c>
      <c r="K229" s="39">
        <v>24.3931571642558</v>
      </c>
      <c r="L229" s="39">
        <v>23.114785790443399</v>
      </c>
      <c r="M229" s="39">
        <v>24.909005800882898</v>
      </c>
      <c r="N229" s="39">
        <v>23</v>
      </c>
      <c r="O229" s="39">
        <v>20</v>
      </c>
      <c r="P229" s="3">
        <v>26.16</v>
      </c>
    </row>
    <row r="230" spans="1:16">
      <c r="A230">
        <v>229</v>
      </c>
      <c r="B230" s="94">
        <v>8.23</v>
      </c>
      <c r="C230" s="18"/>
      <c r="D230" s="18">
        <v>50.4</v>
      </c>
      <c r="E230" s="18">
        <v>26.49</v>
      </c>
      <c r="F230" s="35">
        <v>30.16</v>
      </c>
      <c r="G230" s="35">
        <v>30.78</v>
      </c>
      <c r="H230" s="35">
        <v>22.99</v>
      </c>
      <c r="I230" s="35">
        <v>28.94</v>
      </c>
      <c r="J230" s="35">
        <v>26.588633333333298</v>
      </c>
      <c r="K230" s="39">
        <v>33.89</v>
      </c>
      <c r="L230" s="39">
        <v>31.09</v>
      </c>
      <c r="M230" s="39">
        <v>27.94</v>
      </c>
      <c r="N230" s="39">
        <v>23.48</v>
      </c>
      <c r="O230" s="39">
        <v>20</v>
      </c>
      <c r="P230" s="3">
        <v>26.49</v>
      </c>
    </row>
    <row r="231" spans="1:16">
      <c r="A231">
        <v>230</v>
      </c>
      <c r="B231" s="94"/>
      <c r="C231" s="18"/>
      <c r="D231" s="18">
        <v>0</v>
      </c>
      <c r="E231" s="18">
        <v>24.48</v>
      </c>
      <c r="F231" s="35">
        <v>23.92</v>
      </c>
      <c r="G231" s="35">
        <v>22.95</v>
      </c>
      <c r="H231" s="35">
        <v>17.62</v>
      </c>
      <c r="I231" s="35">
        <v>24.94</v>
      </c>
      <c r="J231" s="35">
        <v>21.588633333333298</v>
      </c>
      <c r="K231" s="39">
        <v>28.7661135196686</v>
      </c>
      <c r="L231" s="39">
        <v>29</v>
      </c>
      <c r="M231" s="39">
        <v>26.901741981506301</v>
      </c>
      <c r="N231" s="39">
        <v>25.490129232406598</v>
      </c>
      <c r="O231" s="39">
        <v>23</v>
      </c>
      <c r="P231" s="3">
        <v>24.48</v>
      </c>
    </row>
    <row r="232" spans="1:16">
      <c r="A232">
        <v>231</v>
      </c>
      <c r="B232" s="94"/>
      <c r="C232" s="18"/>
      <c r="D232" s="18">
        <v>0</v>
      </c>
      <c r="E232" s="18">
        <v>20.81</v>
      </c>
      <c r="F232" s="35">
        <v>22.62</v>
      </c>
      <c r="G232" s="35">
        <v>21.83</v>
      </c>
      <c r="H232" s="35">
        <v>17.440000000000001</v>
      </c>
      <c r="I232" s="35">
        <v>24.94</v>
      </c>
      <c r="J232" s="35">
        <v>21.588633333333298</v>
      </c>
      <c r="K232" s="39">
        <v>25.5530667304993</v>
      </c>
      <c r="L232" s="39">
        <v>27.75</v>
      </c>
      <c r="M232" s="39">
        <v>25.197230219841</v>
      </c>
      <c r="N232" s="39">
        <v>25.703325390815699</v>
      </c>
      <c r="O232" s="39">
        <v>21</v>
      </c>
      <c r="P232" s="3">
        <v>20.81</v>
      </c>
    </row>
    <row r="233" spans="1:16">
      <c r="A233">
        <v>232</v>
      </c>
      <c r="B233" s="94"/>
      <c r="C233" s="18"/>
      <c r="D233" s="18">
        <v>0</v>
      </c>
      <c r="E233" s="18">
        <v>21.31</v>
      </c>
      <c r="F233" s="35">
        <v>16.393333333333299</v>
      </c>
      <c r="G233" s="35">
        <v>16.309999999999999</v>
      </c>
      <c r="H233" s="35">
        <v>14.203333333333299</v>
      </c>
      <c r="I233" s="35">
        <v>22.373333333333299</v>
      </c>
      <c r="J233" s="35">
        <v>19.823333333333299</v>
      </c>
      <c r="K233" s="39">
        <v>22.686107456684098</v>
      </c>
      <c r="L233" s="39">
        <v>27.209218422571801</v>
      </c>
      <c r="M233" s="39">
        <v>24.504656871159899</v>
      </c>
      <c r="N233" s="39">
        <v>24.376342018445399</v>
      </c>
      <c r="O233" s="39">
        <v>21</v>
      </c>
      <c r="P233" s="3">
        <v>21.31</v>
      </c>
    </row>
    <row r="234" spans="1:16">
      <c r="A234">
        <v>233</v>
      </c>
      <c r="B234" s="94">
        <v>9.4</v>
      </c>
      <c r="C234" s="18"/>
      <c r="D234" s="18">
        <v>62</v>
      </c>
      <c r="E234" s="18">
        <v>22.21</v>
      </c>
      <c r="F234" s="35">
        <v>31.91</v>
      </c>
      <c r="G234" s="35">
        <v>31.88</v>
      </c>
      <c r="H234" s="35">
        <v>13.83</v>
      </c>
      <c r="I234" s="35">
        <v>24.559999999999899</v>
      </c>
      <c r="J234" s="35">
        <v>21.365033333333301</v>
      </c>
      <c r="K234" s="39">
        <v>33.82</v>
      </c>
      <c r="L234" s="39">
        <v>35.24</v>
      </c>
      <c r="M234" s="39">
        <v>32.49</v>
      </c>
      <c r="N234" s="39">
        <v>31.62</v>
      </c>
      <c r="O234" s="39">
        <v>33</v>
      </c>
      <c r="P234" s="3">
        <v>22.21</v>
      </c>
    </row>
    <row r="235" spans="1:16">
      <c r="A235">
        <v>234</v>
      </c>
      <c r="B235" s="94"/>
      <c r="C235" s="18"/>
      <c r="D235" s="18">
        <v>0</v>
      </c>
      <c r="E235" s="18">
        <v>22.31</v>
      </c>
      <c r="F235" s="35">
        <v>24.54</v>
      </c>
      <c r="G235" s="35">
        <v>23.76</v>
      </c>
      <c r="H235" s="35">
        <v>18.54</v>
      </c>
      <c r="I235" s="35">
        <v>24.559999999999899</v>
      </c>
      <c r="J235" s="35">
        <v>21.365033333333301</v>
      </c>
      <c r="K235" s="39">
        <v>31</v>
      </c>
      <c r="L235" s="39">
        <v>32.9550783634186</v>
      </c>
      <c r="M235" s="39">
        <v>36.633074283599903</v>
      </c>
      <c r="N235" s="39">
        <v>38.659742474555998</v>
      </c>
      <c r="O235" s="39">
        <v>32.520000000000003</v>
      </c>
      <c r="P235" s="3">
        <v>22.31</v>
      </c>
    </row>
    <row r="236" spans="1:16">
      <c r="A236">
        <v>235</v>
      </c>
      <c r="B236" s="94"/>
      <c r="C236" s="18"/>
      <c r="D236" s="18">
        <v>0</v>
      </c>
      <c r="E236" s="18">
        <v>21.21</v>
      </c>
      <c r="F236" s="35">
        <v>20.25</v>
      </c>
      <c r="G236" s="35">
        <v>19.260000000000002</v>
      </c>
      <c r="H236" s="35">
        <v>15.9</v>
      </c>
      <c r="I236" s="35">
        <v>24.07</v>
      </c>
      <c r="J236" s="35">
        <v>21.52</v>
      </c>
      <c r="K236" s="39">
        <v>27.1752864122391</v>
      </c>
      <c r="L236" s="39">
        <v>30.8799495299657</v>
      </c>
      <c r="M236" s="39">
        <v>32.732281088828998</v>
      </c>
      <c r="N236" s="39">
        <v>33.560383319854701</v>
      </c>
      <c r="O236" s="39">
        <v>32.520000000000003</v>
      </c>
      <c r="P236" s="3">
        <v>21.21</v>
      </c>
    </row>
    <row r="237" spans="1:16">
      <c r="A237">
        <v>236</v>
      </c>
      <c r="B237" s="94">
        <v>9.19</v>
      </c>
      <c r="C237" s="18"/>
      <c r="D237" s="18">
        <v>53.8</v>
      </c>
      <c r="E237" s="18">
        <v>20</v>
      </c>
      <c r="F237" s="35">
        <v>30.65</v>
      </c>
      <c r="G237" s="35">
        <v>29.93</v>
      </c>
      <c r="H237" s="35">
        <v>26.75</v>
      </c>
      <c r="I237" s="35">
        <v>28.105</v>
      </c>
      <c r="J237" s="35">
        <v>26.621600000000001</v>
      </c>
      <c r="K237" s="39">
        <v>35.61</v>
      </c>
      <c r="L237" s="39">
        <v>36.56</v>
      </c>
      <c r="M237" s="39">
        <v>36.74</v>
      </c>
      <c r="N237" s="39">
        <v>38.81</v>
      </c>
      <c r="O237" s="39">
        <v>32.520000000000003</v>
      </c>
      <c r="P237" s="3">
        <v>20</v>
      </c>
    </row>
    <row r="238" spans="1:16">
      <c r="A238">
        <v>237</v>
      </c>
      <c r="B238" s="94"/>
      <c r="C238" s="18"/>
      <c r="D238" s="18">
        <v>0</v>
      </c>
      <c r="E238" s="18">
        <v>19.68</v>
      </c>
      <c r="F238" s="35">
        <v>28.77</v>
      </c>
      <c r="G238" s="35">
        <v>28.793333333333301</v>
      </c>
      <c r="H238" s="35">
        <v>26.1933333333333</v>
      </c>
      <c r="I238" s="35">
        <v>28.105</v>
      </c>
      <c r="J238" s="35">
        <v>25.621600000000001</v>
      </c>
      <c r="K238" s="39">
        <v>31</v>
      </c>
      <c r="L238" s="39">
        <v>33.015578985214198</v>
      </c>
      <c r="M238" s="39">
        <v>33.870297630628002</v>
      </c>
      <c r="N238" s="39">
        <v>37.603966236114502</v>
      </c>
      <c r="O238" s="39">
        <v>32.520000000000003</v>
      </c>
      <c r="P238" s="3">
        <v>19.68</v>
      </c>
    </row>
    <row r="239" spans="1:16">
      <c r="A239">
        <v>238</v>
      </c>
      <c r="B239" s="94" t="s">
        <v>223</v>
      </c>
      <c r="C239" s="18"/>
      <c r="D239" s="18">
        <v>2.2999999999999998</v>
      </c>
      <c r="E239" s="18">
        <v>16.88</v>
      </c>
      <c r="F239" s="11">
        <v>30.82</v>
      </c>
      <c r="G239" s="11">
        <v>23.54</v>
      </c>
      <c r="H239" s="11">
        <v>26.13</v>
      </c>
      <c r="I239" s="35">
        <v>28.105</v>
      </c>
      <c r="J239" s="35">
        <v>24.61</v>
      </c>
      <c r="K239" s="17">
        <v>27.349624037742601</v>
      </c>
      <c r="L239" s="17">
        <v>31.032493710517901</v>
      </c>
      <c r="M239" s="17">
        <v>33.9937875270844</v>
      </c>
      <c r="N239" s="17">
        <v>36.9744329452515</v>
      </c>
      <c r="O239" s="17">
        <v>32.754072546958902</v>
      </c>
      <c r="P239" s="3">
        <v>16.88</v>
      </c>
    </row>
    <row r="240" spans="1:16">
      <c r="A240">
        <v>239</v>
      </c>
      <c r="B240" s="94"/>
      <c r="C240" s="18"/>
      <c r="D240" s="18">
        <v>8.6</v>
      </c>
      <c r="E240" s="18">
        <v>10.11</v>
      </c>
      <c r="F240" s="11">
        <v>38.14</v>
      </c>
      <c r="G240" s="11">
        <v>23.75</v>
      </c>
      <c r="H240" s="11">
        <v>26.11</v>
      </c>
      <c r="I240" s="35">
        <v>28.105</v>
      </c>
      <c r="J240" s="35">
        <v>24.13</v>
      </c>
      <c r="K240" s="17">
        <v>29.545753121375999</v>
      </c>
      <c r="L240" s="17">
        <v>31.185039877891501</v>
      </c>
      <c r="M240" s="17">
        <v>33.1245392560959</v>
      </c>
      <c r="N240" s="17">
        <v>36.105184674263</v>
      </c>
      <c r="O240" s="17">
        <v>32.171993088722203</v>
      </c>
      <c r="P240" s="3">
        <v>10.11</v>
      </c>
    </row>
    <row r="241" spans="1:18">
      <c r="A241">
        <v>240</v>
      </c>
      <c r="B241" s="94"/>
      <c r="C241" s="18"/>
      <c r="D241" s="18">
        <v>0</v>
      </c>
      <c r="E241" s="18">
        <v>14.61</v>
      </c>
      <c r="F241" s="11">
        <v>30.82</v>
      </c>
      <c r="G241" s="11">
        <v>23.54</v>
      </c>
      <c r="H241" s="11">
        <v>26.13</v>
      </c>
      <c r="I241" s="35">
        <v>27.35</v>
      </c>
      <c r="J241" s="35">
        <v>24</v>
      </c>
      <c r="K241" s="17">
        <v>27.502167224884001</v>
      </c>
      <c r="L241" s="17">
        <v>31.1632484197617</v>
      </c>
      <c r="M241" s="17">
        <v>33.059161901473999</v>
      </c>
      <c r="N241" s="17">
        <v>34.061601758003199</v>
      </c>
      <c r="O241" s="17">
        <v>32.106618714332598</v>
      </c>
      <c r="P241" s="3">
        <v>14.61</v>
      </c>
    </row>
    <row r="242" spans="1:18">
      <c r="A242">
        <v>241</v>
      </c>
      <c r="B242" s="94"/>
      <c r="C242" s="18"/>
      <c r="D242" s="18">
        <v>0</v>
      </c>
      <c r="E242" s="18">
        <v>10.16</v>
      </c>
      <c r="F242" s="11">
        <v>29.67</v>
      </c>
      <c r="G242" s="11">
        <v>22.95</v>
      </c>
      <c r="H242" s="11">
        <v>25.94</v>
      </c>
      <c r="I242" s="35">
        <v>27.11</v>
      </c>
      <c r="J242" s="35">
        <v>23.57</v>
      </c>
      <c r="K242" s="17">
        <v>24.908904731273701</v>
      </c>
      <c r="L242" s="17">
        <v>29.768550395965601</v>
      </c>
      <c r="M242" s="17">
        <v>31.925973296165498</v>
      </c>
      <c r="N242" s="17">
        <v>32.645112276077299</v>
      </c>
      <c r="O242" s="17">
        <v>31.228622794151299</v>
      </c>
      <c r="P242" s="3">
        <v>10.16</v>
      </c>
    </row>
    <row r="243" spans="1:18">
      <c r="A243">
        <v>242</v>
      </c>
      <c r="B243" s="94"/>
      <c r="C243" s="18"/>
      <c r="D243" s="18">
        <v>0</v>
      </c>
      <c r="E243" s="18">
        <v>14.55</v>
      </c>
      <c r="F243" s="11">
        <v>27.36</v>
      </c>
      <c r="G243" s="11">
        <v>20.87</v>
      </c>
      <c r="H243" s="11">
        <v>24.69</v>
      </c>
      <c r="I243" s="35">
        <v>27</v>
      </c>
      <c r="J243" s="35">
        <v>23.15</v>
      </c>
      <c r="K243" s="17">
        <v>22.729690372943899</v>
      </c>
      <c r="L243" s="17">
        <v>28.4828156232834</v>
      </c>
      <c r="M243" s="17">
        <v>31.097871065139799</v>
      </c>
      <c r="N243" s="17">
        <v>31.751635670661901</v>
      </c>
      <c r="O243" s="17">
        <v>30.444106459617601</v>
      </c>
      <c r="P243" s="3">
        <v>14.55</v>
      </c>
    </row>
    <row r="244" spans="1:18">
      <c r="A244">
        <v>243</v>
      </c>
      <c r="B244" s="94" t="s">
        <v>224</v>
      </c>
      <c r="C244" s="18"/>
      <c r="D244" s="18">
        <v>0</v>
      </c>
      <c r="E244" s="18">
        <v>19.989999999999998</v>
      </c>
      <c r="F244" s="11">
        <v>16.43</v>
      </c>
      <c r="G244" s="11">
        <v>11.38</v>
      </c>
      <c r="H244" s="11">
        <v>16.39</v>
      </c>
      <c r="I244" s="35">
        <v>16</v>
      </c>
      <c r="J244" s="35">
        <v>15.58</v>
      </c>
      <c r="K244" s="17">
        <v>20.245235800743099</v>
      </c>
      <c r="L244" s="17">
        <v>15.6254544854164</v>
      </c>
      <c r="M244" s="17">
        <v>20.114634931087501</v>
      </c>
      <c r="N244" s="17">
        <v>19.0250277519226</v>
      </c>
      <c r="O244" s="17">
        <v>20.659437775611899</v>
      </c>
      <c r="P244" s="3">
        <v>19.989999999999998</v>
      </c>
    </row>
    <row r="245" spans="1:18">
      <c r="A245">
        <v>244</v>
      </c>
      <c r="B245" s="94"/>
      <c r="C245" s="18"/>
      <c r="D245" s="18">
        <v>0</v>
      </c>
      <c r="E245" s="18">
        <v>15.15</v>
      </c>
      <c r="F245" s="11">
        <v>16.18</v>
      </c>
      <c r="G245" s="11">
        <v>11.11</v>
      </c>
      <c r="H245" s="11">
        <v>15.87</v>
      </c>
      <c r="I245" s="35">
        <v>15.55</v>
      </c>
      <c r="J245" s="35">
        <v>15</v>
      </c>
      <c r="K245" s="17">
        <v>19.2016513943672</v>
      </c>
      <c r="L245" s="17">
        <v>15.6254544854164</v>
      </c>
      <c r="M245" s="17">
        <v>19.918505847454099</v>
      </c>
      <c r="N245" s="17">
        <v>18.850691616535201</v>
      </c>
      <c r="O245" s="17">
        <v>20.4415172338486</v>
      </c>
      <c r="P245" s="3">
        <v>15.15</v>
      </c>
      <c r="Q245" s="140"/>
      <c r="R245" s="141"/>
    </row>
    <row r="246" spans="1:18">
      <c r="A246">
        <v>245</v>
      </c>
      <c r="B246" s="94"/>
      <c r="C246" s="18"/>
      <c r="D246" s="18">
        <v>0</v>
      </c>
      <c r="E246" s="18">
        <v>16</v>
      </c>
      <c r="F246" s="11">
        <v>15.97</v>
      </c>
      <c r="G246" s="11">
        <v>11.08</v>
      </c>
      <c r="H246" s="11">
        <v>15.59</v>
      </c>
      <c r="I246" s="35">
        <v>15.31</v>
      </c>
      <c r="J246" s="35">
        <v>14.81</v>
      </c>
      <c r="K246" s="17">
        <v>19.092691123485601</v>
      </c>
      <c r="L246" s="17">
        <v>15.6254544854164</v>
      </c>
      <c r="M246" s="17">
        <v>19.548039138317101</v>
      </c>
      <c r="N246" s="17">
        <v>18.4366405010223</v>
      </c>
      <c r="O246" s="17">
        <v>19.831337034702301</v>
      </c>
      <c r="P246" s="137">
        <v>16</v>
      </c>
      <c r="Q246" s="140"/>
      <c r="R246" s="141"/>
    </row>
    <row r="247" spans="1:18">
      <c r="A247">
        <v>246</v>
      </c>
      <c r="B247" s="94"/>
      <c r="C247" s="18"/>
      <c r="D247" s="18">
        <v>0</v>
      </c>
      <c r="E247" s="18">
        <v>16.809999999999999</v>
      </c>
      <c r="F247" s="11">
        <v>15.73</v>
      </c>
      <c r="G247" s="11">
        <v>11.03</v>
      </c>
      <c r="H247" s="11">
        <v>14.74</v>
      </c>
      <c r="I247" s="35">
        <v>15.11</v>
      </c>
      <c r="J247" s="35">
        <v>14.61</v>
      </c>
      <c r="K247" s="17">
        <v>18.547887533903101</v>
      </c>
      <c r="L247" s="17">
        <v>15.6254544854164</v>
      </c>
      <c r="M247" s="17">
        <v>18.4366405010223</v>
      </c>
      <c r="N247" s="17">
        <v>17.412410676479301</v>
      </c>
      <c r="O247" s="17">
        <v>18.414849042892499</v>
      </c>
      <c r="P247" s="137">
        <v>16.809999999999999</v>
      </c>
      <c r="Q247" s="140"/>
      <c r="R247" s="141"/>
    </row>
    <row r="248" spans="1:18">
      <c r="A248">
        <v>247</v>
      </c>
      <c r="B248" s="94"/>
      <c r="C248" s="18"/>
      <c r="D248" s="18">
        <v>0</v>
      </c>
      <c r="E248" s="18">
        <v>26.97</v>
      </c>
      <c r="F248" s="11">
        <v>15.21</v>
      </c>
      <c r="G248" s="11">
        <v>10.68</v>
      </c>
      <c r="H248" s="11">
        <v>14.13</v>
      </c>
      <c r="I248" s="35">
        <v>15</v>
      </c>
      <c r="J248" s="35">
        <v>13.5</v>
      </c>
      <c r="K248" s="119">
        <v>18.0248761475086</v>
      </c>
      <c r="L248" s="119">
        <v>15.6254544854164</v>
      </c>
      <c r="M248" s="119">
        <v>17.4559950828552</v>
      </c>
      <c r="N248" s="119">
        <v>16.584308445453601</v>
      </c>
      <c r="O248" s="119">
        <v>17.434202134609201</v>
      </c>
      <c r="P248" s="137">
        <v>26.97</v>
      </c>
      <c r="Q248" s="140"/>
      <c r="R248" s="141"/>
    </row>
    <row r="249" spans="1:18">
      <c r="A249">
        <v>248</v>
      </c>
      <c r="B249" s="94">
        <v>6.1</v>
      </c>
      <c r="C249" s="18">
        <v>2022</v>
      </c>
      <c r="D249" s="18">
        <v>0</v>
      </c>
      <c r="E249" s="18">
        <v>27.36</v>
      </c>
      <c r="F249" s="11">
        <v>15.24</v>
      </c>
      <c r="G249" s="11">
        <v>10.54</v>
      </c>
      <c r="H249" s="11">
        <v>13.8</v>
      </c>
      <c r="I249" s="39">
        <v>14.07</v>
      </c>
      <c r="J249" s="39">
        <v>13.52</v>
      </c>
      <c r="K249" s="17">
        <v>17.8965620398521</v>
      </c>
      <c r="L249" s="17">
        <v>15.104881465435</v>
      </c>
      <c r="M249" s="17">
        <v>16.652124166488601</v>
      </c>
      <c r="N249" s="17">
        <v>16.107319831848098</v>
      </c>
      <c r="O249" s="17">
        <v>17.780437529087099</v>
      </c>
      <c r="P249" s="137">
        <v>27.36</v>
      </c>
    </row>
    <row r="250" spans="1:18">
      <c r="A250">
        <v>249</v>
      </c>
      <c r="B250" s="94"/>
      <c r="C250" s="18"/>
      <c r="D250" s="18">
        <v>0</v>
      </c>
      <c r="E250" s="18">
        <v>24.08</v>
      </c>
      <c r="F250" s="11">
        <v>14.68</v>
      </c>
      <c r="G250" s="11">
        <v>10.220000000000001</v>
      </c>
      <c r="H250" s="11">
        <v>13.54</v>
      </c>
      <c r="I250" s="39">
        <v>14.07</v>
      </c>
      <c r="J250" s="39">
        <v>12.52</v>
      </c>
      <c r="K250" s="17">
        <v>17.8965620398521</v>
      </c>
      <c r="L250" s="17">
        <v>15.104881465435</v>
      </c>
      <c r="M250" s="17">
        <v>16.652124166488601</v>
      </c>
      <c r="N250" s="17">
        <v>16.107319831848098</v>
      </c>
      <c r="O250" s="17">
        <v>17.780437529087099</v>
      </c>
      <c r="P250" s="3">
        <v>24.08</v>
      </c>
    </row>
    <row r="251" spans="1:18">
      <c r="A251">
        <v>250</v>
      </c>
      <c r="B251" s="94"/>
      <c r="C251" s="18"/>
      <c r="D251" s="18">
        <v>0</v>
      </c>
      <c r="E251" s="18">
        <v>26.31</v>
      </c>
      <c r="F251" s="9">
        <v>18.53</v>
      </c>
      <c r="G251" s="9">
        <v>10.119999999999999</v>
      </c>
      <c r="H251" s="9">
        <v>13.4</v>
      </c>
      <c r="I251" s="39">
        <v>14.07</v>
      </c>
      <c r="J251" s="39">
        <v>12.52</v>
      </c>
      <c r="K251" s="17">
        <v>17.8965620398521</v>
      </c>
      <c r="L251" s="17">
        <v>15.104881465435</v>
      </c>
      <c r="M251" s="17">
        <v>16.652124166488601</v>
      </c>
      <c r="N251" s="17">
        <v>16.107319831848098</v>
      </c>
      <c r="O251" s="17">
        <v>17.780437529087099</v>
      </c>
      <c r="P251" s="3">
        <v>26.31</v>
      </c>
    </row>
    <row r="252" spans="1:18">
      <c r="A252">
        <v>251</v>
      </c>
      <c r="B252" s="94">
        <v>6.25</v>
      </c>
      <c r="C252" s="18"/>
      <c r="D252" s="18">
        <v>0</v>
      </c>
      <c r="E252" s="18">
        <v>30</v>
      </c>
      <c r="F252" s="9">
        <v>16.36</v>
      </c>
      <c r="G252" s="9">
        <v>10.63</v>
      </c>
      <c r="H252" s="9">
        <v>13.89</v>
      </c>
      <c r="I252" s="139">
        <v>13.54</v>
      </c>
      <c r="J252" s="139">
        <v>11.99</v>
      </c>
      <c r="K252" s="17">
        <v>17.8965620398521</v>
      </c>
      <c r="L252" s="17">
        <v>15.104881465435</v>
      </c>
      <c r="M252" s="17">
        <v>16.652124166488601</v>
      </c>
      <c r="N252" s="17">
        <v>16.107319831848098</v>
      </c>
      <c r="O252" s="17">
        <v>17.780437529087099</v>
      </c>
      <c r="P252" s="3">
        <v>30</v>
      </c>
    </row>
    <row r="253" spans="1:18">
      <c r="A253">
        <v>252</v>
      </c>
      <c r="B253" s="94"/>
      <c r="C253" s="18"/>
      <c r="D253" s="18">
        <v>15</v>
      </c>
      <c r="E253" s="18">
        <v>25.79</v>
      </c>
      <c r="F253" s="9">
        <v>25.36</v>
      </c>
      <c r="G253" s="9">
        <v>17.77</v>
      </c>
      <c r="H253" s="9">
        <v>15.41</v>
      </c>
      <c r="I253" s="139">
        <v>13.54</v>
      </c>
      <c r="J253" s="139">
        <v>11.99</v>
      </c>
      <c r="K253" s="17">
        <v>24.9960735440254</v>
      </c>
      <c r="L253" s="17">
        <v>14.208966493606599</v>
      </c>
      <c r="M253" s="17">
        <v>16.6714772582054</v>
      </c>
      <c r="N253" s="17">
        <v>16.3445949554443</v>
      </c>
      <c r="O253" s="17">
        <v>16.475348174572002</v>
      </c>
      <c r="P253" s="3">
        <v>25.79</v>
      </c>
    </row>
    <row r="254" spans="1:18">
      <c r="A254">
        <v>253</v>
      </c>
      <c r="B254" s="94">
        <v>7.3</v>
      </c>
      <c r="C254" s="18"/>
      <c r="D254" s="18">
        <v>56</v>
      </c>
      <c r="E254" s="18">
        <v>26.92</v>
      </c>
      <c r="F254" s="35">
        <v>29.79</v>
      </c>
      <c r="G254" s="35">
        <v>25.73</v>
      </c>
      <c r="H254" s="35">
        <v>26.47</v>
      </c>
      <c r="I254" s="39">
        <v>21.31</v>
      </c>
      <c r="J254" s="39">
        <v>19.256699999999999</v>
      </c>
      <c r="K254" s="17">
        <v>28.352060914039601</v>
      </c>
      <c r="L254" s="17">
        <v>33.037370443344102</v>
      </c>
      <c r="M254" s="17">
        <v>29.071202874183701</v>
      </c>
      <c r="N254" s="17">
        <v>16.5625169873238</v>
      </c>
      <c r="O254" s="17">
        <v>16.540724039077801</v>
      </c>
      <c r="P254" s="3">
        <v>26.92</v>
      </c>
    </row>
    <row r="255" spans="1:18">
      <c r="A255">
        <v>254</v>
      </c>
      <c r="B255" s="94"/>
      <c r="C255" s="18"/>
      <c r="D255" s="18">
        <v>21</v>
      </c>
      <c r="E255" s="18">
        <v>23.34</v>
      </c>
      <c r="F255" s="35">
        <v>33.99</v>
      </c>
      <c r="G255" s="35">
        <v>28.03</v>
      </c>
      <c r="H255" s="35">
        <v>26.52</v>
      </c>
      <c r="I255" s="139">
        <v>21.54</v>
      </c>
      <c r="J255" s="139">
        <v>18.989999999999998</v>
      </c>
      <c r="K255" s="17">
        <v>32.601529359817498</v>
      </c>
      <c r="L255" s="17">
        <v>35.848554968833902</v>
      </c>
      <c r="M255" s="17">
        <v>37.548342347145102</v>
      </c>
      <c r="N255" s="17">
        <v>35.499882698059103</v>
      </c>
      <c r="O255" s="17">
        <v>16.584308445453601</v>
      </c>
      <c r="P255" s="3">
        <v>23.34</v>
      </c>
    </row>
    <row r="256" spans="1:18">
      <c r="A256">
        <v>255</v>
      </c>
      <c r="B256" s="94"/>
      <c r="C256" s="18"/>
      <c r="D256" s="18">
        <v>0</v>
      </c>
      <c r="E256" s="18">
        <v>28.84</v>
      </c>
      <c r="F256" s="11">
        <v>24.44</v>
      </c>
      <c r="G256" s="11">
        <v>21.79</v>
      </c>
      <c r="H256" s="11">
        <v>23.85</v>
      </c>
      <c r="I256" s="139">
        <v>21.54</v>
      </c>
      <c r="J256" s="139">
        <v>18.989999999999998</v>
      </c>
      <c r="K256" s="17">
        <v>22.8822365403175</v>
      </c>
      <c r="L256" s="17">
        <v>28.264892101287799</v>
      </c>
      <c r="M256" s="17">
        <v>29.7031730413437</v>
      </c>
      <c r="N256" s="17">
        <v>30.640235543250999</v>
      </c>
      <c r="O256" s="17">
        <v>23.1873258948326</v>
      </c>
      <c r="P256" s="3">
        <v>28.84</v>
      </c>
    </row>
    <row r="257" spans="1:19">
      <c r="A257">
        <v>256</v>
      </c>
      <c r="B257" s="94"/>
      <c r="C257" s="18"/>
      <c r="D257" s="18">
        <v>5</v>
      </c>
      <c r="E257" s="18">
        <v>28.75</v>
      </c>
      <c r="F257" s="129">
        <v>22.31</v>
      </c>
      <c r="G257" s="129">
        <v>19.86</v>
      </c>
      <c r="H257" s="129">
        <v>22.55</v>
      </c>
      <c r="I257" s="139">
        <v>21.54</v>
      </c>
      <c r="J257" s="139">
        <v>18.989999999999998</v>
      </c>
      <c r="K257" s="17">
        <v>17.717500030994401</v>
      </c>
      <c r="L257" s="17">
        <v>23.950050771236398</v>
      </c>
      <c r="M257" s="17">
        <v>27.0445346832275</v>
      </c>
      <c r="N257" s="17">
        <v>27.088117599487301</v>
      </c>
      <c r="O257" s="17">
        <v>21.1388647556305</v>
      </c>
      <c r="P257" s="3">
        <v>28.75</v>
      </c>
    </row>
    <row r="258" spans="1:19">
      <c r="A258">
        <v>257</v>
      </c>
      <c r="B258" s="94"/>
      <c r="C258" s="18"/>
      <c r="D258" s="18">
        <v>0</v>
      </c>
      <c r="E258" s="18">
        <v>30.09</v>
      </c>
      <c r="F258" s="139">
        <v>23.92</v>
      </c>
      <c r="G258" s="139">
        <v>20.79</v>
      </c>
      <c r="H258" s="139">
        <v>22.79</v>
      </c>
      <c r="I258" s="139">
        <v>21.54</v>
      </c>
      <c r="J258" s="139">
        <v>17.989999999999998</v>
      </c>
      <c r="K258" s="17">
        <v>21.008113026619</v>
      </c>
      <c r="L258" s="17">
        <v>20.5722689628601</v>
      </c>
      <c r="M258" s="17">
        <v>24.7345671057701</v>
      </c>
      <c r="N258" s="17">
        <v>24.0808039903641</v>
      </c>
      <c r="O258" s="17">
        <v>19.8095455765724</v>
      </c>
      <c r="P258" s="3">
        <v>30.09</v>
      </c>
    </row>
    <row r="259" spans="1:19">
      <c r="A259">
        <v>258</v>
      </c>
      <c r="B259" s="94">
        <v>8.1</v>
      </c>
      <c r="C259" s="18"/>
      <c r="D259" s="18">
        <v>0</v>
      </c>
      <c r="E259" s="18">
        <v>30.09</v>
      </c>
      <c r="F259" s="39">
        <v>23.9866666666667</v>
      </c>
      <c r="G259" s="39">
        <v>21.06</v>
      </c>
      <c r="H259" s="39">
        <v>19.876666666666701</v>
      </c>
      <c r="I259" s="139">
        <v>18.54</v>
      </c>
      <c r="J259" s="139">
        <v>17.190000000000001</v>
      </c>
      <c r="K259" s="17">
        <v>20.027466118335699</v>
      </c>
      <c r="L259" s="17">
        <v>19.9838817119598</v>
      </c>
      <c r="M259" s="17">
        <v>24.276933073997501</v>
      </c>
      <c r="N259" s="17">
        <v>23.5359996557236</v>
      </c>
      <c r="O259" s="17">
        <v>19.6569994091988</v>
      </c>
      <c r="P259" s="3">
        <v>30.09</v>
      </c>
    </row>
    <row r="260" spans="1:19">
      <c r="A260">
        <v>259</v>
      </c>
      <c r="B260" s="101"/>
      <c r="C260" s="18"/>
      <c r="D260" s="18">
        <v>0</v>
      </c>
      <c r="E260" s="18">
        <v>28.47</v>
      </c>
      <c r="F260" s="39">
        <v>22.9866666666667</v>
      </c>
      <c r="G260" s="39">
        <v>21.06</v>
      </c>
      <c r="H260" s="39">
        <v>19.876666666666701</v>
      </c>
      <c r="I260" s="139">
        <v>18.54</v>
      </c>
      <c r="J260" s="139">
        <v>17.190000000000001</v>
      </c>
      <c r="K260" s="35">
        <v>22.533561289310502</v>
      </c>
      <c r="L260" s="35">
        <v>16.431763768196099</v>
      </c>
      <c r="M260" s="35">
        <v>20.071050524711598</v>
      </c>
      <c r="N260" s="35">
        <v>19.133988022804299</v>
      </c>
      <c r="O260" s="35">
        <v>18.087966740131399</v>
      </c>
      <c r="P260" s="3">
        <v>28.47</v>
      </c>
    </row>
    <row r="261" spans="1:19">
      <c r="A261">
        <v>260</v>
      </c>
      <c r="B261" s="94">
        <v>8.2100000000000009</v>
      </c>
      <c r="C261" s="18"/>
      <c r="D261" s="18">
        <v>63.2</v>
      </c>
      <c r="E261" s="18">
        <v>26.17</v>
      </c>
      <c r="F261" s="39">
        <v>38.79</v>
      </c>
      <c r="G261" s="39">
        <v>32.56</v>
      </c>
      <c r="H261" s="39">
        <v>28.75</v>
      </c>
      <c r="I261" s="39">
        <v>25.375</v>
      </c>
      <c r="J261" s="39">
        <v>22.974333333333298</v>
      </c>
      <c r="K261" s="35">
        <v>36.9</v>
      </c>
      <c r="L261" s="35">
        <v>38.29</v>
      </c>
      <c r="M261" s="35">
        <v>34.299999999999997</v>
      </c>
      <c r="N261" s="35">
        <v>32.89</v>
      </c>
      <c r="O261" s="35">
        <v>28.02</v>
      </c>
      <c r="P261" s="3">
        <v>26.17</v>
      </c>
    </row>
    <row r="262" spans="1:19">
      <c r="A262">
        <v>261</v>
      </c>
      <c r="B262" s="94"/>
      <c r="C262" s="18"/>
      <c r="D262" s="18">
        <v>0</v>
      </c>
      <c r="E262" s="18">
        <v>22.41</v>
      </c>
      <c r="F262" s="39">
        <v>33.92</v>
      </c>
      <c r="G262" s="39">
        <v>29.126666666666701</v>
      </c>
      <c r="H262" s="39">
        <v>25.69</v>
      </c>
      <c r="I262" s="39">
        <v>25.375</v>
      </c>
      <c r="J262" s="39">
        <v>22.974333333333298</v>
      </c>
      <c r="K262" s="35">
        <v>26.804819703102101</v>
      </c>
      <c r="L262" s="35">
        <v>30.814573168754599</v>
      </c>
      <c r="M262" s="35">
        <v>32.231062650680499</v>
      </c>
      <c r="N262" s="35">
        <v>32.296437025070198</v>
      </c>
      <c r="O262" s="35">
        <v>18.000797927379601</v>
      </c>
      <c r="P262" s="3">
        <v>22.41</v>
      </c>
      <c r="Q262" s="140"/>
      <c r="R262" s="141"/>
    </row>
    <row r="263" spans="1:19">
      <c r="A263">
        <v>262</v>
      </c>
      <c r="B263" s="94"/>
      <c r="C263" s="18"/>
      <c r="D263" s="18">
        <v>0</v>
      </c>
      <c r="E263" s="18">
        <v>24.37</v>
      </c>
      <c r="F263" s="39">
        <v>28.28</v>
      </c>
      <c r="G263" s="39">
        <v>23.35</v>
      </c>
      <c r="H263" s="39">
        <v>25.52</v>
      </c>
      <c r="I263" s="114">
        <v>24.44</v>
      </c>
      <c r="J263" s="39">
        <v>19.256699999999999</v>
      </c>
      <c r="K263" s="35">
        <v>23.492415249347701</v>
      </c>
      <c r="L263" s="35">
        <v>28.417438268661499</v>
      </c>
      <c r="M263" s="35">
        <v>30.226185917854298</v>
      </c>
      <c r="N263" s="35">
        <v>30.095431208610499</v>
      </c>
      <c r="O263" s="35">
        <v>18.022589385509502</v>
      </c>
      <c r="P263" s="137">
        <v>24.37</v>
      </c>
      <c r="Q263" s="140"/>
      <c r="R263" s="141"/>
    </row>
    <row r="264" spans="1:19" ht="14.25">
      <c r="A264">
        <v>264</v>
      </c>
      <c r="B264" s="94">
        <v>9.1</v>
      </c>
      <c r="C264" s="18"/>
      <c r="D264" s="18">
        <v>0</v>
      </c>
      <c r="E264" s="49">
        <v>23.64</v>
      </c>
      <c r="F264" s="114">
        <v>26.54</v>
      </c>
      <c r="G264" s="114">
        <v>21.26</v>
      </c>
      <c r="H264" s="114">
        <v>24.44</v>
      </c>
      <c r="I264" s="39">
        <v>26.1</v>
      </c>
      <c r="J264" s="139">
        <v>18.989999999999998</v>
      </c>
      <c r="K264" s="35">
        <v>21.727253496646899</v>
      </c>
      <c r="L264" s="35">
        <v>26.412561535835302</v>
      </c>
      <c r="M264" s="35">
        <v>28.657150268554702</v>
      </c>
      <c r="N264" s="35">
        <v>28.112348914146398</v>
      </c>
      <c r="O264" s="35">
        <v>18.0443823337555</v>
      </c>
      <c r="P264" s="137">
        <v>23.64</v>
      </c>
      <c r="Q264" s="140"/>
      <c r="R264" s="141"/>
    </row>
    <row r="265" spans="1:19" ht="14.25">
      <c r="A265">
        <v>265</v>
      </c>
      <c r="B265" s="94"/>
      <c r="C265" s="18"/>
      <c r="D265" s="18">
        <v>0</v>
      </c>
      <c r="E265" s="18">
        <v>22.31</v>
      </c>
      <c r="F265" s="39">
        <v>25.8</v>
      </c>
      <c r="G265" s="39">
        <v>20.88</v>
      </c>
      <c r="H265" s="39">
        <v>24.2</v>
      </c>
      <c r="I265" s="39">
        <v>24.21</v>
      </c>
      <c r="J265" s="139">
        <v>18.989999999999998</v>
      </c>
      <c r="K265" s="35">
        <v>20.681230723857901</v>
      </c>
      <c r="L265" s="35">
        <v>25.170409679412799</v>
      </c>
      <c r="M265" s="35">
        <v>27.763673663139301</v>
      </c>
      <c r="N265" s="35">
        <v>26.9355744123459</v>
      </c>
      <c r="O265" s="35">
        <v>18.066173791885401</v>
      </c>
      <c r="P265" s="137">
        <v>22.31</v>
      </c>
      <c r="Q265" s="140"/>
      <c r="R265" s="141"/>
    </row>
    <row r="266" spans="1:19" ht="14.25">
      <c r="A266">
        <v>266</v>
      </c>
      <c r="B266" s="94"/>
      <c r="C266" s="18"/>
      <c r="D266" s="18">
        <v>0</v>
      </c>
      <c r="E266" s="18">
        <v>25.04</v>
      </c>
      <c r="F266" s="39">
        <v>19.170000000000002</v>
      </c>
      <c r="G266" s="39">
        <v>15.23</v>
      </c>
      <c r="H266" s="39">
        <v>19.559999999999999</v>
      </c>
      <c r="I266" s="39">
        <v>17.86</v>
      </c>
      <c r="J266" s="139">
        <v>18.989999999999998</v>
      </c>
      <c r="K266" s="35">
        <v>18.192050278186802</v>
      </c>
      <c r="L266" s="35">
        <v>22.119511663913698</v>
      </c>
      <c r="M266" s="35">
        <v>25.3665387630463</v>
      </c>
      <c r="N266" s="35">
        <v>23.7975060939789</v>
      </c>
      <c r="O266" s="35">
        <v>17.979004979133599</v>
      </c>
      <c r="P266" s="137">
        <v>25.04</v>
      </c>
      <c r="Q266" s="140"/>
      <c r="R266" s="141"/>
    </row>
    <row r="267" spans="1:19" ht="14.25">
      <c r="A267">
        <v>267</v>
      </c>
      <c r="B267" s="94"/>
      <c r="C267" s="18"/>
      <c r="D267" s="18">
        <v>0</v>
      </c>
      <c r="E267" s="18">
        <v>22.12</v>
      </c>
      <c r="F267" s="39">
        <v>18.09</v>
      </c>
      <c r="G267" s="39">
        <v>13.6</v>
      </c>
      <c r="H267" s="39">
        <v>18.190000000000001</v>
      </c>
      <c r="I267" s="39">
        <v>17.93</v>
      </c>
      <c r="J267" s="139">
        <v>18.989999999999998</v>
      </c>
      <c r="K267" s="35">
        <v>17.4631570875645</v>
      </c>
      <c r="L267" s="35">
        <v>16.235634684562701</v>
      </c>
      <c r="M267" s="35">
        <v>19.439078867435502</v>
      </c>
      <c r="N267" s="35">
        <v>18.414849042892499</v>
      </c>
      <c r="O267" s="35">
        <v>17.390617728233298</v>
      </c>
      <c r="P267" s="137">
        <v>22.12</v>
      </c>
      <c r="Q267" s="140"/>
      <c r="R267" s="141"/>
    </row>
    <row r="268" spans="1:19" ht="14.25">
      <c r="A268">
        <v>268</v>
      </c>
      <c r="B268" s="101"/>
      <c r="C268" s="18"/>
      <c r="D268" s="18">
        <v>0</v>
      </c>
      <c r="E268" s="18">
        <v>19.329999999999998</v>
      </c>
      <c r="F268" s="39">
        <v>18.059999999999999</v>
      </c>
      <c r="G268" s="39">
        <v>13.58</v>
      </c>
      <c r="H268" s="39">
        <v>18.170000000000002</v>
      </c>
      <c r="I268" s="139">
        <v>17.61</v>
      </c>
      <c r="J268" s="139">
        <v>18.989999999999998</v>
      </c>
      <c r="K268" s="35">
        <v>16.5696797370911</v>
      </c>
      <c r="L268" s="35">
        <v>16.135634684562401</v>
      </c>
      <c r="M268" s="35">
        <v>17.913629114627799</v>
      </c>
      <c r="N268" s="35">
        <v>17.281657457351699</v>
      </c>
      <c r="O268" s="35">
        <v>16.8893992900848</v>
      </c>
      <c r="P268" s="137">
        <v>19.329999999999998</v>
      </c>
      <c r="Q268" s="140"/>
      <c r="R268" s="141"/>
    </row>
    <row r="269" spans="1:19" ht="14.25">
      <c r="A269">
        <v>269</v>
      </c>
      <c r="B269" s="94" t="s">
        <v>223</v>
      </c>
      <c r="C269" s="18"/>
      <c r="D269" s="18">
        <v>0</v>
      </c>
      <c r="E269" s="18">
        <v>21.61</v>
      </c>
      <c r="F269" s="11">
        <v>17.25</v>
      </c>
      <c r="G269" s="11">
        <v>13.36</v>
      </c>
      <c r="H269" s="11">
        <v>17.07</v>
      </c>
      <c r="I269" s="11">
        <v>17.489999999999998</v>
      </c>
      <c r="J269" s="19">
        <v>18.12</v>
      </c>
      <c r="K269" s="35">
        <v>16.5696797370911</v>
      </c>
      <c r="L269" s="35">
        <v>12.5696797370911</v>
      </c>
      <c r="M269" s="35">
        <v>13.5696797370911</v>
      </c>
      <c r="N269" s="35">
        <v>14.5696797370911</v>
      </c>
      <c r="O269" s="35">
        <v>15.5696797370911</v>
      </c>
      <c r="P269" s="137">
        <v>21.61</v>
      </c>
      <c r="Q269" s="140"/>
      <c r="R269" s="141"/>
    </row>
    <row r="270" spans="1:19" ht="14.25">
      <c r="A270">
        <v>270</v>
      </c>
      <c r="B270" s="94"/>
      <c r="C270" s="18"/>
      <c r="D270" s="18">
        <v>0</v>
      </c>
      <c r="E270" s="18">
        <v>14.81</v>
      </c>
      <c r="F270" s="11">
        <v>17.100000000000001</v>
      </c>
      <c r="G270" s="11">
        <v>12.87</v>
      </c>
      <c r="H270" s="11">
        <v>16.47</v>
      </c>
      <c r="I270" s="11">
        <v>16.57</v>
      </c>
      <c r="J270" s="35">
        <v>18.010000000000002</v>
      </c>
      <c r="K270" s="35">
        <v>15.5696797370911</v>
      </c>
      <c r="L270" s="35">
        <v>13.5696797370911</v>
      </c>
      <c r="M270" s="35">
        <v>14.5696797370911</v>
      </c>
      <c r="N270" s="35">
        <v>15.5696797370911</v>
      </c>
      <c r="O270" s="35">
        <v>16.5696797370911</v>
      </c>
      <c r="P270" s="137">
        <v>14.81</v>
      </c>
      <c r="Q270" s="126"/>
      <c r="R270" s="126"/>
      <c r="S270" s="121"/>
    </row>
    <row r="271" spans="1:19">
      <c r="A271">
        <v>271</v>
      </c>
      <c r="B271" s="94"/>
      <c r="C271" s="18"/>
      <c r="D271" s="18">
        <v>0</v>
      </c>
      <c r="E271" s="18">
        <v>13.05</v>
      </c>
      <c r="F271" s="11">
        <v>16.53</v>
      </c>
      <c r="G271" s="11">
        <v>12.44</v>
      </c>
      <c r="H271" s="11">
        <v>15.89</v>
      </c>
      <c r="I271" s="11">
        <v>15.87</v>
      </c>
      <c r="J271" s="35">
        <v>17.329999999999998</v>
      </c>
      <c r="K271" s="35">
        <v>15.5696797370911</v>
      </c>
      <c r="L271" s="35">
        <v>14.5696797370911</v>
      </c>
      <c r="M271" s="35">
        <v>15.5696797370911</v>
      </c>
      <c r="N271" s="35">
        <v>16.5696797370911</v>
      </c>
      <c r="O271" s="35">
        <v>17.5696797370911</v>
      </c>
      <c r="P271" s="148">
        <v>13.05</v>
      </c>
      <c r="Q271" s="126"/>
      <c r="R271" s="126"/>
    </row>
    <row r="272" spans="1:19">
      <c r="A272">
        <v>272</v>
      </c>
      <c r="B272" s="94"/>
      <c r="C272" s="18"/>
      <c r="D272" s="18">
        <v>0</v>
      </c>
      <c r="E272" s="18">
        <v>11.01</v>
      </c>
      <c r="F272" s="11">
        <v>16.32</v>
      </c>
      <c r="G272" s="11">
        <v>12.24</v>
      </c>
      <c r="H272" s="11">
        <v>15.4</v>
      </c>
      <c r="I272" s="11">
        <v>15.84</v>
      </c>
      <c r="J272" s="19">
        <v>17.25</v>
      </c>
      <c r="K272" s="35">
        <v>14.5696797370911</v>
      </c>
      <c r="L272" s="35">
        <v>15.5696797370911</v>
      </c>
      <c r="M272" s="35">
        <v>16.5696797370911</v>
      </c>
      <c r="N272" s="35">
        <v>17.5696797370911</v>
      </c>
      <c r="O272" s="35">
        <v>18.5696797370911</v>
      </c>
      <c r="P272" s="148">
        <v>11.01</v>
      </c>
      <c r="Q272" s="126"/>
      <c r="R272" s="126"/>
    </row>
    <row r="273" spans="1:19">
      <c r="A273">
        <v>273</v>
      </c>
      <c r="B273" s="94"/>
      <c r="C273" s="18"/>
      <c r="D273" s="18">
        <v>0</v>
      </c>
      <c r="E273" s="18">
        <v>11</v>
      </c>
      <c r="F273" s="11">
        <v>16.170000000000002</v>
      </c>
      <c r="G273" s="11">
        <v>12</v>
      </c>
      <c r="H273" s="11">
        <v>15.09</v>
      </c>
      <c r="I273" s="11">
        <v>14.73</v>
      </c>
      <c r="J273" s="19">
        <v>17</v>
      </c>
      <c r="K273" s="35">
        <v>14.5696797370911</v>
      </c>
      <c r="L273" s="35">
        <v>16.5696797370911</v>
      </c>
      <c r="M273" s="35">
        <v>17.5696797370911</v>
      </c>
      <c r="N273" s="35">
        <v>17.5696797370911</v>
      </c>
      <c r="O273" s="35">
        <v>19.5696797370911</v>
      </c>
      <c r="P273" s="148">
        <v>11</v>
      </c>
      <c r="Q273" s="126"/>
      <c r="R273" s="126"/>
    </row>
    <row r="274" spans="1:19">
      <c r="A274">
        <v>274</v>
      </c>
      <c r="B274" s="94" t="s">
        <v>224</v>
      </c>
      <c r="C274" s="18"/>
      <c r="D274" s="18">
        <v>0</v>
      </c>
      <c r="E274" s="18">
        <v>21.26</v>
      </c>
      <c r="F274" s="11">
        <v>15.95</v>
      </c>
      <c r="G274" s="11">
        <v>11.97</v>
      </c>
      <c r="H274" s="11">
        <v>14.86</v>
      </c>
      <c r="I274" s="11">
        <v>19.989999999999998</v>
      </c>
      <c r="J274" s="19">
        <v>20.55</v>
      </c>
      <c r="K274" s="35">
        <v>14.1313987970352</v>
      </c>
      <c r="L274" s="35">
        <v>14.8356346845624</v>
      </c>
      <c r="M274" s="35">
        <v>15.320365130901299</v>
      </c>
      <c r="N274" s="35">
        <v>16.971691370010401</v>
      </c>
      <c r="O274" s="35">
        <v>15.0152757763863</v>
      </c>
      <c r="P274" s="148">
        <v>21.26</v>
      </c>
      <c r="Q274" s="126"/>
      <c r="R274" s="126"/>
      <c r="S274" s="121"/>
    </row>
    <row r="275" spans="1:19">
      <c r="A275">
        <v>275</v>
      </c>
      <c r="B275" s="94"/>
      <c r="C275" s="18"/>
      <c r="D275" s="18">
        <v>3.1</v>
      </c>
      <c r="E275" s="18">
        <v>20.420000000000002</v>
      </c>
      <c r="F275" s="11">
        <v>16.5</v>
      </c>
      <c r="G275" s="11">
        <v>12.04</v>
      </c>
      <c r="H275" s="11">
        <v>14.79</v>
      </c>
      <c r="I275" s="18">
        <v>18.420000000000002</v>
      </c>
      <c r="J275" s="19">
        <v>20</v>
      </c>
      <c r="K275" s="35">
        <v>15.044229984283399</v>
      </c>
      <c r="L275" s="35">
        <v>14.8356346845624</v>
      </c>
      <c r="M275" s="35">
        <v>15.2767807245255</v>
      </c>
      <c r="N275" s="35">
        <v>16.971691370010401</v>
      </c>
      <c r="O275" s="35">
        <v>15.9498984217644</v>
      </c>
      <c r="P275" s="148">
        <v>20.420000000000002</v>
      </c>
      <c r="Q275" s="150"/>
      <c r="R275" s="150"/>
    </row>
    <row r="276" spans="1:19">
      <c r="A276">
        <v>276</v>
      </c>
      <c r="B276" s="94"/>
      <c r="C276" s="18"/>
      <c r="D276" s="18">
        <v>0</v>
      </c>
      <c r="E276" s="18">
        <v>20.22</v>
      </c>
      <c r="F276" s="11">
        <v>17.54</v>
      </c>
      <c r="G276" s="11">
        <v>12.49</v>
      </c>
      <c r="H276" s="11">
        <v>15.04</v>
      </c>
      <c r="I276" s="18">
        <v>16.95</v>
      </c>
      <c r="J276" s="19">
        <v>19.329999999999998</v>
      </c>
      <c r="K276" s="35">
        <v>15.33</v>
      </c>
      <c r="L276" s="35">
        <v>14.55</v>
      </c>
      <c r="M276" s="35">
        <v>15.23</v>
      </c>
      <c r="N276" s="35">
        <v>16.971691370010401</v>
      </c>
      <c r="O276" s="35">
        <v>15.85</v>
      </c>
      <c r="P276" s="149">
        <v>20.22</v>
      </c>
    </row>
    <row r="277" spans="1:19">
      <c r="A277">
        <v>277</v>
      </c>
      <c r="B277" s="94"/>
      <c r="C277" s="18"/>
      <c r="D277" s="18">
        <v>0</v>
      </c>
      <c r="E277" s="18">
        <v>25.16</v>
      </c>
      <c r="F277" s="11">
        <v>16.82</v>
      </c>
      <c r="G277" s="11">
        <v>12.03</v>
      </c>
      <c r="H277" s="11">
        <v>14.88</v>
      </c>
      <c r="I277" s="19">
        <v>16.55</v>
      </c>
      <c r="J277" s="19">
        <v>19.11</v>
      </c>
      <c r="K277" s="35">
        <v>14.111000000000001</v>
      </c>
      <c r="L277" s="35">
        <v>14.33</v>
      </c>
      <c r="M277" s="35">
        <v>15.11</v>
      </c>
      <c r="N277" s="35">
        <v>16.971691370010401</v>
      </c>
      <c r="O277" s="35">
        <v>15.85</v>
      </c>
      <c r="P277" s="3">
        <v>25.16</v>
      </c>
    </row>
    <row r="278" spans="1:19">
      <c r="A278">
        <v>278</v>
      </c>
      <c r="B278" s="94"/>
      <c r="C278" s="18"/>
      <c r="D278" s="18">
        <v>0</v>
      </c>
      <c r="E278" s="18">
        <v>25.25</v>
      </c>
      <c r="F278" s="11">
        <v>16.57</v>
      </c>
      <c r="G278" s="11">
        <v>11.93</v>
      </c>
      <c r="H278" s="11">
        <v>14.82</v>
      </c>
      <c r="I278" s="19">
        <v>14.65</v>
      </c>
      <c r="J278" s="19">
        <v>19</v>
      </c>
      <c r="K278" s="35">
        <v>14</v>
      </c>
      <c r="L278" s="35">
        <v>14.21</v>
      </c>
      <c r="M278" s="35">
        <v>15.11</v>
      </c>
      <c r="N278" s="35">
        <v>16.971691370010401</v>
      </c>
      <c r="O278" s="35">
        <v>15</v>
      </c>
      <c r="P278" s="3">
        <v>25.25</v>
      </c>
    </row>
    <row r="279" spans="1:19">
      <c r="A279">
        <v>279</v>
      </c>
      <c r="B279" s="94">
        <v>6.1</v>
      </c>
      <c r="C279" s="18">
        <v>2023</v>
      </c>
      <c r="D279" s="18">
        <v>3.27</v>
      </c>
      <c r="E279" s="18">
        <v>26.31</v>
      </c>
      <c r="F279" s="35">
        <v>17.23</v>
      </c>
      <c r="G279" s="35">
        <v>12.34</v>
      </c>
      <c r="H279" s="35">
        <v>14.97</v>
      </c>
      <c r="I279" s="19">
        <v>17.61</v>
      </c>
      <c r="J279" s="19">
        <v>18.989999999999998</v>
      </c>
      <c r="K279" s="35">
        <v>15.150942914921901</v>
      </c>
      <c r="L279" s="35">
        <v>14.187860759219101</v>
      </c>
      <c r="M279" s="35">
        <v>15.11</v>
      </c>
      <c r="N279" s="35">
        <v>16.971691370010401</v>
      </c>
      <c r="O279" s="35">
        <v>14.662265282169299</v>
      </c>
      <c r="P279" s="3">
        <v>26.31</v>
      </c>
    </row>
    <row r="280" spans="1:19">
      <c r="A280">
        <v>280</v>
      </c>
      <c r="B280" s="94"/>
      <c r="C280" s="18"/>
      <c r="D280" s="18">
        <v>0</v>
      </c>
      <c r="E280" s="18">
        <v>32.24</v>
      </c>
      <c r="F280" s="35">
        <v>17.23</v>
      </c>
      <c r="G280" s="35">
        <v>12.34</v>
      </c>
      <c r="H280" s="35">
        <v>14.97</v>
      </c>
      <c r="I280" s="19">
        <v>17.61</v>
      </c>
      <c r="J280" s="19">
        <v>18.989999999999998</v>
      </c>
      <c r="K280" s="35">
        <v>15.150942914921901</v>
      </c>
      <c r="L280" s="35">
        <v>14.187860759219101</v>
      </c>
      <c r="M280" s="35">
        <v>15.11</v>
      </c>
      <c r="N280" s="35">
        <v>16.971691370010401</v>
      </c>
      <c r="O280" s="35">
        <v>14.662265282169299</v>
      </c>
      <c r="P280" s="3">
        <v>32.24</v>
      </c>
    </row>
    <row r="281" spans="1:19">
      <c r="A281">
        <v>281</v>
      </c>
      <c r="B281" s="94"/>
      <c r="C281" s="18"/>
      <c r="D281" s="18">
        <v>0</v>
      </c>
      <c r="E281" s="18">
        <v>25.69</v>
      </c>
      <c r="F281" s="35">
        <v>17.62</v>
      </c>
      <c r="G281" s="35">
        <v>12.203333333333299</v>
      </c>
      <c r="H281" s="35">
        <v>14.873333333333299</v>
      </c>
      <c r="I281" s="35">
        <v>20.11</v>
      </c>
      <c r="J281" s="35">
        <v>17.649999999999999</v>
      </c>
      <c r="K281" s="35">
        <v>15.016330648309999</v>
      </c>
      <c r="L281" s="35">
        <v>14.5921545458002</v>
      </c>
      <c r="M281" s="35">
        <v>15.11</v>
      </c>
      <c r="N281" s="35">
        <v>16.971691370010401</v>
      </c>
      <c r="O281" s="35">
        <v>14.2253643824068</v>
      </c>
      <c r="P281" s="3">
        <v>25.69</v>
      </c>
    </row>
    <row r="282" spans="1:19">
      <c r="A282">
        <v>282</v>
      </c>
      <c r="B282" s="94"/>
      <c r="C282" s="18"/>
      <c r="D282" s="18">
        <v>0</v>
      </c>
      <c r="E282" s="18">
        <v>31.05</v>
      </c>
      <c r="F282" s="35">
        <v>17.41</v>
      </c>
      <c r="G282" s="35">
        <v>12.08</v>
      </c>
      <c r="H282" s="35">
        <v>14.9133333333333</v>
      </c>
      <c r="I282" s="35">
        <v>18.043333333333301</v>
      </c>
      <c r="J282" s="35">
        <v>16.4933333333333</v>
      </c>
      <c r="K282" s="35">
        <v>15.7141466146567</v>
      </c>
      <c r="L282" s="35">
        <v>14.580446744284</v>
      </c>
      <c r="M282" s="35">
        <v>15.11</v>
      </c>
      <c r="N282" s="35">
        <v>16.971691370010401</v>
      </c>
      <c r="O282" s="35">
        <v>14.219573548743</v>
      </c>
      <c r="P282" s="3">
        <v>31.05</v>
      </c>
    </row>
    <row r="283" spans="1:19">
      <c r="A283">
        <v>283</v>
      </c>
      <c r="B283" s="94" t="s">
        <v>225</v>
      </c>
      <c r="C283" s="18"/>
      <c r="D283" s="18">
        <v>34.6</v>
      </c>
      <c r="E283" s="18">
        <v>33.14</v>
      </c>
      <c r="F283" s="35">
        <v>33.19</v>
      </c>
      <c r="G283" s="35">
        <v>16.54</v>
      </c>
      <c r="H283" s="35">
        <v>14.84</v>
      </c>
      <c r="I283" s="19">
        <v>21.54</v>
      </c>
      <c r="J283" s="19">
        <v>18.989999999999998</v>
      </c>
      <c r="K283" s="35">
        <v>25.63</v>
      </c>
      <c r="L283" s="35">
        <v>21.5</v>
      </c>
      <c r="M283" s="35">
        <v>20.5</v>
      </c>
      <c r="N283" s="35">
        <v>20.52</v>
      </c>
      <c r="O283" s="35">
        <v>14.5</v>
      </c>
      <c r="P283" s="3">
        <v>33.14</v>
      </c>
    </row>
    <row r="284" spans="1:19">
      <c r="A284">
        <v>284</v>
      </c>
      <c r="B284" s="94"/>
      <c r="C284" s="18"/>
      <c r="D284" s="18">
        <v>0</v>
      </c>
      <c r="E284" s="18">
        <v>31.01</v>
      </c>
      <c r="F284" s="35">
        <v>28.11</v>
      </c>
      <c r="G284" s="35">
        <v>14.83</v>
      </c>
      <c r="H284" s="35">
        <v>14.83</v>
      </c>
      <c r="I284" s="19">
        <v>21.54</v>
      </c>
      <c r="J284" s="19">
        <v>18.989999999999998</v>
      </c>
      <c r="K284" s="35">
        <v>26.075912351455099</v>
      </c>
      <c r="L284" s="35">
        <v>20.9542988723665</v>
      </c>
      <c r="M284" s="35">
        <v>20.2373814465907</v>
      </c>
      <c r="N284" s="35">
        <v>18.776985411528401</v>
      </c>
      <c r="O284" s="35">
        <v>19.317052857392301</v>
      </c>
      <c r="P284" s="3">
        <v>31.01</v>
      </c>
    </row>
    <row r="285" spans="1:19">
      <c r="A285">
        <v>285</v>
      </c>
      <c r="B285" s="94" t="s">
        <v>226</v>
      </c>
      <c r="C285" s="18"/>
      <c r="D285" s="18">
        <v>135.6</v>
      </c>
      <c r="E285" s="18">
        <v>29.94</v>
      </c>
      <c r="F285" s="35">
        <v>40.22</v>
      </c>
      <c r="G285" s="35">
        <v>33.549999999999997</v>
      </c>
      <c r="H285" s="35">
        <v>25.16</v>
      </c>
      <c r="I285" s="35">
        <v>26.509999999999899</v>
      </c>
      <c r="J285" s="35">
        <v>20.1140333333333</v>
      </c>
      <c r="K285" s="35">
        <v>26.75</v>
      </c>
      <c r="L285" s="35">
        <v>30.77</v>
      </c>
      <c r="M285" s="35">
        <v>32.39</v>
      </c>
      <c r="N285" s="35">
        <v>32.57</v>
      </c>
      <c r="O285" s="35">
        <v>32.25</v>
      </c>
      <c r="P285" s="3">
        <v>29.94</v>
      </c>
    </row>
    <row r="286" spans="1:19">
      <c r="A286">
        <v>286</v>
      </c>
      <c r="B286" s="94"/>
      <c r="C286" s="18"/>
      <c r="D286" s="18">
        <v>0</v>
      </c>
      <c r="E286" s="18">
        <v>28.96</v>
      </c>
      <c r="F286" s="35">
        <v>33.64</v>
      </c>
      <c r="G286" s="35">
        <v>27.37</v>
      </c>
      <c r="H286" s="35">
        <v>22.23</v>
      </c>
      <c r="I286" s="35">
        <v>24.926666666666701</v>
      </c>
      <c r="J286" s="35">
        <v>15.376666666666701</v>
      </c>
      <c r="K286" s="35">
        <v>26.755494388318301</v>
      </c>
      <c r="L286" s="35">
        <v>30.837383084412899</v>
      </c>
      <c r="M286" s="35">
        <v>32.288969987994598</v>
      </c>
      <c r="N286" s="35">
        <v>32.491778768440099</v>
      </c>
      <c r="O286" s="35">
        <v>32.125333861629798</v>
      </c>
      <c r="P286" s="3">
        <v>28.96</v>
      </c>
    </row>
    <row r="287" spans="1:19">
      <c r="A287">
        <v>287</v>
      </c>
      <c r="B287" s="94" t="s">
        <v>227</v>
      </c>
      <c r="C287" s="35"/>
      <c r="D287" s="18">
        <v>199.8</v>
      </c>
      <c r="E287" s="18">
        <v>24.33</v>
      </c>
      <c r="F287" s="35">
        <v>41.79</v>
      </c>
      <c r="G287" s="35">
        <v>45.37</v>
      </c>
      <c r="H287" s="35">
        <v>28.02</v>
      </c>
      <c r="I287" s="35">
        <v>29.39</v>
      </c>
      <c r="J287" s="35">
        <v>25.7609666666667</v>
      </c>
      <c r="K287" s="35">
        <v>27.54</v>
      </c>
      <c r="L287" s="35">
        <v>31.45</v>
      </c>
      <c r="M287" s="35">
        <v>32.93</v>
      </c>
      <c r="N287" s="35">
        <v>33.11</v>
      </c>
      <c r="O287" s="35">
        <v>32.75</v>
      </c>
      <c r="P287" s="3">
        <v>24.33</v>
      </c>
    </row>
    <row r="288" spans="1:19">
      <c r="A288">
        <v>288</v>
      </c>
      <c r="B288" s="94" t="s">
        <v>228</v>
      </c>
      <c r="C288" s="18"/>
      <c r="D288" s="18">
        <v>216.6</v>
      </c>
      <c r="E288" s="18">
        <v>24.85</v>
      </c>
      <c r="F288" s="35">
        <v>43.76</v>
      </c>
      <c r="G288" s="35">
        <v>41.203333333333298</v>
      </c>
      <c r="H288" s="35">
        <v>25.433333333333302</v>
      </c>
      <c r="I288" s="35">
        <v>29.39</v>
      </c>
      <c r="J288" s="35">
        <v>25.7609666666667</v>
      </c>
      <c r="K288" s="35">
        <v>27.5424285776392</v>
      </c>
      <c r="L288" s="35">
        <v>31.4466854027187</v>
      </c>
      <c r="M288" s="35">
        <v>32.925760055017797</v>
      </c>
      <c r="N288" s="35">
        <v>33.109049307032898</v>
      </c>
      <c r="O288" s="35">
        <v>32.710563038337597</v>
      </c>
      <c r="P288" s="3">
        <v>24.85</v>
      </c>
    </row>
    <row r="289" spans="1:16">
      <c r="A289">
        <v>289</v>
      </c>
      <c r="B289" s="94" t="s">
        <v>229</v>
      </c>
      <c r="C289" s="18"/>
      <c r="D289" s="18">
        <v>0</v>
      </c>
      <c r="E289" s="18">
        <v>24.76</v>
      </c>
      <c r="F289" s="35">
        <v>30.04</v>
      </c>
      <c r="G289" s="35">
        <v>17.71</v>
      </c>
      <c r="H289" s="35">
        <v>15.55</v>
      </c>
      <c r="I289" s="35">
        <v>20.55</v>
      </c>
      <c r="J289" s="35">
        <v>15.55</v>
      </c>
      <c r="K289" s="35">
        <v>26.151517313556699</v>
      </c>
      <c r="L289" s="35">
        <v>29.256506927081801</v>
      </c>
      <c r="M289" s="35">
        <v>26.714666081751702</v>
      </c>
      <c r="N289" s="35">
        <v>22.3688570860459</v>
      </c>
      <c r="O289" s="35">
        <v>19.718467034808299</v>
      </c>
      <c r="P289" s="3">
        <v>24.76</v>
      </c>
    </row>
    <row r="290" spans="1:16">
      <c r="A290">
        <v>290</v>
      </c>
      <c r="B290" s="94">
        <v>8.15</v>
      </c>
      <c r="C290" s="18"/>
      <c r="D290" s="18">
        <v>0</v>
      </c>
      <c r="E290" s="18">
        <v>29.61</v>
      </c>
      <c r="F290" s="35">
        <v>28.11</v>
      </c>
      <c r="G290" s="35">
        <v>14.83</v>
      </c>
      <c r="H290" s="35">
        <v>14.83</v>
      </c>
      <c r="I290" s="35">
        <v>16.829999999999998</v>
      </c>
      <c r="J290" s="35">
        <v>14.83</v>
      </c>
      <c r="K290" s="35">
        <v>26.075912351455099</v>
      </c>
      <c r="L290" s="35">
        <v>20.9542988723665</v>
      </c>
      <c r="M290" s="35">
        <v>20.2373814465907</v>
      </c>
      <c r="N290" s="35">
        <v>18.776985411528401</v>
      </c>
      <c r="O290" s="35">
        <v>19.317052857392301</v>
      </c>
      <c r="P290" s="3">
        <v>29.61</v>
      </c>
    </row>
    <row r="291" spans="1:16">
      <c r="A291">
        <v>291</v>
      </c>
      <c r="B291" s="94"/>
      <c r="C291" s="18"/>
      <c r="D291" s="18">
        <v>0</v>
      </c>
      <c r="E291" s="18">
        <v>28.81</v>
      </c>
      <c r="F291" s="35">
        <v>28.11</v>
      </c>
      <c r="G291" s="35">
        <v>14.83</v>
      </c>
      <c r="H291" s="35">
        <v>14.83</v>
      </c>
      <c r="I291" s="35">
        <v>15.83</v>
      </c>
      <c r="J291" s="35">
        <v>14.83</v>
      </c>
      <c r="K291" s="35">
        <v>26.075912351455099</v>
      </c>
      <c r="L291" s="35">
        <v>20.9542988723665</v>
      </c>
      <c r="M291" s="35">
        <v>20.2373814465907</v>
      </c>
      <c r="N291" s="35">
        <v>18.776985411528401</v>
      </c>
      <c r="O291" s="35">
        <v>19.317052857392301</v>
      </c>
      <c r="P291" s="3">
        <v>28.81</v>
      </c>
    </row>
    <row r="292" spans="1:16">
      <c r="A292">
        <v>292</v>
      </c>
      <c r="B292" s="94"/>
      <c r="C292" s="18"/>
      <c r="D292" s="18">
        <v>0</v>
      </c>
      <c r="E292" s="18">
        <v>28.33</v>
      </c>
      <c r="F292" s="35">
        <v>20.163333333333298</v>
      </c>
      <c r="G292" s="35">
        <v>14.783333333333299</v>
      </c>
      <c r="H292" s="35">
        <v>15.5233333333333</v>
      </c>
      <c r="I292" s="35">
        <v>15.5233333333333</v>
      </c>
      <c r="J292" s="35">
        <v>15.5233333333333</v>
      </c>
      <c r="K292" s="35">
        <v>22.150942914921899</v>
      </c>
      <c r="L292" s="35">
        <v>27.187860759219099</v>
      </c>
      <c r="M292" s="35">
        <v>24.5264787465883</v>
      </c>
      <c r="N292" s="35">
        <v>21.313761239372599</v>
      </c>
      <c r="O292" s="35">
        <v>19.662265282169301</v>
      </c>
      <c r="P292" s="3">
        <v>28.33</v>
      </c>
    </row>
    <row r="293" spans="1:16">
      <c r="A293">
        <v>293</v>
      </c>
      <c r="B293" s="94" t="s">
        <v>230</v>
      </c>
      <c r="C293" s="18"/>
      <c r="D293" s="18">
        <v>0</v>
      </c>
      <c r="E293" s="18">
        <v>25</v>
      </c>
      <c r="F293" s="35">
        <v>17.41</v>
      </c>
      <c r="G293" s="35">
        <v>12.08</v>
      </c>
      <c r="H293" s="35">
        <v>14.9133333333333</v>
      </c>
      <c r="I293" s="35">
        <v>14.9133333333333</v>
      </c>
      <c r="J293" s="35">
        <v>14.9133333333333</v>
      </c>
      <c r="K293" s="35">
        <v>15.7141466146567</v>
      </c>
      <c r="L293" s="35">
        <v>17.580446744284</v>
      </c>
      <c r="M293" s="35">
        <v>20.3520558023306</v>
      </c>
      <c r="N293" s="35">
        <v>18.765819413149799</v>
      </c>
      <c r="O293" s="35">
        <v>19.219573548743</v>
      </c>
      <c r="P293" s="3">
        <v>25</v>
      </c>
    </row>
    <row r="294" spans="1:16">
      <c r="D294" s="14" t="s">
        <v>231</v>
      </c>
      <c r="E294" s="14"/>
      <c r="F294" s="35">
        <f>AVERAGE(F7:F293)</f>
        <v>21.092054163221299</v>
      </c>
      <c r="G294" s="35">
        <f>AVERAGE(G7:G293)</f>
        <v>19.176038075554501</v>
      </c>
      <c r="H294" s="35">
        <f>AVERAGE(H7:H293)</f>
        <v>18.140619446711099</v>
      </c>
      <c r="I294" s="35">
        <v>15.9133333333333</v>
      </c>
      <c r="J294" s="35">
        <v>15.9133333333333</v>
      </c>
      <c r="K294" s="35">
        <f>AVERAGE(K7:K293)</f>
        <v>23.959500710348301</v>
      </c>
      <c r="L294" s="35">
        <f>AVERAGE(L7:L293)</f>
        <v>22.3294213040733</v>
      </c>
      <c r="M294" s="35" t="e">
        <f>AVERAGE(M7:M293)</f>
        <v>#REF!</v>
      </c>
      <c r="N294" s="35">
        <f>AVERAGE(N7:N293)</f>
        <v>19.243749360286099</v>
      </c>
      <c r="O294" s="35">
        <f>AVERAGE(O7:O293)</f>
        <v>18.422231010642399</v>
      </c>
    </row>
    <row r="295" spans="1:16">
      <c r="D295" s="18" t="s">
        <v>232</v>
      </c>
      <c r="F295" s="35">
        <f>MAX(F7:F293)</f>
        <v>43.76</v>
      </c>
      <c r="G295" s="35">
        <f t="shared" ref="G295:O295" si="2">MAX(G7:G293)</f>
        <v>45.37</v>
      </c>
      <c r="H295" s="35">
        <f t="shared" si="2"/>
        <v>33.83</v>
      </c>
      <c r="I295" s="35">
        <f t="shared" si="2"/>
        <v>30.71</v>
      </c>
      <c r="J295" s="35">
        <f t="shared" si="2"/>
        <v>28.4980333333333</v>
      </c>
      <c r="K295" s="35">
        <f t="shared" si="2"/>
        <v>43.26</v>
      </c>
      <c r="L295" s="35">
        <f t="shared" si="2"/>
        <v>41.25</v>
      </c>
      <c r="M295" s="35" t="e">
        <f t="shared" si="2"/>
        <v>#REF!</v>
      </c>
      <c r="N295" s="35">
        <f t="shared" si="2"/>
        <v>39.08</v>
      </c>
      <c r="O295" s="35">
        <f t="shared" si="2"/>
        <v>33</v>
      </c>
    </row>
    <row r="296" spans="1:16">
      <c r="D296" s="18" t="s">
        <v>233</v>
      </c>
      <c r="F296" s="35">
        <f>(F293-F2)*2</f>
        <v>-2.88</v>
      </c>
      <c r="G296" s="35">
        <f t="shared" ref="G296:O296" si="3">(G293-G2)*2</f>
        <v>-8.6999999999999993</v>
      </c>
      <c r="H296" s="35">
        <f t="shared" si="3"/>
        <v>1.2066666666665999</v>
      </c>
      <c r="I296" s="35">
        <f t="shared" si="3"/>
        <v>0.80666666666660103</v>
      </c>
      <c r="J296" s="35">
        <f t="shared" si="3"/>
        <v>5.9066666666665997</v>
      </c>
      <c r="K296" s="35">
        <f t="shared" si="3"/>
        <v>-19.827797173289799</v>
      </c>
      <c r="L296" s="35">
        <f t="shared" si="3"/>
        <v>-24.681299638110399</v>
      </c>
      <c r="M296" s="35">
        <f t="shared" si="3"/>
        <v>-10.7758883953388</v>
      </c>
      <c r="N296" s="35">
        <f t="shared" si="3"/>
        <v>-5.1283611737003998</v>
      </c>
      <c r="O296" s="35">
        <f t="shared" si="3"/>
        <v>5.2705302065788002</v>
      </c>
    </row>
    <row r="297" spans="1:16">
      <c r="J297" s="35">
        <f>F296+G296+H296+I296+J296</f>
        <v>-3.6600000000002</v>
      </c>
      <c r="O297" s="35">
        <f>K296+L296+M296+N296+O296</f>
        <v>-55.142816173860602</v>
      </c>
    </row>
    <row r="300" spans="1:16">
      <c r="B300" s="106"/>
      <c r="C300" s="107"/>
      <c r="D300" s="107"/>
      <c r="E300" s="107"/>
      <c r="F300" s="107"/>
      <c r="G300" s="107"/>
      <c r="H300" s="107"/>
      <c r="I300" s="107"/>
      <c r="J300" s="107"/>
      <c r="K300" s="107"/>
      <c r="L300"/>
      <c r="M300" s="72"/>
      <c r="N300"/>
    </row>
    <row r="301" spans="1:16">
      <c r="B301" s="106"/>
      <c r="C301" s="107" t="s">
        <v>234</v>
      </c>
      <c r="D301" s="107"/>
      <c r="E301" s="107"/>
      <c r="F301" s="107"/>
      <c r="G301" s="107"/>
      <c r="H301" s="107"/>
      <c r="I301" s="107"/>
      <c r="J301" s="107"/>
      <c r="K301" s="107"/>
      <c r="L301"/>
      <c r="M301" s="72"/>
      <c r="N301"/>
    </row>
    <row r="302" spans="1:16">
      <c r="B302" s="106"/>
      <c r="C302" s="107"/>
      <c r="D302" s="107"/>
      <c r="E302" s="107"/>
      <c r="F302" s="107"/>
      <c r="G302" s="107"/>
      <c r="H302" s="107"/>
      <c r="I302" s="107"/>
      <c r="J302" s="107"/>
      <c r="K302" s="107"/>
      <c r="L302"/>
      <c r="M302" s="72"/>
      <c r="N302"/>
    </row>
    <row r="303" spans="1:16">
      <c r="B303" s="142"/>
      <c r="C303" s="107" t="s">
        <v>235</v>
      </c>
      <c r="D303" s="143"/>
      <c r="E303" s="143"/>
      <c r="F303" s="143"/>
      <c r="G303" s="107"/>
      <c r="H303" s="107"/>
      <c r="I303" s="107"/>
      <c r="J303" s="107"/>
      <c r="K303" s="107"/>
      <c r="L303"/>
      <c r="M303" s="72"/>
      <c r="N303"/>
    </row>
    <row r="304" spans="1:16">
      <c r="B304" s="106"/>
      <c r="C304" s="107"/>
      <c r="D304" s="107"/>
      <c r="E304" s="107"/>
      <c r="F304" s="107"/>
      <c r="G304" s="107"/>
      <c r="H304" s="107"/>
      <c r="I304" s="107"/>
      <c r="J304" s="107"/>
      <c r="K304" s="107"/>
      <c r="L304"/>
      <c r="M304" s="72"/>
      <c r="N304"/>
    </row>
    <row r="305" spans="2:14">
      <c r="B305" s="106"/>
      <c r="C305" s="107" t="s">
        <v>236</v>
      </c>
      <c r="D305" s="107"/>
      <c r="E305" s="107"/>
      <c r="F305" s="107"/>
      <c r="G305" s="107"/>
      <c r="H305" s="107"/>
      <c r="I305" s="107"/>
      <c r="J305" s="107"/>
      <c r="K305" s="107"/>
      <c r="L305"/>
      <c r="M305" s="72"/>
      <c r="N305"/>
    </row>
    <row r="306" spans="2:14">
      <c r="B306" s="106"/>
      <c r="C306" s="107"/>
      <c r="D306" s="107"/>
      <c r="E306" s="107"/>
      <c r="F306" s="107"/>
      <c r="G306" s="107"/>
      <c r="H306" s="107"/>
      <c r="I306" s="107"/>
      <c r="J306" s="107"/>
      <c r="K306" s="107"/>
      <c r="L306"/>
      <c r="M306" s="72"/>
      <c r="N306"/>
    </row>
    <row r="307" spans="2:14">
      <c r="B307" s="106"/>
      <c r="C307" s="107" t="s">
        <v>237</v>
      </c>
      <c r="D307" s="107"/>
      <c r="E307" s="107"/>
      <c r="F307" s="107"/>
      <c r="G307" s="107"/>
      <c r="H307" s="107"/>
      <c r="I307" s="107"/>
      <c r="J307" s="107"/>
      <c r="K307" s="107"/>
      <c r="L307"/>
      <c r="M307" s="72"/>
      <c r="N307"/>
    </row>
    <row r="308" spans="2:14">
      <c r="B308" s="106"/>
      <c r="C308" s="107" t="s">
        <v>238</v>
      </c>
      <c r="D308" s="107"/>
      <c r="E308" s="107"/>
      <c r="F308" s="107"/>
      <c r="G308" s="107"/>
      <c r="H308" s="107"/>
      <c r="I308" s="107"/>
      <c r="J308" s="107"/>
      <c r="K308" s="107"/>
      <c r="L308"/>
      <c r="M308" s="72"/>
      <c r="N308"/>
    </row>
    <row r="309" spans="2:14">
      <c r="B309" s="106"/>
      <c r="C309" s="107" t="s">
        <v>239</v>
      </c>
      <c r="D309" s="107"/>
      <c r="E309" s="107"/>
      <c r="F309" s="107"/>
      <c r="G309" s="107"/>
      <c r="H309" s="107"/>
      <c r="I309" s="107"/>
      <c r="J309" s="107"/>
      <c r="K309" s="107"/>
      <c r="L309"/>
      <c r="M309" s="72"/>
      <c r="N309"/>
    </row>
    <row r="310" spans="2:14">
      <c r="B310" s="106"/>
      <c r="C310" s="107" t="s">
        <v>240</v>
      </c>
      <c r="D310" s="107"/>
      <c r="E310" s="107"/>
      <c r="F310" s="107"/>
      <c r="G310" s="107"/>
      <c r="H310" s="107"/>
      <c r="I310" s="107"/>
      <c r="J310" s="107"/>
      <c r="K310" s="107"/>
      <c r="L310"/>
      <c r="M310" s="72"/>
      <c r="N310"/>
    </row>
    <row r="311" spans="2:14">
      <c r="B311" s="106"/>
      <c r="C311" s="107"/>
      <c r="D311" s="107"/>
      <c r="E311" s="107"/>
      <c r="F311" s="107"/>
      <c r="G311" s="107"/>
      <c r="H311" s="107"/>
      <c r="I311" s="107"/>
      <c r="J311" s="107"/>
      <c r="K311" s="107"/>
      <c r="L311"/>
      <c r="M311" s="72"/>
      <c r="N311"/>
    </row>
    <row r="312" spans="2:14">
      <c r="B312" s="144"/>
      <c r="C312" s="145" t="s">
        <v>241</v>
      </c>
      <c r="D312" s="146"/>
      <c r="E312" s="146"/>
      <c r="F312" s="147"/>
      <c r="G312" s="147" t="s">
        <v>242</v>
      </c>
      <c r="H312" s="147"/>
      <c r="I312" s="147"/>
      <c r="J312"/>
      <c r="K312"/>
      <c r="L312"/>
      <c r="M312" s="72"/>
      <c r="N312"/>
    </row>
    <row r="313" spans="2:14">
      <c r="D313" s="49"/>
      <c r="E313" s="49"/>
    </row>
    <row r="314" spans="2:14">
      <c r="D314" s="49"/>
      <c r="E314" s="49"/>
    </row>
    <row r="315" spans="2:14">
      <c r="D315" s="49"/>
      <c r="E315" s="49"/>
    </row>
    <row r="316" spans="2:14">
      <c r="D316" s="49"/>
      <c r="E316" s="49"/>
    </row>
    <row r="317" spans="2:14">
      <c r="D317" s="49"/>
      <c r="E317" s="49"/>
    </row>
    <row r="318" spans="2:14">
      <c r="D318" s="49"/>
      <c r="E318" s="49"/>
    </row>
    <row r="319" spans="2:14">
      <c r="D319" s="49"/>
      <c r="E319" s="49"/>
    </row>
    <row r="320" spans="2:14">
      <c r="D320" s="49"/>
      <c r="E320" s="49"/>
    </row>
    <row r="321" spans="4:5">
      <c r="D321" s="49"/>
      <c r="E321" s="49"/>
    </row>
    <row r="322" spans="4:5">
      <c r="D322" s="49"/>
      <c r="E322" s="49"/>
    </row>
    <row r="323" spans="4:5">
      <c r="D323" s="49"/>
      <c r="E323" s="49"/>
    </row>
    <row r="324" spans="4:5">
      <c r="D324" s="49"/>
      <c r="E324" s="49"/>
    </row>
    <row r="325" spans="4:5">
      <c r="D325" s="49"/>
      <c r="E325" s="49"/>
    </row>
    <row r="326" spans="4:5">
      <c r="D326" s="49"/>
      <c r="E326" s="49"/>
    </row>
    <row r="327" spans="4:5">
      <c r="D327" s="49"/>
      <c r="E327" s="49"/>
    </row>
    <row r="328" spans="4:5">
      <c r="D328" s="49"/>
      <c r="E328" s="49"/>
    </row>
    <row r="329" spans="4:5">
      <c r="D329" s="49"/>
      <c r="E329" s="49"/>
    </row>
  </sheetData>
  <phoneticPr fontId="4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1"/>
  <sheetViews>
    <sheetView topLeftCell="F43" workbookViewId="0">
      <selection activeCell="L45" sqref="L45"/>
    </sheetView>
  </sheetViews>
  <sheetFormatPr defaultColWidth="8.875" defaultRowHeight="13.5"/>
  <cols>
    <col min="2" max="2" width="8" customWidth="1"/>
    <col min="3" max="3" width="8.125" customWidth="1"/>
    <col min="4" max="4" width="10.375" customWidth="1"/>
    <col min="5" max="10" width="12.875"/>
    <col min="11" max="11" width="14.125"/>
    <col min="12" max="12" width="11.5" style="3" customWidth="1"/>
    <col min="13" max="13" width="10.625" style="3" customWidth="1"/>
    <col min="14" max="14" width="9.5" style="3" customWidth="1"/>
    <col min="15" max="15" width="9.875" style="3" customWidth="1"/>
    <col min="16" max="17" width="10.5" style="3" customWidth="1"/>
    <col min="18" max="18" width="11.75" style="3"/>
  </cols>
  <sheetData>
    <row r="1" spans="1:18">
      <c r="A1" s="18" t="s">
        <v>178</v>
      </c>
      <c r="B1" s="18" t="s">
        <v>213</v>
      </c>
      <c r="C1" s="18" t="s">
        <v>243</v>
      </c>
      <c r="D1" s="18"/>
      <c r="E1" s="108" t="s">
        <v>220</v>
      </c>
      <c r="F1" s="108">
        <v>2</v>
      </c>
      <c r="G1" s="108">
        <v>3</v>
      </c>
      <c r="H1" s="108">
        <v>4</v>
      </c>
      <c r="I1" s="108">
        <v>5</v>
      </c>
      <c r="J1" s="108" t="s">
        <v>244</v>
      </c>
      <c r="K1" s="108" t="s">
        <v>245</v>
      </c>
      <c r="L1" s="108" t="s">
        <v>221</v>
      </c>
      <c r="M1" s="108">
        <v>2</v>
      </c>
      <c r="N1" s="108">
        <v>3</v>
      </c>
      <c r="O1" s="108">
        <v>4</v>
      </c>
      <c r="P1" s="108">
        <v>5</v>
      </c>
      <c r="Q1" s="108" t="s">
        <v>244</v>
      </c>
      <c r="R1" s="3" t="s">
        <v>245</v>
      </c>
    </row>
    <row r="2" spans="1:18">
      <c r="A2">
        <v>2011</v>
      </c>
      <c r="B2" s="17">
        <v>720.6</v>
      </c>
      <c r="C2" s="22">
        <f>((B2-639.13)/639.13)*100</f>
        <v>12.7470154741602</v>
      </c>
      <c r="D2" s="3" t="s">
        <v>246</v>
      </c>
      <c r="E2" s="72">
        <v>15.355625</v>
      </c>
      <c r="F2" s="72">
        <v>13.00375</v>
      </c>
      <c r="G2" s="72">
        <v>15.5025</v>
      </c>
      <c r="H2" s="72">
        <v>13.888999999999999</v>
      </c>
      <c r="I2" s="72">
        <v>12.2587875</v>
      </c>
      <c r="J2" s="72">
        <f>(E2+F2+G2+H2+I2)/5</f>
        <v>14.001932500000001</v>
      </c>
      <c r="K2" s="116">
        <f>(E2+F2+G2+H2+I2)*2</f>
        <v>140.01932500000001</v>
      </c>
      <c r="L2" s="22">
        <v>21.4677922634284</v>
      </c>
      <c r="M2" s="22">
        <v>18.786172336190901</v>
      </c>
      <c r="N2" s="22">
        <v>18.391908315718201</v>
      </c>
      <c r="O2" s="22">
        <v>16.2123385108262</v>
      </c>
      <c r="P2" s="22">
        <v>18.862596389204199</v>
      </c>
      <c r="Q2" s="72">
        <f>(L2+M2+N2+O2+P2)/5</f>
        <v>18.7441615630736</v>
      </c>
      <c r="R2" s="116">
        <f t="shared" ref="R2:R14" si="0">(L2+M2+N2+O2+P2)*2</f>
        <v>187.44161563073601</v>
      </c>
    </row>
    <row r="3" spans="1:18" ht="15">
      <c r="A3">
        <v>2012</v>
      </c>
      <c r="B3" s="77">
        <v>775.4</v>
      </c>
      <c r="C3" s="22">
        <f t="shared" ref="C3:C14" si="1">((B3-639.13)/639.13)*100</f>
        <v>21.321170966783001</v>
      </c>
      <c r="D3" s="1" t="s">
        <v>247</v>
      </c>
      <c r="E3">
        <v>16.61</v>
      </c>
      <c r="F3">
        <v>17.2</v>
      </c>
      <c r="G3">
        <v>16.3</v>
      </c>
      <c r="H3">
        <v>15.56</v>
      </c>
      <c r="I3">
        <v>12.82</v>
      </c>
      <c r="J3" s="72">
        <f t="shared" ref="J3:J14" si="2">(E3+F3+G3+H3+I3)/5</f>
        <v>15.698</v>
      </c>
      <c r="K3" s="116">
        <f t="shared" ref="K3:K14" si="3">(E3+F3+G3+H3+I3)*2</f>
        <v>156.97999999999999</v>
      </c>
      <c r="L3" s="90">
        <v>23.028676470588199</v>
      </c>
      <c r="M3" s="90">
        <v>20.634975490196101</v>
      </c>
      <c r="N3" s="90">
        <v>19.765000000000001</v>
      </c>
      <c r="O3" s="90">
        <v>17.807107843137199</v>
      </c>
      <c r="P3" s="90">
        <v>19.724387254901998</v>
      </c>
      <c r="Q3" s="72">
        <f t="shared" ref="Q3:Q14" si="4">(L3+M3+N3+O3+P3)/5</f>
        <v>20.1920294117647</v>
      </c>
      <c r="R3" s="116">
        <f t="shared" si="0"/>
        <v>201.92029411764699</v>
      </c>
    </row>
    <row r="4" spans="1:18" ht="15">
      <c r="A4">
        <v>2013</v>
      </c>
      <c r="B4" s="77">
        <v>423.4</v>
      </c>
      <c r="C4" s="22">
        <f t="shared" si="1"/>
        <v>-33.753696431085999</v>
      </c>
      <c r="D4" s="109" t="s">
        <v>248</v>
      </c>
      <c r="E4">
        <v>15.85</v>
      </c>
      <c r="F4">
        <v>16.84</v>
      </c>
      <c r="G4">
        <v>14.3</v>
      </c>
      <c r="H4">
        <v>12.74</v>
      </c>
      <c r="I4">
        <v>12.07</v>
      </c>
      <c r="J4" s="72">
        <f t="shared" si="2"/>
        <v>14.36</v>
      </c>
      <c r="K4" s="116">
        <f t="shared" si="3"/>
        <v>143.6</v>
      </c>
      <c r="L4" s="90">
        <v>18.6970102813853</v>
      </c>
      <c r="M4" s="90">
        <v>18.557413419913399</v>
      </c>
      <c r="N4" s="90">
        <v>15.5494859307359</v>
      </c>
      <c r="O4" s="90">
        <v>16.456250000000001</v>
      </c>
      <c r="P4" s="90">
        <v>17.360213744588801</v>
      </c>
      <c r="Q4" s="72">
        <f t="shared" si="4"/>
        <v>17.324074675324699</v>
      </c>
      <c r="R4" s="116">
        <f t="shared" si="0"/>
        <v>173.24074675324701</v>
      </c>
    </row>
    <row r="5" spans="1:18" ht="15">
      <c r="A5" s="48">
        <v>2014</v>
      </c>
      <c r="B5" s="77">
        <v>279.10000000000002</v>
      </c>
      <c r="C5" s="22">
        <f t="shared" si="1"/>
        <v>-56.331262810382903</v>
      </c>
      <c r="D5" s="110" t="s">
        <v>248</v>
      </c>
      <c r="E5">
        <v>13.09</v>
      </c>
      <c r="F5">
        <v>15.31</v>
      </c>
      <c r="G5">
        <v>15.31</v>
      </c>
      <c r="H5">
        <v>13.54</v>
      </c>
      <c r="I5">
        <v>12.55</v>
      </c>
      <c r="J5" s="72">
        <f t="shared" si="2"/>
        <v>13.96</v>
      </c>
      <c r="K5" s="117">
        <f t="shared" si="3"/>
        <v>139.6</v>
      </c>
      <c r="L5" s="90">
        <v>14.115611814346</v>
      </c>
      <c r="M5" s="90">
        <v>14.5462816455696</v>
      </c>
      <c r="N5" s="90">
        <v>11.950764767932499</v>
      </c>
      <c r="O5" s="90">
        <v>12.482713607595</v>
      </c>
      <c r="P5" s="90">
        <v>13.0081091772152</v>
      </c>
      <c r="Q5" s="72">
        <f t="shared" si="4"/>
        <v>13.220696202531601</v>
      </c>
      <c r="R5" s="116">
        <f t="shared" si="0"/>
        <v>132.20696202531599</v>
      </c>
    </row>
    <row r="6" spans="1:18" ht="15">
      <c r="A6">
        <v>2015</v>
      </c>
      <c r="B6" s="17">
        <v>580</v>
      </c>
      <c r="C6" s="22">
        <f t="shared" si="1"/>
        <v>-9.2516389466931592</v>
      </c>
      <c r="D6" s="3" t="s">
        <v>246</v>
      </c>
      <c r="E6">
        <v>15.22</v>
      </c>
      <c r="F6">
        <v>15.77</v>
      </c>
      <c r="G6">
        <v>16.190000000000001</v>
      </c>
      <c r="H6">
        <v>14.33</v>
      </c>
      <c r="I6">
        <v>12.7</v>
      </c>
      <c r="J6" s="72">
        <f t="shared" si="2"/>
        <v>14.842000000000001</v>
      </c>
      <c r="K6" s="116">
        <f t="shared" si="3"/>
        <v>148.41999999999999</v>
      </c>
      <c r="L6" s="118">
        <v>13.24</v>
      </c>
      <c r="M6" s="118">
        <v>14.07</v>
      </c>
      <c r="N6" s="118">
        <v>14.28</v>
      </c>
      <c r="O6" s="118">
        <v>12.59</v>
      </c>
      <c r="P6" s="118">
        <v>15.24</v>
      </c>
      <c r="Q6" s="72">
        <f t="shared" si="4"/>
        <v>13.884</v>
      </c>
      <c r="R6" s="116">
        <f t="shared" si="0"/>
        <v>138.84</v>
      </c>
    </row>
    <row r="7" spans="1:18" ht="15">
      <c r="A7">
        <v>2016</v>
      </c>
      <c r="B7" s="17">
        <v>649.79999999999995</v>
      </c>
      <c r="C7" s="22">
        <f t="shared" si="1"/>
        <v>1.6694569179979</v>
      </c>
      <c r="D7" s="3" t="s">
        <v>246</v>
      </c>
      <c r="E7">
        <v>18.27</v>
      </c>
      <c r="F7">
        <v>16.77</v>
      </c>
      <c r="G7">
        <v>18.329999999999998</v>
      </c>
      <c r="H7">
        <v>15.07</v>
      </c>
      <c r="I7">
        <v>13.08</v>
      </c>
      <c r="J7" s="72">
        <f t="shared" si="2"/>
        <v>16.303999999999998</v>
      </c>
      <c r="K7" s="116">
        <f t="shared" si="3"/>
        <v>163.04</v>
      </c>
      <c r="L7" s="118">
        <v>15.69</v>
      </c>
      <c r="M7" s="118">
        <v>17.809999999999999</v>
      </c>
      <c r="N7" s="118">
        <v>16.600000000000001</v>
      </c>
      <c r="O7" s="118">
        <v>18.8</v>
      </c>
      <c r="P7" s="118">
        <v>17.14</v>
      </c>
      <c r="Q7" s="72">
        <f t="shared" si="4"/>
        <v>17.207999999999998</v>
      </c>
      <c r="R7" s="116">
        <f t="shared" si="0"/>
        <v>172.08</v>
      </c>
    </row>
    <row r="8" spans="1:18" ht="15">
      <c r="A8">
        <v>2017</v>
      </c>
      <c r="B8" s="17">
        <v>309.3</v>
      </c>
      <c r="C8" s="22">
        <f t="shared" si="1"/>
        <v>-51.606089527952101</v>
      </c>
      <c r="D8" s="110" t="s">
        <v>248</v>
      </c>
      <c r="E8">
        <v>17.11</v>
      </c>
      <c r="F8">
        <v>13.15</v>
      </c>
      <c r="G8">
        <v>16.54</v>
      </c>
      <c r="H8">
        <v>13.39</v>
      </c>
      <c r="I8">
        <v>12.58</v>
      </c>
      <c r="J8" s="72">
        <f t="shared" si="2"/>
        <v>14.554</v>
      </c>
      <c r="K8" s="116">
        <f t="shared" si="3"/>
        <v>145.54</v>
      </c>
      <c r="L8" s="118">
        <v>12.82</v>
      </c>
      <c r="M8" s="118">
        <v>12.49</v>
      </c>
      <c r="N8" s="118">
        <v>11.52</v>
      </c>
      <c r="O8" s="118">
        <v>11.79</v>
      </c>
      <c r="P8" s="118">
        <v>11.97</v>
      </c>
      <c r="Q8" s="72">
        <f t="shared" si="4"/>
        <v>12.118</v>
      </c>
      <c r="R8" s="117">
        <f t="shared" si="0"/>
        <v>121.18</v>
      </c>
    </row>
    <row r="9" spans="1:18" ht="15">
      <c r="A9" s="48">
        <v>2018</v>
      </c>
      <c r="B9" s="17">
        <v>491</v>
      </c>
      <c r="C9" s="22">
        <f t="shared" si="1"/>
        <v>-23.1768184876316</v>
      </c>
      <c r="D9" s="3" t="s">
        <v>246</v>
      </c>
      <c r="E9">
        <v>17.23</v>
      </c>
      <c r="F9">
        <v>13.23</v>
      </c>
      <c r="G9">
        <v>16.96</v>
      </c>
      <c r="H9">
        <v>13.53</v>
      </c>
      <c r="I9">
        <v>12.7</v>
      </c>
      <c r="J9" s="72">
        <f t="shared" si="2"/>
        <v>14.73</v>
      </c>
      <c r="K9" s="116">
        <f t="shared" si="3"/>
        <v>147.30000000000001</v>
      </c>
      <c r="L9" s="118">
        <v>15.53</v>
      </c>
      <c r="M9" s="118">
        <v>17.579999999999998</v>
      </c>
      <c r="N9" s="118">
        <v>17.350000000000001</v>
      </c>
      <c r="O9" s="118">
        <v>17.329999999999998</v>
      </c>
      <c r="P9" s="118">
        <v>17.22</v>
      </c>
      <c r="Q9" s="72">
        <f t="shared" si="4"/>
        <v>17.001999999999999</v>
      </c>
      <c r="R9" s="116">
        <f t="shared" si="0"/>
        <v>170.02</v>
      </c>
    </row>
    <row r="10" spans="1:18" ht="15">
      <c r="A10" s="48">
        <v>2019</v>
      </c>
      <c r="B10" s="17">
        <v>523.6</v>
      </c>
      <c r="C10" s="22">
        <f t="shared" si="1"/>
        <v>-18.076134745669901</v>
      </c>
      <c r="D10" s="110" t="s">
        <v>249</v>
      </c>
      <c r="E10">
        <v>17.989999999999998</v>
      </c>
      <c r="F10">
        <v>15.31</v>
      </c>
      <c r="G10">
        <v>18.149999999999999</v>
      </c>
      <c r="H10">
        <v>16.07</v>
      </c>
      <c r="I10">
        <v>14.07</v>
      </c>
      <c r="J10" s="72">
        <f t="shared" si="2"/>
        <v>16.318000000000001</v>
      </c>
      <c r="K10" s="116">
        <f t="shared" si="3"/>
        <v>163.18</v>
      </c>
      <c r="L10" s="118">
        <v>15.75</v>
      </c>
      <c r="M10" s="118">
        <v>15.34</v>
      </c>
      <c r="N10" s="118">
        <v>18.010000000000002</v>
      </c>
      <c r="O10" s="118">
        <v>17.71</v>
      </c>
      <c r="P10" s="118">
        <v>17.649999999999999</v>
      </c>
      <c r="Q10" s="72">
        <f t="shared" si="4"/>
        <v>16.891999999999999</v>
      </c>
      <c r="R10" s="116">
        <f t="shared" si="0"/>
        <v>168.92</v>
      </c>
    </row>
    <row r="11" spans="1:18" ht="15">
      <c r="A11">
        <v>2020</v>
      </c>
      <c r="B11" s="17">
        <v>574.79999999999995</v>
      </c>
      <c r="C11" s="22">
        <f t="shared" si="1"/>
        <v>-10.065244942343501</v>
      </c>
      <c r="D11" s="3" t="s">
        <v>246</v>
      </c>
      <c r="E11">
        <v>20.81</v>
      </c>
      <c r="F11">
        <v>16.22</v>
      </c>
      <c r="G11">
        <v>17.54</v>
      </c>
      <c r="H11">
        <v>16.899999999999999</v>
      </c>
      <c r="I11">
        <v>14.29</v>
      </c>
      <c r="J11" s="72">
        <f t="shared" si="2"/>
        <v>17.152000000000001</v>
      </c>
      <c r="K11" s="116">
        <f t="shared" si="3"/>
        <v>171.52</v>
      </c>
      <c r="L11" s="118">
        <v>14.65</v>
      </c>
      <c r="M11" s="118">
        <v>14.25</v>
      </c>
      <c r="N11" s="118">
        <v>18.760000000000002</v>
      </c>
      <c r="O11" s="118">
        <v>18.760000000000002</v>
      </c>
      <c r="P11" s="118">
        <v>18.100000000000001</v>
      </c>
      <c r="Q11" s="72">
        <f t="shared" si="4"/>
        <v>16.904</v>
      </c>
      <c r="R11" s="116">
        <f t="shared" si="0"/>
        <v>169.04</v>
      </c>
    </row>
    <row r="12" spans="1:18" ht="15">
      <c r="A12">
        <v>2021</v>
      </c>
      <c r="B12" s="17">
        <v>906.2</v>
      </c>
      <c r="C12" s="22">
        <f t="shared" si="1"/>
        <v>41.786491011218402</v>
      </c>
      <c r="D12" s="1" t="s">
        <v>250</v>
      </c>
      <c r="E12">
        <v>23.99</v>
      </c>
      <c r="F12">
        <v>18.579999999999998</v>
      </c>
      <c r="G12">
        <v>19.329999999999998</v>
      </c>
      <c r="H12">
        <v>17.16</v>
      </c>
      <c r="I12">
        <v>15.54</v>
      </c>
      <c r="J12" s="72">
        <f t="shared" si="2"/>
        <v>18.920000000000002</v>
      </c>
      <c r="K12" s="116">
        <f t="shared" si="3"/>
        <v>189.2</v>
      </c>
      <c r="L12" s="118">
        <v>17.25</v>
      </c>
      <c r="M12" s="118">
        <v>19.62</v>
      </c>
      <c r="N12" s="118">
        <v>23.2</v>
      </c>
      <c r="O12" s="118">
        <v>23.67</v>
      </c>
      <c r="P12" s="118">
        <v>22.1</v>
      </c>
      <c r="Q12" s="72">
        <f t="shared" si="4"/>
        <v>21.167999999999999</v>
      </c>
      <c r="R12" s="116">
        <f t="shared" si="0"/>
        <v>211.68</v>
      </c>
    </row>
    <row r="13" spans="1:18" ht="15">
      <c r="A13">
        <v>2022</v>
      </c>
      <c r="B13" s="17">
        <v>509.2</v>
      </c>
      <c r="C13" s="22">
        <f t="shared" si="1"/>
        <v>-20.329197502855401</v>
      </c>
      <c r="D13" s="110" t="s">
        <v>249</v>
      </c>
      <c r="E13">
        <v>19.95</v>
      </c>
      <c r="F13">
        <v>14.86</v>
      </c>
      <c r="G13">
        <v>18.64</v>
      </c>
      <c r="H13">
        <v>17.350000000000001</v>
      </c>
      <c r="I13">
        <v>15.36</v>
      </c>
      <c r="J13" s="72">
        <f t="shared" si="2"/>
        <v>17.231999999999999</v>
      </c>
      <c r="K13" s="116">
        <f t="shared" si="3"/>
        <v>172.32</v>
      </c>
      <c r="L13" s="118">
        <v>17.84</v>
      </c>
      <c r="M13" s="118">
        <v>23.5</v>
      </c>
      <c r="N13" s="118">
        <v>25.69</v>
      </c>
      <c r="O13" s="118">
        <v>25.48</v>
      </c>
      <c r="P13" s="118">
        <v>23.58</v>
      </c>
      <c r="Q13" s="72">
        <f t="shared" si="4"/>
        <v>23.218</v>
      </c>
      <c r="R13" s="116">
        <f t="shared" si="0"/>
        <v>232.18</v>
      </c>
    </row>
    <row r="14" spans="1:18" ht="15">
      <c r="A14">
        <v>2023</v>
      </c>
      <c r="B14" s="77">
        <v>941.4</v>
      </c>
      <c r="C14" s="22">
        <f t="shared" si="1"/>
        <v>47.293977751005301</v>
      </c>
      <c r="D14" s="1" t="s">
        <v>250</v>
      </c>
      <c r="E14">
        <v>19.420000000000002</v>
      </c>
      <c r="F14">
        <v>14.31</v>
      </c>
      <c r="G14">
        <v>19.399999999999999</v>
      </c>
      <c r="H14">
        <v>18.02</v>
      </c>
      <c r="I14">
        <v>15.87</v>
      </c>
      <c r="J14" s="72">
        <f t="shared" si="2"/>
        <v>17.404</v>
      </c>
      <c r="K14" s="116">
        <f t="shared" si="3"/>
        <v>174.04</v>
      </c>
      <c r="L14" s="118">
        <v>25.41</v>
      </c>
      <c r="M14" s="118">
        <v>29.3</v>
      </c>
      <c r="N14" s="118">
        <v>25.59</v>
      </c>
      <c r="O14" s="118">
        <v>28.87</v>
      </c>
      <c r="P14" s="118">
        <v>27.29</v>
      </c>
      <c r="Q14" s="72">
        <f t="shared" si="4"/>
        <v>27.292000000000002</v>
      </c>
      <c r="R14" s="116">
        <f t="shared" si="0"/>
        <v>272.92</v>
      </c>
    </row>
    <row r="15" spans="1:18">
      <c r="A15" s="3" t="s">
        <v>251</v>
      </c>
      <c r="B15">
        <v>619.48</v>
      </c>
      <c r="I15" t="s">
        <v>252</v>
      </c>
      <c r="J15">
        <f>STDEVPA(J2:J14)</f>
        <v>1.49423176082469</v>
      </c>
      <c r="K15">
        <f>STDEVPA(K2:K14)</f>
        <v>14.942317608246899</v>
      </c>
      <c r="Q15">
        <f>STDEVPA(Q2:Q14)</f>
        <v>3.9975874971279599</v>
      </c>
      <c r="R15">
        <f>STDEVPA(R2:R14)</f>
        <v>39.975874971279602</v>
      </c>
    </row>
    <row r="16" spans="1:18">
      <c r="I16" t="s">
        <v>253</v>
      </c>
      <c r="J16">
        <f>AVERAGE(J3:J14)</f>
        <v>15.9561666666667</v>
      </c>
      <c r="K16">
        <f>AVERAGE(K3:K14)</f>
        <v>159.56166666666701</v>
      </c>
      <c r="Q16">
        <f>AVERAGE(Q3:Q14)</f>
        <v>18.0352333574684</v>
      </c>
      <c r="R16">
        <f>AVERAGE(R3:R14)</f>
        <v>180.352333574684</v>
      </c>
    </row>
    <row r="17" spans="5:18">
      <c r="I17" t="s">
        <v>254</v>
      </c>
      <c r="J17">
        <f>J15/J16*100%</f>
        <v>9.3646036171471103E-2</v>
      </c>
      <c r="K17">
        <f>K15/K16*100%</f>
        <v>9.3646036171471103E-2</v>
      </c>
      <c r="Q17">
        <f>Q15/Q16*100%</f>
        <v>0.22165432616776001</v>
      </c>
      <c r="R17">
        <f>R15/R16*100%</f>
        <v>0.22165432616776001</v>
      </c>
    </row>
    <row r="19" spans="5:18">
      <c r="L19"/>
    </row>
    <row r="20" spans="5:18">
      <c r="L20"/>
    </row>
    <row r="21" spans="5:18">
      <c r="L21"/>
    </row>
    <row r="22" spans="5:18">
      <c r="E22" s="2"/>
      <c r="F22" s="2" t="s">
        <v>255</v>
      </c>
      <c r="G22" s="2" t="s">
        <v>256</v>
      </c>
      <c r="H22" s="2" t="s">
        <v>257</v>
      </c>
      <c r="J22" s="3"/>
      <c r="K22" s="18" t="s">
        <v>178</v>
      </c>
      <c r="L22" s="2" t="s">
        <v>258</v>
      </c>
      <c r="M22" s="2" t="s">
        <v>259</v>
      </c>
      <c r="N22" s="2" t="s">
        <v>260</v>
      </c>
      <c r="O22" s="2" t="s">
        <v>261</v>
      </c>
      <c r="P22" s="2" t="s">
        <v>213</v>
      </c>
      <c r="Q22" s="2" t="s">
        <v>262</v>
      </c>
      <c r="R22" s="2" t="s">
        <v>263</v>
      </c>
    </row>
    <row r="23" spans="5:18">
      <c r="E23" s="2" t="s">
        <v>11</v>
      </c>
      <c r="F23" s="3">
        <v>152.85</v>
      </c>
      <c r="G23" s="2">
        <v>154.06</v>
      </c>
      <c r="H23" s="2">
        <v>173.41</v>
      </c>
      <c r="J23" s="3"/>
      <c r="K23" s="2">
        <v>2011</v>
      </c>
      <c r="L23" s="17">
        <v>-10.1283333333334</v>
      </c>
      <c r="M23" s="17">
        <v>-37.265233753521997</v>
      </c>
      <c r="N23" s="2">
        <v>766.19</v>
      </c>
      <c r="O23" s="2">
        <v>667.33</v>
      </c>
      <c r="P23" s="17">
        <v>720.6</v>
      </c>
      <c r="Q23" s="2"/>
    </row>
    <row r="24" spans="5:18">
      <c r="E24" s="2" t="s">
        <v>264</v>
      </c>
      <c r="F24" s="2">
        <v>165.55</v>
      </c>
      <c r="G24" s="2">
        <v>167.48</v>
      </c>
      <c r="H24" s="2">
        <v>228.84</v>
      </c>
      <c r="J24" s="3"/>
      <c r="K24" s="2">
        <v>2012</v>
      </c>
      <c r="L24" s="17">
        <v>5.2106666666666097</v>
      </c>
      <c r="M24" s="17">
        <v>-36.016666666666602</v>
      </c>
      <c r="N24" s="2">
        <v>755.31</v>
      </c>
      <c r="O24" s="2">
        <v>779.72</v>
      </c>
      <c r="P24" s="77">
        <v>775.4</v>
      </c>
      <c r="Q24" s="2"/>
    </row>
    <row r="25" spans="5:18">
      <c r="E25" s="3"/>
      <c r="F25" s="3"/>
      <c r="G25" s="3"/>
      <c r="H25" s="3"/>
      <c r="I25" s="3"/>
      <c r="J25" s="3"/>
      <c r="K25" s="2">
        <v>2013</v>
      </c>
      <c r="L25" s="119">
        <v>-11.744</v>
      </c>
      <c r="M25" s="119">
        <v>-38.033333333333204</v>
      </c>
      <c r="N25" s="2">
        <v>681.13</v>
      </c>
      <c r="O25" s="2">
        <v>512.34</v>
      </c>
      <c r="P25" s="77">
        <v>423.4</v>
      </c>
      <c r="Q25" s="2"/>
    </row>
    <row r="26" spans="5:18">
      <c r="E26" s="2" t="s">
        <v>11</v>
      </c>
      <c r="F26" s="2" t="s">
        <v>255</v>
      </c>
      <c r="G26" s="2" t="s">
        <v>256</v>
      </c>
      <c r="H26" s="2" t="s">
        <v>257</v>
      </c>
      <c r="I26" s="3" t="s">
        <v>265</v>
      </c>
      <c r="J26" s="3"/>
      <c r="K26" s="11">
        <v>2014</v>
      </c>
      <c r="L26" s="119">
        <v>-10.335000000000001</v>
      </c>
      <c r="M26" s="119">
        <v>-36.306600000000202</v>
      </c>
      <c r="N26" s="2">
        <v>426.26</v>
      </c>
      <c r="O26" s="2">
        <v>320.13</v>
      </c>
      <c r="P26" s="77">
        <v>279.10000000000002</v>
      </c>
      <c r="Q26" s="2"/>
    </row>
    <row r="27" spans="5:18">
      <c r="E27" s="2"/>
      <c r="F27" s="2">
        <v>143.6</v>
      </c>
      <c r="G27" s="2">
        <v>140.02000000000001</v>
      </c>
      <c r="H27" s="2">
        <v>156.97999999999999</v>
      </c>
      <c r="I27" s="3"/>
      <c r="J27" s="3"/>
      <c r="K27" s="11">
        <v>2015</v>
      </c>
      <c r="L27" s="17">
        <v>15.34</v>
      </c>
      <c r="M27" s="77">
        <v>42.180399999999999</v>
      </c>
      <c r="N27" s="3">
        <v>633.51</v>
      </c>
      <c r="O27" s="2">
        <v>634.80999999999995</v>
      </c>
      <c r="P27" s="17">
        <v>580</v>
      </c>
      <c r="Q27" s="2"/>
    </row>
    <row r="28" spans="5:18">
      <c r="E28" s="2"/>
      <c r="F28" s="2">
        <v>139.6</v>
      </c>
      <c r="G28" s="2">
        <v>148.41999999999999</v>
      </c>
      <c r="H28" s="2">
        <v>189.2</v>
      </c>
      <c r="I28" s="3"/>
      <c r="J28" s="3"/>
      <c r="K28" s="11">
        <v>2016</v>
      </c>
      <c r="L28" s="17">
        <v>-20.309999999999999</v>
      </c>
      <c r="M28" s="77">
        <v>-66.401199999999903</v>
      </c>
      <c r="N28" s="2">
        <v>580.33000000000004</v>
      </c>
      <c r="O28" s="2">
        <v>633.09</v>
      </c>
      <c r="P28" s="17">
        <v>649.79999999999995</v>
      </c>
      <c r="Q28" s="2"/>
    </row>
    <row r="29" spans="5:18">
      <c r="E29" s="2"/>
      <c r="F29" s="2">
        <v>145.54</v>
      </c>
      <c r="G29" s="2">
        <v>163.04</v>
      </c>
      <c r="H29" s="2">
        <v>174.04</v>
      </c>
      <c r="I29" s="3"/>
      <c r="J29" s="3"/>
      <c r="K29" s="11">
        <v>2017</v>
      </c>
      <c r="L29" s="119">
        <v>-15.33</v>
      </c>
      <c r="M29" s="38">
        <v>-58.31</v>
      </c>
      <c r="N29" s="2">
        <v>564.19000000000005</v>
      </c>
      <c r="O29" s="2">
        <v>645.91999999999996</v>
      </c>
      <c r="P29" s="17">
        <v>309.3</v>
      </c>
      <c r="Q29" s="2"/>
    </row>
    <row r="30" spans="5:18">
      <c r="E30" s="2"/>
      <c r="F30" s="2">
        <v>163.18</v>
      </c>
      <c r="G30" s="2">
        <v>147.30000000000001</v>
      </c>
      <c r="H30" s="2"/>
      <c r="I30" s="3"/>
      <c r="J30" s="3"/>
      <c r="K30" s="11">
        <v>2018</v>
      </c>
      <c r="L30" s="17">
        <v>-39.61</v>
      </c>
      <c r="M30" s="17">
        <v>-0.97209999999999996</v>
      </c>
      <c r="N30" s="2">
        <v>543.64</v>
      </c>
      <c r="O30" s="2">
        <v>503.41</v>
      </c>
      <c r="P30" s="17">
        <v>491</v>
      </c>
      <c r="Q30" s="2"/>
    </row>
    <row r="31" spans="5:18">
      <c r="E31" s="2"/>
      <c r="F31" s="2">
        <v>172.32</v>
      </c>
      <c r="G31" s="2">
        <v>171.52</v>
      </c>
      <c r="H31" s="2"/>
      <c r="I31" s="3"/>
      <c r="J31" s="3"/>
      <c r="K31" s="11">
        <v>2019</v>
      </c>
      <c r="L31" s="17" t="s">
        <v>266</v>
      </c>
      <c r="M31" s="17" t="s">
        <v>266</v>
      </c>
      <c r="N31" s="2" t="s">
        <v>266</v>
      </c>
      <c r="O31" s="2" t="s">
        <v>266</v>
      </c>
      <c r="P31" s="17">
        <v>523.6</v>
      </c>
      <c r="Q31" s="2"/>
    </row>
    <row r="32" spans="5:18">
      <c r="E32" s="3"/>
      <c r="F32" s="3"/>
      <c r="G32" s="3"/>
      <c r="H32" s="3"/>
      <c r="I32" s="3"/>
      <c r="J32" s="3"/>
      <c r="K32" s="11">
        <v>2020</v>
      </c>
      <c r="L32" s="17">
        <v>-7.86</v>
      </c>
      <c r="M32" s="17">
        <v>-46.902846097946203</v>
      </c>
      <c r="N32" s="2">
        <v>645.16</v>
      </c>
      <c r="O32" s="2">
        <v>697.26</v>
      </c>
      <c r="P32" s="17">
        <v>574.79999999999995</v>
      </c>
      <c r="Q32" s="2"/>
    </row>
    <row r="33" spans="3:17">
      <c r="E33" s="2" t="s">
        <v>264</v>
      </c>
      <c r="F33" s="2" t="s">
        <v>255</v>
      </c>
      <c r="G33" s="2" t="s">
        <v>256</v>
      </c>
      <c r="H33" s="2" t="s">
        <v>257</v>
      </c>
      <c r="I33" s="3" t="s">
        <v>265</v>
      </c>
      <c r="K33" s="2">
        <v>2021</v>
      </c>
      <c r="L33" s="17">
        <v>58.96</v>
      </c>
      <c r="M33" s="17">
        <v>144.40687417984</v>
      </c>
      <c r="N33" s="2">
        <v>683.45</v>
      </c>
      <c r="O33" s="2">
        <v>752.99</v>
      </c>
      <c r="P33" s="17">
        <v>906.2</v>
      </c>
      <c r="Q33" s="2"/>
    </row>
    <row r="34" spans="3:17">
      <c r="E34" s="4"/>
      <c r="F34" s="15">
        <v>173.24074675324701</v>
      </c>
      <c r="G34" s="15">
        <v>187.44161563073601</v>
      </c>
      <c r="H34" s="15">
        <v>201.92029411764699</v>
      </c>
      <c r="K34" s="2">
        <v>2022</v>
      </c>
      <c r="L34" s="119">
        <v>-62.259999999999899</v>
      </c>
      <c r="M34" s="119">
        <v>-127.473931133747</v>
      </c>
      <c r="N34" s="2">
        <v>628.34</v>
      </c>
      <c r="O34" s="2">
        <v>738.92</v>
      </c>
      <c r="P34" s="17">
        <v>509.2</v>
      </c>
      <c r="Q34" s="2"/>
    </row>
    <row r="35" spans="3:17">
      <c r="E35" s="4"/>
      <c r="F35" s="15">
        <v>132.20696202531599</v>
      </c>
      <c r="G35" s="15">
        <v>138.84</v>
      </c>
      <c r="H35" s="15">
        <v>211.68</v>
      </c>
      <c r="K35" s="2">
        <v>2023</v>
      </c>
      <c r="L35" s="17">
        <v>42.4</v>
      </c>
      <c r="M35" s="120">
        <v>53.05</v>
      </c>
      <c r="N35" s="2">
        <v>755.47</v>
      </c>
      <c r="O35" s="2">
        <v>841.7</v>
      </c>
      <c r="P35" s="77">
        <v>941.4</v>
      </c>
      <c r="Q35" s="2"/>
    </row>
    <row r="36" spans="3:17">
      <c r="E36" s="4"/>
      <c r="F36" s="15">
        <v>121.18</v>
      </c>
      <c r="G36" s="15">
        <v>172.08</v>
      </c>
      <c r="H36" s="15">
        <v>272.92</v>
      </c>
      <c r="L36"/>
    </row>
    <row r="37" spans="3:17">
      <c r="E37" s="4"/>
      <c r="F37" s="15">
        <v>168.92</v>
      </c>
      <c r="G37" s="15">
        <v>170.02</v>
      </c>
      <c r="H37" s="4"/>
      <c r="L37"/>
    </row>
    <row r="38" spans="3:17">
      <c r="E38" s="4"/>
      <c r="F38" s="15">
        <v>232.18</v>
      </c>
      <c r="G38" s="15">
        <v>169.04</v>
      </c>
      <c r="H38" s="4"/>
      <c r="L38">
        <v>-92.608999999999995</v>
      </c>
      <c r="M38" s="3">
        <v>-262.12</v>
      </c>
    </row>
    <row r="39" spans="3:17">
      <c r="L39"/>
    </row>
    <row r="40" spans="3:17">
      <c r="L40"/>
      <c r="N40" s="3" t="s">
        <v>267</v>
      </c>
      <c r="O40" s="3" t="s">
        <v>268</v>
      </c>
    </row>
    <row r="41" spans="3:17">
      <c r="L41"/>
      <c r="N41" s="3">
        <v>2020</v>
      </c>
      <c r="O41" s="3">
        <v>2020</v>
      </c>
      <c r="P41" s="3">
        <v>2021</v>
      </c>
      <c r="Q41" s="3">
        <v>2021</v>
      </c>
    </row>
    <row r="42" spans="3:17">
      <c r="C42" t="s">
        <v>269</v>
      </c>
      <c r="D42">
        <v>2011</v>
      </c>
      <c r="E42" s="35">
        <v>18.850000000000001</v>
      </c>
      <c r="F42" s="35">
        <v>16.43</v>
      </c>
      <c r="G42" s="35">
        <v>14.31</v>
      </c>
      <c r="H42" s="35">
        <v>14.51</v>
      </c>
      <c r="I42" s="16">
        <v>11.96</v>
      </c>
      <c r="J42">
        <f t="shared" ref="J42:J43" si="5">E42+F42+G42+H42+I42</f>
        <v>76.06</v>
      </c>
      <c r="L42"/>
      <c r="N42" s="2">
        <v>-2.73</v>
      </c>
      <c r="O42" s="2">
        <v>-59.99</v>
      </c>
      <c r="P42" s="3">
        <v>-0.47</v>
      </c>
      <c r="Q42" s="3">
        <v>-39.71</v>
      </c>
    </row>
    <row r="43" spans="3:17">
      <c r="D43">
        <v>2011</v>
      </c>
      <c r="E43" s="35">
        <v>15.175000000000001</v>
      </c>
      <c r="F43" s="35">
        <v>14.820833333333301</v>
      </c>
      <c r="G43" s="35">
        <v>15.616666666666699</v>
      </c>
      <c r="H43" s="35">
        <v>13.8</v>
      </c>
      <c r="I43" s="35">
        <v>11.5833333333333</v>
      </c>
      <c r="J43">
        <f t="shared" si="5"/>
        <v>70.995833333333294</v>
      </c>
      <c r="K43" s="48">
        <f>(J43-J42)*2</f>
        <v>-10.1283333333334</v>
      </c>
      <c r="L43"/>
      <c r="N43" s="2">
        <v>1.59</v>
      </c>
      <c r="O43" s="2">
        <v>205.73</v>
      </c>
      <c r="P43" s="3">
        <v>-0.57999999999999996</v>
      </c>
      <c r="Q43" s="3">
        <v>1.32</v>
      </c>
    </row>
    <row r="44" spans="3:17">
      <c r="D44">
        <v>2012</v>
      </c>
      <c r="E44" s="35">
        <v>18.329999999999998</v>
      </c>
      <c r="F44" s="35">
        <v>17</v>
      </c>
      <c r="G44" s="35">
        <v>16.350000000000001</v>
      </c>
      <c r="H44" s="35">
        <v>14.33</v>
      </c>
      <c r="I44" s="35">
        <v>12.75</v>
      </c>
      <c r="J44" s="35">
        <v>10.33</v>
      </c>
      <c r="L44"/>
      <c r="N44" s="2">
        <v>354</v>
      </c>
      <c r="O44" s="2">
        <v>-372.27</v>
      </c>
      <c r="P44" s="3">
        <v>-0.36299999999999999</v>
      </c>
      <c r="Q44" s="3">
        <v>34.11</v>
      </c>
    </row>
    <row r="45" spans="3:17">
      <c r="E45" s="35">
        <v>17.55</v>
      </c>
      <c r="F45" s="35">
        <v>25.5</v>
      </c>
      <c r="G45" s="35">
        <v>24</v>
      </c>
      <c r="H45" s="35">
        <v>22</v>
      </c>
      <c r="I45" s="35">
        <v>15</v>
      </c>
      <c r="J45" s="35">
        <v>18</v>
      </c>
      <c r="K45" s="48">
        <f>(J45-J44)*2</f>
        <v>15.34</v>
      </c>
      <c r="L45"/>
      <c r="N45" s="2">
        <v>-0.23</v>
      </c>
      <c r="O45" s="2">
        <v>-371.09</v>
      </c>
      <c r="P45" s="3">
        <v>-1.23</v>
      </c>
      <c r="Q45" s="3">
        <v>-593.88</v>
      </c>
    </row>
    <row r="46" spans="3:17">
      <c r="E46">
        <v>10.090252757072401</v>
      </c>
      <c r="F46" t="e">
        <v>#N/A</v>
      </c>
      <c r="G46">
        <v>16.6061013936996</v>
      </c>
      <c r="H46">
        <v>16.017714142799399</v>
      </c>
      <c r="I46">
        <v>15.9087523818016</v>
      </c>
      <c r="L46"/>
      <c r="N46" s="2">
        <v>-353.6</v>
      </c>
      <c r="O46" s="2">
        <v>-384.09</v>
      </c>
      <c r="P46" s="3">
        <v>361.72</v>
      </c>
      <c r="Q46" s="3">
        <v>-592</v>
      </c>
    </row>
    <row r="47" spans="3:17">
      <c r="E47">
        <v>9.9595002830028498</v>
      </c>
      <c r="F47">
        <v>13</v>
      </c>
      <c r="G47">
        <v>16.301010549068501</v>
      </c>
      <c r="H47">
        <v>15.7780006527901</v>
      </c>
      <c r="I47">
        <v>15.7126232981682</v>
      </c>
      <c r="J47">
        <f t="shared" ref="J47:J67" si="6">E47+F47+G47+H47+I47</f>
        <v>70.751134783029599</v>
      </c>
      <c r="K47" s="48">
        <f>(J47-J46)*2</f>
        <v>141.502269566059</v>
      </c>
      <c r="N47" s="2">
        <v>-354.46</v>
      </c>
      <c r="O47" s="2">
        <v>-709.45</v>
      </c>
      <c r="P47" s="3">
        <v>-0.96</v>
      </c>
      <c r="Q47" s="3">
        <v>426.12</v>
      </c>
    </row>
    <row r="48" spans="3:17">
      <c r="N48" s="2">
        <v>420.86</v>
      </c>
      <c r="O48" s="2">
        <v>1925.81</v>
      </c>
      <c r="P48" s="3">
        <v>1425</v>
      </c>
      <c r="Q48" s="3">
        <v>2365.84</v>
      </c>
    </row>
    <row r="49" spans="4:17">
      <c r="E49">
        <v>10.090252757072401</v>
      </c>
      <c r="F49">
        <v>12.33</v>
      </c>
      <c r="G49">
        <v>16.6061013936996</v>
      </c>
      <c r="H49">
        <v>16.017714142799399</v>
      </c>
      <c r="I49">
        <v>15.9087523818016</v>
      </c>
      <c r="J49">
        <f t="shared" si="6"/>
        <v>70.952820675373005</v>
      </c>
      <c r="N49" s="2">
        <v>418.09</v>
      </c>
      <c r="O49" s="2">
        <v>1703.84</v>
      </c>
      <c r="P49" s="3">
        <v>-151.06</v>
      </c>
      <c r="Q49" s="3">
        <v>551.20000000000005</v>
      </c>
    </row>
    <row r="50" spans="4:17">
      <c r="E50" s="111">
        <v>29.44</v>
      </c>
      <c r="F50" s="111">
        <v>23.6</v>
      </c>
      <c r="G50" s="111">
        <v>25.67</v>
      </c>
      <c r="H50" s="112">
        <v>25.080651640892</v>
      </c>
      <c r="I50" s="112">
        <v>24.078213274478902</v>
      </c>
      <c r="J50">
        <f t="shared" si="6"/>
        <v>127.86886491537101</v>
      </c>
      <c r="K50" s="48">
        <f t="shared" ref="K50:K55" si="7">(J50-J49)*2</f>
        <v>113.832088479996</v>
      </c>
      <c r="N50" s="2">
        <v>21.39</v>
      </c>
      <c r="O50" s="2">
        <v>-387.91</v>
      </c>
      <c r="Q50" s="3">
        <v>551</v>
      </c>
    </row>
    <row r="51" spans="4:17">
      <c r="N51" s="2">
        <v>2.66</v>
      </c>
      <c r="O51" s="2">
        <v>-579.74</v>
      </c>
      <c r="Q51" s="3">
        <v>-513</v>
      </c>
    </row>
    <row r="52" spans="4:17">
      <c r="D52" t="s">
        <v>270</v>
      </c>
      <c r="E52" s="3">
        <v>8.3800000000000008</v>
      </c>
      <c r="F52" s="3"/>
      <c r="G52" s="3"/>
      <c r="J52">
        <f t="shared" si="6"/>
        <v>8.3800000000000008</v>
      </c>
      <c r="N52" s="2">
        <v>-1.56</v>
      </c>
      <c r="O52" s="2">
        <v>89.48</v>
      </c>
      <c r="Q52" s="3">
        <v>-95.5</v>
      </c>
    </row>
    <row r="53" spans="4:17">
      <c r="E53">
        <v>19.8</v>
      </c>
      <c r="H53" s="113"/>
      <c r="J53">
        <f t="shared" si="6"/>
        <v>19.8</v>
      </c>
      <c r="K53" s="48">
        <f t="shared" si="7"/>
        <v>22.84</v>
      </c>
      <c r="N53" s="2">
        <v>-0.92</v>
      </c>
      <c r="O53" s="2">
        <v>-107.33</v>
      </c>
      <c r="Q53" s="3">
        <v>-189</v>
      </c>
    </row>
    <row r="54" spans="4:17">
      <c r="D54">
        <v>2016.3</v>
      </c>
      <c r="E54">
        <v>15.86</v>
      </c>
      <c r="J54">
        <f t="shared" si="6"/>
        <v>15.86</v>
      </c>
    </row>
    <row r="55" spans="4:17">
      <c r="E55">
        <v>13.83</v>
      </c>
      <c r="J55">
        <f t="shared" si="6"/>
        <v>13.83</v>
      </c>
      <c r="K55" s="48">
        <f t="shared" si="7"/>
        <v>-4.0599999999999996</v>
      </c>
    </row>
    <row r="56" spans="4:17">
      <c r="D56">
        <v>2018</v>
      </c>
      <c r="E56" s="114">
        <v>14.01</v>
      </c>
      <c r="F56" s="114">
        <v>14.31</v>
      </c>
      <c r="G56" s="114">
        <v>27.02</v>
      </c>
      <c r="J56">
        <f t="shared" si="6"/>
        <v>55.34</v>
      </c>
    </row>
    <row r="57" spans="4:17">
      <c r="E57" s="115">
        <v>16.239999999999998</v>
      </c>
      <c r="F57" s="115">
        <v>12.19</v>
      </c>
      <c r="G57" s="115">
        <v>15.38</v>
      </c>
      <c r="J57">
        <f t="shared" si="6"/>
        <v>43.81</v>
      </c>
      <c r="K57" s="48">
        <f>(J57-J56)*2</f>
        <v>-23.06</v>
      </c>
    </row>
    <row r="58" spans="4:17">
      <c r="D58">
        <v>2020</v>
      </c>
      <c r="E58">
        <v>13.34</v>
      </c>
      <c r="F58">
        <v>11.68</v>
      </c>
      <c r="G58">
        <v>14</v>
      </c>
      <c r="H58">
        <v>13</v>
      </c>
      <c r="I58">
        <v>13</v>
      </c>
      <c r="J58">
        <f t="shared" si="6"/>
        <v>65.02</v>
      </c>
    </row>
    <row r="59" spans="4:17">
      <c r="E59" s="115">
        <v>13.16</v>
      </c>
      <c r="F59" s="115">
        <v>10.49</v>
      </c>
      <c r="G59" s="115">
        <v>13.44</v>
      </c>
      <c r="H59">
        <v>12</v>
      </c>
      <c r="I59">
        <v>12</v>
      </c>
      <c r="J59">
        <f t="shared" si="6"/>
        <v>61.09</v>
      </c>
      <c r="K59" s="48">
        <f>(J59-J58)*2</f>
        <v>-7.86</v>
      </c>
    </row>
    <row r="60" spans="4:17">
      <c r="D60">
        <v>2021</v>
      </c>
      <c r="E60" s="115">
        <v>13.16</v>
      </c>
      <c r="F60" s="115">
        <v>10.49</v>
      </c>
      <c r="G60" s="115">
        <v>13.44</v>
      </c>
      <c r="H60">
        <v>10</v>
      </c>
      <c r="I60">
        <v>10</v>
      </c>
      <c r="J60">
        <f t="shared" si="6"/>
        <v>57.09</v>
      </c>
    </row>
    <row r="61" spans="4:17">
      <c r="E61" s="115">
        <v>15.59</v>
      </c>
      <c r="F61" s="115">
        <v>16.79</v>
      </c>
      <c r="G61" s="115">
        <v>22.19</v>
      </c>
      <c r="H61">
        <v>16</v>
      </c>
      <c r="I61">
        <v>16</v>
      </c>
      <c r="J61">
        <f t="shared" si="6"/>
        <v>86.57</v>
      </c>
      <c r="K61" s="48">
        <f>(J61-J60)*2</f>
        <v>58.96</v>
      </c>
    </row>
    <row r="62" spans="4:17">
      <c r="D62">
        <v>2022</v>
      </c>
      <c r="E62" s="115">
        <v>15.59</v>
      </c>
      <c r="F62" s="115">
        <v>16.79</v>
      </c>
      <c r="G62" s="115">
        <v>22.19</v>
      </c>
      <c r="H62" s="115">
        <v>16.79</v>
      </c>
      <c r="I62" s="115">
        <v>16.79</v>
      </c>
      <c r="J62">
        <f t="shared" si="6"/>
        <v>88.15</v>
      </c>
    </row>
    <row r="63" spans="4:17">
      <c r="E63" s="115">
        <v>13.6</v>
      </c>
      <c r="F63" s="115">
        <v>10.029999999999999</v>
      </c>
      <c r="G63" s="115">
        <v>13.33</v>
      </c>
      <c r="H63" s="115">
        <v>10.029999999999999</v>
      </c>
      <c r="I63" s="115">
        <v>10.029999999999999</v>
      </c>
      <c r="J63">
        <f t="shared" si="6"/>
        <v>57.02</v>
      </c>
      <c r="K63" s="48">
        <f>(J63-J62)*2</f>
        <v>-62.259999999999899</v>
      </c>
    </row>
    <row r="64" spans="4:17">
      <c r="D64">
        <v>2023</v>
      </c>
      <c r="E64" s="115">
        <v>13.6</v>
      </c>
      <c r="F64" s="115">
        <v>10.029999999999999</v>
      </c>
      <c r="G64" s="115">
        <v>13.33</v>
      </c>
      <c r="H64" s="115">
        <v>13.33</v>
      </c>
      <c r="I64" s="115">
        <v>13.33</v>
      </c>
      <c r="J64">
        <f t="shared" si="6"/>
        <v>63.62</v>
      </c>
    </row>
    <row r="65" spans="3:11">
      <c r="E65" s="115">
        <v>19.45</v>
      </c>
      <c r="F65" s="115">
        <v>14.1</v>
      </c>
      <c r="G65" s="115">
        <v>17.09</v>
      </c>
      <c r="H65" s="115">
        <v>17.09</v>
      </c>
      <c r="I65" s="115">
        <v>17.09</v>
      </c>
      <c r="J65">
        <f t="shared" si="6"/>
        <v>84.82</v>
      </c>
      <c r="K65" s="48">
        <f>(J65-J64)*2</f>
        <v>42.4</v>
      </c>
    </row>
    <row r="66" spans="3:11">
      <c r="C66" t="s">
        <v>268</v>
      </c>
      <c r="D66">
        <v>2011</v>
      </c>
      <c r="E66" s="35">
        <v>25.6280452013016</v>
      </c>
      <c r="F66" s="35">
        <v>29.921096563339201</v>
      </c>
      <c r="G66" s="35">
        <v>25.74</v>
      </c>
      <c r="H66" s="35">
        <v>21.33</v>
      </c>
      <c r="I66" s="35">
        <v>16.584308445453601</v>
      </c>
      <c r="J66">
        <f t="shared" si="6"/>
        <v>119.203450210094</v>
      </c>
    </row>
    <row r="67" spans="3:11">
      <c r="E67" s="35">
        <v>22.3125</v>
      </c>
      <c r="F67" s="35">
        <v>20.0416666666667</v>
      </c>
      <c r="G67" s="35">
        <v>21.35</v>
      </c>
      <c r="H67" s="35">
        <v>17.912500000000001</v>
      </c>
      <c r="I67" s="35">
        <v>18.954166666666701</v>
      </c>
      <c r="J67">
        <f t="shared" si="6"/>
        <v>100.570833333333</v>
      </c>
      <c r="K67" s="48">
        <f>(J67-J66)*2</f>
        <v>-37.265233753521997</v>
      </c>
    </row>
    <row r="68" spans="3:11">
      <c r="D68">
        <v>2012</v>
      </c>
      <c r="E68">
        <v>23.175000000000001</v>
      </c>
      <c r="F68">
        <v>20.725000000000001</v>
      </c>
      <c r="G68">
        <v>21.725000000000001</v>
      </c>
      <c r="H68">
        <v>17.795833333333299</v>
      </c>
      <c r="I68">
        <v>21.316666666666698</v>
      </c>
      <c r="J68">
        <f t="shared" ref="J68:J73" si="8">E68+F68+G68+H68+I68</f>
        <v>104.7375</v>
      </c>
    </row>
    <row r="69" spans="3:11">
      <c r="E69">
        <v>14.679166666666699</v>
      </c>
      <c r="F69">
        <v>19.254166666666698</v>
      </c>
      <c r="G69">
        <v>17.195833333333301</v>
      </c>
      <c r="H69">
        <v>17.600000000000001</v>
      </c>
      <c r="I69">
        <v>18</v>
      </c>
      <c r="J69">
        <f t="shared" si="8"/>
        <v>86.7291666666667</v>
      </c>
      <c r="K69" s="48">
        <f t="shared" ref="K69:K73" si="9">(J69-J68)*2</f>
        <v>-36.016666666666602</v>
      </c>
    </row>
    <row r="70" spans="3:11">
      <c r="D70">
        <v>2013</v>
      </c>
      <c r="E70">
        <v>14.679166666666699</v>
      </c>
      <c r="F70">
        <v>19.254166666666698</v>
      </c>
      <c r="G70">
        <v>17.195833333333301</v>
      </c>
      <c r="H70">
        <v>17.600000000000001</v>
      </c>
      <c r="I70">
        <v>18</v>
      </c>
      <c r="J70">
        <f t="shared" si="8"/>
        <v>86.7291666666667</v>
      </c>
    </row>
    <row r="71" spans="3:11">
      <c r="E71">
        <v>14.216666666666701</v>
      </c>
      <c r="F71">
        <v>15.116666666666699</v>
      </c>
      <c r="G71">
        <v>12.275</v>
      </c>
      <c r="H71">
        <v>12.8</v>
      </c>
      <c r="I71">
        <v>13.304166666666699</v>
      </c>
      <c r="J71">
        <f t="shared" si="8"/>
        <v>67.712500000000105</v>
      </c>
      <c r="K71" s="48">
        <f t="shared" si="9"/>
        <v>-38.033333333333204</v>
      </c>
    </row>
    <row r="72" spans="3:11">
      <c r="D72">
        <v>2014</v>
      </c>
      <c r="E72">
        <v>14.216666666666701</v>
      </c>
      <c r="F72">
        <v>15.116666666666699</v>
      </c>
      <c r="G72">
        <v>12.275</v>
      </c>
      <c r="H72">
        <v>12.8</v>
      </c>
      <c r="I72">
        <v>13.304166666666699</v>
      </c>
      <c r="J72">
        <f t="shared" si="8"/>
        <v>67.712500000000105</v>
      </c>
      <c r="K72" s="48"/>
    </row>
    <row r="73" spans="3:11">
      <c r="E73">
        <v>9.1677999999999997</v>
      </c>
      <c r="F73">
        <v>10.0091</v>
      </c>
      <c r="G73">
        <v>11.6548</v>
      </c>
      <c r="H73">
        <v>10.700699999999999</v>
      </c>
      <c r="I73">
        <v>8.0267999999999997</v>
      </c>
      <c r="J73">
        <f t="shared" si="8"/>
        <v>49.559199999999997</v>
      </c>
      <c r="K73" s="48">
        <f t="shared" si="9"/>
        <v>-36.306600000000202</v>
      </c>
    </row>
    <row r="74" spans="3:11">
      <c r="D74" t="s">
        <v>270</v>
      </c>
      <c r="E74" s="121">
        <v>9.1677999999999997</v>
      </c>
      <c r="F74" s="121">
        <v>10.0091</v>
      </c>
      <c r="G74" s="121">
        <v>11.6548</v>
      </c>
      <c r="H74" s="121">
        <v>10.700699999999999</v>
      </c>
      <c r="I74" s="121">
        <v>8.0267999999999997</v>
      </c>
      <c r="J74">
        <f t="shared" ref="J74:J81" si="10">E74+F74+G74+H74+I74</f>
        <v>49.559199999999997</v>
      </c>
    </row>
    <row r="75" spans="3:11">
      <c r="E75" s="121">
        <v>12.945399999999999</v>
      </c>
      <c r="F75" s="121">
        <v>14.9297</v>
      </c>
      <c r="G75" s="121">
        <v>13.4704</v>
      </c>
      <c r="H75" s="121">
        <v>15.098599999999999</v>
      </c>
      <c r="I75" s="121">
        <v>14.205299999999999</v>
      </c>
      <c r="J75">
        <f t="shared" si="10"/>
        <v>70.6494</v>
      </c>
      <c r="K75" s="48">
        <f t="shared" ref="K75:K79" si="11">(J75-J74)*2</f>
        <v>42.180399999999999</v>
      </c>
    </row>
    <row r="76" spans="3:11">
      <c r="D76">
        <v>2016</v>
      </c>
      <c r="E76" s="121">
        <v>12.945399999999999</v>
      </c>
      <c r="F76" s="121">
        <v>14.9297</v>
      </c>
      <c r="G76" s="121">
        <v>13.4704</v>
      </c>
      <c r="H76" s="121">
        <v>15.098599999999999</v>
      </c>
      <c r="I76" s="121">
        <v>14.205299999999999</v>
      </c>
      <c r="J76">
        <f t="shared" si="10"/>
        <v>70.6494</v>
      </c>
    </row>
    <row r="77" spans="3:11">
      <c r="E77" s="121">
        <v>13.121</v>
      </c>
      <c r="F77" s="121">
        <v>13.208600000000001</v>
      </c>
      <c r="G77" s="121">
        <v>12.4595</v>
      </c>
      <c r="H77" s="121">
        <v>14.972</v>
      </c>
      <c r="I77" s="121">
        <v>13.6877</v>
      </c>
      <c r="J77">
        <f t="shared" si="10"/>
        <v>67.448800000000006</v>
      </c>
      <c r="K77" s="48">
        <f t="shared" si="11"/>
        <v>-6.4011999999999896</v>
      </c>
    </row>
    <row r="78" spans="3:11">
      <c r="D78">
        <v>2017</v>
      </c>
      <c r="E78" s="122">
        <v>13.121</v>
      </c>
      <c r="F78" s="122">
        <v>13.208600000000001</v>
      </c>
      <c r="G78" s="122">
        <v>12.4595</v>
      </c>
      <c r="H78" s="122">
        <v>14.972</v>
      </c>
      <c r="I78" s="122">
        <v>13.6877</v>
      </c>
      <c r="J78">
        <f t="shared" si="10"/>
        <v>67.448800000000006</v>
      </c>
    </row>
    <row r="79" spans="3:11">
      <c r="E79" s="122">
        <v>14.8026</v>
      </c>
      <c r="F79" s="122">
        <v>14.972</v>
      </c>
      <c r="G79" s="122">
        <v>11.5646</v>
      </c>
      <c r="H79" s="122">
        <v>12.725099999999999</v>
      </c>
      <c r="I79" s="122">
        <v>13.513999999999999</v>
      </c>
      <c r="J79">
        <f t="shared" si="10"/>
        <v>67.578299999999999</v>
      </c>
      <c r="K79" s="48">
        <f t="shared" si="11"/>
        <v>0.25899999999998602</v>
      </c>
    </row>
    <row r="80" spans="3:11">
      <c r="D80">
        <v>2018</v>
      </c>
      <c r="E80" s="123">
        <v>13.5241079330444</v>
      </c>
      <c r="J80">
        <f t="shared" si="10"/>
        <v>13.5241079330444</v>
      </c>
    </row>
    <row r="81" spans="4:15">
      <c r="E81">
        <v>13.4268951416016</v>
      </c>
      <c r="J81">
        <f t="shared" si="10"/>
        <v>13.4268951416016</v>
      </c>
      <c r="K81" s="48">
        <f>(J81-J80)*2</f>
        <v>-0.1944255828856</v>
      </c>
      <c r="L81" s="3">
        <f>K81*5</f>
        <v>-0.97212791442799995</v>
      </c>
    </row>
    <row r="82" spans="4:15">
      <c r="D82">
        <v>2020</v>
      </c>
      <c r="J82">
        <f t="shared" ref="J82:J89" si="12">E82+F82+G82+H82+I82</f>
        <v>0</v>
      </c>
    </row>
    <row r="83" spans="4:15">
      <c r="D83" t="s">
        <v>271</v>
      </c>
      <c r="E83">
        <v>8.2161292433738708</v>
      </c>
      <c r="F83">
        <v>11.5</v>
      </c>
      <c r="G83">
        <v>14.8409381508827</v>
      </c>
      <c r="H83">
        <v>15.080651640892</v>
      </c>
      <c r="I83">
        <v>14.0782132744789</v>
      </c>
      <c r="J83">
        <f t="shared" si="12"/>
        <v>63.715932309627497</v>
      </c>
      <c r="K83" s="48">
        <f>(J83-J82)*2</f>
        <v>127.43186461925499</v>
      </c>
      <c r="O83"/>
    </row>
    <row r="84" spans="4:15">
      <c r="D84">
        <v>2021</v>
      </c>
      <c r="E84">
        <v>8.2161292433738708</v>
      </c>
      <c r="F84">
        <v>11.5</v>
      </c>
      <c r="G84">
        <v>14.8409381508827</v>
      </c>
      <c r="H84">
        <v>15.080651640892</v>
      </c>
      <c r="I84">
        <v>14.0782132744789</v>
      </c>
      <c r="J84">
        <f t="shared" si="12"/>
        <v>63.715932309627497</v>
      </c>
      <c r="K84" s="48"/>
    </row>
    <row r="85" spans="4:15">
      <c r="E85" s="124">
        <v>22.075927257537799</v>
      </c>
      <c r="F85">
        <v>25.5</v>
      </c>
      <c r="G85" s="124">
        <v>30.073639750480702</v>
      </c>
      <c r="H85" s="124">
        <v>30.2697688341141</v>
      </c>
      <c r="I85" s="124">
        <v>28.112348914146398</v>
      </c>
      <c r="J85">
        <f t="shared" si="12"/>
        <v>136.03168475627899</v>
      </c>
      <c r="K85" s="48">
        <f t="shared" ref="K85:K89" si="13">(J85-J84)*2</f>
        <v>144.631504893303</v>
      </c>
    </row>
    <row r="86" spans="4:15">
      <c r="D86">
        <v>2022</v>
      </c>
      <c r="E86" s="124">
        <v>22.075927257537799</v>
      </c>
      <c r="F86">
        <v>25.5</v>
      </c>
      <c r="G86" s="124">
        <v>30.073639750480702</v>
      </c>
      <c r="H86" s="124">
        <v>30.2697688341141</v>
      </c>
      <c r="I86" s="124">
        <v>28.112348914146398</v>
      </c>
      <c r="J86">
        <f t="shared" si="12"/>
        <v>136.03168475627899</v>
      </c>
      <c r="K86" s="48"/>
    </row>
    <row r="87" spans="4:15">
      <c r="E87">
        <v>10.090252757072401</v>
      </c>
      <c r="F87">
        <v>13.5</v>
      </c>
      <c r="G87">
        <v>16.6061013936996</v>
      </c>
      <c r="H87">
        <v>16.017714142799399</v>
      </c>
      <c r="I87">
        <v>15.9087523818016</v>
      </c>
      <c r="J87">
        <f t="shared" si="12"/>
        <v>72.122820675373006</v>
      </c>
      <c r="K87" s="48">
        <f t="shared" si="13"/>
        <v>-127.817728161812</v>
      </c>
    </row>
    <row r="88" spans="4:15">
      <c r="D88">
        <v>2023</v>
      </c>
      <c r="E88">
        <v>10.090252757072401</v>
      </c>
      <c r="F88">
        <v>13.5</v>
      </c>
      <c r="G88">
        <v>16.6061013936996</v>
      </c>
      <c r="H88">
        <v>16.017714142799399</v>
      </c>
      <c r="I88">
        <v>15.9087523818016</v>
      </c>
      <c r="J88">
        <f t="shared" si="12"/>
        <v>72.122820675373006</v>
      </c>
      <c r="K88" s="48"/>
    </row>
    <row r="89" spans="4:15">
      <c r="E89" s="125">
        <v>15.945399999999999</v>
      </c>
      <c r="F89" s="125">
        <v>18.9297</v>
      </c>
      <c r="G89" s="125">
        <v>24.470400000000001</v>
      </c>
      <c r="H89" s="125">
        <v>20.098600000000001</v>
      </c>
      <c r="I89" s="125">
        <v>19.205300000000001</v>
      </c>
      <c r="J89">
        <f t="shared" si="12"/>
        <v>98.6494</v>
      </c>
      <c r="K89" s="48">
        <f t="shared" si="13"/>
        <v>53.053158649254001</v>
      </c>
    </row>
    <row r="91" spans="4:15">
      <c r="E91" s="126"/>
      <c r="F91" s="121"/>
      <c r="G91" s="126"/>
      <c r="H91" s="126"/>
      <c r="I91" s="126"/>
    </row>
  </sheetData>
  <phoneticPr fontId="4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3"/>
  <sheetViews>
    <sheetView workbookViewId="0">
      <selection activeCell="H26" sqref="H26"/>
    </sheetView>
  </sheetViews>
  <sheetFormatPr defaultColWidth="8.875" defaultRowHeight="13.5"/>
  <cols>
    <col min="1" max="1" width="8.875" style="92"/>
    <col min="2" max="2" width="10" style="49" customWidth="1"/>
    <col min="3" max="3" width="8.875" style="18"/>
    <col min="4" max="4" width="12.875"/>
    <col min="5" max="5" width="11.5" customWidth="1"/>
    <col min="6" max="6" width="13.375" customWidth="1"/>
    <col min="8" max="8" width="12.625" customWidth="1"/>
    <col min="9" max="9" width="10.625" customWidth="1"/>
  </cols>
  <sheetData>
    <row r="1" spans="1:5">
      <c r="A1" s="93" t="s">
        <v>178</v>
      </c>
      <c r="B1" s="18" t="s">
        <v>178</v>
      </c>
      <c r="C1" s="60" t="s">
        <v>213</v>
      </c>
      <c r="D1" s="2" t="s">
        <v>272</v>
      </c>
      <c r="E1" s="2" t="s">
        <v>273</v>
      </c>
    </row>
    <row r="2" spans="1:5">
      <c r="A2" s="93">
        <v>5</v>
      </c>
      <c r="B2" s="18"/>
      <c r="C2" s="60">
        <v>0</v>
      </c>
      <c r="D2" s="4"/>
      <c r="E2" s="4"/>
    </row>
    <row r="3" spans="1:5">
      <c r="A3" s="93"/>
      <c r="B3" s="18"/>
      <c r="C3" s="60">
        <v>0</v>
      </c>
      <c r="D3" s="2"/>
      <c r="E3" s="4"/>
    </row>
    <row r="4" spans="1:5">
      <c r="A4" s="93"/>
      <c r="B4" s="18"/>
      <c r="C4" s="60">
        <v>0</v>
      </c>
      <c r="D4" s="4"/>
      <c r="E4" s="4"/>
    </row>
    <row r="5" spans="1:5">
      <c r="A5" s="93"/>
      <c r="B5" s="18"/>
      <c r="C5" s="60">
        <v>0</v>
      </c>
      <c r="D5" s="4"/>
      <c r="E5" s="4"/>
    </row>
    <row r="6" spans="1:5">
      <c r="A6" s="93"/>
      <c r="B6" s="18"/>
      <c r="C6" s="60">
        <v>0</v>
      </c>
      <c r="D6" s="4"/>
      <c r="E6" s="4"/>
    </row>
    <row r="7" spans="1:5">
      <c r="A7" s="94"/>
      <c r="B7" s="18"/>
      <c r="C7" s="60">
        <v>0</v>
      </c>
      <c r="D7" s="4"/>
      <c r="E7" s="4"/>
    </row>
    <row r="8" spans="1:5">
      <c r="A8" s="94"/>
      <c r="B8" s="18"/>
      <c r="C8" s="60">
        <v>0</v>
      </c>
      <c r="D8" s="4"/>
      <c r="E8" s="4"/>
    </row>
    <row r="9" spans="1:5">
      <c r="A9" s="94">
        <v>6.22</v>
      </c>
      <c r="B9" s="18">
        <v>2011</v>
      </c>
      <c r="C9" s="60">
        <v>69.8</v>
      </c>
      <c r="D9" s="4">
        <v>22</v>
      </c>
      <c r="E9" s="4">
        <v>18.3</v>
      </c>
    </row>
    <row r="10" spans="1:5">
      <c r="A10" s="94"/>
      <c r="B10" s="18"/>
      <c r="C10" s="60">
        <v>0</v>
      </c>
    </row>
    <row r="11" spans="1:5">
      <c r="A11" s="94"/>
      <c r="B11" s="18"/>
      <c r="C11" s="60">
        <v>0</v>
      </c>
      <c r="D11" s="4"/>
      <c r="E11" s="4"/>
    </row>
    <row r="12" spans="1:5">
      <c r="A12" s="94"/>
      <c r="B12" s="18"/>
      <c r="C12" s="60">
        <v>0</v>
      </c>
      <c r="D12" s="4"/>
      <c r="E12" s="4"/>
    </row>
    <row r="13" spans="1:5">
      <c r="A13" s="94">
        <v>7.3</v>
      </c>
      <c r="B13" s="18"/>
      <c r="C13" s="60">
        <v>47.7</v>
      </c>
      <c r="D13" s="4">
        <v>15</v>
      </c>
      <c r="E13" s="4">
        <v>9.8000000000000007</v>
      </c>
    </row>
    <row r="14" spans="1:5">
      <c r="A14" s="94"/>
      <c r="B14" s="18"/>
      <c r="C14" s="60">
        <v>0</v>
      </c>
      <c r="D14" s="4"/>
      <c r="E14" s="4"/>
    </row>
    <row r="15" spans="1:5">
      <c r="A15" s="94"/>
      <c r="B15" s="18"/>
      <c r="C15" s="60">
        <v>11</v>
      </c>
    </row>
    <row r="16" spans="1:5">
      <c r="A16" s="94"/>
      <c r="B16" s="18"/>
      <c r="C16" s="60">
        <v>0</v>
      </c>
      <c r="D16" s="4"/>
      <c r="E16" s="4"/>
    </row>
    <row r="17" spans="1:5">
      <c r="A17" s="94"/>
      <c r="B17" s="18"/>
      <c r="C17" s="60">
        <v>0</v>
      </c>
      <c r="D17" s="4"/>
      <c r="E17" s="4"/>
    </row>
    <row r="18" spans="1:5">
      <c r="A18" s="94"/>
      <c r="B18" s="18"/>
      <c r="C18" s="60">
        <v>0</v>
      </c>
      <c r="D18" s="4"/>
      <c r="E18" s="4"/>
    </row>
    <row r="19" spans="1:5">
      <c r="A19" s="94">
        <v>8.26</v>
      </c>
      <c r="B19" s="18"/>
      <c r="C19" s="60">
        <v>71.400000000000006</v>
      </c>
      <c r="D19" s="4">
        <v>26.8</v>
      </c>
      <c r="E19" s="4">
        <v>20.8</v>
      </c>
    </row>
    <row r="20" spans="1:5">
      <c r="A20" s="94"/>
      <c r="B20" s="18"/>
      <c r="C20" s="60">
        <v>0</v>
      </c>
    </row>
    <row r="21" spans="1:5">
      <c r="A21" s="94"/>
      <c r="B21" s="18"/>
      <c r="C21" s="60">
        <v>0</v>
      </c>
      <c r="D21" s="4"/>
      <c r="E21" s="4"/>
    </row>
    <row r="22" spans="1:5">
      <c r="A22" s="94"/>
      <c r="B22" s="18"/>
      <c r="C22" s="60">
        <v>0</v>
      </c>
      <c r="D22" s="4"/>
      <c r="E22" s="4"/>
    </row>
    <row r="23" spans="1:5">
      <c r="A23" s="94"/>
      <c r="B23" s="18"/>
      <c r="C23" s="60">
        <v>5</v>
      </c>
      <c r="D23" s="4"/>
      <c r="E23" s="4"/>
    </row>
    <row r="24" spans="1:5">
      <c r="A24" s="94">
        <v>9</v>
      </c>
      <c r="B24" s="18"/>
      <c r="C24" s="60">
        <v>0</v>
      </c>
      <c r="D24" s="4"/>
      <c r="E24" s="4"/>
    </row>
    <row r="25" spans="1:5">
      <c r="A25" s="94"/>
      <c r="B25" s="18"/>
      <c r="C25" s="60">
        <v>0</v>
      </c>
      <c r="D25" s="4"/>
      <c r="E25" s="4"/>
    </row>
    <row r="26" spans="1:5">
      <c r="A26" s="94"/>
      <c r="B26" s="18"/>
      <c r="C26" s="60">
        <v>0</v>
      </c>
      <c r="D26" s="4"/>
      <c r="E26" s="4"/>
    </row>
    <row r="27" spans="1:5">
      <c r="A27" s="94"/>
      <c r="B27" s="18"/>
      <c r="C27" s="60">
        <v>0</v>
      </c>
      <c r="D27" s="4"/>
      <c r="E27" s="4"/>
    </row>
    <row r="28" spans="1:5">
      <c r="A28" s="94"/>
      <c r="B28" s="18"/>
      <c r="C28" s="60">
        <v>0</v>
      </c>
      <c r="D28" s="4"/>
      <c r="E28" s="4"/>
    </row>
    <row r="29" spans="1:5">
      <c r="A29" s="94"/>
      <c r="B29" s="18"/>
      <c r="C29" s="60">
        <v>0</v>
      </c>
      <c r="D29" s="4"/>
      <c r="E29" s="4"/>
    </row>
    <row r="30" spans="1:5">
      <c r="A30" s="94"/>
      <c r="B30" s="18"/>
      <c r="C30" s="60">
        <v>0</v>
      </c>
      <c r="D30" s="4"/>
      <c r="E30" s="4"/>
    </row>
    <row r="31" spans="1:5">
      <c r="A31" s="94"/>
      <c r="B31" s="18"/>
      <c r="C31" s="60">
        <v>0</v>
      </c>
      <c r="D31" s="4"/>
      <c r="E31" s="4"/>
    </row>
    <row r="32" spans="1:5">
      <c r="A32" s="94">
        <v>5</v>
      </c>
      <c r="B32" s="18"/>
      <c r="C32" s="60">
        <v>0</v>
      </c>
      <c r="D32" s="4"/>
      <c r="E32" s="4"/>
    </row>
    <row r="33" spans="1:5">
      <c r="A33" s="94"/>
      <c r="B33" s="18"/>
      <c r="C33" s="60">
        <v>0</v>
      </c>
      <c r="D33" s="4"/>
      <c r="E33" s="4"/>
    </row>
    <row r="34" spans="1:5">
      <c r="A34" s="94"/>
      <c r="B34" s="18"/>
      <c r="C34" s="60">
        <v>0</v>
      </c>
      <c r="D34" s="4"/>
      <c r="E34" s="4"/>
    </row>
    <row r="35" spans="1:5">
      <c r="A35" s="94"/>
      <c r="B35" s="18"/>
      <c r="C35" s="60">
        <v>0</v>
      </c>
      <c r="D35" s="4"/>
      <c r="E35" s="4"/>
    </row>
    <row r="36" spans="1:5">
      <c r="A36" s="94"/>
      <c r="B36" s="18"/>
      <c r="C36" s="60">
        <v>0</v>
      </c>
      <c r="D36" s="4"/>
      <c r="E36" s="4"/>
    </row>
    <row r="37" spans="1:5">
      <c r="A37" s="94">
        <v>6</v>
      </c>
      <c r="B37" s="18">
        <v>2012</v>
      </c>
      <c r="C37" s="60">
        <v>0</v>
      </c>
      <c r="D37" s="4"/>
      <c r="E37" s="4"/>
    </row>
    <row r="38" spans="1:5">
      <c r="A38" s="94"/>
      <c r="B38" s="18"/>
      <c r="C38" s="60">
        <v>0</v>
      </c>
      <c r="D38" s="4"/>
      <c r="E38" s="4"/>
    </row>
    <row r="39" spans="1:5">
      <c r="A39" s="94"/>
      <c r="B39" s="18"/>
      <c r="C39" s="60">
        <v>0</v>
      </c>
      <c r="D39" s="4"/>
      <c r="E39" s="4"/>
    </row>
    <row r="40" spans="1:5">
      <c r="A40" s="94"/>
      <c r="B40" s="18"/>
      <c r="C40" s="60">
        <v>0</v>
      </c>
      <c r="D40" s="4"/>
      <c r="E40" s="4"/>
    </row>
    <row r="41" spans="1:5">
      <c r="A41" s="94">
        <v>7.8</v>
      </c>
      <c r="B41" s="18"/>
      <c r="C41" s="60">
        <v>61.6</v>
      </c>
      <c r="D41" s="4">
        <v>20</v>
      </c>
      <c r="E41" s="4">
        <v>15</v>
      </c>
    </row>
    <row r="42" spans="1:5">
      <c r="A42" s="94"/>
      <c r="B42" s="18"/>
      <c r="C42" s="60">
        <v>0</v>
      </c>
      <c r="D42" s="4"/>
      <c r="E42" s="4"/>
    </row>
    <row r="43" spans="1:5">
      <c r="A43" s="94"/>
      <c r="B43" s="18"/>
      <c r="C43" s="60">
        <v>0</v>
      </c>
    </row>
    <row r="44" spans="1:5">
      <c r="A44" s="94"/>
      <c r="B44" s="18"/>
      <c r="C44" s="60">
        <v>0</v>
      </c>
      <c r="D44" s="4"/>
      <c r="E44" s="4"/>
    </row>
    <row r="45" spans="1:5">
      <c r="A45" s="94"/>
      <c r="B45" s="18"/>
      <c r="C45" s="60">
        <v>0</v>
      </c>
      <c r="D45" s="4"/>
      <c r="E45" s="4"/>
    </row>
    <row r="46" spans="1:5">
      <c r="A46" s="94">
        <v>7.21</v>
      </c>
      <c r="B46" s="18"/>
      <c r="C46" s="60">
        <v>164.8</v>
      </c>
      <c r="D46" s="4">
        <v>48</v>
      </c>
      <c r="E46" s="4">
        <v>41</v>
      </c>
    </row>
    <row r="47" spans="1:5">
      <c r="A47" s="94"/>
      <c r="B47" s="18"/>
      <c r="C47" s="60">
        <v>0</v>
      </c>
      <c r="D47" s="4"/>
      <c r="E47" s="4"/>
    </row>
    <row r="48" spans="1:5">
      <c r="A48" s="94"/>
      <c r="B48" s="18"/>
      <c r="C48" s="60">
        <v>0</v>
      </c>
      <c r="D48" s="4"/>
      <c r="E48" s="4"/>
    </row>
    <row r="49" spans="1:5">
      <c r="A49" s="94"/>
      <c r="B49" s="18"/>
      <c r="C49" s="60">
        <v>0</v>
      </c>
      <c r="D49" s="4"/>
      <c r="E49" s="4"/>
    </row>
    <row r="50" spans="1:5">
      <c r="A50" s="94">
        <v>8</v>
      </c>
      <c r="B50" s="18"/>
      <c r="C50" s="60">
        <v>0</v>
      </c>
      <c r="D50" s="4"/>
      <c r="E50" s="4"/>
    </row>
    <row r="51" spans="1:5">
      <c r="A51" s="94"/>
      <c r="B51" s="18"/>
      <c r="C51" s="60">
        <v>0</v>
      </c>
      <c r="D51" s="4"/>
      <c r="E51" s="4"/>
    </row>
    <row r="52" spans="1:5">
      <c r="A52" s="94"/>
      <c r="B52" s="18"/>
      <c r="C52" s="60">
        <v>0</v>
      </c>
      <c r="D52" s="4"/>
      <c r="E52" s="4"/>
    </row>
    <row r="53" spans="1:5">
      <c r="A53" s="94"/>
      <c r="B53" s="18"/>
      <c r="C53" s="60">
        <v>0</v>
      </c>
      <c r="D53" s="4"/>
      <c r="E53" s="4"/>
    </row>
    <row r="54" spans="1:5">
      <c r="A54" s="94">
        <v>9.1</v>
      </c>
      <c r="B54" s="18"/>
      <c r="C54" s="60">
        <v>97.6</v>
      </c>
      <c r="D54" s="4">
        <v>35</v>
      </c>
      <c r="E54" s="4">
        <v>24.8</v>
      </c>
    </row>
    <row r="55" spans="1:5">
      <c r="A55" s="94"/>
      <c r="B55" s="18"/>
      <c r="C55" s="60">
        <v>0</v>
      </c>
      <c r="D55" s="4"/>
      <c r="E55" s="4"/>
    </row>
    <row r="56" spans="1:5">
      <c r="A56" s="94"/>
      <c r="B56" s="18"/>
      <c r="C56" s="60">
        <v>0</v>
      </c>
    </row>
    <row r="57" spans="1:5">
      <c r="A57" s="94"/>
      <c r="B57" s="18"/>
      <c r="C57" s="60">
        <v>0</v>
      </c>
      <c r="D57" s="4"/>
      <c r="E57" s="4"/>
    </row>
    <row r="58" spans="1:5">
      <c r="A58" s="94"/>
      <c r="B58" s="18"/>
      <c r="C58" s="60">
        <v>0</v>
      </c>
      <c r="D58" s="4"/>
      <c r="E58" s="4"/>
    </row>
    <row r="59" spans="1:5">
      <c r="A59" s="94"/>
      <c r="B59" s="18"/>
      <c r="C59" s="60">
        <v>0</v>
      </c>
      <c r="D59" s="4"/>
      <c r="E59" s="4"/>
    </row>
    <row r="60" spans="1:5">
      <c r="A60" s="94"/>
      <c r="B60" s="18"/>
      <c r="C60" s="60">
        <v>0</v>
      </c>
      <c r="D60" s="4"/>
      <c r="E60" s="4"/>
    </row>
    <row r="61" spans="1:5">
      <c r="A61" s="94"/>
      <c r="B61" s="18"/>
      <c r="C61" s="60">
        <v>0</v>
      </c>
      <c r="D61" s="4"/>
      <c r="E61" s="4"/>
    </row>
    <row r="62" spans="1:5">
      <c r="A62" s="94">
        <v>5</v>
      </c>
      <c r="B62" s="18"/>
      <c r="C62" s="60">
        <v>0</v>
      </c>
      <c r="D62" s="4"/>
      <c r="E62" s="4"/>
    </row>
    <row r="63" spans="1:5">
      <c r="A63" s="94"/>
      <c r="B63" s="18"/>
      <c r="C63" s="60">
        <v>0</v>
      </c>
      <c r="D63" s="4"/>
      <c r="E63" s="4"/>
    </row>
    <row r="64" spans="1:5">
      <c r="A64" s="94"/>
      <c r="B64" s="18"/>
      <c r="C64" s="60">
        <v>0</v>
      </c>
      <c r="D64" s="4"/>
      <c r="E64" s="4"/>
    </row>
    <row r="65" spans="1:5">
      <c r="A65" s="94"/>
      <c r="B65" s="18"/>
      <c r="C65" s="60">
        <v>0</v>
      </c>
      <c r="D65" s="4"/>
      <c r="E65" s="4"/>
    </row>
    <row r="66" spans="1:5">
      <c r="A66" s="94"/>
      <c r="B66" s="18"/>
      <c r="C66" s="60">
        <v>0</v>
      </c>
      <c r="D66" s="4"/>
      <c r="E66" s="4"/>
    </row>
    <row r="67" spans="1:5">
      <c r="A67" s="94"/>
      <c r="B67" s="18">
        <v>2013</v>
      </c>
      <c r="C67" s="60">
        <v>0</v>
      </c>
      <c r="D67" s="4"/>
      <c r="E67" s="4"/>
    </row>
    <row r="68" spans="1:5">
      <c r="A68" s="94">
        <v>6.7</v>
      </c>
      <c r="B68" s="18"/>
      <c r="C68" s="60">
        <v>42.8</v>
      </c>
      <c r="D68" s="4">
        <v>13</v>
      </c>
      <c r="E68" s="4">
        <v>7</v>
      </c>
    </row>
    <row r="69" spans="1:5">
      <c r="A69" s="94"/>
      <c r="B69" s="18"/>
      <c r="C69" s="60">
        <v>0</v>
      </c>
      <c r="E69" s="4"/>
    </row>
    <row r="70" spans="1:5">
      <c r="A70" s="94"/>
      <c r="B70" s="18"/>
      <c r="C70" s="60">
        <v>3</v>
      </c>
      <c r="D70" s="4"/>
      <c r="E70" s="4"/>
    </row>
    <row r="71" spans="1:5">
      <c r="A71" s="94"/>
      <c r="B71" s="18"/>
      <c r="C71" s="60">
        <v>0</v>
      </c>
      <c r="D71" s="4"/>
      <c r="E71" s="4"/>
    </row>
    <row r="72" spans="1:5">
      <c r="A72" s="94">
        <v>7</v>
      </c>
      <c r="B72" s="18"/>
      <c r="C72" s="60">
        <v>0</v>
      </c>
      <c r="D72" s="4"/>
      <c r="E72" s="4"/>
    </row>
    <row r="73" spans="1:5">
      <c r="A73" s="94"/>
      <c r="B73" s="18"/>
      <c r="C73" s="60">
        <v>12</v>
      </c>
      <c r="D73" s="4"/>
      <c r="E73" s="4"/>
    </row>
    <row r="74" spans="1:5">
      <c r="A74" s="94"/>
      <c r="B74" s="18"/>
      <c r="C74" s="60">
        <v>0</v>
      </c>
      <c r="D74" s="4"/>
      <c r="E74" s="4"/>
    </row>
    <row r="75" spans="1:5">
      <c r="A75" s="94"/>
      <c r="B75" s="18"/>
      <c r="C75" s="60">
        <v>0</v>
      </c>
      <c r="D75" s="4"/>
      <c r="E75" s="4"/>
    </row>
    <row r="76" spans="1:5">
      <c r="A76" s="94">
        <v>8</v>
      </c>
      <c r="B76" s="18"/>
      <c r="C76" s="60">
        <v>0</v>
      </c>
      <c r="D76" s="4"/>
      <c r="E76" s="4"/>
    </row>
    <row r="77" spans="1:5">
      <c r="A77" s="94"/>
      <c r="B77" s="18"/>
      <c r="C77" s="60">
        <v>0</v>
      </c>
      <c r="D77" s="4"/>
      <c r="E77" s="4"/>
    </row>
    <row r="78" spans="1:5">
      <c r="A78" s="94"/>
      <c r="B78" s="18"/>
      <c r="C78" s="60">
        <v>0</v>
      </c>
      <c r="D78" s="4"/>
      <c r="E78" s="4"/>
    </row>
    <row r="79" spans="1:5">
      <c r="A79" s="94"/>
      <c r="B79" s="18"/>
      <c r="C79" s="60">
        <v>0</v>
      </c>
      <c r="D79" s="4"/>
      <c r="E79" s="4"/>
    </row>
    <row r="80" spans="1:5">
      <c r="A80" s="94"/>
      <c r="B80" s="18"/>
      <c r="C80" s="60">
        <v>18</v>
      </c>
      <c r="D80" s="4">
        <v>4</v>
      </c>
      <c r="E80" s="4">
        <v>1</v>
      </c>
    </row>
    <row r="81" spans="1:5">
      <c r="A81" s="94"/>
      <c r="B81" s="18"/>
      <c r="C81" s="60">
        <v>0</v>
      </c>
      <c r="D81" s="4"/>
      <c r="E81" s="4"/>
    </row>
    <row r="82" spans="1:5">
      <c r="A82" s="94">
        <v>9.4</v>
      </c>
      <c r="B82" s="18"/>
      <c r="C82" s="60">
        <v>26.8</v>
      </c>
      <c r="D82" s="4">
        <v>6</v>
      </c>
      <c r="E82" s="4">
        <v>2.2000000000000002</v>
      </c>
    </row>
    <row r="83" spans="1:5">
      <c r="A83" s="94"/>
      <c r="B83" s="18"/>
      <c r="C83" s="60">
        <v>0</v>
      </c>
      <c r="D83" s="4"/>
      <c r="E83" s="4"/>
    </row>
    <row r="84" spans="1:5">
      <c r="A84" s="94"/>
      <c r="B84" s="18"/>
      <c r="C84" s="60">
        <v>0</v>
      </c>
      <c r="D84" s="4"/>
      <c r="E84" s="4"/>
    </row>
    <row r="85" spans="1:5">
      <c r="A85" s="94"/>
      <c r="B85" s="18"/>
      <c r="C85" s="60">
        <v>0</v>
      </c>
      <c r="D85" s="4"/>
      <c r="E85" s="4"/>
    </row>
    <row r="86" spans="1:5">
      <c r="A86" s="94"/>
      <c r="B86" s="18"/>
      <c r="C86" s="60">
        <v>0</v>
      </c>
      <c r="D86" s="4"/>
      <c r="E86" s="4"/>
    </row>
    <row r="87" spans="1:5">
      <c r="A87" s="94"/>
      <c r="B87" s="18"/>
      <c r="C87" s="60">
        <v>0</v>
      </c>
      <c r="D87" s="4"/>
      <c r="E87" s="4"/>
    </row>
    <row r="88" spans="1:5">
      <c r="A88" s="94"/>
      <c r="B88" s="18"/>
      <c r="C88" s="60">
        <v>0</v>
      </c>
      <c r="D88" s="4"/>
      <c r="E88" s="4"/>
    </row>
    <row r="89" spans="1:5">
      <c r="A89" s="94"/>
      <c r="B89" s="18"/>
      <c r="C89" s="60">
        <v>0</v>
      </c>
      <c r="D89" s="4"/>
      <c r="E89" s="4"/>
    </row>
    <row r="90" spans="1:5">
      <c r="A90" s="94"/>
      <c r="B90" s="18"/>
      <c r="C90" s="60">
        <v>0</v>
      </c>
      <c r="D90" s="4"/>
      <c r="E90" s="4"/>
    </row>
    <row r="91" spans="1:5">
      <c r="A91" s="94"/>
      <c r="B91" s="18"/>
      <c r="C91" s="60">
        <v>0</v>
      </c>
      <c r="D91" s="4"/>
      <c r="E91" s="4"/>
    </row>
    <row r="92" spans="1:5">
      <c r="A92" s="94">
        <v>5</v>
      </c>
      <c r="B92" s="18"/>
      <c r="C92" s="60">
        <v>0</v>
      </c>
      <c r="D92" s="4"/>
      <c r="E92" s="4"/>
    </row>
    <row r="93" spans="1:5">
      <c r="A93" s="94"/>
      <c r="B93" s="18"/>
      <c r="C93" s="60">
        <v>23</v>
      </c>
      <c r="D93" s="4"/>
      <c r="E93" s="4"/>
    </row>
    <row r="94" spans="1:5">
      <c r="A94" s="94"/>
      <c r="B94" s="18"/>
      <c r="C94" s="60">
        <v>0</v>
      </c>
      <c r="D94" s="4"/>
      <c r="E94" s="4"/>
    </row>
    <row r="95" spans="1:5">
      <c r="A95" s="94"/>
      <c r="B95" s="18"/>
      <c r="C95" s="60">
        <v>0</v>
      </c>
      <c r="D95" s="4"/>
      <c r="E95" s="4"/>
    </row>
    <row r="96" spans="1:5">
      <c r="A96" s="94"/>
      <c r="B96" s="18"/>
      <c r="C96" s="60">
        <v>0</v>
      </c>
      <c r="D96" s="4"/>
      <c r="E96" s="4"/>
    </row>
    <row r="97" spans="1:5">
      <c r="A97" s="94">
        <v>6.1</v>
      </c>
      <c r="B97" s="18">
        <v>2015</v>
      </c>
      <c r="C97" s="60">
        <v>0</v>
      </c>
      <c r="D97" s="4"/>
      <c r="E97" s="4"/>
    </row>
    <row r="98" spans="1:5">
      <c r="A98" s="94"/>
      <c r="B98" s="18"/>
      <c r="C98" s="60">
        <v>0</v>
      </c>
      <c r="D98" s="4"/>
      <c r="E98" s="4"/>
    </row>
    <row r="99" spans="1:5">
      <c r="A99" s="94"/>
      <c r="B99" s="18"/>
      <c r="C99" s="60">
        <v>0</v>
      </c>
      <c r="D99" s="4"/>
      <c r="E99" s="4"/>
    </row>
    <row r="100" spans="1:5">
      <c r="A100" s="94"/>
      <c r="B100" s="18"/>
      <c r="C100" s="95">
        <v>3.2</v>
      </c>
      <c r="D100" s="4"/>
      <c r="E100" s="4"/>
    </row>
    <row r="101" spans="1:5">
      <c r="A101" s="94">
        <v>6.29</v>
      </c>
      <c r="B101" s="18"/>
      <c r="C101" s="95">
        <v>18.8</v>
      </c>
      <c r="D101" s="4"/>
      <c r="E101" s="4"/>
    </row>
    <row r="102" spans="1:5">
      <c r="B102" s="18"/>
      <c r="C102" s="60">
        <v>0</v>
      </c>
      <c r="D102" s="4"/>
      <c r="E102" s="4"/>
    </row>
    <row r="103" spans="1:5">
      <c r="A103" s="94"/>
      <c r="B103" s="18"/>
      <c r="C103" s="60">
        <v>0</v>
      </c>
      <c r="D103" s="4"/>
      <c r="E103" s="4"/>
    </row>
    <row r="104" spans="1:5">
      <c r="A104" s="94">
        <v>7.17</v>
      </c>
      <c r="B104" s="18"/>
      <c r="C104" s="96">
        <v>121.6</v>
      </c>
      <c r="D104" s="4">
        <v>28.5</v>
      </c>
      <c r="E104" s="4">
        <v>3.01</v>
      </c>
    </row>
    <row r="105" spans="1:5">
      <c r="A105" s="94"/>
      <c r="B105" s="18"/>
      <c r="C105" s="96">
        <v>0</v>
      </c>
      <c r="D105" s="4"/>
      <c r="E105" s="4"/>
    </row>
    <row r="106" spans="1:5">
      <c r="A106" s="94">
        <v>7.23</v>
      </c>
      <c r="B106" s="18"/>
      <c r="C106" s="96">
        <v>14.6</v>
      </c>
      <c r="D106" s="4"/>
      <c r="E106" s="4"/>
    </row>
    <row r="107" spans="1:5">
      <c r="A107" s="94">
        <v>8</v>
      </c>
      <c r="B107" s="18"/>
      <c r="C107" s="44">
        <v>2.2000000000000002</v>
      </c>
      <c r="D107" s="4"/>
      <c r="E107" s="4"/>
    </row>
    <row r="108" spans="1:5">
      <c r="A108" s="94"/>
      <c r="B108" s="18"/>
      <c r="C108" s="44">
        <v>0</v>
      </c>
      <c r="D108" s="4"/>
      <c r="E108" s="4"/>
    </row>
    <row r="109" spans="1:5">
      <c r="A109" s="94">
        <v>8</v>
      </c>
      <c r="B109" s="18"/>
      <c r="C109" s="44">
        <v>0</v>
      </c>
      <c r="D109" s="4"/>
      <c r="E109" s="4"/>
    </row>
    <row r="110" spans="1:5">
      <c r="A110" s="94">
        <v>8.2899999999999991</v>
      </c>
      <c r="B110" s="18"/>
      <c r="C110" s="44">
        <v>17.8</v>
      </c>
      <c r="D110" s="4"/>
      <c r="E110" s="4"/>
    </row>
    <row r="111" spans="1:5">
      <c r="A111" s="94"/>
      <c r="B111" s="18"/>
      <c r="C111" s="96">
        <v>0</v>
      </c>
      <c r="D111" s="4"/>
      <c r="E111" s="4"/>
    </row>
    <row r="112" spans="1:5">
      <c r="A112" s="94">
        <v>9</v>
      </c>
      <c r="B112" s="18"/>
      <c r="C112" s="60">
        <v>0</v>
      </c>
      <c r="D112" s="4"/>
      <c r="E112" s="4"/>
    </row>
    <row r="113" spans="1:5">
      <c r="A113" s="94">
        <v>9.4</v>
      </c>
      <c r="B113" s="18"/>
      <c r="C113" s="60">
        <v>59.6</v>
      </c>
      <c r="D113" s="4">
        <v>3</v>
      </c>
      <c r="E113" s="4">
        <v>0</v>
      </c>
    </row>
    <row r="114" spans="1:5">
      <c r="A114" s="94"/>
      <c r="B114" s="18"/>
      <c r="C114" s="60">
        <v>0</v>
      </c>
    </row>
    <row r="115" spans="1:5">
      <c r="A115" s="94"/>
      <c r="B115" s="18"/>
      <c r="C115" s="60">
        <v>0</v>
      </c>
      <c r="D115" s="4"/>
      <c r="E115" s="4"/>
    </row>
    <row r="116" spans="1:5">
      <c r="A116" s="94"/>
      <c r="B116" s="18"/>
      <c r="C116" s="60">
        <v>0</v>
      </c>
      <c r="D116" s="4"/>
      <c r="E116" s="4"/>
    </row>
    <row r="117" spans="1:5">
      <c r="A117" s="94">
        <v>10</v>
      </c>
      <c r="B117" s="18"/>
      <c r="C117" s="60">
        <v>0</v>
      </c>
      <c r="D117" s="4"/>
      <c r="E117" s="4"/>
    </row>
    <row r="118" spans="1:5">
      <c r="A118" s="94"/>
      <c r="B118" s="18"/>
      <c r="C118" s="60">
        <v>0</v>
      </c>
      <c r="D118" s="4"/>
      <c r="E118" s="4"/>
    </row>
    <row r="119" spans="1:5">
      <c r="A119" s="94"/>
      <c r="B119" s="18"/>
      <c r="C119" s="60">
        <v>5.6</v>
      </c>
      <c r="D119" s="4"/>
      <c r="E119" s="4"/>
    </row>
    <row r="120" spans="1:5">
      <c r="A120" s="94"/>
      <c r="B120" s="18"/>
      <c r="C120" s="60">
        <v>0</v>
      </c>
      <c r="D120" s="4"/>
      <c r="E120" s="4"/>
    </row>
    <row r="121" spans="1:5">
      <c r="A121" s="94"/>
      <c r="B121" s="18"/>
      <c r="C121" s="60">
        <v>0</v>
      </c>
      <c r="D121" s="4"/>
      <c r="E121" s="4"/>
    </row>
    <row r="122" spans="1:5">
      <c r="A122" s="94">
        <v>5.0999999999999996</v>
      </c>
      <c r="B122" s="18"/>
      <c r="C122" s="60">
        <v>3.2</v>
      </c>
      <c r="D122" s="4"/>
      <c r="E122" s="4"/>
    </row>
    <row r="123" spans="1:5">
      <c r="A123" s="94"/>
      <c r="B123" s="18"/>
      <c r="C123" s="60">
        <v>0</v>
      </c>
      <c r="D123" s="4"/>
      <c r="E123" s="4"/>
    </row>
    <row r="124" spans="1:5">
      <c r="A124" s="94"/>
      <c r="B124" s="18"/>
      <c r="C124" s="60">
        <v>13</v>
      </c>
      <c r="D124" s="4"/>
      <c r="E124" s="4"/>
    </row>
    <row r="125" spans="1:5">
      <c r="A125" s="94"/>
      <c r="B125" s="18"/>
      <c r="C125" s="60">
        <v>10.6</v>
      </c>
      <c r="D125" s="4"/>
      <c r="E125" s="4"/>
    </row>
    <row r="126" spans="1:5">
      <c r="A126" s="94"/>
      <c r="B126" s="18"/>
      <c r="C126" s="60">
        <v>0</v>
      </c>
      <c r="D126" s="4"/>
      <c r="E126" s="4"/>
    </row>
    <row r="127" spans="1:5">
      <c r="A127" s="94">
        <v>6.1</v>
      </c>
      <c r="B127" s="18">
        <v>2016</v>
      </c>
      <c r="C127" s="60">
        <v>0</v>
      </c>
      <c r="D127" s="4"/>
      <c r="E127" s="4"/>
    </row>
    <row r="128" spans="1:5">
      <c r="A128" s="94"/>
      <c r="B128" s="18"/>
      <c r="C128" s="95">
        <v>3.2</v>
      </c>
      <c r="D128" s="4"/>
      <c r="E128" s="4"/>
    </row>
    <row r="129" spans="1:5">
      <c r="A129" s="94"/>
      <c r="B129" s="18"/>
      <c r="C129" s="95">
        <v>0</v>
      </c>
      <c r="D129" s="4"/>
      <c r="E129" s="4"/>
    </row>
    <row r="130" spans="1:5">
      <c r="A130" s="94"/>
      <c r="B130" s="18"/>
      <c r="C130" s="95">
        <v>0</v>
      </c>
      <c r="D130" s="4"/>
      <c r="E130" s="4"/>
    </row>
    <row r="131" spans="1:5">
      <c r="A131" s="94">
        <v>6.29</v>
      </c>
      <c r="B131" s="18"/>
      <c r="C131" s="95">
        <v>2.8</v>
      </c>
      <c r="D131" s="4"/>
      <c r="E131" s="4"/>
    </row>
    <row r="132" spans="1:5">
      <c r="A132" s="94"/>
      <c r="B132" s="18"/>
      <c r="C132" s="60">
        <v>0</v>
      </c>
      <c r="D132" s="4"/>
      <c r="E132" s="4"/>
    </row>
    <row r="133" spans="1:5">
      <c r="A133" s="94">
        <v>7.2</v>
      </c>
      <c r="B133" s="18"/>
      <c r="C133" s="60">
        <v>309.2</v>
      </c>
      <c r="D133" s="4">
        <v>101</v>
      </c>
      <c r="E133" s="4">
        <v>85</v>
      </c>
    </row>
    <row r="134" spans="1:5">
      <c r="A134" s="94"/>
      <c r="B134" s="18"/>
      <c r="C134" s="60">
        <v>0</v>
      </c>
      <c r="D134" s="4"/>
      <c r="E134" s="4"/>
    </row>
    <row r="135" spans="1:5">
      <c r="A135" s="94"/>
      <c r="B135" s="18"/>
      <c r="C135" s="60">
        <v>1.4</v>
      </c>
      <c r="D135" s="4"/>
      <c r="E135" s="4"/>
    </row>
    <row r="136" spans="1:5">
      <c r="A136" s="94">
        <v>8.1</v>
      </c>
      <c r="B136" s="18"/>
      <c r="C136" s="60">
        <v>0</v>
      </c>
      <c r="D136" s="4"/>
      <c r="E136" s="4"/>
    </row>
    <row r="137" spans="1:5">
      <c r="A137" s="94"/>
      <c r="B137" s="18"/>
      <c r="C137" s="60">
        <v>3.2</v>
      </c>
      <c r="D137" s="4"/>
      <c r="E137" s="4"/>
    </row>
    <row r="138" spans="1:5">
      <c r="A138" s="94">
        <v>8.18</v>
      </c>
      <c r="B138" s="18"/>
      <c r="C138" s="41">
        <v>25.6</v>
      </c>
      <c r="D138" s="4">
        <v>8</v>
      </c>
      <c r="E138" s="4">
        <v>2</v>
      </c>
    </row>
    <row r="139" spans="1:5">
      <c r="A139" s="94"/>
      <c r="B139" s="18"/>
      <c r="C139" s="41">
        <v>0</v>
      </c>
      <c r="D139" s="4"/>
      <c r="E139" s="4"/>
    </row>
    <row r="140" spans="1:5">
      <c r="A140" s="94"/>
      <c r="B140" s="18"/>
      <c r="C140" s="60">
        <v>0</v>
      </c>
      <c r="D140" s="4"/>
      <c r="E140" s="4"/>
    </row>
    <row r="141" spans="1:5">
      <c r="A141" s="94"/>
      <c r="B141" s="18"/>
      <c r="C141" s="60">
        <v>0</v>
      </c>
      <c r="D141" s="4"/>
      <c r="E141" s="4"/>
    </row>
    <row r="142" spans="1:5">
      <c r="A142" s="94">
        <v>9.6</v>
      </c>
      <c r="B142" s="18"/>
      <c r="C142" s="60">
        <v>50.8</v>
      </c>
      <c r="D142" s="4">
        <v>18</v>
      </c>
      <c r="E142" s="4">
        <v>5</v>
      </c>
    </row>
    <row r="143" spans="1:5">
      <c r="A143" s="94"/>
      <c r="B143" s="18"/>
      <c r="C143" s="60">
        <v>0</v>
      </c>
    </row>
    <row r="144" spans="1:5">
      <c r="A144" s="94"/>
      <c r="B144" s="18"/>
      <c r="C144" s="60">
        <v>0.2</v>
      </c>
      <c r="D144" s="4"/>
      <c r="E144" s="4"/>
    </row>
    <row r="145" spans="1:5">
      <c r="A145" s="94"/>
      <c r="B145" s="18"/>
      <c r="C145" s="60">
        <v>0</v>
      </c>
      <c r="D145" s="4"/>
      <c r="E145" s="4"/>
    </row>
    <row r="146" spans="1:5">
      <c r="A146" s="94"/>
      <c r="B146" s="18"/>
      <c r="C146" s="60">
        <v>0</v>
      </c>
      <c r="D146" s="4"/>
      <c r="E146" s="4"/>
    </row>
    <row r="147" spans="1:5">
      <c r="A147" s="94" t="s">
        <v>223</v>
      </c>
      <c r="B147" s="18"/>
      <c r="C147" s="60">
        <v>0</v>
      </c>
      <c r="D147" s="4"/>
      <c r="E147" s="4"/>
    </row>
    <row r="148" spans="1:5">
      <c r="A148" s="94"/>
      <c r="B148" s="18"/>
      <c r="C148" s="60">
        <v>24.4</v>
      </c>
      <c r="D148" s="4"/>
      <c r="E148" s="4"/>
    </row>
    <row r="149" spans="1:5">
      <c r="A149" s="94"/>
      <c r="B149" s="18"/>
      <c r="C149" s="60">
        <v>0</v>
      </c>
      <c r="D149" s="4"/>
      <c r="E149" s="4"/>
    </row>
    <row r="150" spans="1:5">
      <c r="A150" s="94"/>
      <c r="B150" s="18"/>
      <c r="C150" s="60">
        <v>0</v>
      </c>
      <c r="D150" s="4"/>
      <c r="E150" s="4"/>
    </row>
    <row r="151" spans="1:5">
      <c r="A151" s="94"/>
      <c r="B151" s="18"/>
      <c r="C151" s="60">
        <v>0</v>
      </c>
      <c r="D151" s="4"/>
      <c r="E151" s="4"/>
    </row>
    <row r="152" spans="1:5">
      <c r="A152" s="94" t="s">
        <v>224</v>
      </c>
      <c r="B152" s="18"/>
      <c r="C152" s="60">
        <v>0</v>
      </c>
      <c r="D152" s="4"/>
      <c r="E152" s="4"/>
    </row>
    <row r="153" spans="1:5">
      <c r="A153" s="94"/>
      <c r="B153" s="18"/>
      <c r="C153" s="60">
        <v>0</v>
      </c>
      <c r="D153" s="4"/>
      <c r="E153" s="4"/>
    </row>
    <row r="154" spans="1:5">
      <c r="A154" s="94"/>
      <c r="B154" s="18"/>
      <c r="C154" s="60">
        <v>0</v>
      </c>
      <c r="D154" s="4"/>
      <c r="E154" s="4"/>
    </row>
    <row r="155" spans="1:5">
      <c r="A155" s="94"/>
      <c r="B155" s="18"/>
      <c r="C155" s="60">
        <v>0</v>
      </c>
      <c r="D155" s="4"/>
      <c r="E155" s="4"/>
    </row>
    <row r="156" spans="1:5">
      <c r="A156" s="94"/>
      <c r="B156" s="18"/>
      <c r="C156" s="60">
        <v>0</v>
      </c>
      <c r="D156" s="4"/>
      <c r="E156" s="4"/>
    </row>
    <row r="157" spans="1:5">
      <c r="A157" s="94">
        <v>6.1</v>
      </c>
      <c r="B157" s="18">
        <v>2017</v>
      </c>
      <c r="C157" s="60">
        <v>0</v>
      </c>
      <c r="D157" s="4"/>
      <c r="E157" s="4"/>
    </row>
    <row r="158" spans="1:5">
      <c r="A158" s="94"/>
      <c r="B158" s="18"/>
      <c r="C158" s="60">
        <v>0</v>
      </c>
      <c r="D158" s="4"/>
      <c r="E158" s="4"/>
    </row>
    <row r="159" spans="1:5">
      <c r="A159" s="94"/>
      <c r="B159" s="18"/>
      <c r="C159" s="60">
        <v>31.2</v>
      </c>
      <c r="D159" s="4">
        <v>10</v>
      </c>
      <c r="E159" s="4">
        <v>5</v>
      </c>
    </row>
    <row r="160" spans="1:5">
      <c r="A160" s="94"/>
      <c r="B160" s="18"/>
      <c r="C160" s="60">
        <v>0</v>
      </c>
      <c r="D160" s="4"/>
      <c r="E160" s="4"/>
    </row>
    <row r="161" spans="1:5">
      <c r="A161" s="94"/>
      <c r="B161" s="18"/>
      <c r="C161" s="60">
        <v>0</v>
      </c>
      <c r="D161" s="4"/>
      <c r="E161" s="4"/>
    </row>
    <row r="162" spans="1:5">
      <c r="A162" s="94"/>
      <c r="B162" s="18"/>
      <c r="C162" s="60">
        <v>0</v>
      </c>
      <c r="D162" s="4"/>
      <c r="E162" s="4"/>
    </row>
    <row r="163" spans="1:5">
      <c r="A163" s="94"/>
      <c r="B163" s="18"/>
      <c r="C163" s="60">
        <v>0</v>
      </c>
      <c r="D163" s="4"/>
      <c r="E163" s="4"/>
    </row>
    <row r="164" spans="1:5">
      <c r="A164" s="94">
        <v>6.22</v>
      </c>
      <c r="B164" s="18"/>
      <c r="C164" s="60">
        <v>43.6</v>
      </c>
      <c r="D164" s="4">
        <v>20</v>
      </c>
      <c r="E164" s="4">
        <v>12</v>
      </c>
    </row>
    <row r="165" spans="1:5">
      <c r="A165" s="94"/>
      <c r="B165" s="18"/>
      <c r="C165" s="60">
        <v>0</v>
      </c>
      <c r="D165" s="4"/>
      <c r="E165" s="4"/>
    </row>
    <row r="166" spans="1:5">
      <c r="A166" s="94"/>
      <c r="B166" s="18"/>
      <c r="C166" s="60">
        <v>0</v>
      </c>
      <c r="D166" s="4"/>
      <c r="E166" s="4"/>
    </row>
    <row r="167" spans="1:5">
      <c r="A167" s="94"/>
      <c r="B167" s="18"/>
      <c r="C167" s="60">
        <v>13.6</v>
      </c>
      <c r="D167" s="4"/>
      <c r="E167" s="4"/>
    </row>
    <row r="168" spans="1:5">
      <c r="A168" s="94"/>
      <c r="B168" s="18"/>
      <c r="C168" s="60">
        <v>0</v>
      </c>
      <c r="D168" s="4"/>
      <c r="E168" s="4"/>
    </row>
    <row r="169" spans="1:5">
      <c r="A169" s="94">
        <v>8.11</v>
      </c>
      <c r="B169" s="18"/>
      <c r="C169" s="60">
        <v>50.8</v>
      </c>
      <c r="D169" s="4">
        <v>24</v>
      </c>
      <c r="E169" s="4">
        <v>14</v>
      </c>
    </row>
    <row r="170" spans="1:5">
      <c r="A170" s="94"/>
      <c r="B170" s="18"/>
      <c r="C170" s="60">
        <v>0</v>
      </c>
    </row>
    <row r="171" spans="1:5">
      <c r="A171" s="94"/>
      <c r="B171" s="18"/>
      <c r="C171" s="60">
        <v>5.3</v>
      </c>
      <c r="D171" s="4"/>
      <c r="E171" s="4"/>
    </row>
    <row r="172" spans="1:5">
      <c r="A172" s="94">
        <v>9</v>
      </c>
      <c r="B172" s="18"/>
      <c r="C172" s="60">
        <v>0</v>
      </c>
      <c r="D172" s="4"/>
      <c r="E172" s="4"/>
    </row>
    <row r="173" spans="1:5">
      <c r="A173" s="94">
        <v>9.17</v>
      </c>
      <c r="B173" s="18"/>
      <c r="C173" s="60">
        <v>13.8</v>
      </c>
      <c r="D173" s="4"/>
      <c r="E173" s="4"/>
    </row>
    <row r="174" spans="1:5">
      <c r="A174" s="94"/>
      <c r="B174" s="18"/>
      <c r="C174" s="60">
        <v>4.8</v>
      </c>
      <c r="D174" s="4"/>
      <c r="E174" s="4"/>
    </row>
    <row r="175" spans="1:5">
      <c r="A175" s="94"/>
      <c r="B175" s="18"/>
      <c r="C175" s="60">
        <v>0</v>
      </c>
      <c r="D175" s="4"/>
      <c r="E175" s="4"/>
    </row>
    <row r="176" spans="1:5">
      <c r="A176" s="94"/>
      <c r="B176" s="18"/>
      <c r="C176" s="60">
        <v>0</v>
      </c>
      <c r="D176" s="4"/>
      <c r="E176" s="4"/>
    </row>
    <row r="177" spans="1:5">
      <c r="A177" s="94" t="s">
        <v>223</v>
      </c>
      <c r="B177" s="18"/>
      <c r="C177" s="60">
        <v>0</v>
      </c>
      <c r="D177" s="4"/>
      <c r="E177" s="4"/>
    </row>
    <row r="178" spans="1:5">
      <c r="A178" s="94"/>
      <c r="B178" s="18"/>
      <c r="C178" s="60">
        <v>18.5</v>
      </c>
      <c r="D178" s="4">
        <v>5</v>
      </c>
      <c r="E178" s="4"/>
    </row>
    <row r="179" spans="1:5">
      <c r="A179" s="94"/>
      <c r="B179" s="18"/>
      <c r="C179" s="60">
        <v>0</v>
      </c>
      <c r="D179" s="4"/>
      <c r="E179" s="4"/>
    </row>
    <row r="180" spans="1:5">
      <c r="A180" s="94"/>
      <c r="B180" s="18"/>
      <c r="C180" s="60">
        <v>0</v>
      </c>
      <c r="D180" s="4"/>
      <c r="E180" s="4"/>
    </row>
    <row r="181" spans="1:5">
      <c r="A181" s="94"/>
      <c r="B181" s="18"/>
      <c r="C181" s="60">
        <v>0</v>
      </c>
      <c r="D181" s="4"/>
      <c r="E181" s="4"/>
    </row>
    <row r="182" spans="1:5">
      <c r="A182" s="94" t="s">
        <v>224</v>
      </c>
      <c r="B182" s="18"/>
      <c r="C182" s="60">
        <v>0</v>
      </c>
      <c r="D182" s="4"/>
      <c r="E182" s="4"/>
    </row>
    <row r="183" spans="1:5">
      <c r="A183" s="94"/>
      <c r="B183" s="18"/>
      <c r="C183" s="60">
        <v>3</v>
      </c>
      <c r="D183" s="4"/>
      <c r="E183" s="4"/>
    </row>
    <row r="184" spans="1:5">
      <c r="A184" s="94"/>
      <c r="B184" s="18"/>
      <c r="C184" s="60">
        <v>0</v>
      </c>
      <c r="D184" s="4"/>
      <c r="E184" s="4"/>
    </row>
    <row r="185" spans="1:5">
      <c r="A185" s="94"/>
      <c r="B185" s="18"/>
      <c r="C185" s="60">
        <v>0</v>
      </c>
      <c r="D185" s="4"/>
      <c r="E185" s="4"/>
    </row>
    <row r="186" spans="1:5">
      <c r="A186" s="94"/>
      <c r="B186" s="18"/>
      <c r="C186" s="60">
        <v>0</v>
      </c>
      <c r="D186" s="4"/>
      <c r="E186" s="4"/>
    </row>
    <row r="187" spans="1:5">
      <c r="A187" s="94">
        <v>6.1</v>
      </c>
      <c r="B187" s="18">
        <v>2020</v>
      </c>
      <c r="C187" s="60">
        <v>0</v>
      </c>
      <c r="D187" s="4"/>
      <c r="E187" s="4"/>
    </row>
    <row r="188" spans="1:5">
      <c r="A188" s="94"/>
      <c r="B188" s="18"/>
      <c r="C188" s="60">
        <v>3.8</v>
      </c>
      <c r="D188" s="4"/>
      <c r="E188" s="4"/>
    </row>
    <row r="189" spans="1:5">
      <c r="A189" s="94"/>
      <c r="B189" s="18"/>
      <c r="C189" s="60">
        <v>0</v>
      </c>
      <c r="D189" s="4"/>
      <c r="E189" s="4"/>
    </row>
    <row r="190" spans="1:5">
      <c r="A190" s="94"/>
      <c r="B190" s="18"/>
      <c r="C190" s="60">
        <v>13.2</v>
      </c>
      <c r="D190" s="4"/>
      <c r="E190" s="4"/>
    </row>
    <row r="191" spans="1:5">
      <c r="A191" s="94"/>
      <c r="B191" s="18"/>
      <c r="C191" s="60">
        <v>0</v>
      </c>
      <c r="D191" s="4"/>
      <c r="E191" s="4"/>
    </row>
    <row r="192" spans="1:5">
      <c r="A192" s="94">
        <v>7.5</v>
      </c>
      <c r="B192" s="18"/>
      <c r="C192" s="60">
        <v>32.200000000000003</v>
      </c>
      <c r="D192" s="4"/>
      <c r="E192" s="4"/>
    </row>
    <row r="193" spans="1:5">
      <c r="A193" s="94"/>
      <c r="B193" s="18"/>
      <c r="C193" s="60">
        <v>0</v>
      </c>
      <c r="D193" s="4"/>
      <c r="E193" s="4"/>
    </row>
    <row r="194" spans="1:5">
      <c r="A194" s="94">
        <v>7.12</v>
      </c>
      <c r="B194" s="18"/>
      <c r="C194" s="60">
        <v>15.6</v>
      </c>
      <c r="D194" s="4"/>
      <c r="E194" s="4"/>
    </row>
    <row r="195" spans="1:5">
      <c r="A195" s="94"/>
      <c r="B195" s="18"/>
      <c r="C195" s="60">
        <v>0</v>
      </c>
      <c r="D195" s="4"/>
      <c r="E195" s="4"/>
    </row>
    <row r="196" spans="1:5">
      <c r="A196" s="94"/>
      <c r="B196" s="18"/>
      <c r="C196" s="60">
        <v>0</v>
      </c>
      <c r="D196" s="4"/>
      <c r="E196" s="4"/>
    </row>
    <row r="197" spans="1:5">
      <c r="A197" s="94"/>
      <c r="B197" s="18"/>
      <c r="C197" s="60">
        <v>0</v>
      </c>
      <c r="D197" s="4"/>
      <c r="E197" s="4"/>
    </row>
    <row r="198" spans="1:5">
      <c r="A198" s="94">
        <v>8.1199999999999992</v>
      </c>
      <c r="B198" s="18"/>
      <c r="C198" s="60">
        <v>101.4</v>
      </c>
      <c r="D198" s="4">
        <v>37.5</v>
      </c>
      <c r="E198" s="4">
        <v>64.44</v>
      </c>
    </row>
    <row r="199" spans="1:5">
      <c r="A199" s="94"/>
      <c r="B199" s="18"/>
      <c r="C199" s="60">
        <v>0</v>
      </c>
      <c r="D199" s="4"/>
      <c r="E199" s="4"/>
    </row>
    <row r="200" spans="1:5">
      <c r="A200" s="94"/>
      <c r="B200" s="18"/>
      <c r="C200" s="60">
        <v>0</v>
      </c>
      <c r="D200" s="4"/>
      <c r="E200" s="4"/>
    </row>
    <row r="201" spans="1:5">
      <c r="A201" s="94"/>
      <c r="B201" s="18"/>
      <c r="C201" s="60">
        <v>0</v>
      </c>
      <c r="D201" s="4"/>
      <c r="E201" s="4"/>
    </row>
    <row r="202" spans="1:5">
      <c r="A202" s="94">
        <v>8.23</v>
      </c>
      <c r="B202" s="18"/>
      <c r="C202" s="60">
        <v>34</v>
      </c>
      <c r="D202" s="4"/>
      <c r="E202" s="4"/>
    </row>
    <row r="203" spans="1:5">
      <c r="A203" s="94"/>
      <c r="B203" s="18"/>
      <c r="C203" s="60">
        <v>0</v>
      </c>
      <c r="D203" s="4"/>
      <c r="E203" s="4"/>
    </row>
    <row r="204" spans="1:5">
      <c r="A204" s="94"/>
      <c r="B204" s="18"/>
      <c r="C204" s="60">
        <v>0</v>
      </c>
      <c r="D204" s="4"/>
      <c r="E204" s="4"/>
    </row>
    <row r="205" spans="1:5">
      <c r="A205" s="94">
        <v>9.2799999999999994</v>
      </c>
      <c r="B205" s="18"/>
      <c r="C205" s="60">
        <v>15</v>
      </c>
      <c r="D205" s="4"/>
      <c r="E205" s="4"/>
    </row>
    <row r="206" spans="1:5">
      <c r="A206" s="94"/>
      <c r="B206" s="18"/>
      <c r="C206" s="60">
        <v>0</v>
      </c>
      <c r="D206" s="97"/>
      <c r="E206" s="97"/>
    </row>
    <row r="207" spans="1:5">
      <c r="A207" s="94" t="s">
        <v>223</v>
      </c>
      <c r="B207" s="18"/>
      <c r="C207" s="60">
        <v>0</v>
      </c>
      <c r="D207" s="97"/>
      <c r="E207" s="98"/>
    </row>
    <row r="208" spans="1:5">
      <c r="A208" s="94"/>
      <c r="B208" s="18"/>
      <c r="C208" s="60">
        <v>0</v>
      </c>
      <c r="D208" s="97"/>
      <c r="E208" s="98"/>
    </row>
    <row r="209" spans="1:5">
      <c r="A209" s="94"/>
      <c r="B209" s="18"/>
      <c r="C209" s="60">
        <v>0</v>
      </c>
      <c r="D209" s="97"/>
      <c r="E209" s="98"/>
    </row>
    <row r="210" spans="1:5">
      <c r="A210" s="94"/>
      <c r="B210" s="18"/>
      <c r="C210" s="60">
        <v>0</v>
      </c>
      <c r="D210" s="97"/>
      <c r="E210" s="98"/>
    </row>
    <row r="211" spans="1:5">
      <c r="A211" s="94"/>
      <c r="B211" s="18"/>
      <c r="C211" s="60">
        <v>0</v>
      </c>
      <c r="D211" s="4"/>
      <c r="E211" s="4"/>
    </row>
    <row r="212" spans="1:5">
      <c r="A212" s="94" t="s">
        <v>224</v>
      </c>
      <c r="B212" s="18"/>
      <c r="C212" s="60">
        <v>0</v>
      </c>
      <c r="D212" s="98"/>
      <c r="E212" s="97"/>
    </row>
    <row r="213" spans="1:5">
      <c r="A213" s="94"/>
      <c r="B213" s="18"/>
      <c r="C213" s="60">
        <v>0</v>
      </c>
      <c r="D213" s="97"/>
      <c r="E213" s="97"/>
    </row>
    <row r="214" spans="1:5">
      <c r="A214" s="94"/>
      <c r="B214" s="18"/>
      <c r="C214" s="60">
        <v>0</v>
      </c>
      <c r="D214" s="97"/>
      <c r="E214" s="97"/>
    </row>
    <row r="215" spans="1:5">
      <c r="A215" s="94"/>
      <c r="B215" s="18"/>
      <c r="C215" s="60">
        <v>0</v>
      </c>
      <c r="D215" s="98"/>
      <c r="E215" s="97"/>
    </row>
    <row r="216" spans="1:5">
      <c r="A216" s="94"/>
      <c r="B216" s="18"/>
      <c r="C216" s="60">
        <v>0</v>
      </c>
      <c r="D216" s="98"/>
      <c r="E216" s="97"/>
    </row>
    <row r="217" spans="1:5">
      <c r="A217" s="94">
        <v>6.1</v>
      </c>
      <c r="B217" s="18">
        <v>2021</v>
      </c>
      <c r="C217" s="60">
        <v>0</v>
      </c>
      <c r="D217" s="4"/>
      <c r="E217" s="4"/>
    </row>
    <row r="218" spans="1:5">
      <c r="A218" s="94"/>
      <c r="B218" s="18"/>
      <c r="C218" s="60">
        <v>1</v>
      </c>
      <c r="D218" s="4"/>
      <c r="E218" s="4"/>
    </row>
    <row r="219" spans="1:5">
      <c r="A219" s="94"/>
      <c r="B219" s="18"/>
      <c r="C219" s="60">
        <v>22</v>
      </c>
      <c r="D219" s="4">
        <v>3.29</v>
      </c>
      <c r="E219" s="4"/>
    </row>
    <row r="220" spans="1:5">
      <c r="A220" s="94"/>
      <c r="B220" s="18"/>
      <c r="C220" s="60">
        <v>0</v>
      </c>
      <c r="D220" s="4"/>
      <c r="E220" s="4"/>
    </row>
    <row r="221" spans="1:5">
      <c r="A221" s="94"/>
      <c r="B221" s="18"/>
      <c r="C221" s="60">
        <v>0</v>
      </c>
      <c r="D221" s="4"/>
      <c r="E221" s="4"/>
    </row>
    <row r="222" spans="1:5">
      <c r="A222" s="94"/>
      <c r="B222" s="18">
        <v>2021</v>
      </c>
      <c r="C222" s="60">
        <v>0</v>
      </c>
      <c r="D222" s="4"/>
      <c r="E222" s="4"/>
    </row>
    <row r="223" spans="1:5">
      <c r="A223" s="94">
        <v>7.2</v>
      </c>
      <c r="B223" s="18"/>
      <c r="C223" s="60">
        <v>34.799999999999997</v>
      </c>
      <c r="D223" s="4">
        <v>5</v>
      </c>
      <c r="E223" s="4"/>
    </row>
    <row r="224" spans="1:5">
      <c r="A224" s="94"/>
      <c r="B224" s="18"/>
      <c r="C224" s="60">
        <v>0</v>
      </c>
      <c r="D224" s="4"/>
      <c r="E224" s="4"/>
    </row>
    <row r="225" spans="1:5">
      <c r="A225" s="94">
        <v>7.11</v>
      </c>
      <c r="B225" s="18"/>
      <c r="C225" s="60">
        <v>149.80000000000001</v>
      </c>
      <c r="D225" s="4">
        <v>75</v>
      </c>
      <c r="E225" s="4">
        <v>20</v>
      </c>
    </row>
    <row r="226" spans="1:5">
      <c r="A226" s="94"/>
      <c r="B226" s="18"/>
      <c r="C226" s="60">
        <v>0</v>
      </c>
      <c r="D226" s="4">
        <v>13</v>
      </c>
      <c r="E226" s="4">
        <v>6</v>
      </c>
    </row>
    <row r="227" spans="1:5">
      <c r="A227" s="94"/>
      <c r="B227" s="18"/>
      <c r="C227" s="60">
        <v>0</v>
      </c>
    </row>
    <row r="228" spans="1:5">
      <c r="A228" s="94"/>
      <c r="B228" s="18"/>
      <c r="C228" s="60">
        <v>1</v>
      </c>
      <c r="D228" s="4"/>
      <c r="E228" s="4"/>
    </row>
    <row r="229" spans="1:5">
      <c r="A229" s="94"/>
      <c r="B229" s="18"/>
      <c r="C229" s="60">
        <v>0</v>
      </c>
      <c r="D229" s="4"/>
      <c r="E229" s="4"/>
    </row>
    <row r="230" spans="1:5">
      <c r="A230" s="94">
        <v>8.23</v>
      </c>
      <c r="B230" s="18"/>
      <c r="C230" s="60">
        <v>50.4</v>
      </c>
      <c r="D230" s="4">
        <v>20</v>
      </c>
      <c r="E230" s="4">
        <v>5.8</v>
      </c>
    </row>
    <row r="231" spans="1:5">
      <c r="A231" s="94"/>
      <c r="B231" s="18"/>
      <c r="C231" s="60">
        <v>0</v>
      </c>
    </row>
    <row r="232" spans="1:5">
      <c r="A232" s="94"/>
      <c r="B232" s="18"/>
      <c r="C232" s="60">
        <v>0</v>
      </c>
      <c r="D232" s="4"/>
      <c r="E232" s="4"/>
    </row>
    <row r="233" spans="1:5">
      <c r="A233" s="94"/>
      <c r="B233" s="18"/>
      <c r="C233" s="60">
        <v>0</v>
      </c>
      <c r="D233" s="4"/>
      <c r="E233" s="4"/>
    </row>
    <row r="234" spans="1:5">
      <c r="A234" s="94">
        <v>9.4</v>
      </c>
      <c r="B234" s="18"/>
      <c r="C234" s="60">
        <v>62</v>
      </c>
      <c r="D234" s="4">
        <v>25</v>
      </c>
      <c r="E234" s="4">
        <v>11.5</v>
      </c>
    </row>
    <row r="235" spans="1:5">
      <c r="A235" s="94"/>
      <c r="B235" s="18"/>
      <c r="C235" s="60">
        <v>0</v>
      </c>
      <c r="D235" s="4"/>
      <c r="E235" s="4"/>
    </row>
    <row r="236" spans="1:5">
      <c r="A236" s="94"/>
      <c r="B236" s="18"/>
      <c r="C236" s="60">
        <v>0</v>
      </c>
      <c r="D236" s="4"/>
      <c r="E236" s="4"/>
    </row>
    <row r="237" spans="1:5">
      <c r="A237" s="94">
        <v>9.19</v>
      </c>
      <c r="B237" s="18"/>
      <c r="C237" s="60">
        <v>53.8</v>
      </c>
      <c r="D237" s="4">
        <v>21</v>
      </c>
      <c r="E237" s="4">
        <v>5</v>
      </c>
    </row>
    <row r="238" spans="1:5">
      <c r="A238" s="94"/>
      <c r="B238" s="18"/>
      <c r="C238" s="60">
        <v>0</v>
      </c>
      <c r="D238" s="4"/>
      <c r="E238" s="4"/>
    </row>
    <row r="239" spans="1:5">
      <c r="A239" s="94" t="s">
        <v>223</v>
      </c>
      <c r="B239" s="18"/>
      <c r="C239" s="60">
        <v>2.2999999999999998</v>
      </c>
      <c r="D239" s="4"/>
      <c r="E239" s="4"/>
    </row>
    <row r="240" spans="1:5">
      <c r="A240" s="94"/>
      <c r="B240" s="18"/>
      <c r="C240" s="60">
        <v>8.6</v>
      </c>
      <c r="D240" s="4"/>
      <c r="E240" s="4"/>
    </row>
    <row r="241" spans="1:5">
      <c r="A241" s="94"/>
      <c r="B241" s="18"/>
      <c r="C241" s="60">
        <v>0</v>
      </c>
      <c r="D241" s="4"/>
      <c r="E241" s="4"/>
    </row>
    <row r="242" spans="1:5">
      <c r="A242" s="94"/>
      <c r="B242" s="18"/>
      <c r="C242" s="60">
        <v>0</v>
      </c>
      <c r="D242" s="4"/>
      <c r="E242" s="4"/>
    </row>
    <row r="243" spans="1:5">
      <c r="A243" s="94"/>
      <c r="B243" s="18"/>
      <c r="C243" s="60">
        <v>0</v>
      </c>
      <c r="D243" s="4"/>
      <c r="E243" s="4"/>
    </row>
    <row r="244" spans="1:5">
      <c r="A244" s="94" t="s">
        <v>224</v>
      </c>
      <c r="B244" s="18"/>
      <c r="C244" s="60">
        <v>0</v>
      </c>
      <c r="D244" s="4"/>
      <c r="E244" s="4"/>
    </row>
    <row r="245" spans="1:5">
      <c r="A245" s="94"/>
      <c r="B245" s="18"/>
      <c r="C245" s="60">
        <v>0</v>
      </c>
      <c r="D245" s="99"/>
      <c r="E245" s="100"/>
    </row>
    <row r="246" spans="1:5">
      <c r="A246" s="94"/>
      <c r="B246" s="18"/>
      <c r="C246" s="60">
        <v>0</v>
      </c>
      <c r="D246" s="99"/>
      <c r="E246" s="100"/>
    </row>
    <row r="247" spans="1:5">
      <c r="A247" s="94"/>
      <c r="B247" s="18"/>
      <c r="C247" s="60">
        <v>0</v>
      </c>
      <c r="D247" s="99"/>
      <c r="E247" s="100"/>
    </row>
    <row r="248" spans="1:5">
      <c r="A248" s="94"/>
      <c r="B248" s="18"/>
      <c r="C248" s="60">
        <v>0</v>
      </c>
      <c r="D248" s="99"/>
      <c r="E248" s="100"/>
    </row>
    <row r="249" spans="1:5">
      <c r="A249" s="94">
        <v>6.1</v>
      </c>
      <c r="B249" s="18">
        <v>2022</v>
      </c>
      <c r="C249" s="60">
        <v>0</v>
      </c>
      <c r="D249" s="4"/>
      <c r="E249" s="4"/>
    </row>
    <row r="250" spans="1:5">
      <c r="A250" s="94"/>
      <c r="B250" s="18"/>
      <c r="C250" s="60">
        <v>0</v>
      </c>
      <c r="D250" s="4"/>
      <c r="E250" s="4"/>
    </row>
    <row r="251" spans="1:5">
      <c r="A251" s="94"/>
      <c r="B251" s="18"/>
      <c r="C251" s="60">
        <v>0</v>
      </c>
      <c r="D251" s="4"/>
      <c r="E251" s="4"/>
    </row>
    <row r="252" spans="1:5">
      <c r="A252" s="94">
        <v>6.25</v>
      </c>
      <c r="B252" s="18"/>
      <c r="C252" s="60">
        <v>0</v>
      </c>
      <c r="D252" s="4"/>
      <c r="E252" s="4"/>
    </row>
    <row r="253" spans="1:5">
      <c r="A253" s="94"/>
      <c r="B253" s="18"/>
      <c r="C253" s="60">
        <v>15</v>
      </c>
      <c r="D253" s="4"/>
      <c r="E253" s="4"/>
    </row>
    <row r="254" spans="1:5">
      <c r="A254" s="94">
        <v>7.3</v>
      </c>
      <c r="B254" s="18"/>
      <c r="C254" s="60">
        <v>56</v>
      </c>
      <c r="D254" s="4">
        <v>5</v>
      </c>
      <c r="E254" s="4">
        <v>3</v>
      </c>
    </row>
    <row r="255" spans="1:5">
      <c r="A255" s="94"/>
      <c r="B255" s="18"/>
      <c r="C255" s="60">
        <v>21</v>
      </c>
      <c r="D255" s="4"/>
      <c r="E255" s="4"/>
    </row>
    <row r="256" spans="1:5">
      <c r="A256" s="94"/>
      <c r="B256" s="18"/>
      <c r="C256" s="60">
        <v>0</v>
      </c>
      <c r="D256" s="4"/>
      <c r="E256" s="4"/>
    </row>
    <row r="257" spans="1:5">
      <c r="A257" s="94"/>
      <c r="B257" s="18"/>
      <c r="C257" s="60">
        <v>5</v>
      </c>
      <c r="D257" s="4"/>
      <c r="E257" s="4"/>
    </row>
    <row r="258" spans="1:5">
      <c r="A258" s="94"/>
      <c r="B258" s="18"/>
      <c r="C258" s="60">
        <v>0</v>
      </c>
      <c r="D258" s="4"/>
      <c r="E258" s="4"/>
    </row>
    <row r="259" spans="1:5">
      <c r="A259" s="94">
        <v>8.1</v>
      </c>
      <c r="B259" s="18"/>
      <c r="C259" s="60">
        <v>0</v>
      </c>
      <c r="D259" s="4"/>
      <c r="E259" s="4"/>
    </row>
    <row r="260" spans="1:5">
      <c r="A260" s="101"/>
      <c r="B260" s="18"/>
      <c r="C260" s="60">
        <v>0</v>
      </c>
      <c r="D260" s="4"/>
      <c r="E260" s="4"/>
    </row>
    <row r="261" spans="1:5">
      <c r="A261" s="94">
        <v>8.2100000000000009</v>
      </c>
      <c r="B261" s="18"/>
      <c r="C261" s="60">
        <v>63.2</v>
      </c>
      <c r="D261" s="39">
        <v>18.12</v>
      </c>
      <c r="E261" s="39">
        <v>14.75</v>
      </c>
    </row>
    <row r="262" spans="1:5">
      <c r="A262" s="94"/>
      <c r="B262" s="18"/>
      <c r="C262" s="60">
        <v>0</v>
      </c>
      <c r="D262" s="99"/>
      <c r="E262" s="100"/>
    </row>
    <row r="263" spans="1:5">
      <c r="A263" s="94"/>
      <c r="B263" s="18"/>
      <c r="C263" s="60">
        <v>0</v>
      </c>
      <c r="D263" s="99"/>
      <c r="E263" s="100"/>
    </row>
    <row r="264" spans="1:5">
      <c r="A264" s="94">
        <v>9.1</v>
      </c>
      <c r="B264" s="18"/>
      <c r="C264" s="60">
        <v>0</v>
      </c>
      <c r="D264" s="99"/>
      <c r="E264" s="100"/>
    </row>
    <row r="265" spans="1:5">
      <c r="A265" s="94"/>
      <c r="B265" s="18"/>
      <c r="C265" s="60">
        <v>0</v>
      </c>
      <c r="D265" s="99"/>
      <c r="E265" s="100"/>
    </row>
    <row r="266" spans="1:5">
      <c r="A266" s="94"/>
      <c r="B266" s="18"/>
      <c r="C266" s="60">
        <v>0</v>
      </c>
      <c r="D266" s="99"/>
      <c r="E266" s="100"/>
    </row>
    <row r="267" spans="1:5">
      <c r="A267" s="94"/>
      <c r="B267" s="18"/>
      <c r="C267" s="60">
        <v>0</v>
      </c>
      <c r="D267" s="99"/>
      <c r="E267" s="100"/>
    </row>
    <row r="268" spans="1:5">
      <c r="A268" s="101"/>
      <c r="B268" s="18"/>
      <c r="C268" s="60">
        <v>0</v>
      </c>
      <c r="D268" s="99"/>
      <c r="E268" s="100"/>
    </row>
    <row r="269" spans="1:5">
      <c r="A269" s="94" t="s">
        <v>223</v>
      </c>
      <c r="B269" s="18"/>
      <c r="C269" s="60">
        <v>0</v>
      </c>
      <c r="D269" s="99"/>
      <c r="E269" s="100"/>
    </row>
    <row r="270" spans="1:5" ht="14.25">
      <c r="A270" s="94"/>
      <c r="B270" s="18"/>
      <c r="C270" s="60">
        <v>0</v>
      </c>
      <c r="D270" s="99"/>
      <c r="E270" s="102"/>
    </row>
    <row r="271" spans="1:5" ht="14.25">
      <c r="A271" s="94"/>
      <c r="B271" s="18"/>
      <c r="C271" s="60">
        <v>0</v>
      </c>
      <c r="D271" s="99"/>
      <c r="E271" s="102"/>
    </row>
    <row r="272" spans="1:5" ht="14.25">
      <c r="A272" s="94"/>
      <c r="B272" s="18"/>
      <c r="C272" s="60">
        <v>0</v>
      </c>
      <c r="D272" s="99"/>
      <c r="E272" s="102"/>
    </row>
    <row r="273" spans="1:6" ht="14.25">
      <c r="A273" s="94"/>
      <c r="B273" s="18"/>
      <c r="C273" s="60">
        <v>0</v>
      </c>
      <c r="D273" s="99"/>
      <c r="E273" s="102"/>
    </row>
    <row r="274" spans="1:6" ht="14.25">
      <c r="A274" s="94" t="s">
        <v>224</v>
      </c>
      <c r="B274" s="18"/>
      <c r="C274" s="60">
        <v>0</v>
      </c>
      <c r="D274" s="99"/>
      <c r="E274" s="103"/>
    </row>
    <row r="275" spans="1:6" ht="14.25">
      <c r="A275" s="94"/>
      <c r="B275" s="18"/>
      <c r="C275" s="60">
        <v>3.1</v>
      </c>
      <c r="D275" s="99"/>
      <c r="E275" s="104"/>
    </row>
    <row r="276" spans="1:6">
      <c r="A276" s="94"/>
      <c r="B276" s="18"/>
      <c r="C276" s="60">
        <v>0</v>
      </c>
      <c r="D276" s="4"/>
      <c r="E276" s="4"/>
    </row>
    <row r="277" spans="1:6">
      <c r="A277" s="94"/>
      <c r="B277" s="18"/>
      <c r="C277" s="60">
        <v>0</v>
      </c>
      <c r="D277" s="4"/>
      <c r="E277" s="4"/>
    </row>
    <row r="278" spans="1:6">
      <c r="A278" s="94"/>
      <c r="B278" s="18"/>
      <c r="C278" s="60">
        <v>0</v>
      </c>
      <c r="D278" s="4"/>
      <c r="E278" s="4"/>
    </row>
    <row r="279" spans="1:6">
      <c r="A279" s="94">
        <v>6.1</v>
      </c>
      <c r="B279" s="18">
        <v>2023</v>
      </c>
      <c r="C279" s="60">
        <v>3.27</v>
      </c>
      <c r="D279" s="4"/>
      <c r="E279" s="4"/>
    </row>
    <row r="280" spans="1:6">
      <c r="A280" s="94"/>
      <c r="B280" s="18"/>
      <c r="C280" s="60">
        <v>0</v>
      </c>
      <c r="D280" s="4"/>
      <c r="E280" s="4"/>
    </row>
    <row r="281" spans="1:6">
      <c r="A281" s="94"/>
      <c r="B281" s="18"/>
      <c r="C281" s="60">
        <v>0</v>
      </c>
      <c r="D281" s="4"/>
      <c r="E281" s="4"/>
    </row>
    <row r="282" spans="1:6">
      <c r="A282" s="94"/>
      <c r="B282" s="18"/>
      <c r="C282" s="60">
        <v>0</v>
      </c>
      <c r="D282" s="4"/>
      <c r="E282" s="4"/>
    </row>
    <row r="283" spans="1:6">
      <c r="A283" s="94" t="s">
        <v>225</v>
      </c>
      <c r="B283" s="18"/>
      <c r="C283" s="60">
        <v>34.6</v>
      </c>
      <c r="D283" s="4">
        <v>3</v>
      </c>
      <c r="E283" s="4">
        <v>0</v>
      </c>
    </row>
    <row r="284" spans="1:6">
      <c r="A284" s="94"/>
      <c r="B284" s="18"/>
      <c r="C284" s="60">
        <v>0</v>
      </c>
      <c r="D284" s="4"/>
      <c r="E284" s="4"/>
    </row>
    <row r="285" spans="1:6">
      <c r="A285" s="94" t="s">
        <v>226</v>
      </c>
      <c r="B285" s="18"/>
      <c r="C285" s="60">
        <v>135.6</v>
      </c>
      <c r="D285">
        <v>35.692</v>
      </c>
      <c r="E285">
        <v>11.25</v>
      </c>
      <c r="F285" s="39"/>
    </row>
    <row r="286" spans="1:6">
      <c r="A286" s="94"/>
      <c r="B286" s="18"/>
      <c r="C286" s="60">
        <v>0</v>
      </c>
      <c r="D286" s="4"/>
      <c r="E286" s="4"/>
    </row>
    <row r="287" spans="1:6">
      <c r="A287" s="94" t="s">
        <v>227</v>
      </c>
      <c r="B287" s="35"/>
      <c r="C287" s="60">
        <v>199.8</v>
      </c>
      <c r="D287" s="4">
        <v>35.838000000000001</v>
      </c>
      <c r="E287" s="4">
        <v>15.744</v>
      </c>
    </row>
    <row r="288" spans="1:6">
      <c r="A288" s="94" t="s">
        <v>228</v>
      </c>
      <c r="B288" s="18"/>
      <c r="C288" s="60">
        <v>216.6</v>
      </c>
      <c r="D288" s="4">
        <v>45</v>
      </c>
      <c r="E288" s="4">
        <v>20</v>
      </c>
    </row>
    <row r="289" spans="1:5">
      <c r="A289" s="94" t="s">
        <v>229</v>
      </c>
      <c r="B289" s="18"/>
      <c r="C289" s="60">
        <v>0</v>
      </c>
      <c r="D289" s="4"/>
      <c r="E289" s="4"/>
    </row>
    <row r="290" spans="1:5">
      <c r="A290" s="94">
        <v>8.15</v>
      </c>
      <c r="B290" s="18"/>
      <c r="C290" s="60">
        <v>0</v>
      </c>
      <c r="D290" s="4"/>
      <c r="E290" s="4"/>
    </row>
    <row r="291" spans="1:5">
      <c r="A291" s="94"/>
      <c r="B291" s="18"/>
      <c r="C291" s="60">
        <v>0</v>
      </c>
      <c r="D291" s="4"/>
      <c r="E291" s="4"/>
    </row>
    <row r="292" spans="1:5">
      <c r="A292" s="94"/>
      <c r="B292" s="18"/>
      <c r="C292" s="60">
        <v>0</v>
      </c>
      <c r="D292" s="4"/>
      <c r="E292" s="4"/>
    </row>
    <row r="293" spans="1:5">
      <c r="A293" s="94" t="s">
        <v>230</v>
      </c>
      <c r="B293" s="18"/>
      <c r="C293" s="60">
        <v>0</v>
      </c>
      <c r="D293" s="4"/>
      <c r="E293" s="4"/>
    </row>
    <row r="294" spans="1:5">
      <c r="C294" s="105" t="s">
        <v>231</v>
      </c>
      <c r="D294" s="4"/>
      <c r="E294" s="4"/>
    </row>
    <row r="295" spans="1:5">
      <c r="C295" s="60" t="s">
        <v>232</v>
      </c>
      <c r="D295" s="4"/>
      <c r="E295" s="4"/>
    </row>
    <row r="296" spans="1:5">
      <c r="C296" s="60" t="s">
        <v>233</v>
      </c>
      <c r="D296" s="4"/>
      <c r="E296" s="4"/>
    </row>
    <row r="297" spans="1:5">
      <c r="A297" s="106"/>
      <c r="B297" s="107"/>
      <c r="C297" s="107"/>
    </row>
    <row r="298" spans="1:5">
      <c r="C298" s="49"/>
    </row>
    <row r="299" spans="1:5">
      <c r="C299" s="49"/>
    </row>
    <row r="300" spans="1:5">
      <c r="C300" s="49"/>
    </row>
    <row r="301" spans="1:5">
      <c r="C301" s="49"/>
    </row>
    <row r="302" spans="1:5">
      <c r="C302" s="49"/>
    </row>
    <row r="303" spans="1:5">
      <c r="C303" s="49"/>
    </row>
    <row r="304" spans="1:5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</sheetData>
  <phoneticPr fontId="4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tabSelected="1" workbookViewId="0">
      <selection activeCell="H12" sqref="H12"/>
    </sheetView>
  </sheetViews>
  <sheetFormatPr defaultColWidth="8.875" defaultRowHeight="13.5"/>
  <cols>
    <col min="4" max="4" width="10.375" customWidth="1"/>
    <col min="5" max="5" width="13.75" customWidth="1"/>
    <col min="6" max="8" width="14.125"/>
    <col min="11" max="11" width="9.625"/>
    <col min="12" max="12" width="10.625"/>
    <col min="13" max="14" width="11.75"/>
  </cols>
  <sheetData>
    <row r="1" spans="1:8" ht="15">
      <c r="A1" s="86" t="s">
        <v>430</v>
      </c>
      <c r="B1" s="87"/>
      <c r="C1" s="87"/>
      <c r="D1" s="87"/>
      <c r="E1" s="87"/>
      <c r="F1" s="87"/>
      <c r="G1" s="87"/>
      <c r="H1" s="87"/>
    </row>
    <row r="2" spans="1:8" ht="21" customHeight="1">
      <c r="A2" s="88" t="s">
        <v>429</v>
      </c>
      <c r="B2" s="87"/>
      <c r="C2" s="87"/>
      <c r="D2" s="87"/>
      <c r="E2" s="87"/>
      <c r="F2" s="87"/>
      <c r="G2" s="87"/>
      <c r="H2" s="87"/>
    </row>
    <row r="3" spans="1:8" ht="15">
      <c r="A3" s="78" t="s">
        <v>431</v>
      </c>
      <c r="B3" s="78" t="s">
        <v>213</v>
      </c>
      <c r="C3" s="78" t="s">
        <v>260</v>
      </c>
      <c r="D3" s="78" t="s">
        <v>258</v>
      </c>
      <c r="E3" s="78" t="s">
        <v>272</v>
      </c>
      <c r="F3" s="78" t="s">
        <v>261</v>
      </c>
      <c r="G3" s="78" t="s">
        <v>259</v>
      </c>
      <c r="H3" s="78" t="s">
        <v>273</v>
      </c>
    </row>
    <row r="4" spans="1:8" ht="15">
      <c r="A4" s="78">
        <v>2011</v>
      </c>
      <c r="B4" s="89">
        <v>720.6</v>
      </c>
      <c r="C4" s="78">
        <v>666.19</v>
      </c>
      <c r="D4" s="89">
        <v>-10.1283333333334</v>
      </c>
      <c r="E4" s="89">
        <v>64.538333333333398</v>
      </c>
      <c r="F4" s="78">
        <v>707.33</v>
      </c>
      <c r="G4" s="89">
        <v>-37.265233753521997</v>
      </c>
      <c r="H4" s="89">
        <v>50.535233753522</v>
      </c>
    </row>
    <row r="5" spans="1:8" ht="15">
      <c r="A5" s="78">
        <v>2012</v>
      </c>
      <c r="B5" s="89">
        <v>775.4</v>
      </c>
      <c r="C5" s="78">
        <v>665.31</v>
      </c>
      <c r="D5" s="89">
        <v>5.2106666666666097</v>
      </c>
      <c r="E5" s="89">
        <v>104.87933333333299</v>
      </c>
      <c r="F5" s="78">
        <v>729.72</v>
      </c>
      <c r="G5" s="89">
        <v>-36.016666666666602</v>
      </c>
      <c r="H5" s="89">
        <v>81.696666666666601</v>
      </c>
    </row>
    <row r="6" spans="1:8" ht="15">
      <c r="A6" s="78">
        <v>2013</v>
      </c>
      <c r="B6" s="89">
        <v>423.4</v>
      </c>
      <c r="C6" s="74">
        <v>411.14400000000001</v>
      </c>
      <c r="D6" s="89">
        <v>-11.744</v>
      </c>
      <c r="E6" s="74">
        <v>24</v>
      </c>
      <c r="F6" s="74">
        <v>451.23333333333301</v>
      </c>
      <c r="G6" s="89">
        <v>-38.033333333333204</v>
      </c>
      <c r="H6" s="74">
        <v>10.199999999999999</v>
      </c>
    </row>
    <row r="7" spans="1:8" ht="15">
      <c r="A7" s="91">
        <v>2014</v>
      </c>
      <c r="B7" s="89">
        <v>279.10000000000002</v>
      </c>
      <c r="C7" s="78">
        <v>226.26</v>
      </c>
      <c r="D7" s="89">
        <v>-10.335000000000001</v>
      </c>
      <c r="E7" s="89">
        <v>63.174999999999997</v>
      </c>
      <c r="F7" s="78">
        <v>290.13</v>
      </c>
      <c r="G7" s="89">
        <v>-36.306600000000202</v>
      </c>
      <c r="H7" s="89">
        <v>25.276600000000201</v>
      </c>
    </row>
    <row r="8" spans="1:8" ht="15">
      <c r="A8" s="91">
        <v>2015</v>
      </c>
      <c r="B8" s="89">
        <v>580</v>
      </c>
      <c r="C8" s="78">
        <v>533.51</v>
      </c>
      <c r="D8" s="89">
        <v>15.34</v>
      </c>
      <c r="E8" s="89">
        <v>31.15</v>
      </c>
      <c r="F8" s="78">
        <v>534.80999999999995</v>
      </c>
      <c r="G8" s="89">
        <v>42.180399999999999</v>
      </c>
      <c r="H8" s="89">
        <v>3.0096000000000598</v>
      </c>
    </row>
    <row r="9" spans="1:8" ht="15">
      <c r="A9" s="91">
        <v>2016</v>
      </c>
      <c r="B9" s="89">
        <v>649.79999999999995</v>
      </c>
      <c r="C9" s="78">
        <v>540.33000000000095</v>
      </c>
      <c r="D9" s="89">
        <v>-20.309999999999999</v>
      </c>
      <c r="E9" s="89">
        <v>129.77999999999901</v>
      </c>
      <c r="F9" s="78">
        <v>623.09</v>
      </c>
      <c r="G9" s="89">
        <v>-66.401199999999903</v>
      </c>
      <c r="H9" s="89">
        <v>93.111199999999798</v>
      </c>
    </row>
    <row r="10" spans="1:8" ht="15">
      <c r="A10" s="91">
        <v>2017</v>
      </c>
      <c r="B10" s="89">
        <v>309.3</v>
      </c>
      <c r="C10" s="78">
        <v>264.19</v>
      </c>
      <c r="D10" s="89">
        <v>-15.33</v>
      </c>
      <c r="E10" s="89">
        <v>60.44</v>
      </c>
      <c r="F10" s="78">
        <v>335.92</v>
      </c>
      <c r="G10" s="89">
        <v>-58.31</v>
      </c>
      <c r="H10" s="89">
        <v>31.69</v>
      </c>
    </row>
    <row r="11" spans="1:8" ht="15">
      <c r="A11" s="91">
        <v>2018</v>
      </c>
      <c r="B11" s="89">
        <v>491</v>
      </c>
      <c r="C11" s="78">
        <v>443.64</v>
      </c>
      <c r="D11" s="89">
        <v>-39.61</v>
      </c>
      <c r="E11" s="89">
        <v>86.97</v>
      </c>
      <c r="F11" s="78">
        <v>483.41</v>
      </c>
      <c r="G11" s="89">
        <v>-0.97209999999999996</v>
      </c>
      <c r="H11" s="89">
        <v>8.5620999999999707</v>
      </c>
    </row>
    <row r="12" spans="1:8" ht="15">
      <c r="A12" s="91">
        <v>2019</v>
      </c>
      <c r="B12" s="89">
        <v>523.6</v>
      </c>
      <c r="C12" s="78" t="s">
        <v>266</v>
      </c>
      <c r="D12" s="89" t="s">
        <v>266</v>
      </c>
      <c r="E12" s="89" t="s">
        <v>266</v>
      </c>
      <c r="F12" s="78" t="s">
        <v>266</v>
      </c>
      <c r="G12" s="89" t="s">
        <v>266</v>
      </c>
      <c r="H12" s="89" t="s">
        <v>266</v>
      </c>
    </row>
    <row r="13" spans="1:8" ht="15">
      <c r="A13" s="91">
        <v>2020</v>
      </c>
      <c r="B13" s="89">
        <v>574.79999999999995</v>
      </c>
      <c r="C13" s="78">
        <v>545.16</v>
      </c>
      <c r="D13" s="89">
        <v>-7.86</v>
      </c>
      <c r="E13" s="89">
        <v>37.5</v>
      </c>
      <c r="F13" s="78">
        <v>557.26</v>
      </c>
      <c r="G13" s="89">
        <v>-46.902846097946203</v>
      </c>
      <c r="H13" s="89">
        <v>64.442846097946202</v>
      </c>
    </row>
    <row r="14" spans="1:8" ht="15">
      <c r="A14" s="78">
        <v>2021</v>
      </c>
      <c r="B14" s="89">
        <v>906.2</v>
      </c>
      <c r="C14" s="78">
        <v>683.45</v>
      </c>
      <c r="D14" s="89">
        <v>58.96</v>
      </c>
      <c r="E14" s="89">
        <v>163.79</v>
      </c>
      <c r="F14" s="78">
        <v>712.99</v>
      </c>
      <c r="G14" s="89">
        <v>144.40687417984</v>
      </c>
      <c r="H14" s="89">
        <v>48.803125820159998</v>
      </c>
    </row>
    <row r="15" spans="1:8" ht="15">
      <c r="A15" s="78">
        <v>2022</v>
      </c>
      <c r="B15" s="89">
        <v>509.2</v>
      </c>
      <c r="C15" s="78">
        <v>548.34</v>
      </c>
      <c r="D15" s="89">
        <v>-62.259999999999899</v>
      </c>
      <c r="E15" s="89">
        <v>23.12</v>
      </c>
      <c r="F15" s="78">
        <v>618.91999999999996</v>
      </c>
      <c r="G15" s="89">
        <v>-127.473931133747</v>
      </c>
      <c r="H15" s="89">
        <v>17.753931133746999</v>
      </c>
    </row>
    <row r="16" spans="1:8" ht="15">
      <c r="A16" s="78">
        <v>2023</v>
      </c>
      <c r="B16" s="89">
        <v>941.4</v>
      </c>
      <c r="C16" s="78">
        <v>775.47</v>
      </c>
      <c r="D16" s="89">
        <v>42.4</v>
      </c>
      <c r="E16" s="89">
        <v>123.53</v>
      </c>
      <c r="F16" s="78">
        <v>841.7</v>
      </c>
      <c r="G16" s="89">
        <v>53.05</v>
      </c>
      <c r="H16" s="89">
        <v>46.649999999999899</v>
      </c>
    </row>
    <row r="18" spans="1:8">
      <c r="A18" s="220"/>
      <c r="B18" s="235" t="s">
        <v>432</v>
      </c>
      <c r="C18" s="236" t="s">
        <v>432</v>
      </c>
      <c r="D18" s="236" t="s">
        <v>432</v>
      </c>
      <c r="E18" s="236" t="s">
        <v>432</v>
      </c>
      <c r="F18" s="236" t="s">
        <v>432</v>
      </c>
      <c r="G18" s="236" t="s">
        <v>432</v>
      </c>
      <c r="H18" s="236" t="s">
        <v>432</v>
      </c>
    </row>
    <row r="19" spans="1:8" ht="15">
      <c r="A19" s="78">
        <v>2011</v>
      </c>
      <c r="B19" s="89">
        <v>1</v>
      </c>
      <c r="C19" s="237">
        <f>C4/B4*100</f>
        <v>92.449347765750773</v>
      </c>
      <c r="D19" s="237">
        <v>-1.4055416782311128</v>
      </c>
      <c r="E19" s="237">
        <f>E4/B4*100</f>
        <v>8.9561939124803498</v>
      </c>
      <c r="F19" s="237">
        <f>F4/B4*100</f>
        <v>98.158479045240071</v>
      </c>
      <c r="G19" s="237">
        <f>G4/B4*100</f>
        <v>-5.1714173957149594</v>
      </c>
      <c r="H19" s="237">
        <f>H4/B4*100</f>
        <v>7.0129383504748812</v>
      </c>
    </row>
    <row r="20" spans="1:8" ht="15">
      <c r="A20" s="78">
        <v>2012</v>
      </c>
      <c r="B20" s="89">
        <v>1</v>
      </c>
      <c r="C20" s="237">
        <f>C5/B5*100</f>
        <v>85.802166623678104</v>
      </c>
      <c r="D20" s="237">
        <f t="shared" ref="D20:D31" si="0">D5/B5*100</f>
        <v>0.67199724873182998</v>
      </c>
      <c r="E20" s="237">
        <f t="shared" ref="E20:E31" si="1">E5/B5*100</f>
        <v>13.525836127590019</v>
      </c>
      <c r="F20" s="237">
        <f>F5/B5*100</f>
        <v>94.108847046685582</v>
      </c>
      <c r="G20" s="237">
        <f t="shared" ref="G20:G31" si="2">G5/B5*100</f>
        <v>-4.6449144527555584</v>
      </c>
      <c r="H20" s="237">
        <f>H5/B5*100</f>
        <v>10.536067406069977</v>
      </c>
    </row>
    <row r="21" spans="1:8" ht="15">
      <c r="A21" s="78">
        <v>2013</v>
      </c>
      <c r="B21" s="89">
        <v>1</v>
      </c>
      <c r="C21" s="237">
        <f>C6/B6*100</f>
        <v>97.105337742087869</v>
      </c>
      <c r="D21" s="237">
        <f t="shared" si="0"/>
        <v>-2.7737364194615024</v>
      </c>
      <c r="E21" s="237">
        <f t="shared" si="1"/>
        <v>5.6683986773736423</v>
      </c>
      <c r="F21" s="237">
        <f>F6/B6*100</f>
        <v>106.57376791056518</v>
      </c>
      <c r="G21" s="237">
        <f t="shared" si="2"/>
        <v>-8.9828373484490331</v>
      </c>
      <c r="H21" s="237">
        <f>H6/B6*100</f>
        <v>2.4090694378837978</v>
      </c>
    </row>
    <row r="22" spans="1:8" ht="15">
      <c r="A22" s="91">
        <v>2014</v>
      </c>
      <c r="B22" s="89">
        <v>1</v>
      </c>
      <c r="C22" s="237">
        <f>C7/B7*100</f>
        <v>81.067717663919737</v>
      </c>
      <c r="D22" s="237">
        <f t="shared" si="0"/>
        <v>-3.7029738445001792</v>
      </c>
      <c r="E22" s="237">
        <f t="shared" si="1"/>
        <v>22.635256180580434</v>
      </c>
      <c r="F22" s="237">
        <f>F7/B7*100</f>
        <v>103.95198853457541</v>
      </c>
      <c r="G22" s="237">
        <f t="shared" si="2"/>
        <v>-13.008455750627087</v>
      </c>
      <c r="H22" s="237">
        <f>H7/B7*100</f>
        <v>9.056467216051665</v>
      </c>
    </row>
    <row r="23" spans="1:8" ht="15">
      <c r="A23" s="91">
        <v>2015</v>
      </c>
      <c r="B23" s="89">
        <v>1</v>
      </c>
      <c r="C23" s="237">
        <f>C8/B8*100</f>
        <v>91.984482758620686</v>
      </c>
      <c r="D23" s="237">
        <f t="shared" si="0"/>
        <v>2.6448275862068966</v>
      </c>
      <c r="E23" s="237">
        <f t="shared" si="1"/>
        <v>5.3706896551724137</v>
      </c>
      <c r="F23" s="237">
        <f>F8/B8*100</f>
        <v>92.208620689655163</v>
      </c>
      <c r="G23" s="237">
        <f t="shared" si="2"/>
        <v>7.272482758620689</v>
      </c>
      <c r="H23" s="237">
        <f>H8/B8*100</f>
        <v>0.51889655172414828</v>
      </c>
    </row>
    <row r="24" spans="1:8" ht="15">
      <c r="A24" s="91">
        <v>2016</v>
      </c>
      <c r="B24" s="89">
        <v>1</v>
      </c>
      <c r="C24" s="237">
        <f>C9/B9*100</f>
        <v>83.153277931671425</v>
      </c>
      <c r="D24" s="237">
        <f t="shared" si="0"/>
        <v>-3.1255771006463524</v>
      </c>
      <c r="E24" s="237">
        <f t="shared" si="1"/>
        <v>19.972299168974921</v>
      </c>
      <c r="F24" s="237">
        <f>F9/B9*100</f>
        <v>95.889504462911674</v>
      </c>
      <c r="G24" s="237">
        <f t="shared" si="2"/>
        <v>-10.218713450292384</v>
      </c>
      <c r="H24" s="237">
        <f>H9/B9*100</f>
        <v>14.329208987380701</v>
      </c>
    </row>
    <row r="25" spans="1:8" ht="15">
      <c r="A25" s="91">
        <v>2017</v>
      </c>
      <c r="B25" s="89">
        <v>1</v>
      </c>
      <c r="C25" s="237">
        <f>C10/B10*100</f>
        <v>85.415454251535721</v>
      </c>
      <c r="D25" s="237">
        <f t="shared" si="0"/>
        <v>-4.9563530552861303</v>
      </c>
      <c r="E25" s="237">
        <f t="shared" si="1"/>
        <v>19.540898803750402</v>
      </c>
      <c r="F25" s="237">
        <f>F10/B10*100</f>
        <v>108.606530876172</v>
      </c>
      <c r="G25" s="237">
        <f t="shared" si="2"/>
        <v>-18.852247009376011</v>
      </c>
      <c r="H25" s="237">
        <f>H10/B10*100</f>
        <v>10.245716133204009</v>
      </c>
    </row>
    <row r="26" spans="1:8" ht="15">
      <c r="A26" s="91">
        <v>2018</v>
      </c>
      <c r="B26" s="89">
        <v>1</v>
      </c>
      <c r="C26" s="237">
        <f>C11/B11*100</f>
        <v>90.354378818737274</v>
      </c>
      <c r="D26" s="237">
        <f t="shared" si="0"/>
        <v>-8.0672097759674131</v>
      </c>
      <c r="E26" s="237">
        <f t="shared" si="1"/>
        <v>17.712830957230143</v>
      </c>
      <c r="F26" s="237">
        <f>F11/B11*100</f>
        <v>98.454175152749499</v>
      </c>
      <c r="G26" s="237">
        <f t="shared" si="2"/>
        <v>-0.19798370672097759</v>
      </c>
      <c r="H26" s="237">
        <f>H11/B11*100</f>
        <v>1.7438085539714807</v>
      </c>
    </row>
    <row r="27" spans="1:8" ht="15">
      <c r="A27" s="91">
        <v>2019</v>
      </c>
      <c r="B27" s="89">
        <v>1</v>
      </c>
      <c r="C27" s="238" t="s">
        <v>266</v>
      </c>
      <c r="D27" s="238" t="s">
        <v>266</v>
      </c>
      <c r="E27" s="238" t="s">
        <v>266</v>
      </c>
      <c r="F27" s="238" t="s">
        <v>266</v>
      </c>
      <c r="G27" s="238" t="s">
        <v>266</v>
      </c>
      <c r="H27" s="239" t="s">
        <v>266</v>
      </c>
    </row>
    <row r="28" spans="1:8" ht="15">
      <c r="A28" s="91">
        <v>2020</v>
      </c>
      <c r="B28" s="89">
        <v>1</v>
      </c>
      <c r="C28" s="237">
        <f>C13/B13*100</f>
        <v>94.843423799582467</v>
      </c>
      <c r="D28" s="237">
        <f t="shared" si="0"/>
        <v>-1.3674321503131526</v>
      </c>
      <c r="E28" s="237">
        <f t="shared" si="1"/>
        <v>6.5240083507306892</v>
      </c>
      <c r="F28" s="237">
        <f>F13/B13*100</f>
        <v>96.948503827418236</v>
      </c>
      <c r="G28" s="237">
        <f t="shared" si="2"/>
        <v>-8.1598549230943291</v>
      </c>
      <c r="H28" s="237">
        <f>H13/B13*100</f>
        <v>11.211351095676097</v>
      </c>
    </row>
    <row r="29" spans="1:8" ht="15">
      <c r="A29" s="78">
        <v>2021</v>
      </c>
      <c r="B29" s="89">
        <v>1</v>
      </c>
      <c r="C29" s="237">
        <f>C14/B14*100</f>
        <v>75.419333480467884</v>
      </c>
      <c r="D29" s="237">
        <f t="shared" si="0"/>
        <v>6.5062900022070185</v>
      </c>
      <c r="E29" s="237">
        <f t="shared" si="1"/>
        <v>18.074376517325092</v>
      </c>
      <c r="F29" s="237">
        <f>F14/B14*100</f>
        <v>78.679099536526152</v>
      </c>
      <c r="G29" s="237">
        <f t="shared" si="2"/>
        <v>15.935430829821232</v>
      </c>
      <c r="H29" s="237">
        <f>H14/B14*100</f>
        <v>5.3854696336526144</v>
      </c>
    </row>
    <row r="30" spans="1:8" ht="15">
      <c r="A30" s="78">
        <v>2022</v>
      </c>
      <c r="B30" s="89">
        <v>1</v>
      </c>
      <c r="C30" s="237">
        <f>C15/B15*100</f>
        <v>107.68656716417911</v>
      </c>
      <c r="D30" s="237">
        <f t="shared" si="0"/>
        <v>-12.227022780832659</v>
      </c>
      <c r="E30" s="237">
        <f t="shared" si="1"/>
        <v>4.5404556166535741</v>
      </c>
      <c r="F30" s="237">
        <f>F15/B15*100</f>
        <v>121.5475255302435</v>
      </c>
      <c r="G30" s="237">
        <f t="shared" si="2"/>
        <v>-25.034157724616456</v>
      </c>
      <c r="H30" s="237">
        <f>H15/B15*100</f>
        <v>3.4866321943729379</v>
      </c>
    </row>
    <row r="31" spans="1:8" ht="15">
      <c r="A31" s="78">
        <v>2023</v>
      </c>
      <c r="B31" s="89">
        <v>1</v>
      </c>
      <c r="C31" s="237">
        <f>C16/B16*100</f>
        <v>82.374123645634171</v>
      </c>
      <c r="D31" s="237">
        <f t="shared" si="0"/>
        <v>4.5039303165498197</v>
      </c>
      <c r="E31" s="237">
        <f t="shared" si="1"/>
        <v>13.121946037816018</v>
      </c>
      <c r="F31" s="237">
        <f>F16/B16*100</f>
        <v>89.409390269810928</v>
      </c>
      <c r="G31" s="237">
        <f t="shared" si="2"/>
        <v>5.6352241342681113</v>
      </c>
      <c r="H31" s="237">
        <f>H16/B16*100</f>
        <v>4.9553855959209585</v>
      </c>
    </row>
  </sheetData>
  <phoneticPr fontId="43" type="noConversion"/>
  <pageMargins left="0.75" right="0.75" top="1" bottom="1" header="0.5" footer="0.5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9"/>
  <sheetViews>
    <sheetView topLeftCell="A4" workbookViewId="0">
      <selection activeCell="L18" sqref="L18"/>
    </sheetView>
  </sheetViews>
  <sheetFormatPr defaultColWidth="8.875" defaultRowHeight="13.5"/>
  <sheetData>
    <row r="1" spans="1:10" ht="15">
      <c r="A1" s="73" t="s">
        <v>274</v>
      </c>
      <c r="B1" s="74"/>
      <c r="C1" s="74"/>
      <c r="D1" s="74"/>
    </row>
    <row r="2" spans="1:10" ht="15">
      <c r="A2" s="73"/>
      <c r="B2" s="74"/>
      <c r="C2" s="74"/>
      <c r="D2" s="74"/>
    </row>
    <row r="3" spans="1:10">
      <c r="A3" s="2" t="s">
        <v>152</v>
      </c>
      <c r="B3" s="2" t="s">
        <v>157</v>
      </c>
      <c r="C3" s="75" t="s">
        <v>158</v>
      </c>
      <c r="D3" s="2" t="s">
        <v>159</v>
      </c>
      <c r="E3" s="75" t="s">
        <v>160</v>
      </c>
      <c r="F3" s="2" t="s">
        <v>159</v>
      </c>
      <c r="G3" s="76" t="s">
        <v>161</v>
      </c>
      <c r="H3" s="2" t="s">
        <v>159</v>
      </c>
      <c r="I3" s="76" t="s">
        <v>162</v>
      </c>
      <c r="J3" s="2" t="s">
        <v>159</v>
      </c>
    </row>
    <row r="4" spans="1:10">
      <c r="A4" s="2">
        <v>2011</v>
      </c>
      <c r="B4" s="17">
        <v>720.6</v>
      </c>
      <c r="C4" s="17">
        <v>102.1</v>
      </c>
      <c r="D4" s="17">
        <f t="shared" ref="D4:D16" si="0">C4/B4*100</f>
        <v>14.168748265334401</v>
      </c>
      <c r="E4" s="16">
        <v>215</v>
      </c>
      <c r="F4" s="16">
        <f t="shared" ref="F4:F16" si="1">E4/B4*100</f>
        <v>29.836247571468199</v>
      </c>
      <c r="G4" s="16">
        <v>196.8</v>
      </c>
      <c r="H4" s="16">
        <f t="shared" ref="H4:H16" si="2">G4/B4*100</f>
        <v>27.310574521232301</v>
      </c>
      <c r="I4" s="16">
        <v>206.7</v>
      </c>
      <c r="J4" s="17">
        <f t="shared" ref="J4:J16" si="3">I4/B4*100</f>
        <v>28.684429641965</v>
      </c>
    </row>
    <row r="5" spans="1:10">
      <c r="A5" s="2">
        <v>2012</v>
      </c>
      <c r="B5" s="77">
        <v>775.4</v>
      </c>
      <c r="C5" s="17">
        <v>130</v>
      </c>
      <c r="D5" s="17">
        <f t="shared" si="0"/>
        <v>16.765540366262599</v>
      </c>
      <c r="E5" s="16">
        <v>210</v>
      </c>
      <c r="F5" s="16">
        <f t="shared" si="1"/>
        <v>27.082795976270301</v>
      </c>
      <c r="G5" s="16">
        <v>111.4</v>
      </c>
      <c r="H5" s="16">
        <f t="shared" si="2"/>
        <v>14.3667784369358</v>
      </c>
      <c r="I5" s="16">
        <v>324</v>
      </c>
      <c r="J5" s="17">
        <f t="shared" si="3"/>
        <v>41.784885220531301</v>
      </c>
    </row>
    <row r="6" spans="1:10">
      <c r="A6" s="2">
        <v>2013</v>
      </c>
      <c r="B6" s="77">
        <v>423.4</v>
      </c>
      <c r="C6" s="17">
        <v>110.6</v>
      </c>
      <c r="D6" s="17">
        <f t="shared" si="0"/>
        <v>26.121870571563498</v>
      </c>
      <c r="E6" s="16">
        <v>90</v>
      </c>
      <c r="F6" s="16">
        <f t="shared" si="1"/>
        <v>21.256495040151201</v>
      </c>
      <c r="G6" s="16">
        <v>180</v>
      </c>
      <c r="H6" s="16">
        <f t="shared" si="2"/>
        <v>42.512990080302302</v>
      </c>
      <c r="I6" s="16">
        <v>42.8</v>
      </c>
      <c r="J6" s="17">
        <f t="shared" si="3"/>
        <v>10.108644307983001</v>
      </c>
    </row>
    <row r="7" spans="1:10">
      <c r="A7" s="2">
        <v>2014</v>
      </c>
      <c r="B7" s="77">
        <v>279.10000000000002</v>
      </c>
      <c r="C7" s="17">
        <v>64.099999999999994</v>
      </c>
      <c r="D7" s="17">
        <f t="shared" si="0"/>
        <v>22.966678609817301</v>
      </c>
      <c r="E7" s="16">
        <v>80</v>
      </c>
      <c r="F7" s="16">
        <f t="shared" si="1"/>
        <v>28.6635614475098</v>
      </c>
      <c r="G7" s="16">
        <v>135</v>
      </c>
      <c r="H7" s="16">
        <f t="shared" si="2"/>
        <v>48.3697599426729</v>
      </c>
      <c r="I7" s="16">
        <v>0</v>
      </c>
      <c r="J7" s="17">
        <f t="shared" si="3"/>
        <v>0</v>
      </c>
    </row>
    <row r="8" spans="1:10">
      <c r="A8" s="2">
        <v>2015</v>
      </c>
      <c r="B8" s="17">
        <v>580</v>
      </c>
      <c r="C8" s="17">
        <v>153.4</v>
      </c>
      <c r="D8" s="17">
        <f t="shared" si="0"/>
        <v>26.448275862069</v>
      </c>
      <c r="E8" s="16">
        <v>107.4</v>
      </c>
      <c r="F8" s="16">
        <f t="shared" si="1"/>
        <v>18.517241379310299</v>
      </c>
      <c r="G8" s="16">
        <v>137.4</v>
      </c>
      <c r="H8" s="16">
        <f t="shared" si="2"/>
        <v>23.689655172413801</v>
      </c>
      <c r="I8" s="16">
        <v>181.8</v>
      </c>
      <c r="J8" s="17">
        <f t="shared" si="3"/>
        <v>31.3448275862069</v>
      </c>
    </row>
    <row r="9" spans="1:10">
      <c r="A9" s="2">
        <v>2016</v>
      </c>
      <c r="B9" s="17">
        <v>649.79999999999995</v>
      </c>
      <c r="C9" s="17">
        <v>131</v>
      </c>
      <c r="D9" s="17">
        <f t="shared" si="0"/>
        <v>20.160049245921801</v>
      </c>
      <c r="E9" s="16">
        <v>115.2</v>
      </c>
      <c r="F9" s="16">
        <f t="shared" si="1"/>
        <v>17.728531855955701</v>
      </c>
      <c r="G9" s="16">
        <v>25.6</v>
      </c>
      <c r="H9" s="16">
        <f t="shared" si="2"/>
        <v>3.9396737457679301</v>
      </c>
      <c r="I9" s="16">
        <v>378</v>
      </c>
      <c r="J9" s="17">
        <f t="shared" si="3"/>
        <v>58.171745152354603</v>
      </c>
    </row>
    <row r="10" spans="1:10">
      <c r="A10" s="2">
        <v>2017</v>
      </c>
      <c r="B10" s="17">
        <v>309.3</v>
      </c>
      <c r="C10" s="17">
        <v>63.5</v>
      </c>
      <c r="D10" s="17">
        <f t="shared" si="0"/>
        <v>20.530229550598101</v>
      </c>
      <c r="E10" s="16">
        <v>85.9</v>
      </c>
      <c r="F10" s="16">
        <f t="shared" si="1"/>
        <v>27.772389266084701</v>
      </c>
      <c r="G10" s="16">
        <v>109.1</v>
      </c>
      <c r="H10" s="16">
        <f t="shared" si="2"/>
        <v>35.273197542838702</v>
      </c>
      <c r="I10" s="16">
        <v>50.8</v>
      </c>
      <c r="J10" s="17">
        <f t="shared" si="3"/>
        <v>16.4241836404785</v>
      </c>
    </row>
    <row r="11" spans="1:10">
      <c r="A11" s="2">
        <v>2018</v>
      </c>
      <c r="B11" s="17">
        <v>491</v>
      </c>
      <c r="C11" s="17">
        <v>97</v>
      </c>
      <c r="D11" s="17">
        <f t="shared" si="0"/>
        <v>19.7556008146639</v>
      </c>
      <c r="E11" s="16">
        <v>171.8</v>
      </c>
      <c r="F11" s="16">
        <f t="shared" si="1"/>
        <v>34.989816700611001</v>
      </c>
      <c r="G11" s="16">
        <v>222.2</v>
      </c>
      <c r="H11" s="16">
        <f t="shared" si="2"/>
        <v>45.254582484724999</v>
      </c>
      <c r="I11" s="16">
        <v>0</v>
      </c>
      <c r="J11" s="17">
        <f t="shared" si="3"/>
        <v>0</v>
      </c>
    </row>
    <row r="12" spans="1:10">
      <c r="A12" s="2">
        <v>2019</v>
      </c>
      <c r="B12" s="17">
        <v>523.6</v>
      </c>
      <c r="C12" s="17">
        <v>0</v>
      </c>
      <c r="D12" s="17">
        <f t="shared" si="0"/>
        <v>0</v>
      </c>
      <c r="E12" s="16">
        <v>0</v>
      </c>
      <c r="F12" s="16">
        <f t="shared" si="1"/>
        <v>0</v>
      </c>
      <c r="G12" s="16">
        <v>0</v>
      </c>
      <c r="H12" s="16">
        <f t="shared" si="2"/>
        <v>0</v>
      </c>
      <c r="I12" s="16">
        <v>0</v>
      </c>
      <c r="J12" s="17">
        <f t="shared" si="3"/>
        <v>0</v>
      </c>
    </row>
    <row r="13" spans="1:10">
      <c r="A13" s="2">
        <v>2020</v>
      </c>
      <c r="B13" s="17">
        <v>574.79999999999995</v>
      </c>
      <c r="C13" s="17">
        <f>B13-E13-G13-I13</f>
        <v>146.80000000000001</v>
      </c>
      <c r="D13" s="17">
        <f t="shared" si="0"/>
        <v>25.5393180236604</v>
      </c>
      <c r="E13" s="16">
        <v>133</v>
      </c>
      <c r="F13" s="16">
        <f t="shared" si="1"/>
        <v>23.138482950591499</v>
      </c>
      <c r="G13" s="16">
        <v>116.2</v>
      </c>
      <c r="H13" s="16">
        <f t="shared" si="2"/>
        <v>20.215727209464202</v>
      </c>
      <c r="I13" s="16">
        <v>178.8</v>
      </c>
      <c r="J13" s="17">
        <f t="shared" si="3"/>
        <v>31.1064718162839</v>
      </c>
    </row>
    <row r="14" spans="1:10">
      <c r="A14" s="2">
        <v>2021</v>
      </c>
      <c r="B14" s="17">
        <v>906.2</v>
      </c>
      <c r="C14" s="17">
        <v>189</v>
      </c>
      <c r="D14" s="17">
        <f t="shared" si="0"/>
        <v>20.856323107481799</v>
      </c>
      <c r="E14" s="16">
        <v>206.6</v>
      </c>
      <c r="F14" s="16">
        <f t="shared" si="1"/>
        <v>22.798499227543601</v>
      </c>
      <c r="G14" s="16">
        <v>224.6</v>
      </c>
      <c r="H14" s="16">
        <f t="shared" si="2"/>
        <v>24.784815713970399</v>
      </c>
      <c r="I14" s="16">
        <v>286</v>
      </c>
      <c r="J14" s="17">
        <f t="shared" si="3"/>
        <v>31.5603619510042</v>
      </c>
    </row>
    <row r="15" spans="1:10">
      <c r="A15" s="2">
        <v>2022</v>
      </c>
      <c r="B15" s="17">
        <v>509.2</v>
      </c>
      <c r="C15" s="17">
        <v>128.6</v>
      </c>
      <c r="D15" s="17">
        <f t="shared" si="0"/>
        <v>25.255302435192501</v>
      </c>
      <c r="E15" s="16">
        <v>118.2</v>
      </c>
      <c r="F15" s="16">
        <f t="shared" si="1"/>
        <v>23.212882953652802</v>
      </c>
      <c r="G15" s="16">
        <v>92.4</v>
      </c>
      <c r="H15" s="16">
        <f t="shared" si="2"/>
        <v>18.1461115475255</v>
      </c>
      <c r="I15" s="16">
        <v>170</v>
      </c>
      <c r="J15" s="17">
        <f t="shared" si="3"/>
        <v>33.385703063629201</v>
      </c>
    </row>
    <row r="16" spans="1:10">
      <c r="A16" s="2">
        <v>2023</v>
      </c>
      <c r="B16" s="77">
        <v>941.4</v>
      </c>
      <c r="C16" s="17">
        <v>143.80000000000001</v>
      </c>
      <c r="D16" s="17">
        <f t="shared" si="0"/>
        <v>15.275122158487401</v>
      </c>
      <c r="E16" s="16">
        <v>126.2</v>
      </c>
      <c r="F16" s="16">
        <f t="shared" si="1"/>
        <v>13.4055661780327</v>
      </c>
      <c r="G16" s="16">
        <v>28.4</v>
      </c>
      <c r="H16" s="16">
        <f t="shared" si="2"/>
        <v>3.0167835139154402</v>
      </c>
      <c r="I16" s="16">
        <v>643</v>
      </c>
      <c r="J16" s="17">
        <f t="shared" si="3"/>
        <v>68.302528149564495</v>
      </c>
    </row>
    <row r="17" spans="1:10" ht="33.950000000000003" customHeight="1">
      <c r="A17" s="78"/>
      <c r="B17" s="74"/>
      <c r="C17" s="79"/>
      <c r="D17" s="79"/>
    </row>
    <row r="18" spans="1:10" ht="15">
      <c r="A18" s="73" t="s">
        <v>275</v>
      </c>
      <c r="B18" s="74"/>
      <c r="C18" s="74"/>
      <c r="D18" s="74"/>
    </row>
    <row r="19" spans="1:10" ht="15">
      <c r="B19" s="74"/>
      <c r="C19" s="74"/>
      <c r="D19" s="74"/>
    </row>
    <row r="20" spans="1:10">
      <c r="A20" s="2" t="s">
        <v>152</v>
      </c>
      <c r="B20" s="75" t="s">
        <v>164</v>
      </c>
      <c r="C20" s="75" t="s">
        <v>158</v>
      </c>
      <c r="D20" s="75" t="s">
        <v>160</v>
      </c>
      <c r="E20" s="76" t="s">
        <v>161</v>
      </c>
      <c r="F20" s="76" t="s">
        <v>162</v>
      </c>
      <c r="G20" s="75" t="s">
        <v>158</v>
      </c>
      <c r="H20" s="75" t="s">
        <v>160</v>
      </c>
      <c r="I20" s="76" t="s">
        <v>161</v>
      </c>
      <c r="J20" s="76" t="s">
        <v>162</v>
      </c>
    </row>
    <row r="21" spans="1:10" ht="15">
      <c r="A21" s="43">
        <v>2011</v>
      </c>
      <c r="B21" s="80">
        <f t="shared" ref="B21:B26" si="4">C21+D21+E21+F21</f>
        <v>66</v>
      </c>
      <c r="C21" s="80">
        <v>43</v>
      </c>
      <c r="D21" s="80">
        <v>15</v>
      </c>
      <c r="E21" s="81">
        <v>5</v>
      </c>
      <c r="F21" s="81">
        <v>3</v>
      </c>
      <c r="G21" s="15">
        <f t="shared" ref="G21:G28" si="5">C21/B21*100</f>
        <v>65.151515151515198</v>
      </c>
      <c r="H21" s="15">
        <f t="shared" ref="H21:H28" si="6">D21/B21*100</f>
        <v>22.727272727272702</v>
      </c>
      <c r="I21" s="15">
        <f t="shared" ref="I21:I28" si="7">E21/B21*100</f>
        <v>7.5757575757575797</v>
      </c>
      <c r="J21" s="15">
        <f t="shared" ref="J21:J28" si="8">F21/B21*100</f>
        <v>4.5454545454545503</v>
      </c>
    </row>
    <row r="22" spans="1:10" ht="15">
      <c r="A22" s="2">
        <v>2012</v>
      </c>
      <c r="B22" s="80">
        <v>58</v>
      </c>
      <c r="C22" s="80">
        <v>38</v>
      </c>
      <c r="D22" s="80">
        <v>14</v>
      </c>
      <c r="E22" s="82">
        <v>2</v>
      </c>
      <c r="F22" s="82">
        <v>3</v>
      </c>
      <c r="G22" s="15">
        <f t="shared" si="5"/>
        <v>65.517241379310306</v>
      </c>
      <c r="H22" s="15">
        <f t="shared" si="6"/>
        <v>24.137931034482801</v>
      </c>
      <c r="I22" s="15">
        <f t="shared" si="7"/>
        <v>3.4482758620689702</v>
      </c>
      <c r="J22" s="15">
        <f t="shared" si="8"/>
        <v>5.1724137931034502</v>
      </c>
    </row>
    <row r="23" spans="1:10" ht="15">
      <c r="A23" s="2">
        <v>2013</v>
      </c>
      <c r="B23" s="80">
        <v>61</v>
      </c>
      <c r="C23" s="80">
        <v>39</v>
      </c>
      <c r="D23" s="80">
        <v>11</v>
      </c>
      <c r="E23" s="82">
        <v>9</v>
      </c>
      <c r="F23" s="82">
        <v>2</v>
      </c>
      <c r="G23" s="15">
        <f t="shared" si="5"/>
        <v>63.934426229508198</v>
      </c>
      <c r="H23" s="15">
        <f t="shared" si="6"/>
        <v>18.032786885245901</v>
      </c>
      <c r="I23" s="15">
        <f t="shared" si="7"/>
        <v>14.7540983606557</v>
      </c>
      <c r="J23" s="15">
        <f t="shared" si="8"/>
        <v>3.27868852459016</v>
      </c>
    </row>
    <row r="24" spans="1:10" ht="15">
      <c r="A24" s="2">
        <v>2014</v>
      </c>
      <c r="B24" s="80">
        <v>54</v>
      </c>
      <c r="C24" s="80">
        <v>43</v>
      </c>
      <c r="D24" s="80">
        <v>8</v>
      </c>
      <c r="E24" s="82">
        <v>3</v>
      </c>
      <c r="F24" s="82">
        <v>0</v>
      </c>
      <c r="G24" s="15">
        <f t="shared" si="5"/>
        <v>79.629629629629605</v>
      </c>
      <c r="H24" s="15">
        <f t="shared" si="6"/>
        <v>14.814814814814801</v>
      </c>
      <c r="I24" s="15">
        <f t="shared" si="7"/>
        <v>5.5555555555555598</v>
      </c>
      <c r="J24" s="15">
        <f t="shared" si="8"/>
        <v>0</v>
      </c>
    </row>
    <row r="25" spans="1:10" ht="15">
      <c r="A25" s="2">
        <v>2015</v>
      </c>
      <c r="B25" s="80">
        <f t="shared" si="4"/>
        <v>50</v>
      </c>
      <c r="C25" s="80">
        <v>34</v>
      </c>
      <c r="D25" s="80">
        <v>13</v>
      </c>
      <c r="E25" s="82">
        <v>1</v>
      </c>
      <c r="F25" s="82">
        <v>2</v>
      </c>
      <c r="G25" s="15">
        <f t="shared" si="5"/>
        <v>68</v>
      </c>
      <c r="H25" s="15">
        <f t="shared" si="6"/>
        <v>26</v>
      </c>
      <c r="I25" s="15">
        <f t="shared" si="7"/>
        <v>2</v>
      </c>
      <c r="J25" s="15">
        <f t="shared" si="8"/>
        <v>4</v>
      </c>
    </row>
    <row r="26" spans="1:10" ht="15">
      <c r="A26" s="2">
        <v>2016</v>
      </c>
      <c r="B26" s="80">
        <f t="shared" si="4"/>
        <v>42</v>
      </c>
      <c r="C26" s="80">
        <v>31</v>
      </c>
      <c r="D26" s="80">
        <v>8</v>
      </c>
      <c r="E26" s="82">
        <v>1</v>
      </c>
      <c r="F26" s="82">
        <v>2</v>
      </c>
      <c r="G26" s="15">
        <f t="shared" si="5"/>
        <v>73.809523809523796</v>
      </c>
      <c r="H26" s="15">
        <f t="shared" si="6"/>
        <v>19.047619047619001</v>
      </c>
      <c r="I26" s="15">
        <f t="shared" si="7"/>
        <v>2.38095238095238</v>
      </c>
      <c r="J26" s="15">
        <f t="shared" si="8"/>
        <v>4.7619047619047601</v>
      </c>
    </row>
    <row r="27" spans="1:10" ht="15">
      <c r="A27" s="2">
        <v>2017</v>
      </c>
      <c r="B27" s="80">
        <v>41</v>
      </c>
      <c r="C27" s="80">
        <v>30</v>
      </c>
      <c r="D27" s="80">
        <v>7</v>
      </c>
      <c r="E27" s="82">
        <v>3</v>
      </c>
      <c r="F27" s="82">
        <v>3</v>
      </c>
      <c r="G27" s="15">
        <f t="shared" si="5"/>
        <v>73.170731707317103</v>
      </c>
      <c r="H27" s="15">
        <f t="shared" si="6"/>
        <v>17.0731707317073</v>
      </c>
      <c r="I27" s="15">
        <f t="shared" si="7"/>
        <v>7.3170731707317103</v>
      </c>
      <c r="J27" s="15">
        <f t="shared" si="8"/>
        <v>7.3170731707317103</v>
      </c>
    </row>
    <row r="28" spans="1:10" ht="15">
      <c r="A28" s="2">
        <v>2018</v>
      </c>
      <c r="B28" s="80">
        <f t="shared" ref="B28:B32" si="9">C28+D28+E28+F28</f>
        <v>49</v>
      </c>
      <c r="C28" s="80">
        <v>31</v>
      </c>
      <c r="D28" s="80">
        <v>13</v>
      </c>
      <c r="E28" s="82">
        <v>5</v>
      </c>
      <c r="F28" s="82">
        <v>0</v>
      </c>
      <c r="G28" s="15">
        <f t="shared" si="5"/>
        <v>63.265306122448997</v>
      </c>
      <c r="H28" s="15">
        <f t="shared" si="6"/>
        <v>26.530612244897998</v>
      </c>
      <c r="I28" s="15">
        <f t="shared" si="7"/>
        <v>10.2040816326531</v>
      </c>
      <c r="J28" s="15">
        <f t="shared" si="8"/>
        <v>0</v>
      </c>
    </row>
    <row r="29" spans="1:10" ht="15">
      <c r="A29" s="2">
        <v>2019</v>
      </c>
      <c r="B29" s="80">
        <v>0</v>
      </c>
      <c r="C29" s="80">
        <v>0</v>
      </c>
      <c r="D29" s="80">
        <v>0</v>
      </c>
      <c r="E29" s="82">
        <v>0</v>
      </c>
      <c r="F29" s="82">
        <v>0</v>
      </c>
      <c r="G29" s="15">
        <v>0</v>
      </c>
      <c r="H29" s="15">
        <v>0</v>
      </c>
      <c r="I29" s="15">
        <v>0</v>
      </c>
      <c r="J29" s="15">
        <v>0</v>
      </c>
    </row>
    <row r="30" spans="1:10" ht="15">
      <c r="A30" s="2">
        <v>2020</v>
      </c>
      <c r="B30" s="80">
        <f t="shared" si="9"/>
        <v>49</v>
      </c>
      <c r="C30" s="80">
        <v>32</v>
      </c>
      <c r="D30" s="80">
        <v>12</v>
      </c>
      <c r="E30" s="82">
        <v>2</v>
      </c>
      <c r="F30" s="82">
        <v>3</v>
      </c>
      <c r="G30" s="15">
        <f t="shared" ref="G30:G32" si="10">C30/B30*100</f>
        <v>65.306122448979593</v>
      </c>
      <c r="H30" s="15">
        <f t="shared" ref="H30:H32" si="11">D30/B30*100</f>
        <v>24.4897959183673</v>
      </c>
      <c r="I30" s="15">
        <f t="shared" ref="I30:I32" si="12">E30/B30*100</f>
        <v>4.0816326530612201</v>
      </c>
      <c r="J30" s="15">
        <f t="shared" ref="J30:J32" si="13">F30/B30*100</f>
        <v>6.12244897959184</v>
      </c>
    </row>
    <row r="31" spans="1:10" ht="15">
      <c r="A31" s="2">
        <v>2021</v>
      </c>
      <c r="B31" s="80">
        <f t="shared" si="9"/>
        <v>65</v>
      </c>
      <c r="C31" s="80">
        <v>41</v>
      </c>
      <c r="D31" s="80">
        <v>12</v>
      </c>
      <c r="E31" s="82">
        <v>6</v>
      </c>
      <c r="F31" s="82">
        <v>6</v>
      </c>
      <c r="G31" s="15">
        <f t="shared" si="10"/>
        <v>63.076923076923102</v>
      </c>
      <c r="H31" s="15">
        <f t="shared" si="11"/>
        <v>18.461538461538499</v>
      </c>
      <c r="I31" s="15">
        <f t="shared" si="12"/>
        <v>9.2307692307692299</v>
      </c>
      <c r="J31" s="15">
        <f t="shared" si="13"/>
        <v>9.2307692307692299</v>
      </c>
    </row>
    <row r="32" spans="1:10" ht="15">
      <c r="A32" s="2">
        <v>2022</v>
      </c>
      <c r="B32" s="80">
        <f t="shared" si="9"/>
        <v>41</v>
      </c>
      <c r="C32" s="80">
        <v>28</v>
      </c>
      <c r="D32" s="80">
        <v>10</v>
      </c>
      <c r="E32" s="82">
        <v>1</v>
      </c>
      <c r="F32" s="82">
        <v>2</v>
      </c>
      <c r="G32" s="15">
        <f t="shared" si="10"/>
        <v>68.292682926829301</v>
      </c>
      <c r="H32" s="15">
        <f t="shared" si="11"/>
        <v>24.390243902439</v>
      </c>
      <c r="I32" s="15">
        <f t="shared" si="12"/>
        <v>2.4390243902439002</v>
      </c>
      <c r="J32" s="15">
        <f t="shared" si="13"/>
        <v>4.8780487804878003</v>
      </c>
    </row>
    <row r="33" spans="1:10" ht="39.950000000000003" customHeight="1">
      <c r="A33" s="2"/>
      <c r="B33" s="83"/>
      <c r="C33" s="83"/>
      <c r="D33" s="83"/>
      <c r="E33" s="84"/>
      <c r="F33" s="84"/>
      <c r="G33" s="72"/>
      <c r="H33" s="72"/>
      <c r="I33" s="72"/>
      <c r="J33" s="72"/>
    </row>
    <row r="34" spans="1:10" ht="15">
      <c r="A34" s="73" t="s">
        <v>276</v>
      </c>
    </row>
    <row r="35" spans="1:10">
      <c r="A35" s="73"/>
    </row>
    <row r="36" spans="1:10" ht="42" customHeight="1">
      <c r="A36" s="26" t="s">
        <v>277</v>
      </c>
      <c r="B36" s="26" t="s">
        <v>278</v>
      </c>
      <c r="C36" s="12" t="s">
        <v>279</v>
      </c>
      <c r="D36" s="85" t="s">
        <v>280</v>
      </c>
      <c r="E36" s="26" t="s">
        <v>281</v>
      </c>
    </row>
    <row r="37" spans="1:10">
      <c r="A37" s="11">
        <v>2011</v>
      </c>
      <c r="B37" s="16">
        <v>720.6</v>
      </c>
      <c r="C37" s="2" t="s">
        <v>282</v>
      </c>
      <c r="D37" s="53">
        <v>140.01932500000001</v>
      </c>
      <c r="E37" s="53">
        <v>187.44161563073601</v>
      </c>
    </row>
    <row r="38" spans="1:10">
      <c r="A38" s="11">
        <v>2012</v>
      </c>
      <c r="B38" s="35">
        <v>775.4</v>
      </c>
      <c r="C38" s="2" t="s">
        <v>283</v>
      </c>
      <c r="D38" s="53">
        <v>156.97999999999999</v>
      </c>
      <c r="E38" s="53">
        <v>201.92029411764699</v>
      </c>
    </row>
    <row r="39" spans="1:10">
      <c r="A39" s="11">
        <v>2013</v>
      </c>
      <c r="B39" s="35">
        <v>423.4</v>
      </c>
      <c r="C39" s="2" t="s">
        <v>284</v>
      </c>
      <c r="D39" s="53">
        <v>143.6</v>
      </c>
      <c r="E39" s="53">
        <v>173.24074675324701</v>
      </c>
    </row>
    <row r="40" spans="1:10">
      <c r="A40" s="11">
        <v>2014</v>
      </c>
      <c r="B40" s="35">
        <v>279.10000000000002</v>
      </c>
      <c r="C40" s="2" t="s">
        <v>284</v>
      </c>
      <c r="D40" s="53">
        <v>139.6</v>
      </c>
      <c r="E40" s="53">
        <v>132.20696202531599</v>
      </c>
    </row>
    <row r="41" spans="1:10">
      <c r="A41" s="11">
        <v>2015</v>
      </c>
      <c r="B41" s="16">
        <v>580</v>
      </c>
      <c r="C41" s="2" t="s">
        <v>282</v>
      </c>
      <c r="D41" s="53">
        <v>148.41999999999999</v>
      </c>
      <c r="E41" s="53">
        <v>138.84</v>
      </c>
    </row>
    <row r="42" spans="1:10">
      <c r="A42" s="11">
        <v>2016</v>
      </c>
      <c r="B42" s="16">
        <v>649.79999999999995</v>
      </c>
      <c r="C42" s="2" t="s">
        <v>282</v>
      </c>
      <c r="D42" s="53">
        <v>163.04</v>
      </c>
      <c r="E42" s="53">
        <v>172.08</v>
      </c>
    </row>
    <row r="43" spans="1:10">
      <c r="A43" s="11">
        <v>2017</v>
      </c>
      <c r="B43" s="16">
        <v>309.3</v>
      </c>
      <c r="C43" s="2" t="s">
        <v>284</v>
      </c>
      <c r="D43" s="53">
        <v>145.54</v>
      </c>
      <c r="E43" s="53">
        <v>121.18</v>
      </c>
    </row>
    <row r="44" spans="1:10">
      <c r="A44" s="11">
        <v>2018</v>
      </c>
      <c r="B44" s="16">
        <v>491</v>
      </c>
      <c r="C44" s="2" t="s">
        <v>282</v>
      </c>
      <c r="D44" s="53">
        <v>147.30000000000001</v>
      </c>
      <c r="E44" s="53">
        <v>170.02</v>
      </c>
    </row>
    <row r="45" spans="1:10">
      <c r="A45" s="11">
        <v>2019</v>
      </c>
      <c r="B45" s="16">
        <v>523.6</v>
      </c>
      <c r="C45" s="2" t="s">
        <v>284</v>
      </c>
      <c r="D45" s="53">
        <v>163.18</v>
      </c>
      <c r="E45" s="53">
        <v>168.92</v>
      </c>
    </row>
    <row r="46" spans="1:10">
      <c r="A46" s="11">
        <v>2020</v>
      </c>
      <c r="B46" s="16">
        <v>574.79999999999995</v>
      </c>
      <c r="C46" s="2" t="s">
        <v>282</v>
      </c>
      <c r="D46" s="53">
        <v>171.52</v>
      </c>
      <c r="E46" s="53">
        <v>169.04</v>
      </c>
    </row>
    <row r="47" spans="1:10">
      <c r="A47" s="11">
        <v>2021</v>
      </c>
      <c r="B47" s="16">
        <v>906.2</v>
      </c>
      <c r="C47" s="2" t="s">
        <v>283</v>
      </c>
      <c r="D47" s="53">
        <v>189.2</v>
      </c>
      <c r="E47" s="53">
        <v>211.68</v>
      </c>
    </row>
    <row r="48" spans="1:10">
      <c r="A48" s="11">
        <v>2022</v>
      </c>
      <c r="B48" s="16">
        <v>509.2</v>
      </c>
      <c r="C48" s="2" t="s">
        <v>284</v>
      </c>
      <c r="D48" s="53">
        <v>172.32</v>
      </c>
      <c r="E48" s="53">
        <v>232.18</v>
      </c>
    </row>
    <row r="49" spans="1:5">
      <c r="A49" s="11">
        <v>2023</v>
      </c>
      <c r="B49" s="35">
        <v>941.4</v>
      </c>
      <c r="C49" s="2" t="s">
        <v>283</v>
      </c>
      <c r="D49" s="53">
        <v>174.04</v>
      </c>
      <c r="E49" s="53">
        <v>272.92</v>
      </c>
    </row>
  </sheetData>
  <phoneticPr fontId="4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表1</vt:lpstr>
      <vt:lpstr>表2soil idicator</vt:lpstr>
      <vt:lpstr>P图1</vt:lpstr>
      <vt:lpstr>示意图2</vt:lpstr>
      <vt:lpstr>P-SWC3</vt:lpstr>
      <vt:lpstr>SWC-Year</vt:lpstr>
      <vt:lpstr>Runoff日</vt:lpstr>
      <vt:lpstr>Runoff年-表3</vt:lpstr>
      <vt:lpstr>table S1-3</vt:lpstr>
      <vt:lpstr>dsws</vt:lpstr>
      <vt:lpstr>MIR,MDR</vt:lpstr>
      <vt:lpstr>LT</vt:lpstr>
      <vt:lpstr>Recharge rate </vt:lpstr>
      <vt:lpstr>相关分析</vt:lpstr>
      <vt:lpstr>线性分析1</vt:lpstr>
      <vt:lpstr>SPSS-1</vt:lpstr>
      <vt:lpstr>SPSS2</vt:lpstr>
      <vt:lpstr>SPSS3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wuyuxin</dc:creator>
  <cp:lastModifiedBy>wu</cp:lastModifiedBy>
  <dcterms:created xsi:type="dcterms:W3CDTF">2023-05-12T11:15:00Z</dcterms:created>
  <dcterms:modified xsi:type="dcterms:W3CDTF">2024-06-24T10:37:50Z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C88CDA151AE84CB3B578D484AFB44918_12</vt:lpwstr>
  </property>
</Properties>
</file>