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收益率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AD3" i="4" l="1"/>
  <c r="AI3" i="4" s="1"/>
  <c r="AH3" i="4"/>
  <c r="AG3" i="4"/>
  <c r="AF3" i="4"/>
  <c r="AE3" i="4"/>
  <c r="Q3" i="4"/>
  <c r="R3" i="4"/>
  <c r="S3" i="4"/>
  <c r="T3" i="4"/>
  <c r="V3" i="4"/>
  <c r="W3" i="4"/>
  <c r="M3" i="4"/>
  <c r="AJ3" i="4" s="1"/>
  <c r="AD5" i="4"/>
  <c r="AI5" i="4" s="1"/>
  <c r="AH5" i="4"/>
  <c r="AG5" i="4"/>
  <c r="AF5" i="4"/>
  <c r="AE5" i="4"/>
  <c r="Q5" i="4"/>
  <c r="R5" i="4"/>
  <c r="S5" i="4"/>
  <c r="T5" i="4"/>
  <c r="V5" i="4"/>
  <c r="W5" i="4"/>
  <c r="M5" i="4"/>
  <c r="P5" i="4" s="1"/>
  <c r="AI29" i="4"/>
  <c r="AI30" i="4"/>
  <c r="AE4" i="4"/>
  <c r="AF4" i="4"/>
  <c r="AG4" i="4"/>
  <c r="AH4" i="4"/>
  <c r="AE6" i="4"/>
  <c r="AF6" i="4"/>
  <c r="AG6" i="4"/>
  <c r="AH6" i="4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H2" i="4"/>
  <c r="AG2" i="4"/>
  <c r="AF2" i="4"/>
  <c r="AE2" i="4"/>
  <c r="AD7" i="4"/>
  <c r="AI7" i="4" s="1"/>
  <c r="AD8" i="4"/>
  <c r="AI8" i="4" s="1"/>
  <c r="AD9" i="4"/>
  <c r="AI9" i="4" s="1"/>
  <c r="AD10" i="4"/>
  <c r="AI10" i="4" s="1"/>
  <c r="AD11" i="4"/>
  <c r="AI11" i="4" s="1"/>
  <c r="AD12" i="4"/>
  <c r="AI12" i="4" s="1"/>
  <c r="AD13" i="4"/>
  <c r="AI13" i="4" s="1"/>
  <c r="AD14" i="4"/>
  <c r="AI14" i="4" s="1"/>
  <c r="AD15" i="4"/>
  <c r="AI15" i="4" s="1"/>
  <c r="AD16" i="4"/>
  <c r="AI16" i="4" s="1"/>
  <c r="AD17" i="4"/>
  <c r="AI17" i="4" s="1"/>
  <c r="AD18" i="4"/>
  <c r="AI18" i="4" s="1"/>
  <c r="AD19" i="4"/>
  <c r="AI19" i="4" s="1"/>
  <c r="AD20" i="4"/>
  <c r="AI20" i="4" s="1"/>
  <c r="AD21" i="4"/>
  <c r="AI21" i="4" s="1"/>
  <c r="AD22" i="4"/>
  <c r="AI22" i="4" s="1"/>
  <c r="AD23" i="4"/>
  <c r="AI23" i="4" s="1"/>
  <c r="AD24" i="4"/>
  <c r="AI24" i="4" s="1"/>
  <c r="AD25" i="4"/>
  <c r="AI25" i="4" s="1"/>
  <c r="AD26" i="4"/>
  <c r="AI26" i="4" s="1"/>
  <c r="AD27" i="4"/>
  <c r="AI27" i="4" s="1"/>
  <c r="AD28" i="4"/>
  <c r="AI28" i="4" s="1"/>
  <c r="AD4" i="4"/>
  <c r="AI4" i="4" s="1"/>
  <c r="AD6" i="4"/>
  <c r="AI6" i="4" s="1"/>
  <c r="AD2" i="4"/>
  <c r="AI2" i="4" s="1"/>
  <c r="P3" i="4" l="1"/>
  <c r="X3" i="4"/>
  <c r="U5" i="4"/>
  <c r="AJ5" i="4"/>
  <c r="X5" i="4"/>
  <c r="U3" i="4"/>
  <c r="Q14" i="4"/>
  <c r="R14" i="4"/>
  <c r="S14" i="4"/>
  <c r="T14" i="4"/>
  <c r="V14" i="4"/>
  <c r="W14" i="4"/>
  <c r="Q15" i="4"/>
  <c r="R15" i="4"/>
  <c r="S15" i="4"/>
  <c r="T15" i="4"/>
  <c r="V15" i="4"/>
  <c r="W15" i="4"/>
  <c r="M14" i="4"/>
  <c r="M15" i="4"/>
  <c r="P15" i="4" l="1"/>
  <c r="X15" i="4"/>
  <c r="AJ15" i="4"/>
  <c r="P14" i="4"/>
  <c r="AJ14" i="4"/>
  <c r="X14" i="4"/>
  <c r="U15" i="4"/>
  <c r="U14" i="4"/>
  <c r="M12" i="4"/>
  <c r="T12" i="4"/>
  <c r="V12" i="4"/>
  <c r="R12" i="4"/>
  <c r="S12" i="4"/>
  <c r="Q12" i="4"/>
  <c r="W12" i="4"/>
  <c r="M13" i="4"/>
  <c r="T13" i="4"/>
  <c r="V13" i="4"/>
  <c r="R13" i="4"/>
  <c r="S13" i="4"/>
  <c r="Q13" i="4"/>
  <c r="W13" i="4"/>
  <c r="Q4" i="4"/>
  <c r="R4" i="4"/>
  <c r="S4" i="4"/>
  <c r="T4" i="4"/>
  <c r="U4" i="4"/>
  <c r="V4" i="4"/>
  <c r="W4" i="4"/>
  <c r="M4" i="4"/>
  <c r="M20" i="4"/>
  <c r="T20" i="4"/>
  <c r="V20" i="4"/>
  <c r="Q20" i="4"/>
  <c r="W20" i="4"/>
  <c r="P12" i="4" l="1"/>
  <c r="X12" i="4"/>
  <c r="AJ12" i="4"/>
  <c r="U13" i="4"/>
  <c r="X13" i="4"/>
  <c r="AJ13" i="4"/>
  <c r="U20" i="4"/>
  <c r="X20" i="4"/>
  <c r="AJ20" i="4"/>
  <c r="P4" i="4"/>
  <c r="X4" i="4"/>
  <c r="AJ4" i="4"/>
  <c r="P20" i="4"/>
  <c r="U12" i="4"/>
  <c r="P13" i="4"/>
  <c r="M16" i="4"/>
  <c r="T16" i="4"/>
  <c r="V16" i="4"/>
  <c r="R16" i="4"/>
  <c r="S16" i="4"/>
  <c r="Q16" i="4"/>
  <c r="W16" i="4"/>
  <c r="W6" i="4"/>
  <c r="W7" i="4"/>
  <c r="W8" i="4"/>
  <c r="W9" i="4"/>
  <c r="W10" i="4"/>
  <c r="W11" i="4"/>
  <c r="W17" i="4"/>
  <c r="W18" i="4"/>
  <c r="W21" i="4"/>
  <c r="W22" i="4"/>
  <c r="W23" i="4"/>
  <c r="W19" i="4"/>
  <c r="W24" i="4"/>
  <c r="W25" i="4"/>
  <c r="W26" i="4"/>
  <c r="W27" i="4"/>
  <c r="W28" i="4"/>
  <c r="W29" i="4"/>
  <c r="W30" i="4"/>
  <c r="W2" i="4"/>
  <c r="V6" i="4"/>
  <c r="V7" i="4"/>
  <c r="V8" i="4"/>
  <c r="V9" i="4"/>
  <c r="V10" i="4"/>
  <c r="V11" i="4"/>
  <c r="V17" i="4"/>
  <c r="V18" i="4"/>
  <c r="V21" i="4"/>
  <c r="V22" i="4"/>
  <c r="V23" i="4"/>
  <c r="V19" i="4"/>
  <c r="V24" i="4"/>
  <c r="V25" i="4"/>
  <c r="V26" i="4"/>
  <c r="V27" i="4"/>
  <c r="V28" i="4"/>
  <c r="V29" i="4"/>
  <c r="V30" i="4"/>
  <c r="V2" i="4"/>
  <c r="T6" i="4"/>
  <c r="T7" i="4"/>
  <c r="T8" i="4"/>
  <c r="T9" i="4"/>
  <c r="T10" i="4"/>
  <c r="T11" i="4"/>
  <c r="T17" i="4"/>
  <c r="T18" i="4"/>
  <c r="T21" i="4"/>
  <c r="T22" i="4"/>
  <c r="T23" i="4"/>
  <c r="T19" i="4"/>
  <c r="T24" i="4"/>
  <c r="T25" i="4"/>
  <c r="T26" i="4"/>
  <c r="T27" i="4"/>
  <c r="T28" i="4"/>
  <c r="T29" i="4"/>
  <c r="T30" i="4"/>
  <c r="T31" i="4"/>
  <c r="T2" i="4"/>
  <c r="S7" i="4"/>
  <c r="R7" i="4"/>
  <c r="Q7" i="4"/>
  <c r="M7" i="4"/>
  <c r="U7" i="4" l="1"/>
  <c r="X7" i="4"/>
  <c r="AJ7" i="4"/>
  <c r="U16" i="4"/>
  <c r="X16" i="4"/>
  <c r="AJ16" i="4"/>
  <c r="P7" i="4"/>
  <c r="P16" i="4"/>
  <c r="M18" i="4"/>
  <c r="R18" i="4"/>
  <c r="S18" i="4"/>
  <c r="Q18" i="4"/>
  <c r="U18" i="4" l="1"/>
  <c r="AJ18" i="4"/>
  <c r="X18" i="4"/>
  <c r="P18" i="4"/>
  <c r="S6" i="4"/>
  <c r="R6" i="4"/>
  <c r="Q6" i="4"/>
  <c r="M6" i="4"/>
  <c r="R8" i="4"/>
  <c r="R9" i="4"/>
  <c r="R10" i="4"/>
  <c r="R11" i="4"/>
  <c r="R17" i="4"/>
  <c r="R21" i="4"/>
  <c r="R22" i="4"/>
  <c r="R23" i="4"/>
  <c r="R19" i="4"/>
  <c r="R24" i="4"/>
  <c r="R25" i="4"/>
  <c r="R26" i="4"/>
  <c r="R27" i="4"/>
  <c r="R28" i="4"/>
  <c r="R29" i="4"/>
  <c r="R30" i="4"/>
  <c r="R31" i="4"/>
  <c r="R2" i="4"/>
  <c r="S8" i="4"/>
  <c r="S9" i="4"/>
  <c r="S10" i="4"/>
  <c r="S11" i="4"/>
  <c r="S17" i="4"/>
  <c r="S21" i="4"/>
  <c r="S22" i="4"/>
  <c r="S23" i="4"/>
  <c r="S19" i="4"/>
  <c r="S24" i="4"/>
  <c r="S25" i="4"/>
  <c r="S26" i="4"/>
  <c r="S27" i="4"/>
  <c r="S28" i="4"/>
  <c r="S29" i="4"/>
  <c r="S30" i="4"/>
  <c r="S31" i="4"/>
  <c r="S2" i="4"/>
  <c r="Q8" i="4"/>
  <c r="Q9" i="4"/>
  <c r="Q10" i="4"/>
  <c r="Q11" i="4"/>
  <c r="Q17" i="4"/>
  <c r="Q21" i="4"/>
  <c r="Q22" i="4"/>
  <c r="Q23" i="4"/>
  <c r="Q19" i="4"/>
  <c r="Q24" i="4"/>
  <c r="Q25" i="4"/>
  <c r="Q26" i="4"/>
  <c r="Q27" i="4"/>
  <c r="Q28" i="4"/>
  <c r="Q29" i="4"/>
  <c r="Q30" i="4"/>
  <c r="Q31" i="4"/>
  <c r="Q2" i="4"/>
  <c r="M10" i="4"/>
  <c r="M11" i="4"/>
  <c r="M17" i="4"/>
  <c r="M21" i="4"/>
  <c r="M22" i="4"/>
  <c r="M23" i="4"/>
  <c r="M2" i="4"/>
  <c r="M19" i="4"/>
  <c r="M9" i="4"/>
  <c r="M24" i="4"/>
  <c r="M25" i="4"/>
  <c r="M26" i="4"/>
  <c r="M27" i="4"/>
  <c r="X27" i="4" s="1"/>
  <c r="M28" i="4"/>
  <c r="X28" i="4" s="1"/>
  <c r="M29" i="4"/>
  <c r="X29" i="4" s="1"/>
  <c r="M30" i="4"/>
  <c r="X30" i="4" s="1"/>
  <c r="M31" i="4"/>
  <c r="X31" i="4" s="1"/>
  <c r="M32" i="4"/>
  <c r="M33" i="4"/>
  <c r="M34" i="4"/>
  <c r="M8" i="4"/>
  <c r="P11" i="4"/>
  <c r="U25" i="4" l="1"/>
  <c r="AJ25" i="4"/>
  <c r="X25" i="4"/>
  <c r="U2" i="4"/>
  <c r="X2" i="4"/>
  <c r="AJ2" i="4"/>
  <c r="U17" i="4"/>
  <c r="X17" i="4"/>
  <c r="AJ17" i="4"/>
  <c r="U24" i="4"/>
  <c r="X24" i="4"/>
  <c r="AJ24" i="4"/>
  <c r="U23" i="4"/>
  <c r="X23" i="4"/>
  <c r="AJ23" i="4"/>
  <c r="U11" i="4"/>
  <c r="X11" i="4"/>
  <c r="AJ11" i="4"/>
  <c r="U6" i="4"/>
  <c r="X6" i="4"/>
  <c r="AJ6" i="4"/>
  <c r="U8" i="4"/>
  <c r="X8" i="4"/>
  <c r="AJ8" i="4"/>
  <c r="U9" i="4"/>
  <c r="X9" i="4"/>
  <c r="AJ9" i="4"/>
  <c r="U22" i="4"/>
  <c r="AJ22" i="4"/>
  <c r="X22" i="4"/>
  <c r="U10" i="4"/>
  <c r="AJ10" i="4"/>
  <c r="X10" i="4"/>
  <c r="X26" i="4"/>
  <c r="AJ26" i="4"/>
  <c r="U19" i="4"/>
  <c r="X19" i="4"/>
  <c r="AJ19" i="4"/>
  <c r="U21" i="4"/>
  <c r="X21" i="4"/>
  <c r="AJ21" i="4"/>
  <c r="P6" i="4"/>
  <c r="P22" i="4"/>
  <c r="P24" i="4"/>
  <c r="P25" i="4"/>
  <c r="P26" i="4"/>
  <c r="P27" i="4"/>
  <c r="P28" i="4"/>
  <c r="P29" i="4"/>
  <c r="P30" i="4"/>
  <c r="P31" i="4"/>
  <c r="P32" i="4"/>
  <c r="P21" i="4"/>
  <c r="P23" i="4"/>
  <c r="P2" i="4"/>
  <c r="P19" i="4"/>
  <c r="P9" i="4"/>
  <c r="P8" i="4"/>
  <c r="P10" i="4"/>
  <c r="P17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<sst xmlns="http://schemas.openxmlformats.org/spreadsheetml/2006/main" count="776" uniqueCount="241">
  <si>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</si>
  <si>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</si>
  <si>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</si>
  <si>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</si>
  <si>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</si>
  <si>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</si>
  <si>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</si>
  <si>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</si>
  <si>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</si>
  <si>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</si>
  <si>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</si>
  <si>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</si>
  <si>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</si>
  <si>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</si>
  <si>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</si>
  <si>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</si>
  <si>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</si>
  <si>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</si>
  <si>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</si>
  <si>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</si>
  <si>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</si>
  <si>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</si>
  <si>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</si>
  <si>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</si>
  <si>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</si>
  <si>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</si>
  <si>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</si>
  <si>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</si>
  <si>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</si>
  <si>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</si>
  <si>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</si>
  <si>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</si>
  <si>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</si>
  <si>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</si>
  <si>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</si>
  <si>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</si>
  <si>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</si>
  <si>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</si>
  <si>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</si>
  <si>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</si>
  <si>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</si>
  <si>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</si>
  <si>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</si>
  <si>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</si>
  <si>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</si>
  <si>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</si>
  <si>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</si>
  <si>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</si>
  <si>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</si>
  <si>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</si>
  <si>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</si>
  <si>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</si>
  <si>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</si>
  <si>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</si>
  <si>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</si>
  <si>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</si>
  <si>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</si>
  <si>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</si>
  <si>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</si>
  <si>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</si>
  <si>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</si>
  <si>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</si>
  <si>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</si>
  <si>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</si>
  <si>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</si>
  <si>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</si>
  <si>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</si>
  <si>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</si>
  <si>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</si>
  <si>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</si>
  <si>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</si>
  <si>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</si>
  <si>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</si>
  <si>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</si>
  <si>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</si>
  <si>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</si>
  <si>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</si>
  <si>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</si>
  <si>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</si>
  <si>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</si>
  <si>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</si>
  <si>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</si>
  <si>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</si>
  <si>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</si>
  <si>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</si>
  <si>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</si>
  <si>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</si>
  <si>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</si>
  <si>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</si>
  <si>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</si>
  <si>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</si>
  <si>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</si>
  <si>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</si>
  <si>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</si>
  <si>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</si>
  <si>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</si>
  <si>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</si>
  <si>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</si>
  <si>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</si>
  <si>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</si>
  <si>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</si>
  <si>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</si>
  <si>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</si>
  <si>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</si>
  <si>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</si>
  <si>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</si>
  <si>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</si>
  <si>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</si>
  <si>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</si>
  <si>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</si>
  <si>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</si>
  <si>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</si>
  <si>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</si>
  <si>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</si>
  <si>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</si>
  <si>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</si>
  <si>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</si>
  <si>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</si>
  <si>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</si>
  <si>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</si>
  <si>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</si>
  <si>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</si>
  <si>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</si>
  <si>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</si>
  <si>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</si>
  <si>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</si>
  <si>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</si>
  <si>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</si>
  <si>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</si>
  <si>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</si>
  <si>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</si>
  <si>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</si>
  <si>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</si>
  <si>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</si>
  <si>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</si>
  <si>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</si>
  <si>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</si>
  <si>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华兰生物</t>
  </si>
  <si>
    <t>平安银行</t>
  </si>
  <si>
    <t>财务费用4亿，小于销售或管理费用；</t>
  </si>
  <si>
    <t>国投电力</t>
  </si>
  <si>
    <t>顺络电子</t>
  </si>
  <si>
    <t>财务费用构成？</t>
  </si>
  <si>
    <t>康得新</t>
  </si>
  <si>
    <t>财务费用与销售费用相当，小于管理费用；</t>
  </si>
  <si>
    <t>长城汽车</t>
  </si>
  <si>
    <t>A002594</t>
    <phoneticPr fontId="10" type="noConversion"/>
  </si>
  <si>
    <t>比亚迪</t>
    <phoneticPr fontId="10" type="noConversion"/>
  </si>
  <si>
    <t>今世缘</t>
    <phoneticPr fontId="10" type="noConversion"/>
  </si>
  <si>
    <t>18y03</t>
    <phoneticPr fontId="10" type="noConversion"/>
  </si>
  <si>
    <t>18y03</t>
    <phoneticPr fontId="10" type="noConversion"/>
  </si>
  <si>
    <t>A603898</t>
    <phoneticPr fontId="10" type="noConversion"/>
  </si>
  <si>
    <t>17q4</t>
    <phoneticPr fontId="10" type="noConversion"/>
  </si>
  <si>
    <t>16q4</t>
    <phoneticPr fontId="10" type="noConversion"/>
  </si>
  <si>
    <t>17q4</t>
    <phoneticPr fontId="10" type="noConversion"/>
  </si>
  <si>
    <t>好莱客</t>
    <phoneticPr fontId="10" type="noConversion"/>
  </si>
  <si>
    <t>有息负债为零;</t>
    <phoneticPr fontId="10" type="noConversion"/>
  </si>
  <si>
    <t>负债率</t>
    <phoneticPr fontId="10" type="noConversion"/>
  </si>
  <si>
    <t>有息负债比重</t>
    <phoneticPr fontId="10" type="noConversion"/>
  </si>
  <si>
    <t>有息负债率</t>
    <phoneticPr fontId="10" type="noConversion"/>
  </si>
  <si>
    <t>Date</t>
    <phoneticPr fontId="10" type="noConversion"/>
  </si>
  <si>
    <t>Date2</t>
    <phoneticPr fontId="10" type="noConversion"/>
  </si>
  <si>
    <t>A603369</t>
    <phoneticPr fontId="10" type="noConversion"/>
  </si>
  <si>
    <t>总资产</t>
    <phoneticPr fontId="10" type="noConversion"/>
  </si>
  <si>
    <t>净资产</t>
    <phoneticPr fontId="10" type="noConversion"/>
  </si>
  <si>
    <t>有息负债</t>
    <phoneticPr fontId="10" type="noConversion"/>
  </si>
  <si>
    <t>财务费用</t>
    <phoneticPr fontId="10" type="noConversion"/>
  </si>
  <si>
    <t>营收</t>
    <phoneticPr fontId="10" type="noConversion"/>
  </si>
  <si>
    <t>营业利润</t>
    <phoneticPr fontId="10" type="noConversion"/>
  </si>
  <si>
    <t>净利润1</t>
    <phoneticPr fontId="10" type="noConversion"/>
  </si>
  <si>
    <t>净利润2</t>
    <phoneticPr fontId="10" type="noConversion"/>
  </si>
  <si>
    <t>净利润3</t>
    <phoneticPr fontId="10" type="noConversion"/>
  </si>
  <si>
    <t>平均净利润</t>
    <phoneticPr fontId="10" type="noConversion"/>
  </si>
  <si>
    <t>市值</t>
    <phoneticPr fontId="10" type="noConversion"/>
  </si>
  <si>
    <t>平均市盈率</t>
    <phoneticPr fontId="10" type="noConversion"/>
  </si>
  <si>
    <t>A000848</t>
    <phoneticPr fontId="10" type="noConversion"/>
  </si>
  <si>
    <t>承德露露</t>
    <phoneticPr fontId="10" type="noConversion"/>
  </si>
  <si>
    <t>17q4</t>
    <phoneticPr fontId="10" type="noConversion"/>
  </si>
  <si>
    <t>植物饮料业务研究?</t>
    <phoneticPr fontId="10" type="noConversion"/>
  </si>
  <si>
    <t>A600674</t>
    <phoneticPr fontId="10" type="noConversion"/>
  </si>
  <si>
    <t>川投能源</t>
    <phoneticPr fontId="10" type="noConversion"/>
  </si>
  <si>
    <t>16q4</t>
    <phoneticPr fontId="10" type="noConversion"/>
  </si>
  <si>
    <r>
      <t>营收1</t>
    </r>
    <r>
      <rPr>
        <sz val="11"/>
        <color theme="1"/>
        <rFont val="宋体"/>
        <family val="2"/>
        <scheme val="minor"/>
      </rPr>
      <t>0亿,投资收益36亿;</t>
    </r>
    <phoneticPr fontId="10" type="noConversion"/>
  </si>
  <si>
    <t>投资收益来源研究?</t>
    <phoneticPr fontId="10" type="noConversion"/>
  </si>
  <si>
    <t>与长安汽车的财务数据比较接近,市值是前者的两倍;</t>
    <phoneticPr fontId="10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</si>
  <si>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</si>
  <si>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</si>
  <si>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</si>
  <si>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</si>
  <si>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</si>
  <si>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</si>
  <si>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</si>
  <si>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</si>
  <si>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</si>
  <si>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</si>
  <si>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</si>
  <si>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</si>
  <si>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</si>
  <si>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</si>
  <si>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</si>
  <si>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</si>
  <si>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</si>
  <si>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</si>
  <si>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</si>
  <si>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</si>
  <si>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</si>
  <si>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</si>
  <si>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平均ROE</t>
    <phoneticPr fontId="10" type="noConversion"/>
  </si>
  <si>
    <t>固定资产</t>
    <phoneticPr fontId="10" type="noConversion"/>
  </si>
  <si>
    <t>存货</t>
    <phoneticPr fontId="10" type="noConversion"/>
  </si>
  <si>
    <t>应付账款</t>
    <phoneticPr fontId="10" type="noConversion"/>
  </si>
  <si>
    <t>已用资本</t>
    <phoneticPr fontId="10" type="noConversion"/>
  </si>
  <si>
    <t>平均已用资本收益率</t>
    <phoneticPr fontId="10" type="noConversion"/>
  </si>
  <si>
    <r>
      <t>毛利率7</t>
    </r>
    <r>
      <rPr>
        <sz val="11"/>
        <color theme="1"/>
        <rFont val="宋体"/>
        <family val="2"/>
        <scheme val="minor"/>
      </rPr>
      <t>%;ROE9%;</t>
    </r>
    <phoneticPr fontId="10" type="noConversion"/>
  </si>
  <si>
    <r>
      <t>有息负债为零；已用资产收益率1</t>
    </r>
    <r>
      <rPr>
        <sz val="11"/>
        <color theme="1"/>
        <rFont val="宋体"/>
        <family val="2"/>
        <scheme val="minor"/>
      </rPr>
      <t>40%;</t>
    </r>
    <phoneticPr fontId="10" type="noConversion"/>
  </si>
  <si>
    <t>17q4</t>
    <phoneticPr fontId="10" type="noConversion"/>
  </si>
  <si>
    <t>应收账款</t>
    <phoneticPr fontId="10" type="noConversion"/>
  </si>
  <si>
    <t>有息负债为零；已用资本-营收比125%;毛利率:40%;</t>
    <phoneticPr fontId="10" type="noConversion"/>
  </si>
  <si>
    <r>
      <t>有息负债4百万，财务费用3千万？已用资本</t>
    </r>
    <r>
      <rPr>
        <sz val="11"/>
        <color theme="1"/>
        <rFont val="宋体"/>
        <family val="2"/>
        <scheme val="minor"/>
      </rPr>
      <t>-营收比168%;</t>
    </r>
    <phoneticPr fontId="10" type="noConversion"/>
  </si>
  <si>
    <t>16q4</t>
    <phoneticPr fontId="10" type="noConversion"/>
  </si>
  <si>
    <r>
      <t>有息负债巨大,为国投电力的一半,财务费用类似;但财务费用小于销售费用或管理费用;主要是短期借款357亿;投入资本收益率</t>
    </r>
    <r>
      <rPr>
        <sz val="11"/>
        <color theme="1"/>
        <rFont val="宋体"/>
        <family val="2"/>
        <scheme val="minor"/>
      </rPr>
      <t>5%;</t>
    </r>
    <phoneticPr fontId="10" type="noConversion"/>
  </si>
  <si>
    <r>
      <t>有息负债为零；已用资本收益率3</t>
    </r>
    <r>
      <rPr>
        <sz val="11"/>
        <color theme="1"/>
        <rFont val="宋体"/>
        <family val="2"/>
        <scheme val="minor"/>
      </rPr>
      <t>5%,</t>
    </r>
    <r>
      <rPr>
        <sz val="11"/>
        <color theme="1"/>
        <rFont val="宋体"/>
        <family val="2"/>
        <scheme val="minor"/>
      </rPr>
      <t>与双汇相当;</t>
    </r>
    <phoneticPr fontId="10" type="noConversion"/>
  </si>
  <si>
    <r>
      <t>债券19亿一年内到期。ROE基本稳定，大于20%，权益乘数不断降低，营业成本不断增加；货币资金不断增加，16年为250亿；已用资本收益率</t>
    </r>
    <r>
      <rPr>
        <sz val="11"/>
        <color theme="1"/>
        <rFont val="宋体"/>
        <family val="2"/>
        <scheme val="minor"/>
      </rPr>
      <t>209%;</t>
    </r>
    <phoneticPr fontId="10" type="noConversion"/>
  </si>
  <si>
    <r>
      <t>已用资本收益率5</t>
    </r>
    <r>
      <rPr>
        <sz val="11"/>
        <color theme="1"/>
        <rFont val="宋体"/>
        <family val="3"/>
        <charset val="134"/>
        <scheme val="minor"/>
      </rPr>
      <t>%,是否能够覆盖资金成本?</t>
    </r>
    <phoneticPr fontId="10" type="noConversion"/>
  </si>
  <si>
    <r>
      <t>已用资本收益率6</t>
    </r>
    <r>
      <rPr>
        <sz val="11"/>
        <color theme="1"/>
        <rFont val="宋体"/>
        <family val="3"/>
        <charset val="134"/>
        <scheme val="minor"/>
      </rPr>
      <t>%;资金成本?</t>
    </r>
    <phoneticPr fontId="10" type="noConversion"/>
  </si>
  <si>
    <r>
      <t>财务费用48亿，远大于销售费用和管理费用；有息负债主要是长期借款1千亿；</t>
    </r>
    <r>
      <rPr>
        <sz val="11"/>
        <color theme="1"/>
        <rFont val="宋体"/>
        <family val="2"/>
        <scheme val="minor"/>
      </rPr>
      <t>RTOCE6%,与川投能源差距很大;</t>
    </r>
    <phoneticPr fontId="10" type="noConversion"/>
  </si>
  <si>
    <t>债券用途;为何已用资本收益率如此之高209%;已用资本营收比如此之低6%?</t>
    <phoneticPr fontId="10" type="noConversion"/>
  </si>
  <si>
    <t>A000651</t>
    <phoneticPr fontId="10" type="noConversion"/>
  </si>
  <si>
    <t>格力电器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</si>
  <si>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8y04</t>
    </r>
    <phoneticPr fontId="10" type="noConversion"/>
  </si>
  <si>
    <t>投入1元带来营收873元,带来收益113元,</t>
    <phoneticPr fontId="10" type="noConversion"/>
  </si>
  <si>
    <t>A000333</t>
    <phoneticPr fontId="10" type="noConversion"/>
  </si>
  <si>
    <t>美的集团</t>
    <phoneticPr fontId="10" type="noConversion"/>
  </si>
  <si>
    <t>17q4</t>
    <phoneticPr fontId="10" type="noConversion"/>
  </si>
  <si>
    <t>固定资产/营收</t>
    <phoneticPr fontId="10" type="noConversion"/>
  </si>
  <si>
    <t>存货/营收</t>
    <phoneticPr fontId="10" type="noConversion"/>
  </si>
  <si>
    <t>应收/营收</t>
    <phoneticPr fontId="10" type="noConversion"/>
  </si>
  <si>
    <t>应付/应收</t>
    <phoneticPr fontId="10" type="noConversion"/>
  </si>
  <si>
    <t>已用资本/营收</t>
    <phoneticPr fontId="10" type="noConversion"/>
  </si>
  <si>
    <t>|</t>
    <phoneticPr fontId="10" type="noConversion"/>
  </si>
  <si>
    <t>|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</si>
</sst>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  <font>
      <b/>
      <sz val="11"/>
      <color theme="0" tint="-0.1499984740745262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wrapText="1"/>
    </xf>
    <xf numFmtId="4" fontId="11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9" fontId="0" fillId="0" borderId="0" xfId="0" applyNumberForma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4" fontId="6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0" fontId="2" fillId="0" borderId="0" xfId="0" applyFont="1"/>
    <xf numFmtId="9" fontId="11" fillId="0" borderId="0" xfId="0" applyNumberFormat="1" applyFont="1"/>
    <xf numFmtId="0" fontId="14" fillId="2" borderId="0" xfId="0" applyFont="1" applyFill="1" applyAlignment="1">
      <alignment wrapText="1"/>
    </xf>
    <xf numFmtId="0" fontId="15" fillId="2" borderId="0" xfId="0" applyFont="1" applyFill="1"/>
    <xf numFmtId="0" fontId="16" fillId="2" borderId="0" xfId="0" applyFont="1" applyFill="1" applyAlignment="1">
      <alignment wrapText="1"/>
    </xf>
    <xf numFmtId="9" fontId="15" fillId="2" borderId="0" xfId="0" applyNumberFormat="1" applyFont="1" applyFill="1"/>
    <xf numFmtId="0" fontId="1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workbookViewId="0">
      <pane xSplit="2" ySplit="1" topLeftCell="AA2" activePane="bottomRight" state="frozenSplit"/>
      <selection pane="topRight" activeCell="C1" sqref="C1"/>
      <selection pane="bottomLeft" activeCell="A2" sqref="A2"/>
      <selection pane="bottomRight" activeCell="AC9" sqref="AC9"/>
    </sheetView>
  </sheetViews>
  <sheetFormatPr defaultRowHeight="13.5" x14ac:dyDescent="0.15"/>
  <cols>
    <col min="1" max="2" width="9" style="6"/>
    <col min="3" max="3" width="7.375" bestFit="1" customWidth="1"/>
    <col min="4" max="4" width="13.875" bestFit="1" customWidth="1"/>
    <col min="8" max="8" width="11.625" bestFit="1" customWidth="1"/>
    <col min="13" max="13" width="11.75" style="6" bestFit="1" customWidth="1"/>
    <col min="14" max="14" width="8.125" bestFit="1" customWidth="1"/>
    <col min="15" max="15" width="11.625" bestFit="1" customWidth="1"/>
    <col min="16" max="16" width="7.25" style="6" customWidth="1"/>
    <col min="17" max="17" width="5" style="6" customWidth="1"/>
    <col min="18" max="18" width="5.75" style="6" customWidth="1"/>
    <col min="19" max="19" width="5.625" style="23" customWidth="1"/>
    <col min="20" max="22" width="5.375" style="6" customWidth="1"/>
    <col min="23" max="24" width="6.625" style="6" customWidth="1"/>
    <col min="25" max="25" width="2.625" style="25" customWidth="1"/>
    <col min="26" max="26" width="9.5" bestFit="1" customWidth="1"/>
    <col min="27" max="29" width="6.625" customWidth="1"/>
    <col min="30" max="30" width="9.125" customWidth="1"/>
    <col min="31" max="35" width="6.625" customWidth="1"/>
    <col min="36" max="36" width="9.5" bestFit="1" customWidth="1"/>
    <col min="37" max="37" width="2.625" style="25" customWidth="1"/>
    <col min="38" max="38" width="54.375" style="3" customWidth="1"/>
  </cols>
  <sheetData>
    <row r="1" spans="1:40" s="9" customFormat="1" ht="57.75" customHeight="1" x14ac:dyDescent="0.15">
      <c r="A1" s="7"/>
      <c r="B1" s="7"/>
      <c r="C1" s="7" t="s">
        <v>160</v>
      </c>
      <c r="D1" s="7" t="s">
        <v>163</v>
      </c>
      <c r="E1" s="7" t="s">
        <v>164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28" t="s">
        <v>172</v>
      </c>
      <c r="N1" s="7" t="s">
        <v>161</v>
      </c>
      <c r="O1" s="7" t="s">
        <v>173</v>
      </c>
      <c r="P1" s="28" t="s">
        <v>174</v>
      </c>
      <c r="Q1" s="28" t="s">
        <v>157</v>
      </c>
      <c r="R1" s="28" t="s">
        <v>159</v>
      </c>
      <c r="S1" s="28" t="s">
        <v>158</v>
      </c>
      <c r="T1" s="28" t="s">
        <v>188</v>
      </c>
      <c r="U1" s="28" t="s">
        <v>189</v>
      </c>
      <c r="V1" s="28" t="s">
        <v>190</v>
      </c>
      <c r="W1" s="28" t="s">
        <v>191</v>
      </c>
      <c r="X1" s="28" t="s">
        <v>207</v>
      </c>
      <c r="Y1" s="24" t="s">
        <v>240</v>
      </c>
      <c r="Z1" s="20" t="s">
        <v>208</v>
      </c>
      <c r="AA1" s="20" t="s">
        <v>209</v>
      </c>
      <c r="AB1" s="20" t="s">
        <v>216</v>
      </c>
      <c r="AC1" s="20" t="s">
        <v>210</v>
      </c>
      <c r="AD1" s="28" t="s">
        <v>211</v>
      </c>
      <c r="AE1" s="28" t="s">
        <v>234</v>
      </c>
      <c r="AF1" s="28" t="s">
        <v>235</v>
      </c>
      <c r="AG1" s="28" t="s">
        <v>236</v>
      </c>
      <c r="AH1" s="28" t="s">
        <v>237</v>
      </c>
      <c r="AI1" s="28" t="s">
        <v>238</v>
      </c>
      <c r="AJ1" s="28" t="s">
        <v>212</v>
      </c>
      <c r="AK1" s="26"/>
      <c r="AL1" s="10"/>
      <c r="AM1" s="9" t="s">
        <v>136</v>
      </c>
      <c r="AN1" s="9" t="s">
        <v>202</v>
      </c>
    </row>
    <row r="2" spans="1:40" x14ac:dyDescent="0.15">
      <c r="A2" s="6" t="s">
        <v>112</v>
      </c>
      <c r="B2" s="6" t="s">
        <v>138</v>
      </c>
      <c r="C2" s="4"/>
      <c r="D2" s="21">
        <v>3248400</v>
      </c>
      <c r="E2" s="21">
        <v>222000</v>
      </c>
      <c r="F2" s="21">
        <v>0</v>
      </c>
      <c r="G2" s="21"/>
      <c r="H2" s="21">
        <v>105700</v>
      </c>
      <c r="I2" s="21">
        <v>30200</v>
      </c>
      <c r="J2" s="21">
        <v>23100</v>
      </c>
      <c r="K2" s="21">
        <v>22500</v>
      </c>
      <c r="L2" s="21">
        <v>19100</v>
      </c>
      <c r="M2" s="8">
        <f t="shared" ref="M2:M34" si="0">(J2+K2+L2)/3</f>
        <v>21566.666666666668</v>
      </c>
      <c r="N2" s="2"/>
      <c r="O2" s="21">
        <v>186800</v>
      </c>
      <c r="P2" s="8">
        <f t="shared" ref="P2:P18" si="1">O2/M2</f>
        <v>8.6615146831530136</v>
      </c>
      <c r="Q2" s="23">
        <f t="shared" ref="Q2:Q31" si="2">(D2-E2)/D2</f>
        <v>0.93165866272626519</v>
      </c>
      <c r="R2" s="23">
        <f t="shared" ref="R2:R19" si="3">F2/D2</f>
        <v>0</v>
      </c>
      <c r="S2" s="23">
        <f t="shared" ref="S2:S19" si="4">F2/(D2-E2)</f>
        <v>0</v>
      </c>
      <c r="T2" s="23">
        <f>I2/H2</f>
        <v>0.2857142857142857</v>
      </c>
      <c r="U2" s="23">
        <f>M2/H2</f>
        <v>0.20403658152002524</v>
      </c>
      <c r="V2" s="23">
        <f t="shared" ref="V2:V30" si="5">H2/D2</f>
        <v>3.253909617042236E-2</v>
      </c>
      <c r="W2" s="8">
        <f t="shared" ref="W2:W30" si="6">D2/E2</f>
        <v>14.632432432432433</v>
      </c>
      <c r="X2" s="23">
        <f>M2/E2</f>
        <v>9.7147147147147159E-2</v>
      </c>
      <c r="Y2" s="24" t="s">
        <v>239</v>
      </c>
      <c r="Z2" s="21">
        <v>0</v>
      </c>
      <c r="AA2" s="21"/>
      <c r="AB2" s="21"/>
      <c r="AC2" s="21"/>
      <c r="AD2" s="21">
        <f>Z2+AA2+AB2-AC2</f>
        <v>0</v>
      </c>
      <c r="AE2" s="11">
        <f t="shared" ref="AE2:AE30" si="7">Z2/H2</f>
        <v>0</v>
      </c>
      <c r="AF2" s="11">
        <f>AA2/H2</f>
        <v>0</v>
      </c>
      <c r="AG2" s="11">
        <f>AB2/H2</f>
        <v>0</v>
      </c>
      <c r="AH2" s="11">
        <f>AC2/H2</f>
        <v>0</v>
      </c>
      <c r="AI2" s="11">
        <f>AD2/H2</f>
        <v>0</v>
      </c>
      <c r="AJ2" s="11" t="e">
        <f>M2/AD2</f>
        <v>#DIV/0!</v>
      </c>
      <c r="AK2" s="27"/>
    </row>
    <row r="3" spans="1:40" x14ac:dyDescent="0.15">
      <c r="A3" s="6" t="s">
        <v>231</v>
      </c>
      <c r="B3" s="6" t="s">
        <v>232</v>
      </c>
      <c r="C3" s="22" t="s">
        <v>233</v>
      </c>
      <c r="D3" s="21">
        <v>248106</v>
      </c>
      <c r="E3" s="21">
        <v>82925</v>
      </c>
      <c r="F3" s="21">
        <v>40259</v>
      </c>
      <c r="G3" s="21">
        <v>815</v>
      </c>
      <c r="H3" s="21">
        <v>240712</v>
      </c>
      <c r="I3" s="21">
        <v>21627</v>
      </c>
      <c r="J3" s="21">
        <v>18611</v>
      </c>
      <c r="K3" s="21">
        <v>15861</v>
      </c>
      <c r="L3" s="21">
        <v>13624</v>
      </c>
      <c r="M3" s="8">
        <f t="shared" si="0"/>
        <v>16032</v>
      </c>
      <c r="N3" s="2" t="s">
        <v>187</v>
      </c>
      <c r="O3" s="21">
        <v>349000</v>
      </c>
      <c r="P3" s="8">
        <f t="shared" ref="P3" si="8">O3/M3</f>
        <v>21.768962075848304</v>
      </c>
      <c r="Q3" s="23">
        <f t="shared" si="2"/>
        <v>0.66576785728680488</v>
      </c>
      <c r="R3" s="23">
        <f t="shared" si="3"/>
        <v>0.16226532208007868</v>
      </c>
      <c r="S3" s="23">
        <f t="shared" si="4"/>
        <v>0.24372657872273445</v>
      </c>
      <c r="T3" s="23">
        <f>I3/H3</f>
        <v>8.9845956994250395E-2</v>
      </c>
      <c r="U3" s="23">
        <f>M3/H3</f>
        <v>6.6602412841902353E-2</v>
      </c>
      <c r="V3" s="23">
        <f t="shared" si="5"/>
        <v>0.9701982217278099</v>
      </c>
      <c r="W3" s="8">
        <f t="shared" si="6"/>
        <v>2.9919324690985829</v>
      </c>
      <c r="X3" s="23">
        <f>M3/E3</f>
        <v>0.19333132348507687</v>
      </c>
      <c r="Y3" s="24" t="s">
        <v>239</v>
      </c>
      <c r="Z3" s="21">
        <v>22600</v>
      </c>
      <c r="AA3" s="21">
        <v>29444</v>
      </c>
      <c r="AB3" s="21">
        <v>17528</v>
      </c>
      <c r="AC3" s="21">
        <v>35144</v>
      </c>
      <c r="AD3" s="21">
        <f>Z3+AA3+AB3-AC3</f>
        <v>34428</v>
      </c>
      <c r="AE3" s="11">
        <f t="shared" si="7"/>
        <v>9.3888131875436209E-2</v>
      </c>
      <c r="AF3" s="11">
        <f>AA3/H3</f>
        <v>0.12232044933364353</v>
      </c>
      <c r="AG3" s="11">
        <f>AB3/H3</f>
        <v>7.2817308651002027E-2</v>
      </c>
      <c r="AH3" s="11">
        <f>AC3/H3</f>
        <v>0.14600019940842168</v>
      </c>
      <c r="AI3" s="11">
        <f>AD3/H3</f>
        <v>0.14302569045166008</v>
      </c>
      <c r="AJ3" s="11">
        <f>M3/AD3</f>
        <v>0.46566747995817359</v>
      </c>
      <c r="AK3" s="27"/>
    </row>
    <row r="4" spans="1:40" x14ac:dyDescent="0.15">
      <c r="A4" s="6" t="s">
        <v>106</v>
      </c>
      <c r="B4" s="6" t="s">
        <v>195</v>
      </c>
      <c r="C4" s="16" t="s">
        <v>186</v>
      </c>
      <c r="D4" s="21">
        <v>189600</v>
      </c>
      <c r="E4" s="21">
        <v>56300</v>
      </c>
      <c r="F4" s="21">
        <v>34700</v>
      </c>
      <c r="G4" s="21">
        <v>590</v>
      </c>
      <c r="H4" s="21">
        <v>151500</v>
      </c>
      <c r="I4" s="21">
        <v>10300</v>
      </c>
      <c r="J4" s="21">
        <v>9100</v>
      </c>
      <c r="K4" s="21">
        <v>3500</v>
      </c>
      <c r="L4" s="21">
        <v>2100</v>
      </c>
      <c r="M4" s="8">
        <f t="shared" si="0"/>
        <v>4900</v>
      </c>
      <c r="N4" s="2" t="s">
        <v>187</v>
      </c>
      <c r="O4" s="21">
        <v>67300</v>
      </c>
      <c r="P4" s="8">
        <f t="shared" ref="P4" si="9">O4/M4</f>
        <v>13.73469387755102</v>
      </c>
      <c r="Q4" s="23">
        <f t="shared" si="2"/>
        <v>0.70305907172995785</v>
      </c>
      <c r="R4" s="23">
        <f t="shared" si="3"/>
        <v>0.18301687763713081</v>
      </c>
      <c r="S4" s="23">
        <f t="shared" si="4"/>
        <v>0.2603150787696924</v>
      </c>
      <c r="T4" s="23">
        <f>I4/H4</f>
        <v>6.7986798679867982E-2</v>
      </c>
      <c r="U4" s="23">
        <f>M4/H4</f>
        <v>3.2343234323432342E-2</v>
      </c>
      <c r="V4" s="23">
        <f t="shared" si="5"/>
        <v>0.79905063291139244</v>
      </c>
      <c r="W4" s="8">
        <f t="shared" si="6"/>
        <v>3.3676731793960926</v>
      </c>
      <c r="X4" s="23">
        <f t="shared" ref="X4:X31" si="10">M4/E4</f>
        <v>8.7033747779751328E-2</v>
      </c>
      <c r="Y4" s="24" t="s">
        <v>239</v>
      </c>
      <c r="Z4" s="21">
        <v>27000</v>
      </c>
      <c r="AA4" s="21">
        <v>19800</v>
      </c>
      <c r="AB4" s="21">
        <v>13700</v>
      </c>
      <c r="AC4" s="21">
        <v>30600</v>
      </c>
      <c r="AD4" s="21">
        <f>Z4+AA4+AB4-AC4</f>
        <v>29900</v>
      </c>
      <c r="AE4" s="11">
        <f t="shared" si="7"/>
        <v>0.17821782178217821</v>
      </c>
      <c r="AF4" s="11">
        <f>AA4/H4</f>
        <v>0.1306930693069307</v>
      </c>
      <c r="AG4" s="11">
        <f>AB4/H4</f>
        <v>9.0429042904290435E-2</v>
      </c>
      <c r="AH4" s="11">
        <f>AC4/H4</f>
        <v>0.20198019801980199</v>
      </c>
      <c r="AI4" s="11">
        <f>AD4/H4</f>
        <v>0.19735973597359735</v>
      </c>
      <c r="AJ4" s="11">
        <f>M4/AD4</f>
        <v>0.16387959866220736</v>
      </c>
      <c r="AK4" s="27"/>
      <c r="AL4" s="20" t="s">
        <v>213</v>
      </c>
    </row>
    <row r="5" spans="1:40" x14ac:dyDescent="0.15">
      <c r="A5" s="6" t="s">
        <v>227</v>
      </c>
      <c r="B5" s="6" t="s">
        <v>228</v>
      </c>
      <c r="C5" s="22" t="s">
        <v>153</v>
      </c>
      <c r="D5" s="21">
        <v>182369</v>
      </c>
      <c r="E5" s="21">
        <v>54923</v>
      </c>
      <c r="F5" s="21">
        <v>10701</v>
      </c>
      <c r="G5" s="21">
        <v>-4845</v>
      </c>
      <c r="H5" s="21">
        <v>108302</v>
      </c>
      <c r="I5" s="21">
        <v>17455</v>
      </c>
      <c r="J5" s="21">
        <v>15524</v>
      </c>
      <c r="K5" s="21">
        <v>12623</v>
      </c>
      <c r="L5" s="21">
        <v>14252</v>
      </c>
      <c r="M5" s="8">
        <f t="shared" si="0"/>
        <v>14133</v>
      </c>
      <c r="N5" s="8" t="s">
        <v>229</v>
      </c>
      <c r="O5" s="21">
        <v>281500</v>
      </c>
      <c r="P5" s="8">
        <f t="shared" ref="P5" si="11">O5/M5</f>
        <v>19.917922592513975</v>
      </c>
      <c r="Q5" s="23">
        <f t="shared" si="2"/>
        <v>0.69883587671150249</v>
      </c>
      <c r="R5" s="23">
        <f t="shared" si="3"/>
        <v>5.8677735799395732E-2</v>
      </c>
      <c r="S5" s="23">
        <f t="shared" si="4"/>
        <v>8.3964973400499035E-2</v>
      </c>
      <c r="T5" s="23">
        <f>I5/H5</f>
        <v>0.16116969215711621</v>
      </c>
      <c r="U5" s="23">
        <f>M5/H5</f>
        <v>0.13049620505623166</v>
      </c>
      <c r="V5" s="23">
        <f t="shared" si="5"/>
        <v>0.59386189538792233</v>
      </c>
      <c r="W5" s="8">
        <f t="shared" si="6"/>
        <v>3.3204486280793111</v>
      </c>
      <c r="X5" s="23">
        <f t="shared" ref="X5" si="12">M5/E5</f>
        <v>0.25732388980936949</v>
      </c>
      <c r="Y5" s="24" t="s">
        <v>239</v>
      </c>
      <c r="Z5" s="21">
        <v>17681</v>
      </c>
      <c r="AA5" s="21">
        <v>9024</v>
      </c>
      <c r="AB5" s="21">
        <v>2960</v>
      </c>
      <c r="AC5" s="21">
        <v>29541</v>
      </c>
      <c r="AD5" s="21">
        <f>Z5+AA5+AB5-AC5</f>
        <v>124</v>
      </c>
      <c r="AE5" s="11">
        <f t="shared" si="7"/>
        <v>0.16325644955771823</v>
      </c>
      <c r="AF5" s="11">
        <f>AA5/H5</f>
        <v>8.3322560986870048E-2</v>
      </c>
      <c r="AG5" s="11">
        <f>AB5/H5</f>
        <v>2.7330981883991062E-2</v>
      </c>
      <c r="AH5" s="11">
        <f>AC5/H5</f>
        <v>0.27276504589019596</v>
      </c>
      <c r="AI5" s="11">
        <f>AD5/H5</f>
        <v>1.1449465383834095E-3</v>
      </c>
      <c r="AJ5" s="11">
        <f>M5/AD5</f>
        <v>113.9758064516129</v>
      </c>
      <c r="AK5" s="27"/>
      <c r="AL5" s="20" t="s">
        <v>230</v>
      </c>
    </row>
    <row r="6" spans="1:40" x14ac:dyDescent="0.15">
      <c r="A6" s="6" t="s">
        <v>175</v>
      </c>
      <c r="B6" s="6" t="s">
        <v>176</v>
      </c>
      <c r="C6" s="5" t="s">
        <v>177</v>
      </c>
      <c r="D6" s="21">
        <v>2800</v>
      </c>
      <c r="E6" s="21">
        <v>2000</v>
      </c>
      <c r="F6" s="21">
        <v>0</v>
      </c>
      <c r="G6" s="21">
        <v>-19</v>
      </c>
      <c r="H6" s="21">
        <v>2100</v>
      </c>
      <c r="I6" s="21">
        <v>560</v>
      </c>
      <c r="J6" s="21">
        <v>418</v>
      </c>
      <c r="K6" s="21">
        <v>456</v>
      </c>
      <c r="L6" s="21">
        <v>469</v>
      </c>
      <c r="M6" s="8">
        <f t="shared" si="0"/>
        <v>447.66666666666669</v>
      </c>
      <c r="N6" s="2"/>
      <c r="O6" s="21">
        <v>8500</v>
      </c>
      <c r="P6" s="8">
        <f t="shared" si="1"/>
        <v>18.987341772151897</v>
      </c>
      <c r="Q6" s="23">
        <f t="shared" si="2"/>
        <v>0.2857142857142857</v>
      </c>
      <c r="R6" s="23">
        <f t="shared" si="3"/>
        <v>0</v>
      </c>
      <c r="S6" s="23">
        <f t="shared" si="4"/>
        <v>0</v>
      </c>
      <c r="T6" s="23">
        <f t="shared" ref="T6:T31" si="13">I6/H6</f>
        <v>0.26666666666666666</v>
      </c>
      <c r="U6" s="23">
        <f t="shared" ref="U6:U25" si="14">M6/H6</f>
        <v>0.21317460317460318</v>
      </c>
      <c r="V6" s="23">
        <f t="shared" si="5"/>
        <v>0.75</v>
      </c>
      <c r="W6" s="8">
        <f t="shared" si="6"/>
        <v>1.4</v>
      </c>
      <c r="X6" s="23">
        <f t="shared" si="10"/>
        <v>0.22383333333333336</v>
      </c>
      <c r="Y6" s="24" t="s">
        <v>239</v>
      </c>
      <c r="Z6" s="21">
        <v>259</v>
      </c>
      <c r="AA6" s="21">
        <v>258</v>
      </c>
      <c r="AB6" s="21">
        <v>0</v>
      </c>
      <c r="AC6" s="21">
        <v>197</v>
      </c>
      <c r="AD6" s="21">
        <f>Z6+AA6+AB6-AC6</f>
        <v>320</v>
      </c>
      <c r="AE6" s="11">
        <f t="shared" si="7"/>
        <v>0.12333333333333334</v>
      </c>
      <c r="AF6" s="11">
        <f>AA6/H6</f>
        <v>0.12285714285714286</v>
      </c>
      <c r="AG6" s="11">
        <f>AB6/H6</f>
        <v>0</v>
      </c>
      <c r="AH6" s="11">
        <f>AC6/H6</f>
        <v>9.3809523809523815E-2</v>
      </c>
      <c r="AI6" s="11">
        <f>AD6/H6</f>
        <v>0.15238095238095239</v>
      </c>
      <c r="AJ6" s="11">
        <f>M6/AD6</f>
        <v>1.3989583333333333</v>
      </c>
      <c r="AK6" s="27"/>
      <c r="AL6" s="20" t="s">
        <v>214</v>
      </c>
      <c r="AM6" s="6" t="s">
        <v>178</v>
      </c>
    </row>
    <row r="7" spans="1:40" x14ac:dyDescent="0.15">
      <c r="A7" s="6" t="s">
        <v>31</v>
      </c>
      <c r="B7" s="6" t="s">
        <v>185</v>
      </c>
      <c r="C7" s="13" t="s">
        <v>186</v>
      </c>
      <c r="D7" s="21">
        <v>23000</v>
      </c>
      <c r="E7" s="21">
        <v>15400</v>
      </c>
      <c r="F7" s="21">
        <v>1940</v>
      </c>
      <c r="G7" s="21">
        <v>55</v>
      </c>
      <c r="H7" s="21">
        <v>50400</v>
      </c>
      <c r="I7" s="21">
        <v>5500</v>
      </c>
      <c r="J7" s="21">
        <v>4500</v>
      </c>
      <c r="K7" s="21">
        <v>4500</v>
      </c>
      <c r="L7" s="21">
        <v>4400</v>
      </c>
      <c r="M7" s="8">
        <f t="shared" si="0"/>
        <v>4466.666666666667</v>
      </c>
      <c r="N7" s="2" t="s">
        <v>187</v>
      </c>
      <c r="O7" s="21">
        <v>82000</v>
      </c>
      <c r="P7" s="8">
        <f t="shared" si="1"/>
        <v>18.35820895522388</v>
      </c>
      <c r="Q7" s="23">
        <f t="shared" si="2"/>
        <v>0.33043478260869563</v>
      </c>
      <c r="R7" s="23">
        <f t="shared" si="3"/>
        <v>8.4347826086956526E-2</v>
      </c>
      <c r="S7" s="23">
        <f t="shared" si="4"/>
        <v>0.25526315789473686</v>
      </c>
      <c r="T7" s="23">
        <f t="shared" si="13"/>
        <v>0.10912698412698413</v>
      </c>
      <c r="U7" s="23">
        <f t="shared" si="14"/>
        <v>8.8624338624338633E-2</v>
      </c>
      <c r="V7" s="23">
        <f t="shared" si="5"/>
        <v>2.1913043478260867</v>
      </c>
      <c r="W7" s="8">
        <f t="shared" si="6"/>
        <v>1.4935064935064934</v>
      </c>
      <c r="X7" s="23">
        <f t="shared" si="10"/>
        <v>0.29004329004329005</v>
      </c>
      <c r="Y7" s="24" t="s">
        <v>239</v>
      </c>
      <c r="Z7" s="21">
        <v>11400</v>
      </c>
      <c r="AA7" s="21">
        <v>2900</v>
      </c>
      <c r="AB7" s="21">
        <v>135</v>
      </c>
      <c r="AC7" s="21">
        <v>1800</v>
      </c>
      <c r="AD7" s="21">
        <f>Z7+AA7+AB7-AC7</f>
        <v>12635</v>
      </c>
      <c r="AE7" s="11">
        <f t="shared" si="7"/>
        <v>0.22619047619047619</v>
      </c>
      <c r="AF7" s="11">
        <f>AA7/H7</f>
        <v>5.7539682539682536E-2</v>
      </c>
      <c r="AG7" s="11">
        <f>AB7/H7</f>
        <v>2.6785714285714286E-3</v>
      </c>
      <c r="AH7" s="11">
        <f>AC7/H7</f>
        <v>3.5714285714285712E-2</v>
      </c>
      <c r="AI7" s="11">
        <f>AD7/H7</f>
        <v>0.25069444444444444</v>
      </c>
      <c r="AJ7" s="11">
        <f>M7/AD7</f>
        <v>0.35351536736578293</v>
      </c>
      <c r="AK7" s="27"/>
      <c r="AM7" s="6"/>
    </row>
    <row r="8" spans="1:40" x14ac:dyDescent="0.15">
      <c r="A8" s="6" t="s">
        <v>110</v>
      </c>
      <c r="B8" s="6" t="s">
        <v>137</v>
      </c>
      <c r="C8" s="22" t="s">
        <v>152</v>
      </c>
      <c r="D8" s="21">
        <v>5200</v>
      </c>
      <c r="E8" s="21">
        <v>4800</v>
      </c>
      <c r="F8" s="21">
        <v>0</v>
      </c>
      <c r="G8" s="21">
        <v>-7</v>
      </c>
      <c r="H8" s="21">
        <v>2300</v>
      </c>
      <c r="I8" s="21">
        <v>916</v>
      </c>
      <c r="J8" s="21">
        <v>821</v>
      </c>
      <c r="K8" s="21">
        <v>770</v>
      </c>
      <c r="L8" s="21">
        <v>580</v>
      </c>
      <c r="M8" s="8">
        <f t="shared" si="0"/>
        <v>723.66666666666663</v>
      </c>
      <c r="N8" s="2"/>
      <c r="O8" s="21">
        <v>28000</v>
      </c>
      <c r="P8" s="8">
        <f t="shared" si="1"/>
        <v>38.691847075080609</v>
      </c>
      <c r="Q8" s="23">
        <f t="shared" si="2"/>
        <v>7.6923076923076927E-2</v>
      </c>
      <c r="R8" s="23">
        <f t="shared" si="3"/>
        <v>0</v>
      </c>
      <c r="S8" s="23">
        <f t="shared" si="4"/>
        <v>0</v>
      </c>
      <c r="T8" s="23">
        <f t="shared" si="13"/>
        <v>0.39826086956521739</v>
      </c>
      <c r="U8" s="23">
        <f t="shared" si="14"/>
        <v>0.31463768115942026</v>
      </c>
      <c r="V8" s="23">
        <f t="shared" si="5"/>
        <v>0.44230769230769229</v>
      </c>
      <c r="W8" s="8">
        <f t="shared" si="6"/>
        <v>1.0833333333333333</v>
      </c>
      <c r="X8" s="23">
        <f t="shared" si="10"/>
        <v>0.15076388888888889</v>
      </c>
      <c r="Y8" s="24" t="s">
        <v>239</v>
      </c>
      <c r="Z8" s="21">
        <v>959</v>
      </c>
      <c r="AA8" s="21">
        <v>1200</v>
      </c>
      <c r="AB8" s="21">
        <v>778</v>
      </c>
      <c r="AC8" s="21">
        <v>68</v>
      </c>
      <c r="AD8" s="21">
        <f>Z8+AA8+AB8-AC8</f>
        <v>2869</v>
      </c>
      <c r="AE8" s="11">
        <f t="shared" si="7"/>
        <v>0.41695652173913045</v>
      </c>
      <c r="AF8" s="11">
        <f>AA8/H8</f>
        <v>0.52173913043478259</v>
      </c>
      <c r="AG8" s="11">
        <f>AB8/H8</f>
        <v>0.33826086956521739</v>
      </c>
      <c r="AH8" s="11">
        <f>AC8/H8</f>
        <v>2.9565217391304348E-2</v>
      </c>
      <c r="AI8" s="11">
        <f>AD8/H8</f>
        <v>1.2473913043478262</v>
      </c>
      <c r="AJ8" s="11">
        <f>M8/AD8</f>
        <v>0.25223655164401065</v>
      </c>
      <c r="AK8" s="27"/>
      <c r="AL8" s="20" t="s">
        <v>217</v>
      </c>
    </row>
    <row r="9" spans="1:40" x14ac:dyDescent="0.15">
      <c r="A9" s="6" t="s">
        <v>82</v>
      </c>
      <c r="B9" s="6" t="s">
        <v>141</v>
      </c>
      <c r="C9" s="22" t="s">
        <v>215</v>
      </c>
      <c r="D9" s="21">
        <v>4700</v>
      </c>
      <c r="E9" s="21">
        <v>4000</v>
      </c>
      <c r="F9" s="21">
        <v>4</v>
      </c>
      <c r="G9" s="21">
        <v>30</v>
      </c>
      <c r="H9" s="21">
        <v>1900</v>
      </c>
      <c r="I9" s="21">
        <v>385</v>
      </c>
      <c r="J9" s="21">
        <v>341</v>
      </c>
      <c r="K9" s="21">
        <v>358</v>
      </c>
      <c r="L9" s="21">
        <v>262</v>
      </c>
      <c r="M9" s="8">
        <f t="shared" si="0"/>
        <v>320.33333333333331</v>
      </c>
      <c r="N9" s="2"/>
      <c r="O9" s="21">
        <v>13200</v>
      </c>
      <c r="P9" s="8">
        <f t="shared" si="1"/>
        <v>41.207075962539022</v>
      </c>
      <c r="Q9" s="23">
        <f t="shared" si="2"/>
        <v>0.14893617021276595</v>
      </c>
      <c r="R9" s="23">
        <f t="shared" si="3"/>
        <v>8.5106382978723403E-4</v>
      </c>
      <c r="S9" s="23">
        <f t="shared" si="4"/>
        <v>5.7142857142857143E-3</v>
      </c>
      <c r="T9" s="23">
        <f t="shared" si="13"/>
        <v>0.20263157894736841</v>
      </c>
      <c r="U9" s="23">
        <f t="shared" si="14"/>
        <v>0.16859649122807016</v>
      </c>
      <c r="V9" s="23">
        <f t="shared" si="5"/>
        <v>0.40425531914893614</v>
      </c>
      <c r="W9" s="8">
        <f t="shared" si="6"/>
        <v>1.175</v>
      </c>
      <c r="X9" s="23">
        <f t="shared" si="10"/>
        <v>8.0083333333333326E-2</v>
      </c>
      <c r="Y9" s="24" t="s">
        <v>239</v>
      </c>
      <c r="Z9" s="21">
        <v>2244</v>
      </c>
      <c r="AA9" s="21">
        <v>382</v>
      </c>
      <c r="AB9" s="21">
        <v>736</v>
      </c>
      <c r="AC9" s="21">
        <v>172</v>
      </c>
      <c r="AD9" s="21">
        <f>Z9+AA9+AB9-AC9</f>
        <v>3190</v>
      </c>
      <c r="AE9" s="11">
        <f t="shared" si="7"/>
        <v>1.1810526315789474</v>
      </c>
      <c r="AF9" s="11">
        <f>AA9/H9</f>
        <v>0.20105263157894737</v>
      </c>
      <c r="AG9" s="11">
        <f>AB9/H9</f>
        <v>0.38736842105263158</v>
      </c>
      <c r="AH9" s="11">
        <f>AC9/H9</f>
        <v>9.0526315789473691E-2</v>
      </c>
      <c r="AI9" s="11">
        <f>AD9/H9</f>
        <v>1.6789473684210525</v>
      </c>
      <c r="AJ9" s="11">
        <f>M9/AD9</f>
        <v>0.10041797283176593</v>
      </c>
      <c r="AK9" s="27"/>
      <c r="AL9" s="20" t="s">
        <v>218</v>
      </c>
      <c r="AM9" s="4" t="s">
        <v>142</v>
      </c>
    </row>
    <row r="10" spans="1:40" x14ac:dyDescent="0.15">
      <c r="A10" s="6" t="s">
        <v>86</v>
      </c>
      <c r="B10" s="6" t="s">
        <v>143</v>
      </c>
      <c r="C10" s="22" t="s">
        <v>219</v>
      </c>
      <c r="D10" s="21">
        <v>26400</v>
      </c>
      <c r="E10" s="21">
        <v>15600</v>
      </c>
      <c r="F10" s="21">
        <v>5700</v>
      </c>
      <c r="G10" s="21">
        <v>230</v>
      </c>
      <c r="H10" s="21">
        <v>9200</v>
      </c>
      <c r="I10" s="21">
        <v>2200</v>
      </c>
      <c r="J10" s="21">
        <v>1900</v>
      </c>
      <c r="K10" s="21">
        <v>1400</v>
      </c>
      <c r="L10" s="21">
        <v>1000</v>
      </c>
      <c r="M10" s="8">
        <f t="shared" si="0"/>
        <v>1433.3333333333333</v>
      </c>
      <c r="N10" s="2"/>
      <c r="O10" s="21">
        <v>70000</v>
      </c>
      <c r="P10" s="8">
        <f t="shared" si="1"/>
        <v>48.837209302325583</v>
      </c>
      <c r="Q10" s="23">
        <f t="shared" si="2"/>
        <v>0.40909090909090912</v>
      </c>
      <c r="R10" s="23">
        <f t="shared" si="3"/>
        <v>0.21590909090909091</v>
      </c>
      <c r="S10" s="23">
        <f t="shared" si="4"/>
        <v>0.52777777777777779</v>
      </c>
      <c r="T10" s="23">
        <f t="shared" si="13"/>
        <v>0.2391304347826087</v>
      </c>
      <c r="U10" s="23">
        <f t="shared" si="14"/>
        <v>0.15579710144927536</v>
      </c>
      <c r="V10" s="23">
        <f t="shared" si="5"/>
        <v>0.34848484848484851</v>
      </c>
      <c r="W10" s="8">
        <f t="shared" si="6"/>
        <v>1.6923076923076923</v>
      </c>
      <c r="X10" s="23">
        <f t="shared" si="10"/>
        <v>9.1880341880341873E-2</v>
      </c>
      <c r="Y10" s="24" t="s">
        <v>239</v>
      </c>
      <c r="Z10" s="21">
        <v>3085</v>
      </c>
      <c r="AA10" s="21">
        <v>601</v>
      </c>
      <c r="AB10" s="21">
        <v>4799</v>
      </c>
      <c r="AC10" s="21">
        <v>625</v>
      </c>
      <c r="AD10" s="21">
        <f>Z10+AA10+AB10-AC10</f>
        <v>7860</v>
      </c>
      <c r="AE10" s="11">
        <f t="shared" si="7"/>
        <v>0.33532608695652172</v>
      </c>
      <c r="AF10" s="11">
        <f>AA10/H10</f>
        <v>6.5326086956521742E-2</v>
      </c>
      <c r="AG10" s="11">
        <f>AB10/H10</f>
        <v>0.52163043478260873</v>
      </c>
      <c r="AH10" s="11">
        <f>AC10/H10</f>
        <v>6.7934782608695649E-2</v>
      </c>
      <c r="AI10" s="11">
        <f>AD10/H10</f>
        <v>0.85434782608695647</v>
      </c>
      <c r="AJ10" s="11">
        <f>M10/AD10</f>
        <v>0.1823579304495335</v>
      </c>
      <c r="AK10" s="27"/>
      <c r="AL10" s="3" t="s">
        <v>144</v>
      </c>
    </row>
    <row r="11" spans="1:40" ht="27" x14ac:dyDescent="0.15">
      <c r="A11" s="6" t="s">
        <v>146</v>
      </c>
      <c r="B11" s="6" t="s">
        <v>147</v>
      </c>
      <c r="C11" s="5" t="s">
        <v>154</v>
      </c>
      <c r="D11" s="21">
        <v>178099</v>
      </c>
      <c r="E11" s="21">
        <v>59900</v>
      </c>
      <c r="F11" s="21">
        <v>56500</v>
      </c>
      <c r="G11" s="21">
        <v>2300</v>
      </c>
      <c r="H11" s="21">
        <v>105900</v>
      </c>
      <c r="I11" s="21">
        <v>5400</v>
      </c>
      <c r="J11" s="21">
        <v>4900</v>
      </c>
      <c r="K11" s="21">
        <v>5400</v>
      </c>
      <c r="L11" s="21">
        <v>3100</v>
      </c>
      <c r="M11" s="8">
        <f t="shared" si="0"/>
        <v>4466.666666666667</v>
      </c>
      <c r="N11" s="2"/>
      <c r="O11" s="21">
        <v>150000</v>
      </c>
      <c r="P11" s="8">
        <f t="shared" si="1"/>
        <v>33.582089552238806</v>
      </c>
      <c r="Q11" s="23">
        <f t="shared" si="2"/>
        <v>0.66367020589672032</v>
      </c>
      <c r="R11" s="23">
        <f t="shared" si="3"/>
        <v>0.31723928826102338</v>
      </c>
      <c r="S11" s="23">
        <f t="shared" si="4"/>
        <v>0.47800742815083036</v>
      </c>
      <c r="T11" s="23">
        <f t="shared" si="13"/>
        <v>5.0991501416430593E-2</v>
      </c>
      <c r="U11" s="23">
        <f t="shared" si="14"/>
        <v>4.2178155492603085E-2</v>
      </c>
      <c r="V11" s="23">
        <f t="shared" si="5"/>
        <v>0.59461310843968807</v>
      </c>
      <c r="W11" s="8">
        <f t="shared" si="6"/>
        <v>2.9732721202003338</v>
      </c>
      <c r="X11" s="23">
        <f t="shared" si="10"/>
        <v>7.456872565386756E-2</v>
      </c>
      <c r="Y11" s="24" t="s">
        <v>239</v>
      </c>
      <c r="Z11" s="21">
        <v>43244</v>
      </c>
      <c r="AA11" s="21">
        <v>19872</v>
      </c>
      <c r="AB11" s="21">
        <v>51880</v>
      </c>
      <c r="AC11" s="21">
        <v>23319</v>
      </c>
      <c r="AD11" s="21">
        <f>Z11+AA11+AB11-AC11</f>
        <v>91677</v>
      </c>
      <c r="AE11" s="11">
        <f t="shared" si="7"/>
        <v>0.40834749763928235</v>
      </c>
      <c r="AF11" s="11">
        <f>AA11/H11</f>
        <v>0.18764872521246459</v>
      </c>
      <c r="AG11" s="11">
        <f>AB11/H11</f>
        <v>0.48989612842304059</v>
      </c>
      <c r="AH11" s="11">
        <f>AC11/H11</f>
        <v>0.22019830028328613</v>
      </c>
      <c r="AI11" s="11">
        <f>AD11/H11</f>
        <v>0.86569405099150143</v>
      </c>
      <c r="AJ11" s="11">
        <f>M11/AD11</f>
        <v>4.872178045383975E-2</v>
      </c>
      <c r="AK11" s="27"/>
      <c r="AL11" s="20" t="s">
        <v>220</v>
      </c>
      <c r="AM11" s="6" t="s">
        <v>223</v>
      </c>
    </row>
    <row r="12" spans="1:40" x14ac:dyDescent="0.15">
      <c r="A12" s="6" t="s">
        <v>200</v>
      </c>
      <c r="B12" s="6" t="s">
        <v>201</v>
      </c>
      <c r="C12" s="16" t="s">
        <v>198</v>
      </c>
      <c r="D12" s="21">
        <v>2200</v>
      </c>
      <c r="E12" s="21">
        <v>1700</v>
      </c>
      <c r="F12" s="21">
        <v>208</v>
      </c>
      <c r="G12" s="21">
        <v>-12</v>
      </c>
      <c r="H12" s="21">
        <v>683</v>
      </c>
      <c r="I12" s="21">
        <v>150</v>
      </c>
      <c r="J12" s="21">
        <v>140</v>
      </c>
      <c r="K12" s="21">
        <v>98</v>
      </c>
      <c r="L12" s="21">
        <v>72</v>
      </c>
      <c r="M12" s="8">
        <f t="shared" si="0"/>
        <v>103.33333333333333</v>
      </c>
      <c r="N12" s="2"/>
      <c r="O12" s="21">
        <v>12300</v>
      </c>
      <c r="P12" s="8">
        <f t="shared" si="1"/>
        <v>119.03225806451613</v>
      </c>
      <c r="Q12" s="23">
        <f t="shared" si="2"/>
        <v>0.22727272727272727</v>
      </c>
      <c r="R12" s="23">
        <f t="shared" si="3"/>
        <v>9.4545454545454544E-2</v>
      </c>
      <c r="S12" s="23">
        <f t="shared" si="4"/>
        <v>0.41599999999999998</v>
      </c>
      <c r="T12" s="23">
        <f t="shared" si="13"/>
        <v>0.21961932650073207</v>
      </c>
      <c r="U12" s="23">
        <f t="shared" si="14"/>
        <v>0.15129331381161543</v>
      </c>
      <c r="V12" s="23">
        <f t="shared" si="5"/>
        <v>0.31045454545454543</v>
      </c>
      <c r="W12" s="8">
        <f t="shared" si="6"/>
        <v>1.2941176470588236</v>
      </c>
      <c r="X12" s="23">
        <f t="shared" si="10"/>
        <v>6.0784313725490195E-2</v>
      </c>
      <c r="Y12" s="24" t="s">
        <v>239</v>
      </c>
      <c r="Z12" s="21">
        <v>491</v>
      </c>
      <c r="AA12" s="21">
        <v>168</v>
      </c>
      <c r="AB12" s="21">
        <v>363</v>
      </c>
      <c r="AC12" s="21">
        <v>100</v>
      </c>
      <c r="AD12" s="21">
        <f>Z12+AA12+AB12-AC12</f>
        <v>922</v>
      </c>
      <c r="AE12" s="11">
        <f t="shared" si="7"/>
        <v>0.71888726207906295</v>
      </c>
      <c r="AF12" s="11">
        <f>AA12/H12</f>
        <v>0.24597364568081992</v>
      </c>
      <c r="AG12" s="11">
        <f>AB12/H12</f>
        <v>0.53147877013177158</v>
      </c>
      <c r="AH12" s="11">
        <f>AC12/H12</f>
        <v>0.14641288433382138</v>
      </c>
      <c r="AI12" s="11">
        <f>AD12/H12</f>
        <v>1.3499267935578332</v>
      </c>
      <c r="AJ12" s="11">
        <f>M12/AD12</f>
        <v>0.11207519884309472</v>
      </c>
      <c r="AK12" s="27"/>
      <c r="AL12" s="7"/>
    </row>
    <row r="13" spans="1:40" x14ac:dyDescent="0.15">
      <c r="A13" s="6" t="s">
        <v>196</v>
      </c>
      <c r="B13" s="6" t="s">
        <v>197</v>
      </c>
      <c r="C13" s="16" t="s">
        <v>198</v>
      </c>
      <c r="D13" s="21">
        <v>41400</v>
      </c>
      <c r="E13" s="21">
        <v>31300</v>
      </c>
      <c r="F13" s="21">
        <v>0</v>
      </c>
      <c r="G13" s="21">
        <v>-136</v>
      </c>
      <c r="H13" s="21">
        <v>59300</v>
      </c>
      <c r="I13" s="21">
        <v>12500</v>
      </c>
      <c r="J13" s="21">
        <v>12200</v>
      </c>
      <c r="K13" s="21">
        <v>6600</v>
      </c>
      <c r="L13" s="21">
        <v>2800</v>
      </c>
      <c r="M13" s="8">
        <f t="shared" si="0"/>
        <v>7200</v>
      </c>
      <c r="N13" s="2" t="s">
        <v>187</v>
      </c>
      <c r="O13" s="21">
        <v>112700</v>
      </c>
      <c r="P13" s="8">
        <f t="shared" si="1"/>
        <v>15.652777777777779</v>
      </c>
      <c r="Q13" s="23">
        <f t="shared" si="2"/>
        <v>0.24396135265700483</v>
      </c>
      <c r="R13" s="23">
        <f t="shared" si="3"/>
        <v>0</v>
      </c>
      <c r="S13" s="23">
        <f t="shared" si="4"/>
        <v>0</v>
      </c>
      <c r="T13" s="23">
        <f t="shared" si="13"/>
        <v>0.21079258010118043</v>
      </c>
      <c r="U13" s="23">
        <f t="shared" si="14"/>
        <v>0.12141652613827993</v>
      </c>
      <c r="V13" s="23">
        <f t="shared" si="5"/>
        <v>1.432367149758454</v>
      </c>
      <c r="W13" s="8">
        <f t="shared" si="6"/>
        <v>1.3226837060702876</v>
      </c>
      <c r="X13" s="23">
        <f t="shared" si="10"/>
        <v>0.23003194888178913</v>
      </c>
      <c r="Y13" s="24" t="s">
        <v>239</v>
      </c>
      <c r="Z13" s="21">
        <v>11370</v>
      </c>
      <c r="AA13" s="21">
        <v>10547</v>
      </c>
      <c r="AB13" s="21">
        <v>143</v>
      </c>
      <c r="AC13" s="21">
        <v>2648</v>
      </c>
      <c r="AD13" s="21">
        <f>Z13+AA13+AB13-AC13</f>
        <v>19412</v>
      </c>
      <c r="AE13" s="11">
        <f t="shared" si="7"/>
        <v>0.19173693086003374</v>
      </c>
      <c r="AF13" s="11">
        <f>AA13/H13</f>
        <v>0.17785834738617201</v>
      </c>
      <c r="AG13" s="11">
        <f>AB13/H13</f>
        <v>2.4114671163575044E-3</v>
      </c>
      <c r="AH13" s="11">
        <f>AC13/H13</f>
        <v>4.4654300168634066E-2</v>
      </c>
      <c r="AI13" s="11">
        <f>AD13/H13</f>
        <v>0.3273524451939292</v>
      </c>
      <c r="AJ13" s="11">
        <f>M13/AD13</f>
        <v>0.37090459509581702</v>
      </c>
      <c r="AK13" s="27"/>
      <c r="AL13" s="20" t="s">
        <v>221</v>
      </c>
    </row>
    <row r="14" spans="1:40" x14ac:dyDescent="0.15">
      <c r="A14" s="6" t="s">
        <v>120</v>
      </c>
      <c r="B14" s="6" t="s">
        <v>205</v>
      </c>
      <c r="C14" s="19" t="s">
        <v>198</v>
      </c>
      <c r="D14" s="21">
        <v>2360000</v>
      </c>
      <c r="E14" s="21">
        <v>152900</v>
      </c>
      <c r="F14" s="21"/>
      <c r="G14" s="21"/>
      <c r="H14" s="21">
        <v>64000</v>
      </c>
      <c r="I14" s="21">
        <v>26100</v>
      </c>
      <c r="J14" s="21">
        <v>19700</v>
      </c>
      <c r="K14" s="21">
        <v>18900</v>
      </c>
      <c r="L14" s="21">
        <v>18000</v>
      </c>
      <c r="M14" s="8">
        <f t="shared" si="0"/>
        <v>18866.666666666668</v>
      </c>
      <c r="N14" s="2" t="s">
        <v>187</v>
      </c>
      <c r="O14" s="21">
        <v>113000</v>
      </c>
      <c r="P14" s="8">
        <f t="shared" ref="P14:P15" si="15">O14/M14</f>
        <v>5.989399293286219</v>
      </c>
      <c r="Q14" s="23">
        <f t="shared" si="2"/>
        <v>0.93521186440677961</v>
      </c>
      <c r="R14" s="23">
        <f t="shared" si="3"/>
        <v>0</v>
      </c>
      <c r="S14" s="23">
        <f t="shared" si="4"/>
        <v>0</v>
      </c>
      <c r="T14" s="23">
        <f t="shared" ref="T14:T15" si="16">I14/H14</f>
        <v>0.40781250000000002</v>
      </c>
      <c r="U14" s="23">
        <f t="shared" ref="U14:U15" si="17">M14/H14</f>
        <v>0.29479166666666667</v>
      </c>
      <c r="V14" s="23">
        <f t="shared" si="5"/>
        <v>2.7118644067796609E-2</v>
      </c>
      <c r="W14" s="8">
        <f t="shared" si="6"/>
        <v>15.434924787442773</v>
      </c>
      <c r="X14" s="23">
        <f t="shared" si="10"/>
        <v>0.12339219533464138</v>
      </c>
      <c r="Y14" s="24" t="s">
        <v>239</v>
      </c>
      <c r="Z14" s="21"/>
      <c r="AA14" s="21"/>
      <c r="AB14" s="21"/>
      <c r="AC14" s="21"/>
      <c r="AD14" s="21">
        <f>Z14+AA14+AB14-AC14</f>
        <v>0</v>
      </c>
      <c r="AE14" s="11">
        <f t="shared" si="7"/>
        <v>0</v>
      </c>
      <c r="AF14" s="11">
        <f>AA14/H14</f>
        <v>0</v>
      </c>
      <c r="AG14" s="11">
        <f>AB14/H14</f>
        <v>0</v>
      </c>
      <c r="AH14" s="11">
        <f>AC14/H14</f>
        <v>0</v>
      </c>
      <c r="AI14" s="11">
        <f>AD14/H14</f>
        <v>0</v>
      </c>
      <c r="AJ14" s="11" t="e">
        <f>M14/AD14</f>
        <v>#DIV/0!</v>
      </c>
      <c r="AK14" s="27"/>
      <c r="AL14" s="17"/>
    </row>
    <row r="15" spans="1:40" x14ac:dyDescent="0.15">
      <c r="A15" s="6" t="s">
        <v>24</v>
      </c>
      <c r="B15" s="6" t="s">
        <v>206</v>
      </c>
      <c r="C15" s="19" t="s">
        <v>186</v>
      </c>
      <c r="D15" s="21">
        <v>6300000</v>
      </c>
      <c r="E15" s="21">
        <v>483300</v>
      </c>
      <c r="F15" s="21"/>
      <c r="G15" s="21"/>
      <c r="H15" s="21">
        <v>220800</v>
      </c>
      <c r="I15" s="21">
        <v>90500</v>
      </c>
      <c r="J15" s="21">
        <v>70600</v>
      </c>
      <c r="K15" s="21">
        <v>62300</v>
      </c>
      <c r="L15" s="21">
        <v>58000</v>
      </c>
      <c r="M15" s="8">
        <f t="shared" si="0"/>
        <v>63633.333333333336</v>
      </c>
      <c r="N15" s="2" t="s">
        <v>187</v>
      </c>
      <c r="O15" s="21">
        <v>725000</v>
      </c>
      <c r="P15" s="8">
        <f t="shared" si="15"/>
        <v>11.393399685699318</v>
      </c>
      <c r="Q15" s="23">
        <f t="shared" si="2"/>
        <v>0.92328571428571427</v>
      </c>
      <c r="R15" s="23">
        <f t="shared" si="3"/>
        <v>0</v>
      </c>
      <c r="S15" s="23">
        <f t="shared" si="4"/>
        <v>0</v>
      </c>
      <c r="T15" s="23">
        <f t="shared" si="16"/>
        <v>0.40987318840579712</v>
      </c>
      <c r="U15" s="23">
        <f t="shared" si="17"/>
        <v>0.28819444444444448</v>
      </c>
      <c r="V15" s="23">
        <f t="shared" si="5"/>
        <v>3.504761904761905E-2</v>
      </c>
      <c r="W15" s="8">
        <f t="shared" si="6"/>
        <v>13.035381750465548</v>
      </c>
      <c r="X15" s="23">
        <f t="shared" si="10"/>
        <v>0.13166425270708326</v>
      </c>
      <c r="Y15" s="24" t="s">
        <v>239</v>
      </c>
      <c r="Z15" s="21"/>
      <c r="AA15" s="21"/>
      <c r="AB15" s="21"/>
      <c r="AC15" s="21"/>
      <c r="AD15" s="21">
        <f>Z15+AA15+AB15-AC15</f>
        <v>0</v>
      </c>
      <c r="AE15" s="11">
        <f t="shared" si="7"/>
        <v>0</v>
      </c>
      <c r="AF15" s="11">
        <f>AA15/H15</f>
        <v>0</v>
      </c>
      <c r="AG15" s="11">
        <f>AB15/H15</f>
        <v>0</v>
      </c>
      <c r="AH15" s="11">
        <f>AC15/H15</f>
        <v>0</v>
      </c>
      <c r="AI15" s="11">
        <f>AD15/H15</f>
        <v>0</v>
      </c>
      <c r="AJ15" s="11" t="e">
        <f>M15/AD15</f>
        <v>#DIV/0!</v>
      </c>
      <c r="AK15" s="27"/>
      <c r="AL15" s="17"/>
    </row>
    <row r="16" spans="1:40" x14ac:dyDescent="0.15">
      <c r="A16" s="6" t="s">
        <v>39</v>
      </c>
      <c r="B16" s="6" t="s">
        <v>192</v>
      </c>
      <c r="C16" s="13" t="s">
        <v>186</v>
      </c>
      <c r="D16" s="21">
        <v>9600</v>
      </c>
      <c r="E16" s="21">
        <v>5300</v>
      </c>
      <c r="F16" s="21">
        <v>1100</v>
      </c>
      <c r="G16" s="21">
        <v>29</v>
      </c>
      <c r="H16" s="21">
        <v>6400</v>
      </c>
      <c r="I16" s="21">
        <v>480</v>
      </c>
      <c r="J16" s="21">
        <v>389</v>
      </c>
      <c r="K16" s="21">
        <v>216</v>
      </c>
      <c r="L16" s="21">
        <v>2200</v>
      </c>
      <c r="M16" s="8">
        <f t="shared" si="0"/>
        <v>935</v>
      </c>
      <c r="N16" s="15" t="s">
        <v>187</v>
      </c>
      <c r="O16" s="21">
        <v>26600</v>
      </c>
      <c r="P16" s="8">
        <f t="shared" si="1"/>
        <v>28.449197860962567</v>
      </c>
      <c r="Q16" s="23">
        <f t="shared" si="2"/>
        <v>0.44791666666666669</v>
      </c>
      <c r="R16" s="23">
        <f t="shared" si="3"/>
        <v>0.11458333333333333</v>
      </c>
      <c r="S16" s="23">
        <f t="shared" si="4"/>
        <v>0.2558139534883721</v>
      </c>
      <c r="T16" s="23">
        <f t="shared" si="13"/>
        <v>7.4999999999999997E-2</v>
      </c>
      <c r="U16" s="23">
        <f t="shared" si="14"/>
        <v>0.14609374999999999</v>
      </c>
      <c r="V16" s="23">
        <f t="shared" si="5"/>
        <v>0.66666666666666663</v>
      </c>
      <c r="W16" s="8">
        <f t="shared" si="6"/>
        <v>1.8113207547169812</v>
      </c>
      <c r="X16" s="23">
        <f t="shared" si="10"/>
        <v>0.17641509433962263</v>
      </c>
      <c r="Y16" s="24" t="s">
        <v>239</v>
      </c>
      <c r="Z16" s="21">
        <v>297</v>
      </c>
      <c r="AA16" s="21">
        <v>750</v>
      </c>
      <c r="AB16" s="21">
        <v>926</v>
      </c>
      <c r="AC16" s="21">
        <v>683</v>
      </c>
      <c r="AD16" s="21">
        <f>Z16+AA16+AB16-AC16</f>
        <v>1290</v>
      </c>
      <c r="AE16" s="11">
        <f t="shared" si="7"/>
        <v>4.6406250000000003E-2</v>
      </c>
      <c r="AF16" s="11">
        <f>AA16/H16</f>
        <v>0.1171875</v>
      </c>
      <c r="AG16" s="11">
        <f>AB16/H16</f>
        <v>0.1446875</v>
      </c>
      <c r="AH16" s="11">
        <f>AC16/H16</f>
        <v>0.10671875</v>
      </c>
      <c r="AI16" s="11">
        <f>AD16/H16</f>
        <v>0.20156250000000001</v>
      </c>
      <c r="AJ16" s="11">
        <f>M16/AD16</f>
        <v>0.72480620155038755</v>
      </c>
      <c r="AK16" s="27"/>
      <c r="AL16" s="14" t="s">
        <v>193</v>
      </c>
    </row>
    <row r="17" spans="1:40" ht="40.5" x14ac:dyDescent="0.15">
      <c r="A17" s="6" t="s">
        <v>118</v>
      </c>
      <c r="B17" s="6" t="s">
        <v>135</v>
      </c>
      <c r="C17" s="16" t="s">
        <v>198</v>
      </c>
      <c r="D17" s="21">
        <v>100000</v>
      </c>
      <c r="E17" s="21">
        <v>46000</v>
      </c>
      <c r="F17" s="21">
        <v>2100</v>
      </c>
      <c r="G17" s="21">
        <v>-300</v>
      </c>
      <c r="H17" s="21">
        <v>78500</v>
      </c>
      <c r="I17" s="21">
        <v>9400</v>
      </c>
      <c r="J17" s="21">
        <v>10200</v>
      </c>
      <c r="K17" s="21">
        <v>9900</v>
      </c>
      <c r="L17" s="21">
        <v>7500</v>
      </c>
      <c r="M17" s="8">
        <f t="shared" si="0"/>
        <v>9200</v>
      </c>
      <c r="N17" s="2" t="s">
        <v>199</v>
      </c>
      <c r="O17" s="21">
        <v>53000</v>
      </c>
      <c r="P17" s="8">
        <f t="shared" si="1"/>
        <v>5.7608695652173916</v>
      </c>
      <c r="Q17" s="23">
        <f t="shared" si="2"/>
        <v>0.54</v>
      </c>
      <c r="R17" s="23">
        <f t="shared" si="3"/>
        <v>2.1000000000000001E-2</v>
      </c>
      <c r="S17" s="23">
        <f t="shared" si="4"/>
        <v>3.888888888888889E-2</v>
      </c>
      <c r="T17" s="23">
        <f t="shared" si="13"/>
        <v>0.11974522292993631</v>
      </c>
      <c r="U17" s="23">
        <f t="shared" si="14"/>
        <v>0.11719745222929936</v>
      </c>
      <c r="V17" s="23">
        <f t="shared" si="5"/>
        <v>0.78500000000000003</v>
      </c>
      <c r="W17" s="8">
        <f t="shared" si="6"/>
        <v>2.1739130434782608</v>
      </c>
      <c r="X17" s="23">
        <f t="shared" si="10"/>
        <v>0.2</v>
      </c>
      <c r="Y17" s="24" t="s">
        <v>239</v>
      </c>
      <c r="Z17" s="21">
        <v>15480</v>
      </c>
      <c r="AA17" s="21">
        <v>7304</v>
      </c>
      <c r="AB17" s="21">
        <v>1498</v>
      </c>
      <c r="AC17" s="21">
        <v>19880</v>
      </c>
      <c r="AD17" s="21">
        <f>Z17+AA17+AB17-AC17</f>
        <v>4402</v>
      </c>
      <c r="AE17" s="11">
        <f t="shared" si="7"/>
        <v>0.19719745222929935</v>
      </c>
      <c r="AF17" s="11">
        <f>AA17/H17</f>
        <v>9.3044585987261147E-2</v>
      </c>
      <c r="AG17" s="11">
        <f>AB17/H17</f>
        <v>1.90828025477707E-2</v>
      </c>
      <c r="AH17" s="11">
        <f>AC17/H17</f>
        <v>0.25324840764331208</v>
      </c>
      <c r="AI17" s="11">
        <f>AD17/H17</f>
        <v>5.6076433121019106E-2</v>
      </c>
      <c r="AJ17" s="11">
        <f>M17/AD17</f>
        <v>2.089959109495684</v>
      </c>
      <c r="AK17" s="27"/>
      <c r="AL17" s="20" t="s">
        <v>222</v>
      </c>
      <c r="AM17" s="6" t="s">
        <v>226</v>
      </c>
    </row>
    <row r="18" spans="1:40" x14ac:dyDescent="0.15">
      <c r="A18" s="6" t="s">
        <v>179</v>
      </c>
      <c r="B18" s="6" t="s">
        <v>180</v>
      </c>
      <c r="C18" s="6" t="s">
        <v>181</v>
      </c>
      <c r="D18" s="21">
        <v>26800</v>
      </c>
      <c r="E18" s="21">
        <v>20900</v>
      </c>
      <c r="F18" s="21">
        <v>4790</v>
      </c>
      <c r="G18" s="21">
        <v>275</v>
      </c>
      <c r="H18" s="21">
        <v>1000</v>
      </c>
      <c r="I18" s="21">
        <v>3569</v>
      </c>
      <c r="J18" s="21">
        <v>3550</v>
      </c>
      <c r="K18" s="21">
        <v>3900</v>
      </c>
      <c r="L18" s="21">
        <v>3500</v>
      </c>
      <c r="M18" s="8">
        <f t="shared" si="0"/>
        <v>3650</v>
      </c>
      <c r="N18" s="2"/>
      <c r="O18" s="21">
        <v>39000</v>
      </c>
      <c r="P18" s="8">
        <f t="shared" si="1"/>
        <v>10.684931506849315</v>
      </c>
      <c r="Q18" s="23">
        <f t="shared" si="2"/>
        <v>0.22014925373134328</v>
      </c>
      <c r="R18" s="23">
        <f t="shared" si="3"/>
        <v>0.17873134328358209</v>
      </c>
      <c r="S18" s="23">
        <f t="shared" si="4"/>
        <v>0.81186440677966099</v>
      </c>
      <c r="T18" s="23">
        <f t="shared" si="13"/>
        <v>3.569</v>
      </c>
      <c r="U18" s="23">
        <f t="shared" si="14"/>
        <v>3.65</v>
      </c>
      <c r="V18" s="23">
        <f t="shared" si="5"/>
        <v>3.7313432835820892E-2</v>
      </c>
      <c r="W18" s="8">
        <f t="shared" si="6"/>
        <v>1.2822966507177034</v>
      </c>
      <c r="X18" s="23">
        <f t="shared" si="10"/>
        <v>0.17464114832535885</v>
      </c>
      <c r="Y18" s="24" t="s">
        <v>239</v>
      </c>
      <c r="Z18" s="21">
        <v>3482</v>
      </c>
      <c r="AA18" s="21">
        <v>59</v>
      </c>
      <c r="AB18" s="21">
        <v>364</v>
      </c>
      <c r="AC18" s="21">
        <v>173</v>
      </c>
      <c r="AD18" s="21">
        <f>Z18+AA18+AB18-AC18</f>
        <v>3732</v>
      </c>
      <c r="AE18" s="11">
        <f t="shared" si="7"/>
        <v>3.4820000000000002</v>
      </c>
      <c r="AF18" s="11">
        <f>AA18/H18</f>
        <v>5.8999999999999997E-2</v>
      </c>
      <c r="AG18" s="11">
        <f>AB18/H18</f>
        <v>0.36399999999999999</v>
      </c>
      <c r="AH18" s="11">
        <f>AC18/H18</f>
        <v>0.17299999999999999</v>
      </c>
      <c r="AI18" s="11">
        <f>AD18/H18</f>
        <v>3.7320000000000002</v>
      </c>
      <c r="AJ18" s="11">
        <f>M18/AD18</f>
        <v>0.97802786709539125</v>
      </c>
      <c r="AK18" s="27"/>
      <c r="AL18" s="12" t="s">
        <v>182</v>
      </c>
      <c r="AM18" s="6" t="s">
        <v>183</v>
      </c>
    </row>
    <row r="19" spans="1:40" ht="27" x14ac:dyDescent="0.15">
      <c r="A19" s="6" t="s">
        <v>74</v>
      </c>
      <c r="B19" s="6" t="s">
        <v>140</v>
      </c>
      <c r="C19" s="4"/>
      <c r="D19" s="21">
        <v>208200</v>
      </c>
      <c r="E19" s="21">
        <v>60700</v>
      </c>
      <c r="F19" s="21">
        <v>114400</v>
      </c>
      <c r="G19" s="21">
        <v>4800</v>
      </c>
      <c r="H19" s="21">
        <v>31600</v>
      </c>
      <c r="I19" s="21">
        <v>7500</v>
      </c>
      <c r="J19" s="21">
        <v>6500</v>
      </c>
      <c r="K19" s="21">
        <v>7800</v>
      </c>
      <c r="L19" s="21">
        <v>10100</v>
      </c>
      <c r="M19" s="8">
        <f>(J19+K19+L19)/3</f>
        <v>8133.333333333333</v>
      </c>
      <c r="N19" s="2"/>
      <c r="O19" s="21">
        <v>47000</v>
      </c>
      <c r="P19" s="8">
        <f>O19/M19</f>
        <v>5.778688524590164</v>
      </c>
      <c r="Q19" s="23">
        <f t="shared" si="2"/>
        <v>0.70845341018251684</v>
      </c>
      <c r="R19" s="23">
        <f t="shared" si="3"/>
        <v>0.54947166186359275</v>
      </c>
      <c r="S19" s="23">
        <f t="shared" si="4"/>
        <v>0.77559322033898304</v>
      </c>
      <c r="T19" s="23">
        <f>I19/H19</f>
        <v>0.23734177215189872</v>
      </c>
      <c r="U19" s="23">
        <f>M19/H19</f>
        <v>0.2573839662447257</v>
      </c>
      <c r="V19" s="23">
        <f t="shared" si="5"/>
        <v>0.15177713736791545</v>
      </c>
      <c r="W19" s="8">
        <f t="shared" si="6"/>
        <v>3.4299835255354201</v>
      </c>
      <c r="X19" s="23">
        <f t="shared" si="10"/>
        <v>0.13399231191652938</v>
      </c>
      <c r="Y19" s="24" t="s">
        <v>239</v>
      </c>
      <c r="Z19" s="21">
        <v>134490</v>
      </c>
      <c r="AA19" s="21">
        <v>1183</v>
      </c>
      <c r="AB19" s="21">
        <v>3551</v>
      </c>
      <c r="AC19" s="21">
        <v>4834</v>
      </c>
      <c r="AD19" s="21">
        <f>Z19+AA19+AB19-AC19</f>
        <v>134390</v>
      </c>
      <c r="AE19" s="11">
        <f t="shared" si="7"/>
        <v>4.2560126582278484</v>
      </c>
      <c r="AF19" s="11">
        <f>AA19/H19</f>
        <v>3.7436708860759491E-2</v>
      </c>
      <c r="AG19" s="11">
        <f>AB19/H19</f>
        <v>0.11237341772151899</v>
      </c>
      <c r="AH19" s="11">
        <f>AC19/H19</f>
        <v>0.1529746835443038</v>
      </c>
      <c r="AI19" s="11">
        <f>AD19/H19</f>
        <v>4.2528481012658226</v>
      </c>
      <c r="AJ19" s="11">
        <f>M19/AD19</f>
        <v>6.0520376020041171E-2</v>
      </c>
      <c r="AK19" s="27"/>
      <c r="AL19" s="20" t="s">
        <v>225</v>
      </c>
      <c r="AM19" s="6" t="s">
        <v>224</v>
      </c>
    </row>
    <row r="20" spans="1:40" x14ac:dyDescent="0.15">
      <c r="A20" s="6" t="s">
        <v>26</v>
      </c>
      <c r="B20" s="6" t="s">
        <v>194</v>
      </c>
      <c r="C20" s="13" t="s">
        <v>186</v>
      </c>
      <c r="D20" s="21">
        <v>6493000</v>
      </c>
      <c r="E20" s="21">
        <v>587900</v>
      </c>
      <c r="F20" s="21"/>
      <c r="G20" s="21"/>
      <c r="H20" s="21">
        <v>890800</v>
      </c>
      <c r="I20" s="21">
        <v>134700</v>
      </c>
      <c r="J20" s="21">
        <v>99900</v>
      </c>
      <c r="K20" s="21">
        <v>72300</v>
      </c>
      <c r="L20" s="21">
        <v>65100</v>
      </c>
      <c r="M20" s="8">
        <f>(J20+K20+L20)/3</f>
        <v>79100</v>
      </c>
      <c r="N20" s="2"/>
      <c r="O20" s="21">
        <v>1180000</v>
      </c>
      <c r="P20" s="8">
        <f>O20/M20</f>
        <v>14.917825537294563</v>
      </c>
      <c r="Q20" s="23">
        <f t="shared" si="2"/>
        <v>0.90945633759433231</v>
      </c>
      <c r="R20" s="23"/>
      <c r="T20" s="23">
        <f>I20/H20</f>
        <v>0.15121239335428829</v>
      </c>
      <c r="U20" s="23">
        <f>M20/H20</f>
        <v>8.8796587337224966E-2</v>
      </c>
      <c r="V20" s="23">
        <f t="shared" si="5"/>
        <v>0.1371939011242877</v>
      </c>
      <c r="W20" s="8">
        <f t="shared" si="6"/>
        <v>11.044395305324034</v>
      </c>
      <c r="X20" s="23">
        <f t="shared" si="10"/>
        <v>0.13454669161422012</v>
      </c>
      <c r="Y20" s="24" t="s">
        <v>239</v>
      </c>
      <c r="Z20" s="21"/>
      <c r="AA20" s="21"/>
      <c r="AB20" s="21"/>
      <c r="AC20" s="21"/>
      <c r="AD20" s="21">
        <f>Z20+AA20+AB20-AC20</f>
        <v>0</v>
      </c>
      <c r="AE20" s="11">
        <f t="shared" si="7"/>
        <v>0</v>
      </c>
      <c r="AF20" s="11">
        <f>AA20/H20</f>
        <v>0</v>
      </c>
      <c r="AG20" s="11">
        <f>AB20/H20</f>
        <v>0</v>
      </c>
      <c r="AH20" s="11">
        <f>AC20/H20</f>
        <v>0</v>
      </c>
      <c r="AI20" s="11">
        <f>AD20/H20</f>
        <v>0</v>
      </c>
      <c r="AJ20" s="11" t="e">
        <f>M20/AD20</f>
        <v>#DIV/0!</v>
      </c>
      <c r="AK20" s="27"/>
    </row>
    <row r="21" spans="1:40" x14ac:dyDescent="0.15">
      <c r="A21" s="6" t="s">
        <v>89</v>
      </c>
      <c r="B21" s="6" t="s">
        <v>145</v>
      </c>
      <c r="C21" s="22" t="s">
        <v>152</v>
      </c>
      <c r="D21" s="21">
        <v>110500</v>
      </c>
      <c r="E21" s="21">
        <v>49200</v>
      </c>
      <c r="F21" s="21">
        <v>1500</v>
      </c>
      <c r="G21" s="21">
        <v>139</v>
      </c>
      <c r="H21" s="21">
        <v>100400</v>
      </c>
      <c r="I21" s="21">
        <v>5800</v>
      </c>
      <c r="J21" s="21">
        <v>5000</v>
      </c>
      <c r="K21" s="21">
        <v>10500</v>
      </c>
      <c r="L21" s="21">
        <v>8000</v>
      </c>
      <c r="M21" s="8">
        <f t="shared" si="0"/>
        <v>7833.333333333333</v>
      </c>
      <c r="N21" s="2"/>
      <c r="O21" s="21">
        <v>105000</v>
      </c>
      <c r="P21" s="8">
        <f t="shared" ref="P21:P32" si="18">O21/M21</f>
        <v>13.404255319148938</v>
      </c>
      <c r="Q21" s="23">
        <f t="shared" si="2"/>
        <v>0.55475113122171948</v>
      </c>
      <c r="R21" s="23">
        <f t="shared" ref="R21:R31" si="19">F21/D21</f>
        <v>1.3574660633484163E-2</v>
      </c>
      <c r="S21" s="23">
        <f t="shared" ref="S21:S31" si="20">F21/(D21-E21)</f>
        <v>2.4469820554649267E-2</v>
      </c>
      <c r="T21" s="23">
        <f t="shared" si="13"/>
        <v>5.7768924302788842E-2</v>
      </c>
      <c r="U21" s="23">
        <f t="shared" si="14"/>
        <v>7.802124833997344E-2</v>
      </c>
      <c r="V21" s="23">
        <f t="shared" si="5"/>
        <v>0.90859728506787329</v>
      </c>
      <c r="W21" s="8">
        <f t="shared" si="6"/>
        <v>2.2459349593495936</v>
      </c>
      <c r="X21" s="23">
        <f t="shared" si="10"/>
        <v>0.15921409214092141</v>
      </c>
      <c r="Y21" s="24" t="s">
        <v>239</v>
      </c>
      <c r="Z21" s="21">
        <v>27718</v>
      </c>
      <c r="AA21" s="21">
        <v>5574</v>
      </c>
      <c r="AB21" s="21">
        <v>873</v>
      </c>
      <c r="AC21" s="21">
        <v>27961</v>
      </c>
      <c r="AD21" s="21">
        <f>Z21+AA21+AB21-AC21</f>
        <v>6204</v>
      </c>
      <c r="AE21" s="11">
        <f t="shared" si="7"/>
        <v>0.27607569721115538</v>
      </c>
      <c r="AF21" s="11">
        <f>AA21/H21</f>
        <v>5.5517928286852591E-2</v>
      </c>
      <c r="AG21" s="11">
        <f>AB21/H21</f>
        <v>8.6952191235059768E-3</v>
      </c>
      <c r="AH21" s="11">
        <f>AC21/H21</f>
        <v>0.278496015936255</v>
      </c>
      <c r="AI21" s="11">
        <f>AD21/H21</f>
        <v>6.1792828685258962E-2</v>
      </c>
      <c r="AJ21" s="11">
        <f>M21/AD21</f>
        <v>1.2626262626262625</v>
      </c>
      <c r="AK21" s="27"/>
      <c r="AL21" s="12" t="s">
        <v>184</v>
      </c>
    </row>
    <row r="22" spans="1:40" x14ac:dyDescent="0.15">
      <c r="A22" s="6" t="s">
        <v>72</v>
      </c>
      <c r="B22" s="6" t="s">
        <v>133</v>
      </c>
      <c r="D22" s="21">
        <v>6406900</v>
      </c>
      <c r="E22" s="21">
        <v>413900</v>
      </c>
      <c r="F22" s="21">
        <v>0</v>
      </c>
      <c r="G22" s="21"/>
      <c r="H22" s="21">
        <v>157000</v>
      </c>
      <c r="I22" s="21">
        <v>63300</v>
      </c>
      <c r="J22" s="21">
        <v>54300</v>
      </c>
      <c r="K22" s="21">
        <v>50600</v>
      </c>
      <c r="L22" s="21">
        <v>47500</v>
      </c>
      <c r="M22" s="8">
        <f t="shared" si="0"/>
        <v>50800</v>
      </c>
      <c r="N22" s="2"/>
      <c r="O22" s="21">
        <v>350000</v>
      </c>
      <c r="P22" s="8">
        <f t="shared" si="18"/>
        <v>6.8897637795275593</v>
      </c>
      <c r="Q22" s="23">
        <f t="shared" si="2"/>
        <v>0.93539777427461024</v>
      </c>
      <c r="R22" s="23">
        <f t="shared" si="19"/>
        <v>0</v>
      </c>
      <c r="S22" s="23">
        <f t="shared" si="20"/>
        <v>0</v>
      </c>
      <c r="T22" s="23">
        <f t="shared" si="13"/>
        <v>0.4031847133757962</v>
      </c>
      <c r="U22" s="23">
        <f t="shared" si="14"/>
        <v>0.3235668789808917</v>
      </c>
      <c r="V22" s="23">
        <f t="shared" si="5"/>
        <v>2.45048307293699E-2</v>
      </c>
      <c r="W22" s="8">
        <f t="shared" si="6"/>
        <v>15.479342836433922</v>
      </c>
      <c r="X22" s="23">
        <f t="shared" si="10"/>
        <v>0.12273496013529839</v>
      </c>
      <c r="Y22" s="24" t="s">
        <v>239</v>
      </c>
      <c r="Z22" s="21"/>
      <c r="AA22" s="21"/>
      <c r="AB22" s="21"/>
      <c r="AC22" s="21"/>
      <c r="AD22" s="21">
        <f>Z22+AA22+AB22-AC22</f>
        <v>0</v>
      </c>
      <c r="AE22" s="11">
        <f t="shared" si="7"/>
        <v>0</v>
      </c>
      <c r="AF22" s="11">
        <f>AA22/H22</f>
        <v>0</v>
      </c>
      <c r="AG22" s="11">
        <f>AB22/H22</f>
        <v>0</v>
      </c>
      <c r="AH22" s="11">
        <f>AC22/H22</f>
        <v>0</v>
      </c>
      <c r="AI22" s="11">
        <f>AD22/H22</f>
        <v>0</v>
      </c>
      <c r="AJ22" s="11" t="e">
        <f>M22/AD22</f>
        <v>#DIV/0!</v>
      </c>
      <c r="AK22" s="27"/>
      <c r="AL22" s="18" t="s">
        <v>203</v>
      </c>
      <c r="AN22" t="s">
        <v>204</v>
      </c>
    </row>
    <row r="23" spans="1:40" x14ac:dyDescent="0.15">
      <c r="A23" s="6" t="s">
        <v>78</v>
      </c>
      <c r="B23" s="6" t="s">
        <v>134</v>
      </c>
      <c r="D23" s="21">
        <v>35300</v>
      </c>
      <c r="E23" s="21">
        <v>14000</v>
      </c>
      <c r="F23" s="21">
        <v>10800</v>
      </c>
      <c r="G23" s="21">
        <v>400</v>
      </c>
      <c r="H23" s="21">
        <v>20100</v>
      </c>
      <c r="I23" s="21">
        <v>2800</v>
      </c>
      <c r="J23" s="21">
        <v>2600</v>
      </c>
      <c r="K23" s="21">
        <v>1800</v>
      </c>
      <c r="L23" s="21">
        <v>1900</v>
      </c>
      <c r="M23" s="8">
        <f t="shared" si="0"/>
        <v>2100</v>
      </c>
      <c r="N23" s="2"/>
      <c r="O23" s="21">
        <v>55000</v>
      </c>
      <c r="P23" s="8">
        <f t="shared" si="18"/>
        <v>26.19047619047619</v>
      </c>
      <c r="Q23" s="23">
        <f t="shared" si="2"/>
        <v>0.60339943342776203</v>
      </c>
      <c r="R23" s="23">
        <f t="shared" si="19"/>
        <v>0.30594900849858359</v>
      </c>
      <c r="S23" s="23">
        <f t="shared" si="20"/>
        <v>0.50704225352112675</v>
      </c>
      <c r="T23" s="23">
        <f t="shared" si="13"/>
        <v>0.13930348258706468</v>
      </c>
      <c r="U23" s="23">
        <f t="shared" si="14"/>
        <v>0.1044776119402985</v>
      </c>
      <c r="V23" s="23">
        <f t="shared" si="5"/>
        <v>0.56940509915014159</v>
      </c>
      <c r="W23" s="8">
        <f t="shared" si="6"/>
        <v>2.5214285714285714</v>
      </c>
      <c r="X23" s="23">
        <f t="shared" si="10"/>
        <v>0.15</v>
      </c>
      <c r="Y23" s="24" t="s">
        <v>239</v>
      </c>
      <c r="Z23" s="21">
        <v>13458</v>
      </c>
      <c r="AA23" s="21">
        <v>2044</v>
      </c>
      <c r="AB23" s="21">
        <v>5555</v>
      </c>
      <c r="AC23" s="21">
        <v>4168</v>
      </c>
      <c r="AD23" s="21">
        <f>Z23+AA23+AB23-AC23</f>
        <v>16889</v>
      </c>
      <c r="AE23" s="11">
        <f t="shared" si="7"/>
        <v>0.66955223880597015</v>
      </c>
      <c r="AF23" s="11">
        <f>AA23/H23</f>
        <v>0.10169154228855722</v>
      </c>
      <c r="AG23" s="11">
        <f>AB23/H23</f>
        <v>0.27636815920398011</v>
      </c>
      <c r="AH23" s="11">
        <f>AC23/H23</f>
        <v>0.207363184079602</v>
      </c>
      <c r="AI23" s="11">
        <f>AD23/H23</f>
        <v>0.84024875621890549</v>
      </c>
      <c r="AJ23" s="11">
        <f>M23/AD23</f>
        <v>0.1243412872283735</v>
      </c>
      <c r="AK23" s="27"/>
      <c r="AL23" s="3" t="s">
        <v>139</v>
      </c>
    </row>
    <row r="24" spans="1:40" x14ac:dyDescent="0.15">
      <c r="A24" s="6" t="s">
        <v>162</v>
      </c>
      <c r="B24" s="6" t="s">
        <v>148</v>
      </c>
      <c r="C24" s="5" t="s">
        <v>153</v>
      </c>
      <c r="D24" s="21">
        <v>6100</v>
      </c>
      <c r="E24" s="21">
        <v>4600</v>
      </c>
      <c r="F24" s="21">
        <v>150</v>
      </c>
      <c r="G24" s="21">
        <v>-18</v>
      </c>
      <c r="H24" s="21">
        <v>2500</v>
      </c>
      <c r="I24" s="21">
        <v>995</v>
      </c>
      <c r="J24" s="21">
        <v>750</v>
      </c>
      <c r="K24" s="21">
        <v>680</v>
      </c>
      <c r="L24" s="21">
        <v>640</v>
      </c>
      <c r="M24" s="8">
        <f t="shared" si="0"/>
        <v>690</v>
      </c>
      <c r="N24" s="8" t="s">
        <v>149</v>
      </c>
      <c r="O24" s="21">
        <v>18700</v>
      </c>
      <c r="P24" s="8">
        <f t="shared" si="18"/>
        <v>27.10144927536232</v>
      </c>
      <c r="Q24" s="23">
        <f t="shared" si="2"/>
        <v>0.24590163934426229</v>
      </c>
      <c r="R24" s="23">
        <f t="shared" si="19"/>
        <v>2.4590163934426229E-2</v>
      </c>
      <c r="S24" s="23">
        <f t="shared" si="20"/>
        <v>0.1</v>
      </c>
      <c r="T24" s="23">
        <f t="shared" si="13"/>
        <v>0.39800000000000002</v>
      </c>
      <c r="U24" s="23">
        <f t="shared" si="14"/>
        <v>0.27600000000000002</v>
      </c>
      <c r="V24" s="23">
        <f t="shared" si="5"/>
        <v>0.4098360655737705</v>
      </c>
      <c r="W24" s="8">
        <f t="shared" si="6"/>
        <v>1.326086956521739</v>
      </c>
      <c r="X24" s="23">
        <f t="shared" si="10"/>
        <v>0.15</v>
      </c>
      <c r="Y24" s="24" t="s">
        <v>239</v>
      </c>
      <c r="Z24" s="21">
        <v>741</v>
      </c>
      <c r="AA24" s="21">
        <v>1514</v>
      </c>
      <c r="AB24" s="21">
        <v>22</v>
      </c>
      <c r="AC24" s="21">
        <v>84</v>
      </c>
      <c r="AD24" s="21">
        <f>Z24+AA24+AB24-AC24</f>
        <v>2193</v>
      </c>
      <c r="AE24" s="11">
        <f t="shared" si="7"/>
        <v>0.2964</v>
      </c>
      <c r="AF24" s="11">
        <f>AA24/H24</f>
        <v>0.60560000000000003</v>
      </c>
      <c r="AG24" s="11">
        <f>AB24/H24</f>
        <v>8.8000000000000005E-3</v>
      </c>
      <c r="AH24" s="11">
        <f>AC24/H24</f>
        <v>3.3599999999999998E-2</v>
      </c>
      <c r="AI24" s="11">
        <f>AD24/H24</f>
        <v>0.87719999999999998</v>
      </c>
      <c r="AJ24" s="11">
        <f>M24/AD24</f>
        <v>0.31463748290013682</v>
      </c>
      <c r="AK24" s="27"/>
    </row>
    <row r="25" spans="1:40" x14ac:dyDescent="0.15">
      <c r="A25" s="6" t="s">
        <v>151</v>
      </c>
      <c r="B25" s="6" t="s">
        <v>155</v>
      </c>
      <c r="C25" s="6" t="s">
        <v>152</v>
      </c>
      <c r="D25" s="21">
        <v>2500</v>
      </c>
      <c r="E25" s="21">
        <v>2000</v>
      </c>
      <c r="F25" s="21">
        <v>0</v>
      </c>
      <c r="G25" s="21">
        <v>-3</v>
      </c>
      <c r="H25" s="21">
        <v>1800</v>
      </c>
      <c r="I25" s="21">
        <v>410</v>
      </c>
      <c r="J25" s="21">
        <v>348</v>
      </c>
      <c r="K25" s="21">
        <v>252</v>
      </c>
      <c r="L25" s="21">
        <v>162</v>
      </c>
      <c r="M25" s="8">
        <f t="shared" si="0"/>
        <v>254</v>
      </c>
      <c r="N25" s="8" t="s">
        <v>150</v>
      </c>
      <c r="O25" s="21">
        <v>8800</v>
      </c>
      <c r="P25" s="8">
        <f t="shared" si="18"/>
        <v>34.645669291338585</v>
      </c>
      <c r="Q25" s="23">
        <f t="shared" si="2"/>
        <v>0.2</v>
      </c>
      <c r="R25" s="23">
        <f t="shared" si="19"/>
        <v>0</v>
      </c>
      <c r="S25" s="23">
        <f t="shared" si="20"/>
        <v>0</v>
      </c>
      <c r="T25" s="23">
        <f t="shared" si="13"/>
        <v>0.22777777777777777</v>
      </c>
      <c r="U25" s="23">
        <f t="shared" si="14"/>
        <v>0.1411111111111111</v>
      </c>
      <c r="V25" s="23">
        <f t="shared" si="5"/>
        <v>0.72</v>
      </c>
      <c r="W25" s="8">
        <f t="shared" si="6"/>
        <v>1.25</v>
      </c>
      <c r="X25" s="23">
        <f t="shared" si="10"/>
        <v>0.127</v>
      </c>
      <c r="Y25" s="24" t="s">
        <v>239</v>
      </c>
      <c r="Z25" s="21">
        <v>480</v>
      </c>
      <c r="AA25" s="21">
        <v>51</v>
      </c>
      <c r="AB25" s="21">
        <v>7</v>
      </c>
      <c r="AC25" s="21">
        <v>169</v>
      </c>
      <c r="AD25" s="21">
        <f>Z25+AA25+AB25-AC25</f>
        <v>369</v>
      </c>
      <c r="AE25" s="11">
        <f t="shared" si="7"/>
        <v>0.26666666666666666</v>
      </c>
      <c r="AF25" s="11">
        <f>AA25/H25</f>
        <v>2.8333333333333332E-2</v>
      </c>
      <c r="AG25" s="11">
        <f>AB25/H25</f>
        <v>3.8888888888888888E-3</v>
      </c>
      <c r="AH25" s="11">
        <f>AC25/H25</f>
        <v>9.3888888888888883E-2</v>
      </c>
      <c r="AI25" s="11">
        <f>AD25/H25</f>
        <v>0.20499999999999999</v>
      </c>
      <c r="AJ25" s="11">
        <f>M25/AD25</f>
        <v>0.68834688346883466</v>
      </c>
      <c r="AK25" s="27"/>
      <c r="AL25" s="20" t="s">
        <v>156</v>
      </c>
    </row>
    <row r="26" spans="1:40" x14ac:dyDescent="0.15">
      <c r="D26" s="2"/>
      <c r="E26" s="2"/>
      <c r="F26" s="2"/>
      <c r="G26" s="2"/>
      <c r="H26" s="2"/>
      <c r="I26" s="2"/>
      <c r="J26" s="2"/>
      <c r="K26" s="2"/>
      <c r="L26" s="2"/>
      <c r="M26" s="8">
        <f t="shared" si="0"/>
        <v>0</v>
      </c>
      <c r="N26" s="2"/>
      <c r="O26" s="21"/>
      <c r="P26" s="8" t="e">
        <f t="shared" si="18"/>
        <v>#DIV/0!</v>
      </c>
      <c r="Q26" s="23" t="e">
        <f t="shared" si="2"/>
        <v>#DIV/0!</v>
      </c>
      <c r="R26" s="23" t="e">
        <f t="shared" si="19"/>
        <v>#DIV/0!</v>
      </c>
      <c r="S26" s="23" t="e">
        <f t="shared" si="20"/>
        <v>#DIV/0!</v>
      </c>
      <c r="T26" s="23" t="e">
        <f t="shared" si="13"/>
        <v>#DIV/0!</v>
      </c>
      <c r="U26" s="23"/>
      <c r="V26" s="23" t="e">
        <f t="shared" si="5"/>
        <v>#DIV/0!</v>
      </c>
      <c r="W26" s="8" t="e">
        <f t="shared" si="6"/>
        <v>#DIV/0!</v>
      </c>
      <c r="X26" s="23" t="e">
        <f t="shared" si="10"/>
        <v>#DIV/0!</v>
      </c>
      <c r="Y26" s="24" t="s">
        <v>239</v>
      </c>
      <c r="Z26" s="21"/>
      <c r="AA26" s="21"/>
      <c r="AB26" s="21"/>
      <c r="AC26" s="2"/>
      <c r="AD26" s="21">
        <f>Z26+AA26+AB26-AC26</f>
        <v>0</v>
      </c>
      <c r="AE26" s="11" t="e">
        <f t="shared" si="7"/>
        <v>#DIV/0!</v>
      </c>
      <c r="AF26" s="11" t="e">
        <f>AA26/H26</f>
        <v>#DIV/0!</v>
      </c>
      <c r="AG26" s="11" t="e">
        <f>AB26/H26</f>
        <v>#DIV/0!</v>
      </c>
      <c r="AH26" s="11" t="e">
        <f>AC26/H26</f>
        <v>#DIV/0!</v>
      </c>
      <c r="AI26" s="11" t="e">
        <f>AD26/H26</f>
        <v>#DIV/0!</v>
      </c>
      <c r="AJ26" s="11" t="e">
        <f>M26/AD26</f>
        <v>#DIV/0!</v>
      </c>
      <c r="AK26" s="27"/>
    </row>
    <row r="27" spans="1:40" x14ac:dyDescent="0.15">
      <c r="D27" s="2"/>
      <c r="E27" s="2"/>
      <c r="F27" s="2"/>
      <c r="G27" s="2"/>
      <c r="H27" s="2"/>
      <c r="I27" s="2"/>
      <c r="J27" s="2"/>
      <c r="K27" s="2"/>
      <c r="L27" s="2"/>
      <c r="M27" s="8">
        <f t="shared" si="0"/>
        <v>0</v>
      </c>
      <c r="N27" s="2"/>
      <c r="O27" s="21"/>
      <c r="P27" s="8" t="e">
        <f t="shared" si="18"/>
        <v>#DIV/0!</v>
      </c>
      <c r="Q27" s="23" t="e">
        <f t="shared" si="2"/>
        <v>#DIV/0!</v>
      </c>
      <c r="R27" s="23" t="e">
        <f t="shared" si="19"/>
        <v>#DIV/0!</v>
      </c>
      <c r="S27" s="23" t="e">
        <f t="shared" si="20"/>
        <v>#DIV/0!</v>
      </c>
      <c r="T27" s="23" t="e">
        <f t="shared" si="13"/>
        <v>#DIV/0!</v>
      </c>
      <c r="U27" s="23"/>
      <c r="V27" s="23" t="e">
        <f t="shared" si="5"/>
        <v>#DIV/0!</v>
      </c>
      <c r="W27" s="8" t="e">
        <f t="shared" si="6"/>
        <v>#DIV/0!</v>
      </c>
      <c r="X27" s="23" t="e">
        <f t="shared" si="10"/>
        <v>#DIV/0!</v>
      </c>
      <c r="Y27" s="24" t="s">
        <v>239</v>
      </c>
      <c r="Z27" s="21"/>
      <c r="AA27" s="21"/>
      <c r="AB27" s="21"/>
      <c r="AC27" s="2"/>
      <c r="AD27" s="21">
        <f>Z27+AA27+AB27-AC27</f>
        <v>0</v>
      </c>
      <c r="AE27" s="11" t="e">
        <f t="shared" si="7"/>
        <v>#DIV/0!</v>
      </c>
      <c r="AF27" s="11" t="e">
        <f>AA27/H27</f>
        <v>#DIV/0!</v>
      </c>
      <c r="AG27" s="11" t="e">
        <f>AB27/H27</f>
        <v>#DIV/0!</v>
      </c>
      <c r="AH27" s="11" t="e">
        <f>AC27/H27</f>
        <v>#DIV/0!</v>
      </c>
      <c r="AI27" s="11" t="e">
        <f>AD27/H27</f>
        <v>#DIV/0!</v>
      </c>
      <c r="AJ27" s="11"/>
      <c r="AK27" s="27"/>
    </row>
    <row r="28" spans="1:40" x14ac:dyDescent="0.15">
      <c r="D28" s="2"/>
      <c r="E28" s="2"/>
      <c r="F28" s="2"/>
      <c r="G28" s="2"/>
      <c r="H28" s="2"/>
      <c r="I28" s="2"/>
      <c r="J28" s="2"/>
      <c r="K28" s="2"/>
      <c r="L28" s="2"/>
      <c r="M28" s="8">
        <f t="shared" si="0"/>
        <v>0</v>
      </c>
      <c r="N28" s="2"/>
      <c r="O28" s="2"/>
      <c r="P28" s="8" t="e">
        <f t="shared" si="18"/>
        <v>#DIV/0!</v>
      </c>
      <c r="Q28" s="23" t="e">
        <f t="shared" si="2"/>
        <v>#DIV/0!</v>
      </c>
      <c r="R28" s="23" t="e">
        <f t="shared" si="19"/>
        <v>#DIV/0!</v>
      </c>
      <c r="S28" s="23" t="e">
        <f t="shared" si="20"/>
        <v>#DIV/0!</v>
      </c>
      <c r="T28" s="23" t="e">
        <f t="shared" si="13"/>
        <v>#DIV/0!</v>
      </c>
      <c r="U28" s="23"/>
      <c r="V28" s="23" t="e">
        <f t="shared" si="5"/>
        <v>#DIV/0!</v>
      </c>
      <c r="W28" s="8" t="e">
        <f t="shared" si="6"/>
        <v>#DIV/0!</v>
      </c>
      <c r="X28" s="23" t="e">
        <f t="shared" si="10"/>
        <v>#DIV/0!</v>
      </c>
      <c r="Y28" s="24" t="s">
        <v>239</v>
      </c>
      <c r="Z28" s="21"/>
      <c r="AA28" s="21"/>
      <c r="AB28" s="21"/>
      <c r="AC28" s="2"/>
      <c r="AD28" s="21">
        <f>Z28+AA28+AB28-AC28</f>
        <v>0</v>
      </c>
      <c r="AE28" s="11" t="e">
        <f t="shared" si="7"/>
        <v>#DIV/0!</v>
      </c>
      <c r="AF28" s="11" t="e">
        <f>AA28/H28</f>
        <v>#DIV/0!</v>
      </c>
      <c r="AG28" s="11" t="e">
        <f>AB28/H28</f>
        <v>#DIV/0!</v>
      </c>
      <c r="AH28" s="11" t="e">
        <f>AC28/H28</f>
        <v>#DIV/0!</v>
      </c>
      <c r="AI28" s="11" t="e">
        <f>AD28/H28</f>
        <v>#DIV/0!</v>
      </c>
      <c r="AJ28" s="11"/>
      <c r="AK28" s="27"/>
    </row>
    <row r="29" spans="1:40" x14ac:dyDescent="0.15">
      <c r="D29" s="2"/>
      <c r="E29" s="2"/>
      <c r="F29" s="2"/>
      <c r="G29" s="2"/>
      <c r="H29" s="2"/>
      <c r="I29" s="2"/>
      <c r="J29" s="2"/>
      <c r="K29" s="2"/>
      <c r="L29" s="2"/>
      <c r="M29" s="8">
        <f t="shared" si="0"/>
        <v>0</v>
      </c>
      <c r="N29" s="2"/>
      <c r="O29" s="2"/>
      <c r="P29" s="8" t="e">
        <f t="shared" si="18"/>
        <v>#DIV/0!</v>
      </c>
      <c r="Q29" s="23" t="e">
        <f t="shared" si="2"/>
        <v>#DIV/0!</v>
      </c>
      <c r="R29" s="23" t="e">
        <f t="shared" si="19"/>
        <v>#DIV/0!</v>
      </c>
      <c r="S29" s="23" t="e">
        <f t="shared" si="20"/>
        <v>#DIV/0!</v>
      </c>
      <c r="T29" s="23" t="e">
        <f t="shared" si="13"/>
        <v>#DIV/0!</v>
      </c>
      <c r="U29" s="23"/>
      <c r="V29" s="23" t="e">
        <f t="shared" si="5"/>
        <v>#DIV/0!</v>
      </c>
      <c r="W29" s="8" t="e">
        <f t="shared" si="6"/>
        <v>#DIV/0!</v>
      </c>
      <c r="X29" s="23" t="e">
        <f t="shared" si="10"/>
        <v>#DIV/0!</v>
      </c>
      <c r="Y29" s="24" t="s">
        <v>239</v>
      </c>
      <c r="Z29" s="21"/>
      <c r="AA29" s="21"/>
      <c r="AB29" s="21"/>
      <c r="AC29" s="2"/>
      <c r="AD29" s="21"/>
      <c r="AE29" s="11" t="e">
        <f t="shared" si="7"/>
        <v>#DIV/0!</v>
      </c>
      <c r="AF29" s="11" t="e">
        <f>AA29/H29</f>
        <v>#DIV/0!</v>
      </c>
      <c r="AG29" s="11" t="e">
        <f>AB29/H29</f>
        <v>#DIV/0!</v>
      </c>
      <c r="AH29" s="11" t="e">
        <f>AC29/H29</f>
        <v>#DIV/0!</v>
      </c>
      <c r="AI29" s="11" t="e">
        <f>AD29/H29</f>
        <v>#DIV/0!</v>
      </c>
      <c r="AJ29" s="11"/>
      <c r="AK29" s="27"/>
    </row>
    <row r="30" spans="1:40" x14ac:dyDescent="0.15">
      <c r="D30" s="2"/>
      <c r="E30" s="2"/>
      <c r="F30" s="2"/>
      <c r="G30" s="2"/>
      <c r="H30" s="2"/>
      <c r="I30" s="2"/>
      <c r="J30" s="2"/>
      <c r="K30" s="2"/>
      <c r="L30" s="2"/>
      <c r="M30" s="8">
        <f t="shared" si="0"/>
        <v>0</v>
      </c>
      <c r="N30" s="2"/>
      <c r="O30" s="2"/>
      <c r="P30" s="8" t="e">
        <f t="shared" si="18"/>
        <v>#DIV/0!</v>
      </c>
      <c r="Q30" s="23" t="e">
        <f t="shared" si="2"/>
        <v>#DIV/0!</v>
      </c>
      <c r="R30" s="23" t="e">
        <f t="shared" si="19"/>
        <v>#DIV/0!</v>
      </c>
      <c r="S30" s="23" t="e">
        <f t="shared" si="20"/>
        <v>#DIV/0!</v>
      </c>
      <c r="T30" s="23" t="e">
        <f t="shared" si="13"/>
        <v>#DIV/0!</v>
      </c>
      <c r="U30" s="23"/>
      <c r="V30" s="23" t="e">
        <f t="shared" si="5"/>
        <v>#DIV/0!</v>
      </c>
      <c r="W30" s="8" t="e">
        <f t="shared" si="6"/>
        <v>#DIV/0!</v>
      </c>
      <c r="X30" s="23" t="e">
        <f t="shared" si="10"/>
        <v>#DIV/0!</v>
      </c>
      <c r="Y30" s="24" t="s">
        <v>239</v>
      </c>
      <c r="Z30" s="21"/>
      <c r="AA30" s="21"/>
      <c r="AB30" s="21"/>
      <c r="AC30" s="2"/>
      <c r="AD30" s="21"/>
      <c r="AE30" s="11" t="e">
        <f t="shared" si="7"/>
        <v>#DIV/0!</v>
      </c>
      <c r="AF30" s="11" t="e">
        <f>AA30/H30</f>
        <v>#DIV/0!</v>
      </c>
      <c r="AG30" s="11" t="e">
        <f>AB30/H30</f>
        <v>#DIV/0!</v>
      </c>
      <c r="AH30" s="11" t="e">
        <f>AC30/H30</f>
        <v>#DIV/0!</v>
      </c>
      <c r="AI30" s="11" t="e">
        <f>AD30/H30</f>
        <v>#DIV/0!</v>
      </c>
      <c r="AJ30" s="11"/>
      <c r="AK30" s="27"/>
    </row>
    <row r="31" spans="1:40" x14ac:dyDescent="0.15">
      <c r="D31" s="2"/>
      <c r="E31" s="2"/>
      <c r="F31" s="2"/>
      <c r="G31" s="2"/>
      <c r="H31" s="2"/>
      <c r="I31" s="2"/>
      <c r="J31" s="2"/>
      <c r="K31" s="2"/>
      <c r="L31" s="2"/>
      <c r="M31" s="8">
        <f t="shared" si="0"/>
        <v>0</v>
      </c>
      <c r="N31" s="2"/>
      <c r="O31" s="2"/>
      <c r="P31" s="8" t="e">
        <f t="shared" si="18"/>
        <v>#DIV/0!</v>
      </c>
      <c r="Q31" s="23" t="e">
        <f t="shared" si="2"/>
        <v>#DIV/0!</v>
      </c>
      <c r="R31" s="23" t="e">
        <f t="shared" si="19"/>
        <v>#DIV/0!</v>
      </c>
      <c r="S31" s="23" t="e">
        <f t="shared" si="20"/>
        <v>#DIV/0!</v>
      </c>
      <c r="T31" s="23" t="e">
        <f t="shared" si="13"/>
        <v>#DIV/0!</v>
      </c>
      <c r="U31" s="23"/>
      <c r="V31" s="23"/>
      <c r="W31" s="23"/>
      <c r="X31" s="23" t="e">
        <f t="shared" si="10"/>
        <v>#DIV/0!</v>
      </c>
      <c r="Y31" s="24" t="s">
        <v>239</v>
      </c>
      <c r="Z31" s="21"/>
      <c r="AA31" s="21"/>
      <c r="AB31" s="2"/>
      <c r="AC31" s="2"/>
      <c r="AD31" s="21"/>
      <c r="AE31" s="2"/>
      <c r="AF31" s="2"/>
      <c r="AG31" s="2"/>
      <c r="AH31" s="2"/>
      <c r="AI31" s="2"/>
      <c r="AJ31" s="11"/>
      <c r="AK31" s="27"/>
    </row>
    <row r="32" spans="1:40" x14ac:dyDescent="0.15">
      <c r="D32" s="2"/>
      <c r="E32" s="2"/>
      <c r="F32" s="2"/>
      <c r="G32" s="2"/>
      <c r="H32" s="2"/>
      <c r="I32" s="2"/>
      <c r="J32" s="2"/>
      <c r="K32" s="2"/>
      <c r="L32" s="2"/>
      <c r="M32" s="8">
        <f t="shared" si="0"/>
        <v>0</v>
      </c>
      <c r="N32" s="2"/>
      <c r="O32" s="2"/>
      <c r="P32" s="8" t="e">
        <f t="shared" si="18"/>
        <v>#DIV/0!</v>
      </c>
      <c r="Q32" s="23"/>
      <c r="R32" s="23"/>
      <c r="Y32" s="24" t="s">
        <v>239</v>
      </c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4:35" x14ac:dyDescent="0.15">
      <c r="D33" s="2"/>
      <c r="E33" s="2"/>
      <c r="F33" s="2"/>
      <c r="G33" s="2"/>
      <c r="H33" s="2"/>
      <c r="I33" s="2"/>
      <c r="J33" s="2"/>
      <c r="K33" s="2"/>
      <c r="L33" s="2"/>
      <c r="M33" s="8">
        <f t="shared" si="0"/>
        <v>0</v>
      </c>
      <c r="N33" s="2"/>
      <c r="O33" s="2"/>
      <c r="P33" s="8"/>
      <c r="Q33" s="23"/>
      <c r="R33" s="23"/>
      <c r="Y33" s="24" t="s">
        <v>239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4:35" x14ac:dyDescent="0.15">
      <c r="D34" s="2"/>
      <c r="E34" s="2"/>
      <c r="F34" s="2"/>
      <c r="G34" s="2"/>
      <c r="H34" s="2"/>
      <c r="I34" s="2"/>
      <c r="J34" s="2"/>
      <c r="K34" s="2"/>
      <c r="L34" s="2"/>
      <c r="M34" s="8">
        <f t="shared" si="0"/>
        <v>0</v>
      </c>
      <c r="N34" s="2"/>
      <c r="O34" s="2"/>
      <c r="P34" s="8"/>
      <c r="Q34" s="23"/>
      <c r="R34" s="23"/>
      <c r="Y34" s="24" t="s">
        <v>239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4:35" x14ac:dyDescent="0.15">
      <c r="D35" s="2"/>
      <c r="E35" s="2"/>
      <c r="F35" s="2"/>
      <c r="G35" s="2"/>
      <c r="H35" s="2"/>
      <c r="I35" s="2"/>
      <c r="J35" s="2"/>
      <c r="K35" s="2"/>
      <c r="L35" s="2"/>
      <c r="M35" s="8"/>
      <c r="N35" s="2"/>
      <c r="O35" s="2"/>
      <c r="P35" s="8"/>
      <c r="Q35" s="23"/>
      <c r="R35" s="23"/>
      <c r="AD35" s="21"/>
    </row>
    <row r="36" spans="4:35" x14ac:dyDescent="0.15">
      <c r="D36" s="2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8"/>
      <c r="Q36" s="23"/>
      <c r="R36" s="23"/>
      <c r="AD36" s="21"/>
    </row>
    <row r="37" spans="4:35" x14ac:dyDescent="0.15">
      <c r="D37" s="2"/>
      <c r="E37" s="2"/>
      <c r="F37" s="2"/>
      <c r="G37" s="2"/>
      <c r="H37" s="2"/>
      <c r="I37" s="2"/>
      <c r="J37" s="2"/>
      <c r="K37" s="2"/>
      <c r="L37" s="2"/>
      <c r="M37" s="8"/>
      <c r="N37" s="2"/>
      <c r="O37" s="2"/>
      <c r="P37" s="8"/>
      <c r="Q37" s="23"/>
      <c r="R37" s="23"/>
      <c r="AD37" s="21"/>
    </row>
    <row r="38" spans="4:35" x14ac:dyDescent="0.15">
      <c r="D38" s="2"/>
      <c r="E38" s="2"/>
      <c r="F38" s="2"/>
      <c r="G38" s="2"/>
      <c r="H38" s="2"/>
      <c r="I38" s="2"/>
      <c r="J38" s="2"/>
      <c r="K38" s="2"/>
      <c r="L38" s="2"/>
      <c r="M38" s="8"/>
      <c r="N38" s="2"/>
      <c r="O38" s="2"/>
      <c r="P38" s="8"/>
      <c r="Q38" s="8"/>
      <c r="R38" s="8"/>
    </row>
    <row r="39" spans="4:35" x14ac:dyDescent="0.15">
      <c r="D39" s="2"/>
      <c r="E39" s="2"/>
      <c r="F39" s="2"/>
      <c r="G39" s="2"/>
      <c r="H39" s="2"/>
      <c r="I39" s="2"/>
      <c r="J39" s="2"/>
      <c r="K39" s="2"/>
      <c r="L39" s="2"/>
      <c r="M39" s="8"/>
      <c r="N39" s="2"/>
      <c r="O39" s="2"/>
      <c r="P39" s="8"/>
      <c r="Q39" s="8"/>
      <c r="R39" s="8"/>
    </row>
    <row r="40" spans="4:35" x14ac:dyDescent="0.15">
      <c r="D40" s="2"/>
      <c r="E40" s="2"/>
      <c r="F40" s="2"/>
      <c r="G40" s="2"/>
      <c r="H40" s="2"/>
      <c r="I40" s="2"/>
      <c r="J40" s="2"/>
      <c r="K40" s="2"/>
      <c r="L40" s="2"/>
      <c r="M40" s="8"/>
      <c r="N40" s="2"/>
      <c r="O40" s="2"/>
      <c r="P40" s="8"/>
      <c r="Q40" s="8"/>
      <c r="R40" s="8"/>
    </row>
    <row r="41" spans="4:35" x14ac:dyDescent="0.15">
      <c r="D41" s="2"/>
      <c r="E41" s="2"/>
      <c r="F41" s="2"/>
      <c r="G41" s="2"/>
      <c r="H41" s="2"/>
      <c r="I41" s="2"/>
      <c r="J41" s="2"/>
      <c r="K41" s="2"/>
      <c r="L41" s="2"/>
      <c r="M41" s="8"/>
      <c r="N41" s="2"/>
      <c r="O41" s="2"/>
      <c r="P41" s="8"/>
      <c r="Q41" s="8"/>
      <c r="R41" s="8"/>
    </row>
    <row r="42" spans="4:35" x14ac:dyDescent="0.15">
      <c r="D42" s="2"/>
      <c r="E42" s="2"/>
      <c r="F42" s="2"/>
      <c r="G42" s="2"/>
      <c r="H42" s="2"/>
      <c r="I42" s="2"/>
      <c r="J42" s="2"/>
      <c r="K42" s="2"/>
      <c r="L42" s="2"/>
      <c r="M42" s="8"/>
      <c r="N42" s="2"/>
      <c r="O42" s="2"/>
      <c r="P42" s="8"/>
      <c r="Q42" s="8"/>
      <c r="R42" s="8"/>
    </row>
    <row r="43" spans="4:35" x14ac:dyDescent="0.15">
      <c r="D43" s="2"/>
      <c r="E43" s="2"/>
      <c r="F43" s="2"/>
      <c r="G43" s="2"/>
      <c r="H43" s="2"/>
      <c r="I43" s="2"/>
      <c r="J43" s="2"/>
      <c r="K43" s="2"/>
      <c r="L43" s="2"/>
      <c r="M43" s="8"/>
      <c r="N43" s="2"/>
      <c r="O43" s="2"/>
      <c r="P43" s="8"/>
      <c r="Q43" s="8"/>
      <c r="R43" s="8"/>
    </row>
    <row r="44" spans="4:35" x14ac:dyDescent="0.15">
      <c r="D44" s="2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8"/>
      <c r="Q44" s="8"/>
      <c r="R44" s="8"/>
    </row>
    <row r="45" spans="4:35" x14ac:dyDescent="0.15">
      <c r="D45" s="2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8"/>
      <c r="Q45" s="8"/>
      <c r="R45" s="8"/>
    </row>
    <row r="46" spans="4:35" x14ac:dyDescent="0.15">
      <c r="D46" s="2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8"/>
      <c r="Q46" s="8"/>
      <c r="R46" s="8"/>
    </row>
    <row r="47" spans="4:35" x14ac:dyDescent="0.15">
      <c r="D47" s="2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8"/>
      <c r="Q47" s="8"/>
      <c r="R47" s="8"/>
    </row>
    <row r="48" spans="4:35" x14ac:dyDescent="0.15">
      <c r="D48" s="2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8"/>
      <c r="Q48" s="8"/>
      <c r="R48" s="8"/>
    </row>
    <row r="49" spans="4:18" x14ac:dyDescent="0.15">
      <c r="D49" s="2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8"/>
      <c r="Q49" s="8"/>
      <c r="R49" s="8"/>
    </row>
    <row r="50" spans="4:18" x14ac:dyDescent="0.15">
      <c r="D50" s="2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8"/>
      <c r="Q50" s="8"/>
      <c r="R50" s="8"/>
    </row>
    <row r="51" spans="4:18" x14ac:dyDescent="0.15">
      <c r="D51" s="2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8"/>
      <c r="Q51" s="8"/>
      <c r="R51" s="8"/>
    </row>
    <row r="52" spans="4:18" x14ac:dyDescent="0.15">
      <c r="D52" s="2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8"/>
      <c r="Q52" s="8"/>
      <c r="R52" s="8"/>
    </row>
    <row r="53" spans="4:18" x14ac:dyDescent="0.15">
      <c r="D53" s="2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8"/>
      <c r="Q53" s="8"/>
      <c r="R53" s="8"/>
    </row>
    <row r="54" spans="4:18" x14ac:dyDescent="0.15">
      <c r="D54" s="2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8"/>
      <c r="Q54" s="8"/>
      <c r="R54" s="8"/>
    </row>
    <row r="55" spans="4:18" x14ac:dyDescent="0.15">
      <c r="D55" s="2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8"/>
      <c r="Q55" s="8"/>
      <c r="R55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3.5" x14ac:dyDescent="0.15"/>
  <cols>
    <col min="3" max="3" width="9.125" style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 x14ac:dyDescent="0.15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 x14ac:dyDescent="0.15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 x14ac:dyDescent="0.15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 x14ac:dyDescent="0.15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 x14ac:dyDescent="0.15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 x14ac:dyDescent="0.15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 x14ac:dyDescent="0.15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 x14ac:dyDescent="0.15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 x14ac:dyDescent="0.15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 x14ac:dyDescent="0.15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 x14ac:dyDescent="0.15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 x14ac:dyDescent="0.15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 x14ac:dyDescent="0.15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 x14ac:dyDescent="0.15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 x14ac:dyDescent="0.15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 x14ac:dyDescent="0.15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 x14ac:dyDescent="0.15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 x14ac:dyDescent="0.15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 x14ac:dyDescent="0.15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 x14ac:dyDescent="0.15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 x14ac:dyDescent="0.15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 x14ac:dyDescent="0.15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 x14ac:dyDescent="0.15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 x14ac:dyDescent="0.15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x14ac:dyDescent="0.15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x14ac:dyDescent="0.15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x14ac:dyDescent="0.15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 x14ac:dyDescent="0.15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 x14ac:dyDescent="0.15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 x14ac:dyDescent="0.15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 x14ac:dyDescent="0.15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 x14ac:dyDescent="0.15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 x14ac:dyDescent="0.15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x14ac:dyDescent="0.15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x14ac:dyDescent="0.15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 x14ac:dyDescent="0.15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x14ac:dyDescent="0.15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x14ac:dyDescent="0.15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x14ac:dyDescent="0.15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x14ac:dyDescent="0.15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x14ac:dyDescent="0.15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 x14ac:dyDescent="0.15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x14ac:dyDescent="0.15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 x14ac:dyDescent="0.15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 x14ac:dyDescent="0.15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x14ac:dyDescent="0.15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 x14ac:dyDescent="0.15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 x14ac:dyDescent="0.15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 x14ac:dyDescent="0.15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 x14ac:dyDescent="0.15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15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x14ac:dyDescent="0.15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 x14ac:dyDescent="0.15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x14ac:dyDescent="0.15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x14ac:dyDescent="0.15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 x14ac:dyDescent="0.15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 x14ac:dyDescent="0.15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 x14ac:dyDescent="0.15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 x14ac:dyDescent="0.15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 x14ac:dyDescent="0.15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 x14ac:dyDescent="0.15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 x14ac:dyDescent="0.15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 x14ac:dyDescent="0.15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 x14ac:dyDescent="0.15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 x14ac:dyDescent="0.15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 x14ac:dyDescent="0.15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 x14ac:dyDescent="0.15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 x14ac:dyDescent="0.15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 x14ac:dyDescent="0.15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 x14ac:dyDescent="0.15">
      <c r="B72">
        <v>2018</v>
      </c>
    </row>
    <row r="73" spans="1:10" hidden="1" x14ac:dyDescent="0.15">
      <c r="B73">
        <v>2018</v>
      </c>
    </row>
    <row r="74" spans="1:10" hidden="1" x14ac:dyDescent="0.15">
      <c r="B74">
        <v>2018</v>
      </c>
    </row>
    <row r="75" spans="1:10" hidden="1" x14ac:dyDescent="0.15">
      <c r="B75">
        <v>2018</v>
      </c>
    </row>
    <row r="76" spans="1:10" hidden="1" x14ac:dyDescent="0.15">
      <c r="B76">
        <v>2018</v>
      </c>
    </row>
    <row r="77" spans="1:10" hidden="1" x14ac:dyDescent="0.15">
      <c r="B77">
        <v>2018</v>
      </c>
    </row>
    <row r="78" spans="1:10" hidden="1" x14ac:dyDescent="0.15">
      <c r="B78">
        <v>2018</v>
      </c>
    </row>
    <row r="79" spans="1:10" hidden="1" x14ac:dyDescent="0.15">
      <c r="B79">
        <v>2018</v>
      </c>
    </row>
    <row r="80" spans="1:10" hidden="1" x14ac:dyDescent="0.15">
      <c r="B80">
        <v>2018</v>
      </c>
    </row>
    <row r="81" spans="2:2" hidden="1" x14ac:dyDescent="0.15">
      <c r="B81">
        <v>2018</v>
      </c>
    </row>
    <row r="82" spans="2:2" hidden="1" x14ac:dyDescent="0.15">
      <c r="B82">
        <v>2018</v>
      </c>
    </row>
  </sheetData>
  <autoFilter ref="A1:J82">
    <filterColumn colId="4">
      <filters>
        <filter val="FENHONG"/>
      </filters>
    </filterColumn>
  </autoFilter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3.5" x14ac:dyDescent="0.15"/>
  <cols>
    <col min="3" max="3" width="9.125" style="1"/>
    <col min="5" max="5" width="13.75" customWidth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 x14ac:dyDescent="0.15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 x14ac:dyDescent="0.15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 x14ac:dyDescent="0.15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 x14ac:dyDescent="0.15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 x14ac:dyDescent="0.15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15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15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 x14ac:dyDescent="0.15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15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15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 x14ac:dyDescent="0.15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 x14ac:dyDescent="0.15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 x14ac:dyDescent="0.15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 x14ac:dyDescent="0.15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 x14ac:dyDescent="0.15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 x14ac:dyDescent="0.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 x14ac:dyDescent="0.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 x14ac:dyDescent="0.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 x14ac:dyDescent="0.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 x14ac:dyDescent="0.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 x14ac:dyDescent="0.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 x14ac:dyDescent="0.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 x14ac:dyDescent="0.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 x14ac:dyDescent="0.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 x14ac:dyDescent="0.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 x14ac:dyDescent="0.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 x14ac:dyDescent="0.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 x14ac:dyDescent="0.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 x14ac:dyDescent="0.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 x14ac:dyDescent="0.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 x14ac:dyDescent="0.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 x14ac:dyDescent="0.15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 x14ac:dyDescent="0.15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 x14ac:dyDescent="0.15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 x14ac:dyDescent="0.15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 x14ac:dyDescent="0.15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 x14ac:dyDescent="0.15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 x14ac:dyDescent="0.15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 x14ac:dyDescent="0.15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 x14ac:dyDescent="0.15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 x14ac:dyDescent="0.15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 x14ac:dyDescent="0.15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 x14ac:dyDescent="0.15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 x14ac:dyDescent="0.15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 x14ac:dyDescent="0.15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 x14ac:dyDescent="0.15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 x14ac:dyDescent="0.15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 x14ac:dyDescent="0.15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 x14ac:dyDescent="0.15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 x14ac:dyDescent="0.15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 x14ac:dyDescent="0.15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 x14ac:dyDescent="0.15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 x14ac:dyDescent="0.15">
      <c r="B54">
        <v>2018</v>
      </c>
      <c r="J54">
        <f t="shared" si="0"/>
        <v>0</v>
      </c>
    </row>
    <row r="55" spans="1:10" x14ac:dyDescent="0.15">
      <c r="J55">
        <f t="shared" si="0"/>
        <v>0</v>
      </c>
    </row>
    <row r="56" spans="1:10" x14ac:dyDescent="0.15">
      <c r="J56">
        <f t="shared" si="0"/>
        <v>0</v>
      </c>
    </row>
    <row r="57" spans="1:10" x14ac:dyDescent="0.15">
      <c r="J57">
        <f t="shared" si="0"/>
        <v>0</v>
      </c>
    </row>
    <row r="58" spans="1:10" x14ac:dyDescent="0.15">
      <c r="J58">
        <f t="shared" si="0"/>
        <v>0</v>
      </c>
    </row>
    <row r="59" spans="1:10" x14ac:dyDescent="0.15">
      <c r="J59">
        <f t="shared" si="0"/>
        <v>0</v>
      </c>
    </row>
    <row r="60" spans="1:10" x14ac:dyDescent="0.15">
      <c r="J60">
        <f t="shared" si="0"/>
        <v>0</v>
      </c>
    </row>
    <row r="61" spans="1:10" x14ac:dyDescent="0.15">
      <c r="J61">
        <f t="shared" si="0"/>
        <v>0</v>
      </c>
    </row>
    <row r="62" spans="1:10" x14ac:dyDescent="0.15">
      <c r="J62">
        <f t="shared" si="0"/>
        <v>0</v>
      </c>
    </row>
    <row r="63" spans="1:10" x14ac:dyDescent="0.15">
      <c r="J63">
        <f t="shared" si="0"/>
        <v>0</v>
      </c>
    </row>
  </sheetData>
  <autoFilter ref="A1:J63"/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3.5" x14ac:dyDescent="0.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收益率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2018-04-04T09:28:45Z</cp:lastPrinted>
  <dcterms:created xsi:type="dcterms:W3CDTF">2017-03-24T07:28:00Z</dcterms:created>
  <dcterms:modified xsi:type="dcterms:W3CDTF">2018-04-08T14:23:51Z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