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15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<sst xmlns="http://schemas.openxmlformats.org/spreadsheetml/2006/main" count="17">
  <si>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等额本金</t>
  </si>
  <si>
    <t>等额本息</t>
  </si>
  <si>
    <t>先息后本</t>
  </si>
  <si>
    <t>一次性还本付息</t>
  </si>
  <si>
    <t>初始参数</t>
  </si>
  <si>
    <t>贷款金额</t>
  </si>
  <si>
    <t>贷款期数/月</t>
  </si>
  <si>
    <t>年利率</t>
  </si>
  <si>
    <t>合计</t>
  </si>
  <si>
    <t>本息和</t>
  </si>
  <si>
    <t>利息和</t>
  </si>
  <si>
    <t>本金和</t>
  </si>
  <si>
    <t>期份</t>
  </si>
  <si>
    <t>月初本金</t>
  </si>
  <si>
    <t>月末偿还</t>
  </si>
  <si>
    <t>还款利息</t>
  </si>
  <si>
    <t>还款本金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</si>
</sst>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0" fontId="1" fillId="0" borderId="1" xfId="11" applyNumberFormat="1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right" vertical="center"/>
    </xf>
    <xf numFmtId="4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0" fontId="0" fillId="0" borderId="1" xfId="1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right" vertical="center"/>
    </xf>
    <xf numFmtId="10" fontId="0" fillId="0" borderId="1" xfId="11" applyNumberForma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66"/>
  <sheetViews>
    <sheetView tabSelected="1" topLeftCell="K1" workbookViewId="0">
      <selection activeCell="D4" sqref="D4"/>
    </sheetView>
  </sheetViews>
  <sheetFormatPr defaultColWidth="9.14166666666667" defaultRowHeight="13.5"/>
  <cols>
    <col min="1" max="1" width="8.28333333333333" style="2" customWidth="1"/>
    <col min="2" max="2" width="12.425" style="3" customWidth="1"/>
    <col min="3" max="3" width="13.25" style="3" customWidth="1"/>
    <col min="4" max="4" width="11.7166666666667" style="3" customWidth="1"/>
    <col min="5" max="5" width="13.125" style="3" customWidth="1"/>
    <col min="6" max="6" width="1.5" style="4" customWidth="1"/>
    <col min="7" max="7" width="9.14166666666667" style="2"/>
    <col min="8" max="8" width="12.7166666666667" style="5" customWidth="1"/>
    <col min="9" max="9" width="13" style="3" customWidth="1"/>
    <col min="10" max="10" width="11.8583333333333" style="3" customWidth="1"/>
    <col min="11" max="11" width="13" style="3" customWidth="1"/>
    <col min="12" max="12" width="1.41666666666667" style="4" customWidth="1"/>
    <col min="13" max="13" width="9.14166666666667" style="2"/>
    <col min="14" max="14" width="12.5" style="3" customWidth="1"/>
    <col min="15" max="15" width="13.5" style="3" customWidth="1"/>
    <col min="16" max="16" width="13" style="3" customWidth="1"/>
    <col min="17" max="17" width="13.5" style="3" customWidth="1"/>
    <col min="18" max="18" width="1.5" style="4" customWidth="1"/>
    <col min="19" max="19" width="9.14166666666667" style="2"/>
    <col min="20" max="20" width="12.2833333333333" style="2" customWidth="1"/>
    <col min="21" max="21" width="13.125" style="2" customWidth="1"/>
    <col min="22" max="22" width="13.25" style="2" customWidth="1"/>
    <col min="23" max="23" width="13.375" style="2" customWidth="1"/>
    <col min="24" max="24" width="1.5" customWidth="1"/>
  </cols>
  <sheetData>
    <row r="1" spans="1:23">
      <c r="A1" s="6" t="s">
        <v>0</v>
      </c>
      <c r="B1" s="7"/>
      <c r="C1" s="7"/>
      <c r="D1" s="7"/>
      <c r="E1" s="7"/>
      <c r="G1" s="8" t="s">
        <v>1</v>
      </c>
      <c r="H1" s="8"/>
      <c r="I1" s="14"/>
      <c r="J1" s="14"/>
      <c r="K1" s="14"/>
      <c r="M1" s="8" t="s">
        <v>2</v>
      </c>
      <c r="N1" s="15"/>
      <c r="O1" s="15"/>
      <c r="P1" s="15"/>
      <c r="Q1" s="15"/>
      <c r="S1" s="8" t="s">
        <v>3</v>
      </c>
      <c r="T1" s="8"/>
      <c r="U1" s="8"/>
      <c r="V1" s="8"/>
      <c r="W1" s="8"/>
    </row>
    <row r="2" spans="1:23">
      <c r="A2" s="9" t="s">
        <v>4</v>
      </c>
      <c r="B2" s="10"/>
      <c r="C2" s="7" t="s">
        <v>5</v>
      </c>
      <c r="D2" s="7" t="s">
        <v>6</v>
      </c>
      <c r="E2" s="7" t="s">
        <v>7</v>
      </c>
      <c r="G2" s="9" t="s">
        <v>4</v>
      </c>
      <c r="H2" s="9"/>
      <c r="I2" s="14" t="s">
        <v>5</v>
      </c>
      <c r="J2" s="14" t="s">
        <v>6</v>
      </c>
      <c r="K2" s="14" t="s">
        <v>7</v>
      </c>
      <c r="M2" s="9" t="s">
        <v>4</v>
      </c>
      <c r="N2" s="10"/>
      <c r="O2" s="14" t="s">
        <v>5</v>
      </c>
      <c r="P2" s="14" t="s">
        <v>6</v>
      </c>
      <c r="Q2" s="14" t="s">
        <v>7</v>
      </c>
      <c r="S2" s="9" t="s">
        <v>4</v>
      </c>
      <c r="T2" s="9"/>
      <c r="U2" s="8" t="s">
        <v>5</v>
      </c>
      <c r="V2" s="8" t="s">
        <v>6</v>
      </c>
      <c r="W2" s="8" t="s">
        <v>7</v>
      </c>
    </row>
    <row r="3" s="1" customFormat="1" spans="1:23">
      <c r="A3" s="9"/>
      <c r="B3" s="10"/>
      <c r="C3" s="11">
        <v>1000000</v>
      </c>
      <c r="D3" s="11">
        <v>240</v>
      </c>
      <c r="E3" s="12">
        <v>0.065</v>
      </c>
      <c r="G3" s="9"/>
      <c r="H3" s="9"/>
      <c r="I3" s="16">
        <f>$C$3</f>
        <v>1000000</v>
      </c>
      <c r="J3" s="16">
        <f>$D$3</f>
        <v>240</v>
      </c>
      <c r="K3" s="17">
        <f>$E$3</f>
        <v>0.065</v>
      </c>
      <c r="M3" s="9"/>
      <c r="N3" s="10"/>
      <c r="O3" s="16">
        <f>$C$3</f>
        <v>1000000</v>
      </c>
      <c r="P3" s="16">
        <f>$D$3</f>
        <v>240</v>
      </c>
      <c r="Q3" s="17">
        <f>$E$3</f>
        <v>0.065</v>
      </c>
      <c r="S3" s="19"/>
      <c r="T3" s="19"/>
      <c r="U3" s="20">
        <f>$C$3</f>
        <v>1000000</v>
      </c>
      <c r="V3" s="20">
        <f>$D$3</f>
        <v>240</v>
      </c>
      <c r="W3" s="21">
        <f>$E$3</f>
        <v>0.065</v>
      </c>
    </row>
    <row r="4" spans="1:23">
      <c r="A4" s="9" t="s">
        <v>8</v>
      </c>
      <c r="B4" s="10"/>
      <c r="C4" s="7" t="s">
        <v>9</v>
      </c>
      <c r="D4" s="7" t="s">
        <v>10</v>
      </c>
      <c r="E4" s="7" t="s">
        <v>11</v>
      </c>
      <c r="G4" s="9" t="s">
        <v>8</v>
      </c>
      <c r="H4" s="9"/>
      <c r="I4" s="14" t="s">
        <v>9</v>
      </c>
      <c r="J4" s="14" t="s">
        <v>10</v>
      </c>
      <c r="K4" s="14" t="s">
        <v>11</v>
      </c>
      <c r="M4" s="9" t="s">
        <v>8</v>
      </c>
      <c r="N4" s="10"/>
      <c r="O4" s="14" t="s">
        <v>9</v>
      </c>
      <c r="P4" s="14" t="s">
        <v>10</v>
      </c>
      <c r="Q4" s="14" t="s">
        <v>11</v>
      </c>
      <c r="S4" s="9" t="s">
        <v>8</v>
      </c>
      <c r="T4" s="9"/>
      <c r="U4" s="8" t="s">
        <v>9</v>
      </c>
      <c r="V4" s="8" t="s">
        <v>10</v>
      </c>
      <c r="W4" s="8" t="s">
        <v>11</v>
      </c>
    </row>
    <row r="5" spans="1:23">
      <c r="A5" s="9"/>
      <c r="B5" s="10"/>
      <c r="C5" s="13">
        <f>SUM(D5:E5)</f>
        <v>1652708.33333334</v>
      </c>
      <c r="D5" s="13">
        <f>SUM(D7:D366)</f>
        <v>652708.333333337</v>
      </c>
      <c r="E5" s="13">
        <f>$C$3</f>
        <v>1000000</v>
      </c>
      <c r="G5" s="9"/>
      <c r="H5" s="9"/>
      <c r="I5" s="13">
        <f>SUM(J5:K5)</f>
        <v>1789375.52523622</v>
      </c>
      <c r="J5" s="13">
        <f>SUM(J7:J366)</f>
        <v>789375.525236225</v>
      </c>
      <c r="K5" s="13">
        <f>I3</f>
        <v>1000000</v>
      </c>
      <c r="M5" s="9"/>
      <c r="N5" s="10"/>
      <c r="O5" s="13">
        <f>SUM(P5:Q5)</f>
        <v>2300000</v>
      </c>
      <c r="P5" s="13">
        <f>SUM(P7:P366)</f>
        <v>1300000</v>
      </c>
      <c r="Q5" s="13">
        <f>O3</f>
        <v>1000000</v>
      </c>
      <c r="S5" s="9"/>
      <c r="T5" s="9"/>
      <c r="U5" s="13">
        <f>SUM(V5:W5)</f>
        <v>2300000</v>
      </c>
      <c r="V5" s="13">
        <f>SUM(V7:V366)</f>
        <v>1300000</v>
      </c>
      <c r="W5" s="13">
        <f>U3</f>
        <v>1000000</v>
      </c>
    </row>
    <row r="6" spans="1:23">
      <c r="A6" s="6" t="s">
        <v>12</v>
      </c>
      <c r="B6" s="7" t="s">
        <v>13</v>
      </c>
      <c r="C6" s="7" t="s">
        <v>14</v>
      </c>
      <c r="D6" s="7" t="s">
        <v>15</v>
      </c>
      <c r="E6" s="7" t="s">
        <v>16</v>
      </c>
      <c r="G6" s="8" t="s">
        <v>12</v>
      </c>
      <c r="H6" s="8" t="s">
        <v>13</v>
      </c>
      <c r="I6" s="14" t="s">
        <v>14</v>
      </c>
      <c r="J6" s="14" t="s">
        <v>15</v>
      </c>
      <c r="K6" s="14" t="s">
        <v>16</v>
      </c>
      <c r="M6" s="8" t="s">
        <v>12</v>
      </c>
      <c r="N6" s="14" t="s">
        <v>13</v>
      </c>
      <c r="O6" s="14" t="s">
        <v>14</v>
      </c>
      <c r="P6" s="14" t="s">
        <v>15</v>
      </c>
      <c r="Q6" s="14" t="s">
        <v>16</v>
      </c>
      <c r="S6" s="8" t="s">
        <v>12</v>
      </c>
      <c r="T6" s="8" t="s">
        <v>13</v>
      </c>
      <c r="U6" s="8" t="s">
        <v>14</v>
      </c>
      <c r="V6" s="8" t="s">
        <v>15</v>
      </c>
      <c r="W6" s="8" t="s">
        <v>16</v>
      </c>
    </row>
    <row r="7" spans="1:23">
      <c r="A7" s="2">
        <f>IF(ROW()-6&lt;=$D$3,ROW()-6,"")</f>
        <v>1</v>
      </c>
      <c r="B7" s="3">
        <f>$C$3</f>
        <v>1000000</v>
      </c>
      <c r="C7" s="3">
        <f t="shared" ref="C7:C70" si="0">IF(B7="","",SUM(D7:E7))</f>
        <v>9583.33333333333</v>
      </c>
      <c r="D7" s="3">
        <f>IF(A7="","",B7*$E$3/12)</f>
        <v>5416.66666666667</v>
      </c>
      <c r="E7" s="3">
        <f>IF(A7="","",$C$3/$D$3)</f>
        <v>4166.66666666667</v>
      </c>
      <c r="G7" s="2">
        <f>IF(ROW()-6&lt;=$D$3,ROW()-6,"")</f>
        <v>1</v>
      </c>
      <c r="H7" s="3">
        <f>$I$3</f>
        <v>1000000</v>
      </c>
      <c r="I7" s="3">
        <f>IF(G7="","",$I$3*(($K$3/12)*(1+$K$3/12)^$J$3)/((1+$K$3/12)^$J$3-1))</f>
        <v>7455.731355151</v>
      </c>
      <c r="J7" s="3">
        <f>IF(G7="","",H7*$K$3/12)</f>
        <v>5416.66666666667</v>
      </c>
      <c r="K7" s="3">
        <f t="shared" ref="K7:K70" si="1">IF(G7="","",I7-J7)</f>
        <v>2039.06468848433</v>
      </c>
      <c r="M7" s="2">
        <f>IF(ROW()-6&lt;=$D$3,ROW()-6,"")</f>
        <v>1</v>
      </c>
      <c r="N7" s="3">
        <f>IF(M7&lt;=$P$3,$O$3,"")</f>
        <v>1000000</v>
      </c>
      <c r="O7" s="3">
        <f t="shared" ref="O7:O70" si="2">IF(M7&lt;&gt;"",SUM(P7:Q7),"")</f>
        <v>5416.66666666667</v>
      </c>
      <c r="P7" s="3">
        <f>IF(M7&lt;&gt;"",$O$3*$Q$3/12,"")</f>
        <v>5416.66666666667</v>
      </c>
      <c r="Q7" s="3">
        <f>IF(M7=$P$3,$Q$5,IF(M7&lt;$P$3,0,""))</f>
        <v>0</v>
      </c>
      <c r="S7" s="2">
        <f>IF(ROW()-6&lt;=$D$3,ROW()-6,"")</f>
        <v>1</v>
      </c>
      <c r="T7" s="3">
        <f>IF(S7&lt;=$V$3,$U$3,"")</f>
        <v>1000000</v>
      </c>
      <c r="U7" s="3">
        <f>IF(S7=$V$3,SUM(V7:W7),IF(S7&lt;$V$3,0,""))</f>
        <v>0</v>
      </c>
      <c r="V7" s="3">
        <f>IF(S7=$V$3,$W$5*$W$3*$V$3/12,IF(S7&lt;$V$3,0,""))</f>
        <v>0</v>
      </c>
      <c r="W7" s="3">
        <f>IF(S7=$V$3,$W$5,IF(S7&lt;$V$3,0,""))</f>
        <v>0</v>
      </c>
    </row>
    <row r="8" spans="1:23">
      <c r="A8" s="2">
        <f>IF(ROW()-6&lt;=$D$3,ROW()-6,"")</f>
        <v>2</v>
      </c>
      <c r="B8" s="3">
        <f t="shared" ref="B8:B71" si="3">IF(A8&lt;&gt;"",B7-E7,"")</f>
        <v>995833.333333333</v>
      </c>
      <c r="C8" s="3">
        <f t="shared" si="0"/>
        <v>9560.76388888889</v>
      </c>
      <c r="D8" s="3">
        <f>IF(A8="","",B8*$E$3/12)</f>
        <v>5394.09722222222</v>
      </c>
      <c r="E8" s="3">
        <f>IF(A8="","",$C$3/$D$3)</f>
        <v>4166.66666666667</v>
      </c>
      <c r="G8" s="2">
        <f>IF(ROW()-6&lt;=$D$3,ROW()-6,"")</f>
        <v>2</v>
      </c>
      <c r="H8" s="3">
        <f>IF(G8&lt;&gt;"",H7-K7,"")</f>
        <v>997960.935311516</v>
      </c>
      <c r="I8" s="3">
        <f>IF(G8="","",$I$3*(($K$3/12)*(1+$K$3/12)^$J$3)/((1+$K$3/12)^$J$3-1))</f>
        <v>7455.731355151</v>
      </c>
      <c r="J8" s="3">
        <f>IF(G8="","",H8*$K$3/12)</f>
        <v>5405.62173293738</v>
      </c>
      <c r="K8" s="3">
        <f t="shared" si="1"/>
        <v>2050.10962221362</v>
      </c>
      <c r="M8" s="2">
        <f>IF(ROW()-6&lt;=$D$3,ROW()-6,"")</f>
        <v>2</v>
      </c>
      <c r="N8" s="3">
        <f>IF(M8&lt;=$P$3,$O$3,"")</f>
        <v>1000000</v>
      </c>
      <c r="O8" s="3">
        <f t="shared" si="2"/>
        <v>5416.66666666667</v>
      </c>
      <c r="P8" s="3">
        <f>IF(M8&lt;&gt;"",$O$3*$Q$3/12,"")</f>
        <v>5416.66666666667</v>
      </c>
      <c r="Q8" s="3">
        <f t="shared" ref="Q8:Q39" si="4">IF(M8=$P$3,$Q$5,IF(M8&lt;$P$3,0,""))</f>
        <v>0</v>
      </c>
      <c r="S8" s="2">
        <f>IF(ROW()-6&lt;=$D$3,ROW()-6,"")</f>
        <v>2</v>
      </c>
      <c r="T8" s="3">
        <f>IF(S8&lt;=$V$3,$U$3,"")</f>
        <v>1000000</v>
      </c>
      <c r="U8" s="3">
        <f>IF(S8=$V$3,SUM(V8:W8),IF(S8&lt;$V$3,0,""))</f>
        <v>0</v>
      </c>
      <c r="V8" s="3">
        <f>IF(S8=$V$3,$W$5*$W$3*$V$3/12,IF(S8&lt;$V$3,0,""))</f>
        <v>0</v>
      </c>
      <c r="W8" s="3">
        <f>IF(S8=$V$3,$W$5,IF(S8&lt;$V$3,0,""))</f>
        <v>0</v>
      </c>
    </row>
    <row r="9" spans="1:23">
      <c r="A9" s="2">
        <f>IF(ROW()-6&lt;=$D$3,ROW()-6,"")</f>
        <v>3</v>
      </c>
      <c r="B9" s="3">
        <f t="shared" si="3"/>
        <v>991666.666666667</v>
      </c>
      <c r="C9" s="3">
        <f t="shared" si="0"/>
        <v>9538.19444444445</v>
      </c>
      <c r="D9" s="3">
        <f>IF(A9="","",B9*$E$3/12)</f>
        <v>5371.52777777778</v>
      </c>
      <c r="E9" s="3">
        <f>IF(A9="","",$C$3/$D$3)</f>
        <v>4166.66666666667</v>
      </c>
      <c r="G9" s="2">
        <f>IF(ROW()-6&lt;=$D$3,ROW()-6,"")</f>
        <v>3</v>
      </c>
      <c r="H9" s="3">
        <f t="shared" ref="H9:H72" si="5">IF(G9&lt;&gt;"",H8-K8,"")</f>
        <v>995910.825689302</v>
      </c>
      <c r="I9" s="3">
        <f>IF(G9="","",$I$3*(($K$3/12)*(1+$K$3/12)^$J$3)/((1+$K$3/12)^$J$3-1))</f>
        <v>7455.731355151</v>
      </c>
      <c r="J9" s="3">
        <f>IF(G9="","",H9*$K$3/12)</f>
        <v>5394.51697248372</v>
      </c>
      <c r="K9" s="3">
        <f t="shared" si="1"/>
        <v>2061.21438266728</v>
      </c>
      <c r="M9" s="2">
        <f>IF(ROW()-6&lt;=$D$3,ROW()-6,"")</f>
        <v>3</v>
      </c>
      <c r="N9" s="3">
        <f>IF(M9&lt;=$P$3,$O$3,"")</f>
        <v>1000000</v>
      </c>
      <c r="O9" s="3">
        <f t="shared" si="2"/>
        <v>5416.66666666667</v>
      </c>
      <c r="P9" s="3">
        <f>IF(M9&lt;&gt;"",$O$3*$Q$3/12,"")</f>
        <v>5416.66666666667</v>
      </c>
      <c r="Q9" s="3">
        <f t="shared" si="4"/>
        <v>0</v>
      </c>
      <c r="S9" s="2">
        <f>IF(ROW()-6&lt;=$D$3,ROW()-6,"")</f>
        <v>3</v>
      </c>
      <c r="T9" s="3">
        <f>IF(S9&lt;=$V$3,$U$3,"")</f>
        <v>1000000</v>
      </c>
      <c r="U9" s="3">
        <f>IF(S9=$V$3,SUM(V9:W9),IF(S9&lt;$V$3,0,""))</f>
        <v>0</v>
      </c>
      <c r="V9" s="3">
        <f>IF(S9=$V$3,$W$5*$W$3*$V$3/12,IF(S9&lt;$V$3,0,""))</f>
        <v>0</v>
      </c>
      <c r="W9" s="3">
        <f>IF(S9=$V$3,$W$5,IF(S9&lt;$V$3,0,""))</f>
        <v>0</v>
      </c>
    </row>
    <row r="10" spans="1:23">
      <c r="A10" s="2">
        <f>IF(ROW()-6&lt;=$D$3,ROW()-6,"")</f>
        <v>4</v>
      </c>
      <c r="B10" s="3">
        <f t="shared" si="3"/>
        <v>987500</v>
      </c>
      <c r="C10" s="3">
        <f t="shared" si="0"/>
        <v>9515.625</v>
      </c>
      <c r="D10" s="3">
        <f>IF(A10="","",B10*$E$3/12)</f>
        <v>5348.95833333333</v>
      </c>
      <c r="E10" s="3">
        <f>IF(A10="","",$C$3/$D$3)</f>
        <v>4166.66666666667</v>
      </c>
      <c r="G10" s="2">
        <f>IF(ROW()-6&lt;=$D$3,ROW()-6,"")</f>
        <v>4</v>
      </c>
      <c r="H10" s="3">
        <f t="shared" si="5"/>
        <v>993849.611306635</v>
      </c>
      <c r="I10" s="3">
        <f>IF(G10="","",$I$3*(($K$3/12)*(1+$K$3/12)^$J$3)/((1+$K$3/12)^$J$3-1))</f>
        <v>7455.731355151</v>
      </c>
      <c r="J10" s="3">
        <f>IF(G10="","",H10*$K$3/12)</f>
        <v>5383.35206124427</v>
      </c>
      <c r="K10" s="3">
        <f t="shared" si="1"/>
        <v>2072.37929390673</v>
      </c>
      <c r="M10" s="2">
        <f>IF(ROW()-6&lt;=$D$3,ROW()-6,"")</f>
        <v>4</v>
      </c>
      <c r="N10" s="3">
        <f>IF(M10&lt;=$P$3,$O$3,"")</f>
        <v>1000000</v>
      </c>
      <c r="O10" s="3">
        <f t="shared" si="2"/>
        <v>5416.66666666667</v>
      </c>
      <c r="P10" s="3">
        <f>IF(M10&lt;&gt;"",$O$3*$Q$3/12,"")</f>
        <v>5416.66666666667</v>
      </c>
      <c r="Q10" s="3">
        <f t="shared" si="4"/>
        <v>0</v>
      </c>
      <c r="S10" s="2">
        <f>IF(ROW()-6&lt;=$D$3,ROW()-6,"")</f>
        <v>4</v>
      </c>
      <c r="T10" s="3">
        <f>IF(S10&lt;=$V$3,$U$3,"")</f>
        <v>1000000</v>
      </c>
      <c r="U10" s="3">
        <f>IF(S10=$V$3,SUM(V10:W10),IF(S10&lt;$V$3,0,""))</f>
        <v>0</v>
      </c>
      <c r="V10" s="3">
        <f>IF(S10=$V$3,$W$5*$W$3*$V$3/12,IF(S10&lt;$V$3,0,""))</f>
        <v>0</v>
      </c>
      <c r="W10" s="3">
        <f>IF(S10=$V$3,$W$5,IF(S10&lt;$V$3,0,""))</f>
        <v>0</v>
      </c>
    </row>
    <row r="11" spans="1:23">
      <c r="A11" s="2">
        <f>IF(ROW()-6&lt;=$D$3,ROW()-6,"")</f>
        <v>5</v>
      </c>
      <c r="B11" s="3">
        <f t="shared" si="3"/>
        <v>983333.333333333</v>
      </c>
      <c r="C11" s="3">
        <f t="shared" si="0"/>
        <v>9493.05555555556</v>
      </c>
      <c r="D11" s="3">
        <f>IF(A11="","",B11*$E$3/12)</f>
        <v>5326.38888888889</v>
      </c>
      <c r="E11" s="3">
        <f>IF(A11="","",$C$3/$D$3)</f>
        <v>4166.66666666667</v>
      </c>
      <c r="G11" s="2">
        <f>IF(ROW()-6&lt;=$D$3,ROW()-6,"")</f>
        <v>5</v>
      </c>
      <c r="H11" s="3">
        <f t="shared" si="5"/>
        <v>991777.232012728</v>
      </c>
      <c r="I11" s="3">
        <f>IF(G11="","",$I$3*(($K$3/12)*(1+$K$3/12)^$J$3)/((1+$K$3/12)^$J$3-1))</f>
        <v>7455.731355151</v>
      </c>
      <c r="J11" s="3">
        <f>IF(G11="","",H11*$K$3/12)</f>
        <v>5372.12667340228</v>
      </c>
      <c r="K11" s="3">
        <f t="shared" si="1"/>
        <v>2083.60468174872</v>
      </c>
      <c r="M11" s="2">
        <f>IF(ROW()-6&lt;=$D$3,ROW()-6,"")</f>
        <v>5</v>
      </c>
      <c r="N11" s="3">
        <f>IF(M11&lt;=$P$3,$O$3,"")</f>
        <v>1000000</v>
      </c>
      <c r="O11" s="3">
        <f t="shared" si="2"/>
        <v>5416.66666666667</v>
      </c>
      <c r="P11" s="3">
        <f>IF(M11&lt;&gt;"",$O$3*$Q$3/12,"")</f>
        <v>5416.66666666667</v>
      </c>
      <c r="Q11" s="3">
        <f t="shared" si="4"/>
        <v>0</v>
      </c>
      <c r="S11" s="2">
        <f>IF(ROW()-6&lt;=$D$3,ROW()-6,"")</f>
        <v>5</v>
      </c>
      <c r="T11" s="3">
        <f>IF(S11&lt;=$V$3,$U$3,"")</f>
        <v>1000000</v>
      </c>
      <c r="U11" s="3">
        <f>IF(S11=$V$3,SUM(V11:W11),IF(S11&lt;$V$3,0,""))</f>
        <v>0</v>
      </c>
      <c r="V11" s="3">
        <f>IF(S11=$V$3,$W$5*$W$3*$V$3/12,IF(S11&lt;$V$3,0,""))</f>
        <v>0</v>
      </c>
      <c r="W11" s="3">
        <f>IF(S11=$V$3,$W$5,IF(S11&lt;$V$3,0,""))</f>
        <v>0</v>
      </c>
    </row>
    <row r="12" spans="1:23">
      <c r="A12" s="2">
        <f>IF(ROW()-6&lt;=$D$3,ROW()-6,"")</f>
        <v>6</v>
      </c>
      <c r="B12" s="3">
        <f t="shared" si="3"/>
        <v>979166.666666667</v>
      </c>
      <c r="C12" s="3">
        <f t="shared" si="0"/>
        <v>9470.48611111111</v>
      </c>
      <c r="D12" s="3">
        <f>IF(A12="","",B12*$E$3/12)</f>
        <v>5303.81944444445</v>
      </c>
      <c r="E12" s="3">
        <f>IF(A12="","",$C$3/$D$3)</f>
        <v>4166.66666666667</v>
      </c>
      <c r="G12" s="2">
        <f>IF(ROW()-6&lt;=$D$3,ROW()-6,"")</f>
        <v>6</v>
      </c>
      <c r="H12" s="3">
        <f t="shared" si="5"/>
        <v>989693.627330979</v>
      </c>
      <c r="I12" s="3">
        <f>IF(G12="","",$I$3*(($K$3/12)*(1+$K$3/12)^$J$3)/((1+$K$3/12)^$J$3-1))</f>
        <v>7455.731355151</v>
      </c>
      <c r="J12" s="3">
        <f>IF(G12="","",H12*$K$3/12)</f>
        <v>5360.84048137614</v>
      </c>
      <c r="K12" s="3">
        <f t="shared" si="1"/>
        <v>2094.89087377486</v>
      </c>
      <c r="M12" s="2">
        <f>IF(ROW()-6&lt;=$D$3,ROW()-6,"")</f>
        <v>6</v>
      </c>
      <c r="N12" s="3">
        <f>IF(M12&lt;=$P$3,$O$3,"")</f>
        <v>1000000</v>
      </c>
      <c r="O12" s="3">
        <f t="shared" si="2"/>
        <v>5416.66666666667</v>
      </c>
      <c r="P12" s="3">
        <f>IF(M12&lt;&gt;"",$O$3*$Q$3/12,"")</f>
        <v>5416.66666666667</v>
      </c>
      <c r="Q12" s="3">
        <f t="shared" si="4"/>
        <v>0</v>
      </c>
      <c r="S12" s="2">
        <f>IF(ROW()-6&lt;=$D$3,ROW()-6,"")</f>
        <v>6</v>
      </c>
      <c r="T12" s="3">
        <f>IF(S12&lt;=$V$3,$U$3,"")</f>
        <v>1000000</v>
      </c>
      <c r="U12" s="3">
        <f>IF(S12=$V$3,SUM(V12:W12),IF(S12&lt;$V$3,0,""))</f>
        <v>0</v>
      </c>
      <c r="V12" s="3">
        <f>IF(S12=$V$3,$W$5*$W$3*$V$3/12,IF(S12&lt;$V$3,0,""))</f>
        <v>0</v>
      </c>
      <c r="W12" s="3">
        <f>IF(S12=$V$3,$W$5,IF(S12&lt;$V$3,0,""))</f>
        <v>0</v>
      </c>
    </row>
    <row r="13" spans="1:23">
      <c r="A13" s="2">
        <f>IF(ROW()-6&lt;=$D$3,ROW()-6,"")</f>
        <v>7</v>
      </c>
      <c r="B13" s="3">
        <f t="shared" si="3"/>
        <v>975000</v>
      </c>
      <c r="C13" s="3">
        <f t="shared" si="0"/>
        <v>9447.91666666667</v>
      </c>
      <c r="D13" s="3">
        <f>IF(A13="","",B13*$E$3/12)</f>
        <v>5281.25</v>
      </c>
      <c r="E13" s="3">
        <f>IF(A13="","",$C$3/$D$3)</f>
        <v>4166.66666666667</v>
      </c>
      <c r="G13" s="2">
        <f>IF(ROW()-6&lt;=$D$3,ROW()-6,"")</f>
        <v>7</v>
      </c>
      <c r="H13" s="3">
        <f t="shared" si="5"/>
        <v>987598.736457204</v>
      </c>
      <c r="I13" s="3">
        <f>IF(G13="","",$I$3*(($K$3/12)*(1+$K$3/12)^$J$3)/((1+$K$3/12)^$J$3-1))</f>
        <v>7455.731355151</v>
      </c>
      <c r="J13" s="3">
        <f>IF(G13="","",H13*$K$3/12)</f>
        <v>5349.49315580986</v>
      </c>
      <c r="K13" s="3">
        <f t="shared" si="1"/>
        <v>2106.23819934114</v>
      </c>
      <c r="M13" s="2">
        <f>IF(ROW()-6&lt;=$D$3,ROW()-6,"")</f>
        <v>7</v>
      </c>
      <c r="N13" s="3">
        <f>IF(M13&lt;=$P$3,$O$3,"")</f>
        <v>1000000</v>
      </c>
      <c r="O13" s="3">
        <f t="shared" si="2"/>
        <v>5416.66666666667</v>
      </c>
      <c r="P13" s="3">
        <f>IF(M13&lt;&gt;"",$O$3*$Q$3/12,"")</f>
        <v>5416.66666666667</v>
      </c>
      <c r="Q13" s="3">
        <f t="shared" si="4"/>
        <v>0</v>
      </c>
      <c r="S13" s="2">
        <f>IF(ROW()-6&lt;=$D$3,ROW()-6,"")</f>
        <v>7</v>
      </c>
      <c r="T13" s="3">
        <f>IF(S13&lt;=$V$3,$U$3,"")</f>
        <v>1000000</v>
      </c>
      <c r="U13" s="3">
        <f>IF(S13=$V$3,SUM(V13:W13),IF(S13&lt;$V$3,0,""))</f>
        <v>0</v>
      </c>
      <c r="V13" s="3">
        <f>IF(S13=$V$3,$W$5*$W$3*$V$3/12,IF(S13&lt;$V$3,0,""))</f>
        <v>0</v>
      </c>
      <c r="W13" s="3">
        <f>IF(S13=$V$3,$W$5,IF(S13&lt;$V$3,0,""))</f>
        <v>0</v>
      </c>
    </row>
    <row r="14" spans="1:23">
      <c r="A14" s="2">
        <f>IF(ROW()-6&lt;=$D$3,ROW()-6,"")</f>
        <v>8</v>
      </c>
      <c r="B14" s="3">
        <f t="shared" si="3"/>
        <v>970833.333333334</v>
      </c>
      <c r="C14" s="3">
        <f t="shared" si="0"/>
        <v>9425.34722222222</v>
      </c>
      <c r="D14" s="3">
        <f>IF(A14="","",B14*$E$3/12)</f>
        <v>5258.68055555556</v>
      </c>
      <c r="E14" s="3">
        <f>IF(A14="","",$C$3/$D$3)</f>
        <v>4166.66666666667</v>
      </c>
      <c r="G14" s="2">
        <f>IF(ROW()-6&lt;=$D$3,ROW()-6,"")</f>
        <v>8</v>
      </c>
      <c r="H14" s="3">
        <f t="shared" si="5"/>
        <v>985492.498257863</v>
      </c>
      <c r="I14" s="3">
        <f>IF(G14="","",$I$3*(($K$3/12)*(1+$K$3/12)^$J$3)/((1+$K$3/12)^$J$3-1))</f>
        <v>7455.731355151</v>
      </c>
      <c r="J14" s="3">
        <f>IF(G14="","",H14*$K$3/12)</f>
        <v>5338.08436556343</v>
      </c>
      <c r="K14" s="3">
        <f t="shared" si="1"/>
        <v>2117.64698958757</v>
      </c>
      <c r="L14" s="18"/>
      <c r="M14" s="2">
        <f>IF(ROW()-6&lt;=$D$3,ROW()-6,"")</f>
        <v>8</v>
      </c>
      <c r="N14" s="3">
        <f>IF(M14&lt;=$P$3,$O$3,"")</f>
        <v>1000000</v>
      </c>
      <c r="O14" s="3">
        <f t="shared" si="2"/>
        <v>5416.66666666667</v>
      </c>
      <c r="P14" s="3">
        <f>IF(M14&lt;&gt;"",$O$3*$Q$3/12,"")</f>
        <v>5416.66666666667</v>
      </c>
      <c r="Q14" s="3">
        <f t="shared" si="4"/>
        <v>0</v>
      </c>
      <c r="S14" s="2">
        <f>IF(ROW()-6&lt;=$D$3,ROW()-6,"")</f>
        <v>8</v>
      </c>
      <c r="T14" s="3">
        <f>IF(S14&lt;=$V$3,$U$3,"")</f>
        <v>1000000</v>
      </c>
      <c r="U14" s="3">
        <f>IF(S14=$V$3,SUM(V14:W14),IF(S14&lt;$V$3,0,""))</f>
        <v>0</v>
      </c>
      <c r="V14" s="3">
        <f>IF(S14=$V$3,$W$5*$W$3*$V$3/12,IF(S14&lt;$V$3,0,""))</f>
        <v>0</v>
      </c>
      <c r="W14" s="3">
        <f>IF(S14=$V$3,$W$5,IF(S14&lt;$V$3,0,""))</f>
        <v>0</v>
      </c>
    </row>
    <row r="15" spans="1:23">
      <c r="A15" s="2">
        <f>IF(ROW()-6&lt;=$D$3,ROW()-6,"")</f>
        <v>9</v>
      </c>
      <c r="B15" s="3">
        <f t="shared" si="3"/>
        <v>966666.666666667</v>
      </c>
      <c r="C15" s="3">
        <f t="shared" si="0"/>
        <v>9402.77777777778</v>
      </c>
      <c r="D15" s="3">
        <f>IF(A15="","",B15*$E$3/12)</f>
        <v>5236.11111111111</v>
      </c>
      <c r="E15" s="3">
        <f>IF(A15="","",$C$3/$D$3)</f>
        <v>4166.66666666667</v>
      </c>
      <c r="G15" s="2">
        <f>IF(ROW()-6&lt;=$D$3,ROW()-6,"")</f>
        <v>9</v>
      </c>
      <c r="H15" s="3">
        <f t="shared" si="5"/>
        <v>983374.851268276</v>
      </c>
      <c r="I15" s="3">
        <f>IF(G15="","",$I$3*(($K$3/12)*(1+$K$3/12)^$J$3)/((1+$K$3/12)^$J$3-1))</f>
        <v>7455.731355151</v>
      </c>
      <c r="J15" s="3">
        <f>IF(G15="","",H15*$K$3/12)</f>
        <v>5326.61377770316</v>
      </c>
      <c r="K15" s="3">
        <f t="shared" si="1"/>
        <v>2129.11757744784</v>
      </c>
      <c r="L15" s="18"/>
      <c r="M15" s="2">
        <f>IF(ROW()-6&lt;=$D$3,ROW()-6,"")</f>
        <v>9</v>
      </c>
      <c r="N15" s="3">
        <f>IF(M15&lt;=$P$3,$O$3,"")</f>
        <v>1000000</v>
      </c>
      <c r="O15" s="3">
        <f t="shared" si="2"/>
        <v>5416.66666666667</v>
      </c>
      <c r="P15" s="3">
        <f>IF(M15&lt;&gt;"",$O$3*$Q$3/12,"")</f>
        <v>5416.66666666667</v>
      </c>
      <c r="Q15" s="3">
        <f t="shared" si="4"/>
        <v>0</v>
      </c>
      <c r="S15" s="2">
        <f>IF(ROW()-6&lt;=$D$3,ROW()-6,"")</f>
        <v>9</v>
      </c>
      <c r="T15" s="3">
        <f>IF(S15&lt;=$V$3,$U$3,"")</f>
        <v>1000000</v>
      </c>
      <c r="U15" s="3">
        <f>IF(S15=$V$3,SUM(V15:W15),IF(S15&lt;$V$3,0,""))</f>
        <v>0</v>
      </c>
      <c r="V15" s="3">
        <f>IF(S15=$V$3,$W$5*$W$3*$V$3/12,IF(S15&lt;$V$3,0,""))</f>
        <v>0</v>
      </c>
      <c r="W15" s="3">
        <f>IF(S15=$V$3,$W$5,IF(S15&lt;$V$3,0,""))</f>
        <v>0</v>
      </c>
    </row>
    <row r="16" spans="1:23">
      <c r="A16" s="2">
        <f>IF(ROW()-6&lt;=$D$3,ROW()-6,"")</f>
        <v>10</v>
      </c>
      <c r="B16" s="3">
        <f t="shared" si="3"/>
        <v>962500</v>
      </c>
      <c r="C16" s="3">
        <f t="shared" si="0"/>
        <v>9380.20833333334</v>
      </c>
      <c r="D16" s="3">
        <f>IF(A16="","",B16*$E$3/12)</f>
        <v>5213.54166666667</v>
      </c>
      <c r="E16" s="3">
        <f>IF(A16="","",$C$3/$D$3)</f>
        <v>4166.66666666667</v>
      </c>
      <c r="G16" s="2">
        <f>IF(ROW()-6&lt;=$D$3,ROW()-6,"")</f>
        <v>10</v>
      </c>
      <c r="H16" s="3">
        <f t="shared" si="5"/>
        <v>981245.733690828</v>
      </c>
      <c r="I16" s="3">
        <f>IF(G16="","",$I$3*(($K$3/12)*(1+$K$3/12)^$J$3)/((1+$K$3/12)^$J$3-1))</f>
        <v>7455.731355151</v>
      </c>
      <c r="J16" s="3">
        <f>IF(G16="","",H16*$K$3/12)</f>
        <v>5315.08105749198</v>
      </c>
      <c r="K16" s="3">
        <f t="shared" si="1"/>
        <v>2140.65029765902</v>
      </c>
      <c r="L16" s="18"/>
      <c r="M16" s="2">
        <f>IF(ROW()-6&lt;=$D$3,ROW()-6,"")</f>
        <v>10</v>
      </c>
      <c r="N16" s="3">
        <f>IF(M16&lt;=$P$3,$O$3,"")</f>
        <v>1000000</v>
      </c>
      <c r="O16" s="3">
        <f t="shared" si="2"/>
        <v>5416.66666666667</v>
      </c>
      <c r="P16" s="3">
        <f>IF(M16&lt;&gt;"",$O$3*$Q$3/12,"")</f>
        <v>5416.66666666667</v>
      </c>
      <c r="Q16" s="3">
        <f t="shared" si="4"/>
        <v>0</v>
      </c>
      <c r="S16" s="2">
        <f>IF(ROW()-6&lt;=$D$3,ROW()-6,"")</f>
        <v>10</v>
      </c>
      <c r="T16" s="3">
        <f>IF(S16&lt;=$V$3,$U$3,"")</f>
        <v>1000000</v>
      </c>
      <c r="U16" s="3">
        <f>IF(S16=$V$3,SUM(V16:W16),IF(S16&lt;$V$3,0,""))</f>
        <v>0</v>
      </c>
      <c r="V16" s="3">
        <f>IF(S16=$V$3,$W$5*$W$3*$V$3/12,IF(S16&lt;$V$3,0,""))</f>
        <v>0</v>
      </c>
      <c r="W16" s="3">
        <f>IF(S16=$V$3,$W$5,IF(S16&lt;$V$3,0,""))</f>
        <v>0</v>
      </c>
    </row>
    <row r="17" spans="1:23">
      <c r="A17" s="2">
        <f>IF(ROW()-6&lt;=$D$3,ROW()-6,"")</f>
        <v>11</v>
      </c>
      <c r="B17" s="3">
        <f t="shared" si="3"/>
        <v>958333.333333334</v>
      </c>
      <c r="C17" s="3">
        <f t="shared" si="0"/>
        <v>9357.63888888889</v>
      </c>
      <c r="D17" s="3">
        <f>IF(A17="","",B17*$E$3/12)</f>
        <v>5190.97222222222</v>
      </c>
      <c r="E17" s="3">
        <f>IF(A17="","",$C$3/$D$3)</f>
        <v>4166.66666666667</v>
      </c>
      <c r="G17" s="2">
        <f>IF(ROW()-6&lt;=$D$3,ROW()-6,"")</f>
        <v>11</v>
      </c>
      <c r="H17" s="3">
        <f t="shared" si="5"/>
        <v>979105.083393169</v>
      </c>
      <c r="I17" s="3">
        <f>IF(G17="","",$I$3*(($K$3/12)*(1+$K$3/12)^$J$3)/((1+$K$3/12)^$J$3-1))</f>
        <v>7455.731355151</v>
      </c>
      <c r="J17" s="3">
        <f>IF(G17="","",H17*$K$3/12)</f>
        <v>5303.48586837966</v>
      </c>
      <c r="K17" s="3">
        <f t="shared" si="1"/>
        <v>2152.24548677133</v>
      </c>
      <c r="L17" s="18"/>
      <c r="M17" s="2">
        <f>IF(ROW()-6&lt;=$D$3,ROW()-6,"")</f>
        <v>11</v>
      </c>
      <c r="N17" s="3">
        <f>IF(M17&lt;=$P$3,$O$3,"")</f>
        <v>1000000</v>
      </c>
      <c r="O17" s="3">
        <f t="shared" si="2"/>
        <v>5416.66666666667</v>
      </c>
      <c r="P17" s="3">
        <f>IF(M17&lt;&gt;"",$O$3*$Q$3/12,"")</f>
        <v>5416.66666666667</v>
      </c>
      <c r="Q17" s="3">
        <f t="shared" si="4"/>
        <v>0</v>
      </c>
      <c r="S17" s="2">
        <f>IF(ROW()-6&lt;=$D$3,ROW()-6,"")</f>
        <v>11</v>
      </c>
      <c r="T17" s="3">
        <f>IF(S17&lt;=$V$3,$U$3,"")</f>
        <v>1000000</v>
      </c>
      <c r="U17" s="3">
        <f>IF(S17=$V$3,SUM(V17:W17),IF(S17&lt;$V$3,0,""))</f>
        <v>0</v>
      </c>
      <c r="V17" s="3">
        <f>IF(S17=$V$3,$W$5*$W$3*$V$3/12,IF(S17&lt;$V$3,0,""))</f>
        <v>0</v>
      </c>
      <c r="W17" s="3">
        <f>IF(S17=$V$3,$W$5,IF(S17&lt;$V$3,0,""))</f>
        <v>0</v>
      </c>
    </row>
    <row r="18" spans="1:23">
      <c r="A18" s="2">
        <f>IF(ROW()-6&lt;=$D$3,ROW()-6,"")</f>
        <v>12</v>
      </c>
      <c r="B18" s="3">
        <f t="shared" si="3"/>
        <v>954166.666666667</v>
      </c>
      <c r="C18" s="3">
        <f t="shared" si="0"/>
        <v>9335.06944444445</v>
      </c>
      <c r="D18" s="3">
        <f>IF(A18="","",B18*$E$3/12)</f>
        <v>5168.40277777778</v>
      </c>
      <c r="E18" s="3">
        <f>IF(A18="","",$C$3/$D$3)</f>
        <v>4166.66666666667</v>
      </c>
      <c r="G18" s="2">
        <f>IF(ROW()-6&lt;=$D$3,ROW()-6,"")</f>
        <v>12</v>
      </c>
      <c r="H18" s="3">
        <f t="shared" si="5"/>
        <v>976952.837906398</v>
      </c>
      <c r="I18" s="3">
        <f>IF(G18="","",$I$3*(($K$3/12)*(1+$K$3/12)^$J$3)/((1+$K$3/12)^$J$3-1))</f>
        <v>7455.731355151</v>
      </c>
      <c r="J18" s="3">
        <f>IF(G18="","",H18*$K$3/12)</f>
        <v>5291.82787199299</v>
      </c>
      <c r="K18" s="3">
        <f t="shared" si="1"/>
        <v>2163.90348315801</v>
      </c>
      <c r="L18" s="18"/>
      <c r="M18" s="2">
        <f>IF(ROW()-6&lt;=$D$3,ROW()-6,"")</f>
        <v>12</v>
      </c>
      <c r="N18" s="3">
        <f>IF(M18&lt;=$P$3,$O$3,"")</f>
        <v>1000000</v>
      </c>
      <c r="O18" s="3">
        <f t="shared" si="2"/>
        <v>5416.66666666667</v>
      </c>
      <c r="P18" s="3">
        <f>IF(M18&lt;&gt;"",$O$3*$Q$3/12,"")</f>
        <v>5416.66666666667</v>
      </c>
      <c r="Q18" s="3">
        <f t="shared" si="4"/>
        <v>0</v>
      </c>
      <c r="S18" s="2">
        <f>IF(ROW()-6&lt;=$D$3,ROW()-6,"")</f>
        <v>12</v>
      </c>
      <c r="T18" s="3">
        <f>IF(S18&lt;=$V$3,$U$3,"")</f>
        <v>1000000</v>
      </c>
      <c r="U18" s="3">
        <f>IF(S18=$V$3,SUM(V18:W18),IF(S18&lt;$V$3,0,""))</f>
        <v>0</v>
      </c>
      <c r="V18" s="3">
        <f>IF(S18=$V$3,$W$5*$W$3*$V$3/12,IF(S18&lt;$V$3,0,""))</f>
        <v>0</v>
      </c>
      <c r="W18" s="3">
        <f>IF(S18=$V$3,$W$5,IF(S18&lt;$V$3,0,""))</f>
        <v>0</v>
      </c>
    </row>
    <row r="19" spans="1:23">
      <c r="A19" s="2">
        <f>IF(ROW()-6&lt;=$D$3,ROW()-6,"")</f>
        <v>13</v>
      </c>
      <c r="B19" s="3">
        <f t="shared" si="3"/>
        <v>950000</v>
      </c>
      <c r="C19" s="3">
        <f t="shared" si="0"/>
        <v>9312.5</v>
      </c>
      <c r="D19" s="3">
        <f>IF(A19="","",B19*$E$3/12)</f>
        <v>5145.83333333334</v>
      </c>
      <c r="E19" s="3">
        <f>IF(A19="","",$C$3/$D$3)</f>
        <v>4166.66666666667</v>
      </c>
      <c r="G19" s="2">
        <f>IF(ROW()-6&lt;=$D$3,ROW()-6,"")</f>
        <v>13</v>
      </c>
      <c r="H19" s="3">
        <f t="shared" si="5"/>
        <v>974788.93442324</v>
      </c>
      <c r="I19" s="3">
        <f>IF(G19="","",$I$3*(($K$3/12)*(1+$K$3/12)^$J$3)/((1+$K$3/12)^$J$3-1))</f>
        <v>7455.731355151</v>
      </c>
      <c r="J19" s="3">
        <f>IF(G19="","",H19*$K$3/12)</f>
        <v>5280.10672812588</v>
      </c>
      <c r="K19" s="3">
        <f t="shared" si="1"/>
        <v>2175.62462702512</v>
      </c>
      <c r="L19" s="18"/>
      <c r="M19" s="2">
        <f>IF(ROW()-6&lt;=$D$3,ROW()-6,"")</f>
        <v>13</v>
      </c>
      <c r="N19" s="3">
        <f>IF(M19&lt;=$P$3,$O$3,"")</f>
        <v>1000000</v>
      </c>
      <c r="O19" s="3">
        <f t="shared" si="2"/>
        <v>5416.66666666667</v>
      </c>
      <c r="P19" s="3">
        <f>IF(M19&lt;&gt;"",$O$3*$Q$3/12,"")</f>
        <v>5416.66666666667</v>
      </c>
      <c r="Q19" s="3">
        <f t="shared" si="4"/>
        <v>0</v>
      </c>
      <c r="S19" s="2">
        <f>IF(ROW()-6&lt;=$D$3,ROW()-6,"")</f>
        <v>13</v>
      </c>
      <c r="T19" s="3">
        <f>IF(S19&lt;=$V$3,$U$3,"")</f>
        <v>1000000</v>
      </c>
      <c r="U19" s="3">
        <f>IF(S19=$V$3,SUM(V19:W19),IF(S19&lt;$V$3,0,""))</f>
        <v>0</v>
      </c>
      <c r="V19" s="3">
        <f>IF(S19=$V$3,$W$5*$W$3*$V$3/12,IF(S19&lt;$V$3,0,""))</f>
        <v>0</v>
      </c>
      <c r="W19" s="3">
        <f>IF(S19=$V$3,$W$5,IF(S19&lt;$V$3,0,""))</f>
        <v>0</v>
      </c>
    </row>
    <row r="20" spans="1:23">
      <c r="A20" s="2">
        <f>IF(ROW()-6&lt;=$D$3,ROW()-6,"")</f>
        <v>14</v>
      </c>
      <c r="B20" s="3">
        <f t="shared" si="3"/>
        <v>945833.333333334</v>
      </c>
      <c r="C20" s="3">
        <f t="shared" si="0"/>
        <v>9289.93055555556</v>
      </c>
      <c r="D20" s="3">
        <f>IF(A20="","",B20*$E$3/12)</f>
        <v>5123.26388888889</v>
      </c>
      <c r="E20" s="3">
        <f>IF(A20="","",$C$3/$D$3)</f>
        <v>4166.66666666667</v>
      </c>
      <c r="G20" s="2">
        <f>IF(ROW()-6&lt;=$D$3,ROW()-6,"")</f>
        <v>14</v>
      </c>
      <c r="H20" s="3">
        <f t="shared" si="5"/>
        <v>972613.309796214</v>
      </c>
      <c r="I20" s="3">
        <f>IF(G20="","",$I$3*(($K$3/12)*(1+$K$3/12)^$J$3)/((1+$K$3/12)^$J$3-1))</f>
        <v>7455.731355151</v>
      </c>
      <c r="J20" s="3">
        <f>IF(G20="","",H20*$K$3/12)</f>
        <v>5268.32209472949</v>
      </c>
      <c r="K20" s="3">
        <f t="shared" si="1"/>
        <v>2187.4092604215</v>
      </c>
      <c r="M20" s="2">
        <f>IF(ROW()-6&lt;=$D$3,ROW()-6,"")</f>
        <v>14</v>
      </c>
      <c r="N20" s="3">
        <f>IF(M20&lt;=$P$3,$O$3,"")</f>
        <v>1000000</v>
      </c>
      <c r="O20" s="3">
        <f t="shared" si="2"/>
        <v>5416.66666666667</v>
      </c>
      <c r="P20" s="3">
        <f>IF(M20&lt;&gt;"",$O$3*$Q$3/12,"")</f>
        <v>5416.66666666667</v>
      </c>
      <c r="Q20" s="3">
        <f t="shared" si="4"/>
        <v>0</v>
      </c>
      <c r="S20" s="2">
        <f>IF(ROW()-6&lt;=$D$3,ROW()-6,"")</f>
        <v>14</v>
      </c>
      <c r="T20" s="3">
        <f>IF(S20&lt;=$V$3,$U$3,"")</f>
        <v>1000000</v>
      </c>
      <c r="U20" s="3">
        <f>IF(S20=$V$3,SUM(V20:W20),IF(S20&lt;$V$3,0,""))</f>
        <v>0</v>
      </c>
      <c r="V20" s="3">
        <f>IF(S20=$V$3,$W$5*$W$3*$V$3/12,IF(S20&lt;$V$3,0,""))</f>
        <v>0</v>
      </c>
      <c r="W20" s="3">
        <f>IF(S20=$V$3,$W$5,IF(S20&lt;$V$3,0,""))</f>
        <v>0</v>
      </c>
    </row>
    <row r="21" spans="1:23">
      <c r="A21" s="2">
        <f>IF(ROW()-6&lt;=$D$3,ROW()-6,"")</f>
        <v>15</v>
      </c>
      <c r="B21" s="3">
        <f t="shared" si="3"/>
        <v>941666.666666667</v>
      </c>
      <c r="C21" s="3">
        <f t="shared" si="0"/>
        <v>9267.36111111111</v>
      </c>
      <c r="D21" s="3">
        <f>IF(A21="","",B21*$E$3/12)</f>
        <v>5100.69444444445</v>
      </c>
      <c r="E21" s="3">
        <f>IF(A21="","",$C$3/$D$3)</f>
        <v>4166.66666666667</v>
      </c>
      <c r="G21" s="2">
        <f>IF(ROW()-6&lt;=$D$3,ROW()-6,"")</f>
        <v>15</v>
      </c>
      <c r="H21" s="3">
        <f t="shared" si="5"/>
        <v>970425.900535793</v>
      </c>
      <c r="I21" s="3">
        <f>IF(G21="","",$I$3*(($K$3/12)*(1+$K$3/12)^$J$3)/((1+$K$3/12)^$J$3-1))</f>
        <v>7455.731355151</v>
      </c>
      <c r="J21" s="3">
        <f>IF(G21="","",H21*$K$3/12)</f>
        <v>5256.47362790221</v>
      </c>
      <c r="K21" s="3">
        <f t="shared" si="1"/>
        <v>2199.25772724879</v>
      </c>
      <c r="M21" s="2">
        <f>IF(ROW()-6&lt;=$D$3,ROW()-6,"")</f>
        <v>15</v>
      </c>
      <c r="N21" s="3">
        <f>IF(M21&lt;=$P$3,$O$3,"")</f>
        <v>1000000</v>
      </c>
      <c r="O21" s="3">
        <f t="shared" si="2"/>
        <v>5416.66666666667</v>
      </c>
      <c r="P21" s="3">
        <f>IF(M21&lt;&gt;"",$O$3*$Q$3/12,"")</f>
        <v>5416.66666666667</v>
      </c>
      <c r="Q21" s="3">
        <f t="shared" si="4"/>
        <v>0</v>
      </c>
      <c r="S21" s="2">
        <f>IF(ROW()-6&lt;=$D$3,ROW()-6,"")</f>
        <v>15</v>
      </c>
      <c r="T21" s="3">
        <f>IF(S21&lt;=$V$3,$U$3,"")</f>
        <v>1000000</v>
      </c>
      <c r="U21" s="3">
        <f>IF(S21=$V$3,SUM(V21:W21),IF(S21&lt;$V$3,0,""))</f>
        <v>0</v>
      </c>
      <c r="V21" s="3">
        <f>IF(S21=$V$3,$W$5*$W$3*$V$3/12,IF(S21&lt;$V$3,0,""))</f>
        <v>0</v>
      </c>
      <c r="W21" s="3">
        <f>IF(S21=$V$3,$W$5,IF(S21&lt;$V$3,0,""))</f>
        <v>0</v>
      </c>
    </row>
    <row r="22" spans="1:23">
      <c r="A22" s="2">
        <f>IF(ROW()-6&lt;=$D$3,ROW()-6,"")</f>
        <v>16</v>
      </c>
      <c r="B22" s="3">
        <f t="shared" si="3"/>
        <v>937500.000000001</v>
      </c>
      <c r="C22" s="3">
        <f t="shared" si="0"/>
        <v>9244.79166666667</v>
      </c>
      <c r="D22" s="3">
        <f>IF(A22="","",B22*$E$3/12)</f>
        <v>5078.125</v>
      </c>
      <c r="E22" s="3">
        <f>IF(A22="","",$C$3/$D$3)</f>
        <v>4166.66666666667</v>
      </c>
      <c r="G22" s="2">
        <f>IF(ROW()-6&lt;=$D$3,ROW()-6,"")</f>
        <v>16</v>
      </c>
      <c r="H22" s="3">
        <f t="shared" si="5"/>
        <v>968226.642808544</v>
      </c>
      <c r="I22" s="3">
        <f>IF(G22="","",$I$3*(($K$3/12)*(1+$K$3/12)^$J$3)/((1+$K$3/12)^$J$3-1))</f>
        <v>7455.731355151</v>
      </c>
      <c r="J22" s="3">
        <f>IF(G22="","",H22*$K$3/12)</f>
        <v>5244.56098187961</v>
      </c>
      <c r="K22" s="3">
        <f t="shared" si="1"/>
        <v>2211.17037327139</v>
      </c>
      <c r="M22" s="2">
        <f>IF(ROW()-6&lt;=$D$3,ROW()-6,"")</f>
        <v>16</v>
      </c>
      <c r="N22" s="3">
        <f>IF(M22&lt;=$P$3,$O$3,"")</f>
        <v>1000000</v>
      </c>
      <c r="O22" s="3">
        <f t="shared" si="2"/>
        <v>5416.66666666667</v>
      </c>
      <c r="P22" s="3">
        <f>IF(M22&lt;&gt;"",$O$3*$Q$3/12,"")</f>
        <v>5416.66666666667</v>
      </c>
      <c r="Q22" s="3">
        <f t="shared" si="4"/>
        <v>0</v>
      </c>
      <c r="S22" s="2">
        <f>IF(ROW()-6&lt;=$D$3,ROW()-6,"")</f>
        <v>16</v>
      </c>
      <c r="T22" s="3">
        <f>IF(S22&lt;=$V$3,$U$3,"")</f>
        <v>1000000</v>
      </c>
      <c r="U22" s="3">
        <f>IF(S22=$V$3,SUM(V22:W22),IF(S22&lt;$V$3,0,""))</f>
        <v>0</v>
      </c>
      <c r="V22" s="3">
        <f>IF(S22=$V$3,$W$5*$W$3*$V$3/12,IF(S22&lt;$V$3,0,""))</f>
        <v>0</v>
      </c>
      <c r="W22" s="3">
        <f>IF(S22=$V$3,$W$5,IF(S22&lt;$V$3,0,""))</f>
        <v>0</v>
      </c>
    </row>
    <row r="23" spans="1:23">
      <c r="A23" s="2">
        <f>IF(ROW()-6&lt;=$D$3,ROW()-6,"")</f>
        <v>17</v>
      </c>
      <c r="B23" s="3">
        <f t="shared" si="3"/>
        <v>933333.333333334</v>
      </c>
      <c r="C23" s="3">
        <f t="shared" si="0"/>
        <v>9222.22222222223</v>
      </c>
      <c r="D23" s="3">
        <f>IF(A23="","",B23*$E$3/12)</f>
        <v>5055.55555555556</v>
      </c>
      <c r="E23" s="3">
        <f>IF(A23="","",$C$3/$D$3)</f>
        <v>4166.66666666667</v>
      </c>
      <c r="G23" s="2">
        <f>IF(ROW()-6&lt;=$D$3,ROW()-6,"")</f>
        <v>17</v>
      </c>
      <c r="H23" s="3">
        <f t="shared" si="5"/>
        <v>966015.472435273</v>
      </c>
      <c r="I23" s="3">
        <f>IF(G23="","",$I$3*(($K$3/12)*(1+$K$3/12)^$J$3)/((1+$K$3/12)^$J$3-1))</f>
        <v>7455.731355151</v>
      </c>
      <c r="J23" s="3">
        <f>IF(G23="","",H23*$K$3/12)</f>
        <v>5232.58380902439</v>
      </c>
      <c r="K23" s="3">
        <f t="shared" si="1"/>
        <v>2223.14754612661</v>
      </c>
      <c r="M23" s="2">
        <f>IF(ROW()-6&lt;=$D$3,ROW()-6,"")</f>
        <v>17</v>
      </c>
      <c r="N23" s="3">
        <f>IF(M23&lt;=$P$3,$O$3,"")</f>
        <v>1000000</v>
      </c>
      <c r="O23" s="3">
        <f t="shared" si="2"/>
        <v>5416.66666666667</v>
      </c>
      <c r="P23" s="3">
        <f>IF(M23&lt;&gt;"",$O$3*$Q$3/12,"")</f>
        <v>5416.66666666667</v>
      </c>
      <c r="Q23" s="3">
        <f t="shared" si="4"/>
        <v>0</v>
      </c>
      <c r="S23" s="2">
        <f>IF(ROW()-6&lt;=$D$3,ROW()-6,"")</f>
        <v>17</v>
      </c>
      <c r="T23" s="3">
        <f>IF(S23&lt;=$V$3,$U$3,"")</f>
        <v>1000000</v>
      </c>
      <c r="U23" s="3">
        <f>IF(S23=$V$3,SUM(V23:W23),IF(S23&lt;$V$3,0,""))</f>
        <v>0</v>
      </c>
      <c r="V23" s="3">
        <f>IF(S23=$V$3,$W$5*$W$3*$V$3/12,IF(S23&lt;$V$3,0,""))</f>
        <v>0</v>
      </c>
      <c r="W23" s="3">
        <f>IF(S23=$V$3,$W$5,IF(S23&lt;$V$3,0,""))</f>
        <v>0</v>
      </c>
    </row>
    <row r="24" spans="1:23">
      <c r="A24" s="2">
        <f>IF(ROW()-6&lt;=$D$3,ROW()-6,"")</f>
        <v>18</v>
      </c>
      <c r="B24" s="3">
        <f t="shared" si="3"/>
        <v>929166.666666667</v>
      </c>
      <c r="C24" s="3">
        <f t="shared" si="0"/>
        <v>9199.65277777778</v>
      </c>
      <c r="D24" s="3">
        <f>IF(A24="","",B24*$E$3/12)</f>
        <v>5032.98611111111</v>
      </c>
      <c r="E24" s="3">
        <f>IF(A24="","",$C$3/$D$3)</f>
        <v>4166.66666666667</v>
      </c>
      <c r="G24" s="2">
        <f>IF(ROW()-6&lt;=$D$3,ROW()-6,"")</f>
        <v>18</v>
      </c>
      <c r="H24" s="3">
        <f t="shared" si="5"/>
        <v>963792.324889146</v>
      </c>
      <c r="I24" s="3">
        <f>IF(G24="","",$I$3*(($K$3/12)*(1+$K$3/12)^$J$3)/((1+$K$3/12)^$J$3-1))</f>
        <v>7455.731355151</v>
      </c>
      <c r="J24" s="3">
        <f>IF(G24="","",H24*$K$3/12)</f>
        <v>5220.54175981621</v>
      </c>
      <c r="K24" s="3">
        <f t="shared" si="1"/>
        <v>2235.18959533479</v>
      </c>
      <c r="M24" s="2">
        <f>IF(ROW()-6&lt;=$D$3,ROW()-6,"")</f>
        <v>18</v>
      </c>
      <c r="N24" s="3">
        <f>IF(M24&lt;=$P$3,$O$3,"")</f>
        <v>1000000</v>
      </c>
      <c r="O24" s="3">
        <f t="shared" si="2"/>
        <v>5416.66666666667</v>
      </c>
      <c r="P24" s="3">
        <f>IF(M24&lt;&gt;"",$O$3*$Q$3/12,"")</f>
        <v>5416.66666666667</v>
      </c>
      <c r="Q24" s="3">
        <f t="shared" si="4"/>
        <v>0</v>
      </c>
      <c r="S24" s="2">
        <f>IF(ROW()-6&lt;=$D$3,ROW()-6,"")</f>
        <v>18</v>
      </c>
      <c r="T24" s="3">
        <f>IF(S24&lt;=$V$3,$U$3,"")</f>
        <v>1000000</v>
      </c>
      <c r="U24" s="3">
        <f>IF(S24=$V$3,SUM(V24:W24),IF(S24&lt;$V$3,0,""))</f>
        <v>0</v>
      </c>
      <c r="V24" s="3">
        <f>IF(S24=$V$3,$W$5*$W$3*$V$3/12,IF(S24&lt;$V$3,0,""))</f>
        <v>0</v>
      </c>
      <c r="W24" s="3">
        <f>IF(S24=$V$3,$W$5,IF(S24&lt;$V$3,0,""))</f>
        <v>0</v>
      </c>
    </row>
    <row r="25" spans="1:23">
      <c r="A25" s="2">
        <f>IF(ROW()-6&lt;=$D$3,ROW()-6,"")</f>
        <v>19</v>
      </c>
      <c r="B25" s="3">
        <f t="shared" si="3"/>
        <v>925000.000000001</v>
      </c>
      <c r="C25" s="3">
        <f t="shared" si="0"/>
        <v>9177.08333333334</v>
      </c>
      <c r="D25" s="3">
        <f>IF(A25="","",B25*$E$3/12)</f>
        <v>5010.41666666667</v>
      </c>
      <c r="E25" s="3">
        <f>IF(A25="","",$C$3/$D$3)</f>
        <v>4166.66666666667</v>
      </c>
      <c r="G25" s="2">
        <f>IF(ROW()-6&lt;=$D$3,ROW()-6,"")</f>
        <v>19</v>
      </c>
      <c r="H25" s="3">
        <f t="shared" si="5"/>
        <v>961557.135293811</v>
      </c>
      <c r="I25" s="3">
        <f>IF(G25="","",$I$3*(($K$3/12)*(1+$K$3/12)^$J$3)/((1+$K$3/12)^$J$3-1))</f>
        <v>7455.731355151</v>
      </c>
      <c r="J25" s="3">
        <f>IF(G25="","",H25*$K$3/12)</f>
        <v>5208.43448284148</v>
      </c>
      <c r="K25" s="3">
        <f t="shared" si="1"/>
        <v>2247.29687230952</v>
      </c>
      <c r="M25" s="2">
        <f>IF(ROW()-6&lt;=$D$3,ROW()-6,"")</f>
        <v>19</v>
      </c>
      <c r="N25" s="3">
        <f>IF(M25&lt;=$P$3,$O$3,"")</f>
        <v>1000000</v>
      </c>
      <c r="O25" s="3">
        <f t="shared" si="2"/>
        <v>5416.66666666667</v>
      </c>
      <c r="P25" s="3">
        <f>IF(M25&lt;&gt;"",$O$3*$Q$3/12,"")</f>
        <v>5416.66666666667</v>
      </c>
      <c r="Q25" s="3">
        <f t="shared" si="4"/>
        <v>0</v>
      </c>
      <c r="S25" s="2">
        <f>IF(ROW()-6&lt;=$D$3,ROW()-6,"")</f>
        <v>19</v>
      </c>
      <c r="T25" s="3">
        <f>IF(S25&lt;=$V$3,$U$3,"")</f>
        <v>1000000</v>
      </c>
      <c r="U25" s="3">
        <f>IF(S25=$V$3,SUM(V25:W25),IF(S25&lt;$V$3,0,""))</f>
        <v>0</v>
      </c>
      <c r="V25" s="3">
        <f>IF(S25=$V$3,$W$5*$W$3*$V$3/12,IF(S25&lt;$V$3,0,""))</f>
        <v>0</v>
      </c>
      <c r="W25" s="3">
        <f>IF(S25=$V$3,$W$5,IF(S25&lt;$V$3,0,""))</f>
        <v>0</v>
      </c>
    </row>
    <row r="26" spans="1:23">
      <c r="A26" s="2">
        <f>IF(ROW()-6&lt;=$D$3,ROW()-6,"")</f>
        <v>20</v>
      </c>
      <c r="B26" s="3">
        <f t="shared" si="3"/>
        <v>920833.333333334</v>
      </c>
      <c r="C26" s="3">
        <f t="shared" si="0"/>
        <v>9154.51388888889</v>
      </c>
      <c r="D26" s="3">
        <f>IF(A26="","",B26*$E$3/12)</f>
        <v>4987.84722222223</v>
      </c>
      <c r="E26" s="3">
        <f>IF(A26="","",$C$3/$D$3)</f>
        <v>4166.66666666667</v>
      </c>
      <c r="G26" s="2">
        <f>IF(ROW()-6&lt;=$D$3,ROW()-6,"")</f>
        <v>20</v>
      </c>
      <c r="H26" s="3">
        <f t="shared" si="5"/>
        <v>959309.838421502</v>
      </c>
      <c r="I26" s="3">
        <f>IF(G26="","",$I$3*(($K$3/12)*(1+$K$3/12)^$J$3)/((1+$K$3/12)^$J$3-1))</f>
        <v>7455.731355151</v>
      </c>
      <c r="J26" s="3">
        <f>IF(G26="","",H26*$K$3/12)</f>
        <v>5196.26162478313</v>
      </c>
      <c r="K26" s="3">
        <f t="shared" si="1"/>
        <v>2259.46973036786</v>
      </c>
      <c r="M26" s="2">
        <f>IF(ROW()-6&lt;=$D$3,ROW()-6,"")</f>
        <v>20</v>
      </c>
      <c r="N26" s="3">
        <f>IF(M26&lt;=$P$3,$O$3,"")</f>
        <v>1000000</v>
      </c>
      <c r="O26" s="3">
        <f t="shared" si="2"/>
        <v>5416.66666666667</v>
      </c>
      <c r="P26" s="3">
        <f>IF(M26&lt;&gt;"",$O$3*$Q$3/12,"")</f>
        <v>5416.66666666667</v>
      </c>
      <c r="Q26" s="3">
        <f t="shared" si="4"/>
        <v>0</v>
      </c>
      <c r="S26" s="2">
        <f>IF(ROW()-6&lt;=$D$3,ROW()-6,"")</f>
        <v>20</v>
      </c>
      <c r="T26" s="3">
        <f>IF(S26&lt;=$V$3,$U$3,"")</f>
        <v>1000000</v>
      </c>
      <c r="U26" s="3">
        <f>IF(S26=$V$3,SUM(V26:W26),IF(S26&lt;$V$3,0,""))</f>
        <v>0</v>
      </c>
      <c r="V26" s="3">
        <f>IF(S26=$V$3,$W$5*$W$3*$V$3/12,IF(S26&lt;$V$3,0,""))</f>
        <v>0</v>
      </c>
      <c r="W26" s="3">
        <f>IF(S26=$V$3,$W$5,IF(S26&lt;$V$3,0,""))</f>
        <v>0</v>
      </c>
    </row>
    <row r="27" spans="1:23">
      <c r="A27" s="2">
        <f>IF(ROW()-6&lt;=$D$3,ROW()-6,"")</f>
        <v>21</v>
      </c>
      <c r="B27" s="3">
        <f t="shared" si="3"/>
        <v>916666.666666667</v>
      </c>
      <c r="C27" s="3">
        <f t="shared" si="0"/>
        <v>9131.94444444445</v>
      </c>
      <c r="D27" s="3">
        <f>IF(A27="","",B27*$E$3/12)</f>
        <v>4965.27777777778</v>
      </c>
      <c r="E27" s="3">
        <f>IF(A27="","",$C$3/$D$3)</f>
        <v>4166.66666666667</v>
      </c>
      <c r="G27" s="2">
        <f>IF(ROW()-6&lt;=$D$3,ROW()-6,"")</f>
        <v>21</v>
      </c>
      <c r="H27" s="3">
        <f t="shared" si="5"/>
        <v>957050.368691134</v>
      </c>
      <c r="I27" s="3">
        <f>IF(G27="","",$I$3*(($K$3/12)*(1+$K$3/12)^$J$3)/((1+$K$3/12)^$J$3-1))</f>
        <v>7455.731355151</v>
      </c>
      <c r="J27" s="3">
        <f>IF(G27="","",H27*$K$3/12)</f>
        <v>5184.02283041031</v>
      </c>
      <c r="K27" s="3">
        <f t="shared" si="1"/>
        <v>2271.70852474069</v>
      </c>
      <c r="M27" s="2">
        <f>IF(ROW()-6&lt;=$D$3,ROW()-6,"")</f>
        <v>21</v>
      </c>
      <c r="N27" s="3">
        <f>IF(M27&lt;=$P$3,$O$3,"")</f>
        <v>1000000</v>
      </c>
      <c r="O27" s="3">
        <f t="shared" si="2"/>
        <v>5416.66666666667</v>
      </c>
      <c r="P27" s="3">
        <f>IF(M27&lt;&gt;"",$O$3*$Q$3/12,"")</f>
        <v>5416.66666666667</v>
      </c>
      <c r="Q27" s="3">
        <f t="shared" si="4"/>
        <v>0</v>
      </c>
      <c r="S27" s="2">
        <f>IF(ROW()-6&lt;=$D$3,ROW()-6,"")</f>
        <v>21</v>
      </c>
      <c r="T27" s="3">
        <f>IF(S27&lt;=$V$3,$U$3,"")</f>
        <v>1000000</v>
      </c>
      <c r="U27" s="3">
        <f>IF(S27=$V$3,SUM(V27:W27),IF(S27&lt;$V$3,0,""))</f>
        <v>0</v>
      </c>
      <c r="V27" s="3">
        <f>IF(S27=$V$3,$W$5*$W$3*$V$3/12,IF(S27&lt;$V$3,0,""))</f>
        <v>0</v>
      </c>
      <c r="W27" s="3">
        <f>IF(S27=$V$3,$W$5,IF(S27&lt;$V$3,0,""))</f>
        <v>0</v>
      </c>
    </row>
    <row r="28" spans="1:23">
      <c r="A28" s="2">
        <f>IF(ROW()-6&lt;=$D$3,ROW()-6,"")</f>
        <v>22</v>
      </c>
      <c r="B28" s="3">
        <f t="shared" si="3"/>
        <v>912500.000000001</v>
      </c>
      <c r="C28" s="3">
        <f t="shared" si="0"/>
        <v>9109.37500000001</v>
      </c>
      <c r="D28" s="3">
        <f>IF(A28="","",B28*$E$3/12)</f>
        <v>4942.70833333334</v>
      </c>
      <c r="E28" s="3">
        <f>IF(A28="","",$C$3/$D$3)</f>
        <v>4166.66666666667</v>
      </c>
      <c r="G28" s="2">
        <f>IF(ROW()-6&lt;=$D$3,ROW()-6,"")</f>
        <v>22</v>
      </c>
      <c r="H28" s="3">
        <f t="shared" si="5"/>
        <v>954778.660166393</v>
      </c>
      <c r="I28" s="3">
        <f>IF(G28="","",$I$3*(($K$3/12)*(1+$K$3/12)^$J$3)/((1+$K$3/12)^$J$3-1))</f>
        <v>7455.731355151</v>
      </c>
      <c r="J28" s="3">
        <f>IF(G28="","",H28*$K$3/12)</f>
        <v>5171.71774256796</v>
      </c>
      <c r="K28" s="3">
        <f t="shared" si="1"/>
        <v>2284.01361258304</v>
      </c>
      <c r="M28" s="2">
        <f>IF(ROW()-6&lt;=$D$3,ROW()-6,"")</f>
        <v>22</v>
      </c>
      <c r="N28" s="3">
        <f>IF(M28&lt;=$P$3,$O$3,"")</f>
        <v>1000000</v>
      </c>
      <c r="O28" s="3">
        <f t="shared" si="2"/>
        <v>5416.66666666667</v>
      </c>
      <c r="P28" s="3">
        <f>IF(M28&lt;&gt;"",$O$3*$Q$3/12,"")</f>
        <v>5416.66666666667</v>
      </c>
      <c r="Q28" s="3">
        <f t="shared" si="4"/>
        <v>0</v>
      </c>
      <c r="S28" s="2">
        <f>IF(ROW()-6&lt;=$D$3,ROW()-6,"")</f>
        <v>22</v>
      </c>
      <c r="T28" s="3">
        <f>IF(S28&lt;=$V$3,$U$3,"")</f>
        <v>1000000</v>
      </c>
      <c r="U28" s="3">
        <f>IF(S28=$V$3,SUM(V28:W28),IF(S28&lt;$V$3,0,""))</f>
        <v>0</v>
      </c>
      <c r="V28" s="3">
        <f>IF(S28=$V$3,$W$5*$W$3*$V$3/12,IF(S28&lt;$V$3,0,""))</f>
        <v>0</v>
      </c>
      <c r="W28" s="3">
        <f>IF(S28=$V$3,$W$5,IF(S28&lt;$V$3,0,""))</f>
        <v>0</v>
      </c>
    </row>
    <row r="29" spans="1:23">
      <c r="A29" s="2">
        <f>IF(ROW()-6&lt;=$D$3,ROW()-6,"")</f>
        <v>23</v>
      </c>
      <c r="B29" s="3">
        <f t="shared" si="3"/>
        <v>908333.333333334</v>
      </c>
      <c r="C29" s="3">
        <f t="shared" si="0"/>
        <v>9086.80555555556</v>
      </c>
      <c r="D29" s="3">
        <f>IF(A29="","",B29*$E$3/12)</f>
        <v>4920.13888888889</v>
      </c>
      <c r="E29" s="3">
        <f>IF(A29="","",$C$3/$D$3)</f>
        <v>4166.66666666667</v>
      </c>
      <c r="G29" s="2">
        <f>IF(ROW()-6&lt;=$D$3,ROW()-6,"")</f>
        <v>23</v>
      </c>
      <c r="H29" s="3">
        <f t="shared" si="5"/>
        <v>952494.64655381</v>
      </c>
      <c r="I29" s="3">
        <f>IF(G29="","",$I$3*(($K$3/12)*(1+$K$3/12)^$J$3)/((1+$K$3/12)^$J$3-1))</f>
        <v>7455.731355151</v>
      </c>
      <c r="J29" s="3">
        <f>IF(G29="","",H29*$K$3/12)</f>
        <v>5159.34600216647</v>
      </c>
      <c r="K29" s="3">
        <f t="shared" si="1"/>
        <v>2296.38535298453</v>
      </c>
      <c r="M29" s="2">
        <f>IF(ROW()-6&lt;=$D$3,ROW()-6,"")</f>
        <v>23</v>
      </c>
      <c r="N29" s="3">
        <f>IF(M29&lt;=$P$3,$O$3,"")</f>
        <v>1000000</v>
      </c>
      <c r="O29" s="3">
        <f t="shared" si="2"/>
        <v>5416.66666666667</v>
      </c>
      <c r="P29" s="3">
        <f>IF(M29&lt;&gt;"",$O$3*$Q$3/12,"")</f>
        <v>5416.66666666667</v>
      </c>
      <c r="Q29" s="3">
        <f t="shared" si="4"/>
        <v>0</v>
      </c>
      <c r="S29" s="2">
        <f>IF(ROW()-6&lt;=$D$3,ROW()-6,"")</f>
        <v>23</v>
      </c>
      <c r="T29" s="3">
        <f>IF(S29&lt;=$V$3,$U$3,"")</f>
        <v>1000000</v>
      </c>
      <c r="U29" s="3">
        <f>IF(S29=$V$3,SUM(V29:W29),IF(S29&lt;$V$3,0,""))</f>
        <v>0</v>
      </c>
      <c r="V29" s="3">
        <f>IF(S29=$V$3,$W$5*$W$3*$V$3/12,IF(S29&lt;$V$3,0,""))</f>
        <v>0</v>
      </c>
      <c r="W29" s="3">
        <f>IF(S29=$V$3,$W$5,IF(S29&lt;$V$3,0,""))</f>
        <v>0</v>
      </c>
    </row>
    <row r="30" spans="1:23">
      <c r="A30" s="2">
        <f>IF(ROW()-6&lt;=$D$3,ROW()-6,"")</f>
        <v>24</v>
      </c>
      <c r="B30" s="3">
        <f t="shared" si="3"/>
        <v>904166.666666668</v>
      </c>
      <c r="C30" s="3">
        <f t="shared" si="0"/>
        <v>9064.23611111112</v>
      </c>
      <c r="D30" s="3">
        <f>IF(A30="","",B30*$E$3/12)</f>
        <v>4897.56944444445</v>
      </c>
      <c r="E30" s="3">
        <f>IF(A30="","",$C$3/$D$3)</f>
        <v>4166.66666666667</v>
      </c>
      <c r="G30" s="2">
        <f>IF(ROW()-6&lt;=$D$3,ROW()-6,"")</f>
        <v>24</v>
      </c>
      <c r="H30" s="3">
        <f t="shared" si="5"/>
        <v>950198.261200826</v>
      </c>
      <c r="I30" s="3">
        <f>IF(G30="","",$I$3*(($K$3/12)*(1+$K$3/12)^$J$3)/((1+$K$3/12)^$J$3-1))</f>
        <v>7455.731355151</v>
      </c>
      <c r="J30" s="3">
        <f>IF(G30="","",H30*$K$3/12)</f>
        <v>5146.90724817114</v>
      </c>
      <c r="K30" s="3">
        <f t="shared" si="1"/>
        <v>2308.82410697986</v>
      </c>
      <c r="M30" s="2">
        <f>IF(ROW()-6&lt;=$D$3,ROW()-6,"")</f>
        <v>24</v>
      </c>
      <c r="N30" s="3">
        <f>IF(M30&lt;=$P$3,$O$3,"")</f>
        <v>1000000</v>
      </c>
      <c r="O30" s="3">
        <f t="shared" si="2"/>
        <v>5416.66666666667</v>
      </c>
      <c r="P30" s="3">
        <f>IF(M30&lt;&gt;"",$O$3*$Q$3/12,"")</f>
        <v>5416.66666666667</v>
      </c>
      <c r="Q30" s="3">
        <f t="shared" si="4"/>
        <v>0</v>
      </c>
      <c r="S30" s="2">
        <f>IF(ROW()-6&lt;=$D$3,ROW()-6,"")</f>
        <v>24</v>
      </c>
      <c r="T30" s="3">
        <f>IF(S30&lt;=$V$3,$U$3,"")</f>
        <v>1000000</v>
      </c>
      <c r="U30" s="3">
        <f>IF(S30=$V$3,SUM(V30:W30),IF(S30&lt;$V$3,0,""))</f>
        <v>0</v>
      </c>
      <c r="V30" s="3">
        <f>IF(S30=$V$3,$W$5*$W$3*$V$3/12,IF(S30&lt;$V$3,0,""))</f>
        <v>0</v>
      </c>
      <c r="W30" s="3">
        <f>IF(S30=$V$3,$W$5,IF(S30&lt;$V$3,0,""))</f>
        <v>0</v>
      </c>
    </row>
    <row r="31" spans="1:23">
      <c r="A31" s="2">
        <f>IF(ROW()-6&lt;=$D$3,ROW()-6,"")</f>
        <v>25</v>
      </c>
      <c r="B31" s="3">
        <f t="shared" si="3"/>
        <v>900000.000000001</v>
      </c>
      <c r="C31" s="3">
        <f t="shared" si="0"/>
        <v>9041.66666666667</v>
      </c>
      <c r="D31" s="3">
        <f>IF(A31="","",B31*$E$3/12)</f>
        <v>4875.00000000001</v>
      </c>
      <c r="E31" s="3">
        <f>IF(A31="","",$C$3/$D$3)</f>
        <v>4166.66666666667</v>
      </c>
      <c r="G31" s="2">
        <f>IF(ROW()-6&lt;=$D$3,ROW()-6,"")</f>
        <v>25</v>
      </c>
      <c r="H31" s="3">
        <f t="shared" si="5"/>
        <v>947889.437093846</v>
      </c>
      <c r="I31" s="3">
        <f>IF(G31="","",$I$3*(($K$3/12)*(1+$K$3/12)^$J$3)/((1+$K$3/12)^$J$3-1))</f>
        <v>7455.731355151</v>
      </c>
      <c r="J31" s="3">
        <f>IF(G31="","",H31*$K$3/12)</f>
        <v>5134.40111759166</v>
      </c>
      <c r="K31" s="3">
        <f t="shared" si="1"/>
        <v>2321.33023755933</v>
      </c>
      <c r="M31" s="2">
        <f>IF(ROW()-6&lt;=$D$3,ROW()-6,"")</f>
        <v>25</v>
      </c>
      <c r="N31" s="3">
        <f>IF(M31&lt;=$P$3,$O$3,"")</f>
        <v>1000000</v>
      </c>
      <c r="O31" s="3">
        <f t="shared" si="2"/>
        <v>5416.66666666667</v>
      </c>
      <c r="P31" s="3">
        <f>IF(M31&lt;&gt;"",$O$3*$Q$3/12,"")</f>
        <v>5416.66666666667</v>
      </c>
      <c r="Q31" s="3">
        <f t="shared" si="4"/>
        <v>0</v>
      </c>
      <c r="S31" s="2">
        <f>IF(ROW()-6&lt;=$D$3,ROW()-6,"")</f>
        <v>25</v>
      </c>
      <c r="T31" s="3">
        <f>IF(S31&lt;=$V$3,$U$3,"")</f>
        <v>1000000</v>
      </c>
      <c r="U31" s="3">
        <f>IF(S31=$V$3,SUM(V31:W31),IF(S31&lt;$V$3,0,""))</f>
        <v>0</v>
      </c>
      <c r="V31" s="3">
        <f>IF(S31=$V$3,$W$5*$W$3*$V$3/12,IF(S31&lt;$V$3,0,""))</f>
        <v>0</v>
      </c>
      <c r="W31" s="3">
        <f>IF(S31=$V$3,$W$5,IF(S31&lt;$V$3,0,""))</f>
        <v>0</v>
      </c>
    </row>
    <row r="32" spans="1:23">
      <c r="A32" s="2">
        <f>IF(ROW()-6&lt;=$D$3,ROW()-6,"")</f>
        <v>26</v>
      </c>
      <c r="B32" s="3">
        <f t="shared" si="3"/>
        <v>895833.333333334</v>
      </c>
      <c r="C32" s="3">
        <f t="shared" si="0"/>
        <v>9019.09722222223</v>
      </c>
      <c r="D32" s="3">
        <f>IF(A32="","",B32*$E$3/12)</f>
        <v>4852.43055555556</v>
      </c>
      <c r="E32" s="3">
        <f>IF(A32="","",$C$3/$D$3)</f>
        <v>4166.66666666667</v>
      </c>
      <c r="G32" s="2">
        <f>IF(ROW()-6&lt;=$D$3,ROW()-6,"")</f>
        <v>26</v>
      </c>
      <c r="H32" s="3">
        <f t="shared" si="5"/>
        <v>945568.106856286</v>
      </c>
      <c r="I32" s="3">
        <f>IF(G32="","",$I$3*(($K$3/12)*(1+$K$3/12)^$J$3)/((1+$K$3/12)^$J$3-1))</f>
        <v>7455.731355151</v>
      </c>
      <c r="J32" s="3">
        <f>IF(G32="","",H32*$K$3/12)</f>
        <v>5121.82724547155</v>
      </c>
      <c r="K32" s="3">
        <f t="shared" si="1"/>
        <v>2333.90410967945</v>
      </c>
      <c r="M32" s="2">
        <f>IF(ROW()-6&lt;=$D$3,ROW()-6,"")</f>
        <v>26</v>
      </c>
      <c r="N32" s="3">
        <f>IF(M32&lt;=$P$3,$O$3,"")</f>
        <v>1000000</v>
      </c>
      <c r="O32" s="3">
        <f t="shared" si="2"/>
        <v>5416.66666666667</v>
      </c>
      <c r="P32" s="3">
        <f>IF(M32&lt;&gt;"",$O$3*$Q$3/12,"")</f>
        <v>5416.66666666667</v>
      </c>
      <c r="Q32" s="3">
        <f t="shared" si="4"/>
        <v>0</v>
      </c>
      <c r="S32" s="2">
        <f>IF(ROW()-6&lt;=$D$3,ROW()-6,"")</f>
        <v>26</v>
      </c>
      <c r="T32" s="3">
        <f>IF(S32&lt;=$V$3,$U$3,"")</f>
        <v>1000000</v>
      </c>
      <c r="U32" s="3">
        <f>IF(S32=$V$3,SUM(V32:W32),IF(S32&lt;$V$3,0,""))</f>
        <v>0</v>
      </c>
      <c r="V32" s="3">
        <f>IF(S32=$V$3,$W$5*$W$3*$V$3/12,IF(S32&lt;$V$3,0,""))</f>
        <v>0</v>
      </c>
      <c r="W32" s="3">
        <f>IF(S32=$V$3,$W$5,IF(S32&lt;$V$3,0,""))</f>
        <v>0</v>
      </c>
    </row>
    <row r="33" spans="1:23">
      <c r="A33" s="2">
        <f>IF(ROW()-6&lt;=$D$3,ROW()-6,"")</f>
        <v>27</v>
      </c>
      <c r="B33" s="3">
        <f t="shared" si="3"/>
        <v>891666.666666668</v>
      </c>
      <c r="C33" s="3">
        <f t="shared" si="0"/>
        <v>8996.52777777778</v>
      </c>
      <c r="D33" s="3">
        <f>IF(A33="","",B33*$E$3/12)</f>
        <v>4829.86111111112</v>
      </c>
      <c r="E33" s="3">
        <f>IF(A33="","",$C$3/$D$3)</f>
        <v>4166.66666666667</v>
      </c>
      <c r="G33" s="2">
        <f>IF(ROW()-6&lt;=$D$3,ROW()-6,"")</f>
        <v>27</v>
      </c>
      <c r="H33" s="3">
        <f t="shared" si="5"/>
        <v>943234.202746607</v>
      </c>
      <c r="I33" s="3">
        <f>IF(G33="","",$I$3*(($K$3/12)*(1+$K$3/12)^$J$3)/((1+$K$3/12)^$J$3-1))</f>
        <v>7455.731355151</v>
      </c>
      <c r="J33" s="3">
        <f>IF(G33="","",H33*$K$3/12)</f>
        <v>5109.18526487745</v>
      </c>
      <c r="K33" s="3">
        <f t="shared" si="1"/>
        <v>2346.54609027354</v>
      </c>
      <c r="M33" s="2">
        <f>IF(ROW()-6&lt;=$D$3,ROW()-6,"")</f>
        <v>27</v>
      </c>
      <c r="N33" s="3">
        <f>IF(M33&lt;=$P$3,$O$3,"")</f>
        <v>1000000</v>
      </c>
      <c r="O33" s="3">
        <f t="shared" si="2"/>
        <v>5416.66666666667</v>
      </c>
      <c r="P33" s="3">
        <f>IF(M33&lt;&gt;"",$O$3*$Q$3/12,"")</f>
        <v>5416.66666666667</v>
      </c>
      <c r="Q33" s="3">
        <f t="shared" si="4"/>
        <v>0</v>
      </c>
      <c r="S33" s="2">
        <f>IF(ROW()-6&lt;=$D$3,ROW()-6,"")</f>
        <v>27</v>
      </c>
      <c r="T33" s="3">
        <f>IF(S33&lt;=$V$3,$U$3,"")</f>
        <v>1000000</v>
      </c>
      <c r="U33" s="3">
        <f>IF(S33=$V$3,SUM(V33:W33),IF(S33&lt;$V$3,0,""))</f>
        <v>0</v>
      </c>
      <c r="V33" s="3">
        <f>IF(S33=$V$3,$W$5*$W$3*$V$3/12,IF(S33&lt;$V$3,0,""))</f>
        <v>0</v>
      </c>
      <c r="W33" s="3">
        <f>IF(S33=$V$3,$W$5,IF(S33&lt;$V$3,0,""))</f>
        <v>0</v>
      </c>
    </row>
    <row r="34" spans="1:23">
      <c r="A34" s="2">
        <f>IF(ROW()-6&lt;=$D$3,ROW()-6,"")</f>
        <v>28</v>
      </c>
      <c r="B34" s="3">
        <f t="shared" si="3"/>
        <v>887500.000000001</v>
      </c>
      <c r="C34" s="3">
        <f t="shared" si="0"/>
        <v>8973.95833333334</v>
      </c>
      <c r="D34" s="3">
        <f>IF(A34="","",B34*$E$3/12)</f>
        <v>4807.29166666667</v>
      </c>
      <c r="E34" s="3">
        <f>IF(A34="","",$C$3/$D$3)</f>
        <v>4166.66666666667</v>
      </c>
      <c r="G34" s="2">
        <f>IF(ROW()-6&lt;=$D$3,ROW()-6,"")</f>
        <v>28</v>
      </c>
      <c r="H34" s="3">
        <f t="shared" si="5"/>
        <v>940887.656656333</v>
      </c>
      <c r="I34" s="3">
        <f>IF(G34="","",$I$3*(($K$3/12)*(1+$K$3/12)^$J$3)/((1+$K$3/12)^$J$3-1))</f>
        <v>7455.731355151</v>
      </c>
      <c r="J34" s="3">
        <f>IF(G34="","",H34*$K$3/12)</f>
        <v>5096.47480688847</v>
      </c>
      <c r="K34" s="3">
        <f t="shared" si="1"/>
        <v>2359.25654826253</v>
      </c>
      <c r="M34" s="2">
        <f>IF(ROW()-6&lt;=$D$3,ROW()-6,"")</f>
        <v>28</v>
      </c>
      <c r="N34" s="3">
        <f>IF(M34&lt;=$P$3,$O$3,"")</f>
        <v>1000000</v>
      </c>
      <c r="O34" s="3">
        <f t="shared" si="2"/>
        <v>5416.66666666667</v>
      </c>
      <c r="P34" s="3">
        <f>IF(M34&lt;&gt;"",$O$3*$Q$3/12,"")</f>
        <v>5416.66666666667</v>
      </c>
      <c r="Q34" s="3">
        <f t="shared" si="4"/>
        <v>0</v>
      </c>
      <c r="S34" s="2">
        <f>IF(ROW()-6&lt;=$D$3,ROW()-6,"")</f>
        <v>28</v>
      </c>
      <c r="T34" s="3">
        <f>IF(S34&lt;=$V$3,$U$3,"")</f>
        <v>1000000</v>
      </c>
      <c r="U34" s="3">
        <f>IF(S34=$V$3,SUM(V34:W34),IF(S34&lt;$V$3,0,""))</f>
        <v>0</v>
      </c>
      <c r="V34" s="3">
        <f>IF(S34=$V$3,$W$5*$W$3*$V$3/12,IF(S34&lt;$V$3,0,""))</f>
        <v>0</v>
      </c>
      <c r="W34" s="3">
        <f>IF(S34=$V$3,$W$5,IF(S34&lt;$V$3,0,""))</f>
        <v>0</v>
      </c>
    </row>
    <row r="35" spans="1:23">
      <c r="A35" s="2">
        <f>IF(ROW()-6&lt;=$D$3,ROW()-6,"")</f>
        <v>29</v>
      </c>
      <c r="B35" s="3">
        <f t="shared" si="3"/>
        <v>883333.333333334</v>
      </c>
      <c r="C35" s="3">
        <f t="shared" si="0"/>
        <v>8951.38888888889</v>
      </c>
      <c r="D35" s="3">
        <f>IF(A35="","",B35*$E$3/12)</f>
        <v>4784.72222222223</v>
      </c>
      <c r="E35" s="3">
        <f>IF(A35="","",$C$3/$D$3)</f>
        <v>4166.66666666667</v>
      </c>
      <c r="G35" s="2">
        <f>IF(ROW()-6&lt;=$D$3,ROW()-6,"")</f>
        <v>29</v>
      </c>
      <c r="H35" s="3">
        <f t="shared" si="5"/>
        <v>938528.400108071</v>
      </c>
      <c r="I35" s="3">
        <f>IF(G35="","",$I$3*(($K$3/12)*(1+$K$3/12)^$J$3)/((1+$K$3/12)^$J$3-1))</f>
        <v>7455.731355151</v>
      </c>
      <c r="J35" s="3">
        <f>IF(G35="","",H35*$K$3/12)</f>
        <v>5083.69550058538</v>
      </c>
      <c r="K35" s="3">
        <f t="shared" si="1"/>
        <v>2372.03585456562</v>
      </c>
      <c r="M35" s="2">
        <f>IF(ROW()-6&lt;=$D$3,ROW()-6,"")</f>
        <v>29</v>
      </c>
      <c r="N35" s="3">
        <f>IF(M35&lt;=$P$3,$O$3,"")</f>
        <v>1000000</v>
      </c>
      <c r="O35" s="3">
        <f t="shared" si="2"/>
        <v>5416.66666666667</v>
      </c>
      <c r="P35" s="3">
        <f>IF(M35&lt;&gt;"",$O$3*$Q$3/12,"")</f>
        <v>5416.66666666667</v>
      </c>
      <c r="Q35" s="3">
        <f t="shared" si="4"/>
        <v>0</v>
      </c>
      <c r="S35" s="2">
        <f>IF(ROW()-6&lt;=$D$3,ROW()-6,"")</f>
        <v>29</v>
      </c>
      <c r="T35" s="3">
        <f>IF(S35&lt;=$V$3,$U$3,"")</f>
        <v>1000000</v>
      </c>
      <c r="U35" s="3">
        <f>IF(S35=$V$3,SUM(V35:W35),IF(S35&lt;$V$3,0,""))</f>
        <v>0</v>
      </c>
      <c r="V35" s="3">
        <f>IF(S35=$V$3,$W$5*$W$3*$V$3/12,IF(S35&lt;$V$3,0,""))</f>
        <v>0</v>
      </c>
      <c r="W35" s="3">
        <f>IF(S35=$V$3,$W$5,IF(S35&lt;$V$3,0,""))</f>
        <v>0</v>
      </c>
    </row>
    <row r="36" spans="1:23">
      <c r="A36" s="2">
        <f>IF(ROW()-6&lt;=$D$3,ROW()-6,"")</f>
        <v>30</v>
      </c>
      <c r="B36" s="3">
        <f t="shared" si="3"/>
        <v>879166.666666668</v>
      </c>
      <c r="C36" s="3">
        <f t="shared" si="0"/>
        <v>8928.81944444445</v>
      </c>
      <c r="D36" s="3">
        <f>IF(A36="","",B36*$E$3/12)</f>
        <v>4762.15277777778</v>
      </c>
      <c r="E36" s="3">
        <f>IF(A36="","",$C$3/$D$3)</f>
        <v>4166.66666666667</v>
      </c>
      <c r="G36" s="2">
        <f>IF(ROW()-6&lt;=$D$3,ROW()-6,"")</f>
        <v>30</v>
      </c>
      <c r="H36" s="3">
        <f t="shared" si="5"/>
        <v>936156.364253505</v>
      </c>
      <c r="I36" s="3">
        <f>IF(G36="","",$I$3*(($K$3/12)*(1+$K$3/12)^$J$3)/((1+$K$3/12)^$J$3-1))</f>
        <v>7455.731355151</v>
      </c>
      <c r="J36" s="3">
        <f>IF(G36="","",H36*$K$3/12)</f>
        <v>5070.84697303982</v>
      </c>
      <c r="K36" s="3">
        <f t="shared" si="1"/>
        <v>2384.88438211118</v>
      </c>
      <c r="M36" s="2">
        <f>IF(ROW()-6&lt;=$D$3,ROW()-6,"")</f>
        <v>30</v>
      </c>
      <c r="N36" s="3">
        <f>IF(M36&lt;=$P$3,$O$3,"")</f>
        <v>1000000</v>
      </c>
      <c r="O36" s="3">
        <f t="shared" si="2"/>
        <v>5416.66666666667</v>
      </c>
      <c r="P36" s="3">
        <f>IF(M36&lt;&gt;"",$O$3*$Q$3/12,"")</f>
        <v>5416.66666666667</v>
      </c>
      <c r="Q36" s="3">
        <f t="shared" si="4"/>
        <v>0</v>
      </c>
      <c r="S36" s="2">
        <f>IF(ROW()-6&lt;=$D$3,ROW()-6,"")</f>
        <v>30</v>
      </c>
      <c r="T36" s="3">
        <f>IF(S36&lt;=$V$3,$U$3,"")</f>
        <v>1000000</v>
      </c>
      <c r="U36" s="3">
        <f>IF(S36=$V$3,SUM(V36:W36),IF(S36&lt;$V$3,0,""))</f>
        <v>0</v>
      </c>
      <c r="V36" s="3">
        <f>IF(S36=$V$3,$W$5*$W$3*$V$3/12,IF(S36&lt;$V$3,0,""))</f>
        <v>0</v>
      </c>
      <c r="W36" s="3">
        <f>IF(S36=$V$3,$W$5,IF(S36&lt;$V$3,0,""))</f>
        <v>0</v>
      </c>
    </row>
    <row r="37" spans="1:23">
      <c r="A37" s="2">
        <f>IF(ROW()-6&lt;=$D$3,ROW()-6,"")</f>
        <v>31</v>
      </c>
      <c r="B37" s="3">
        <f t="shared" si="3"/>
        <v>875000.000000001</v>
      </c>
      <c r="C37" s="3">
        <f t="shared" si="0"/>
        <v>8906.25000000001</v>
      </c>
      <c r="D37" s="3">
        <f>IF(A37="","",B37*$E$3/12)</f>
        <v>4739.58333333334</v>
      </c>
      <c r="E37" s="3">
        <f>IF(A37="","",$C$3/$D$3)</f>
        <v>4166.66666666667</v>
      </c>
      <c r="G37" s="2">
        <f>IF(ROW()-6&lt;=$D$3,ROW()-6,"")</f>
        <v>31</v>
      </c>
      <c r="H37" s="3">
        <f t="shared" si="5"/>
        <v>933771.479871394</v>
      </c>
      <c r="I37" s="3">
        <f>IF(G37="","",$I$3*(($K$3/12)*(1+$K$3/12)^$J$3)/((1+$K$3/12)^$J$3-1))</f>
        <v>7455.731355151</v>
      </c>
      <c r="J37" s="3">
        <f>IF(G37="","",H37*$K$3/12)</f>
        <v>5057.92884930339</v>
      </c>
      <c r="K37" s="3">
        <f t="shared" si="1"/>
        <v>2397.80250584761</v>
      </c>
      <c r="M37" s="2">
        <f>IF(ROW()-6&lt;=$D$3,ROW()-6,"")</f>
        <v>31</v>
      </c>
      <c r="N37" s="3">
        <f>IF(M37&lt;=$P$3,$O$3,"")</f>
        <v>1000000</v>
      </c>
      <c r="O37" s="3">
        <f t="shared" si="2"/>
        <v>5416.66666666667</v>
      </c>
      <c r="P37" s="3">
        <f>IF(M37&lt;&gt;"",$O$3*$Q$3/12,"")</f>
        <v>5416.66666666667</v>
      </c>
      <c r="Q37" s="3">
        <f t="shared" si="4"/>
        <v>0</v>
      </c>
      <c r="S37" s="2">
        <f>IF(ROW()-6&lt;=$D$3,ROW()-6,"")</f>
        <v>31</v>
      </c>
      <c r="T37" s="3">
        <f>IF(S37&lt;=$V$3,$U$3,"")</f>
        <v>1000000</v>
      </c>
      <c r="U37" s="3">
        <f>IF(S37=$V$3,SUM(V37:W37),IF(S37&lt;$V$3,0,""))</f>
        <v>0</v>
      </c>
      <c r="V37" s="3">
        <f>IF(S37=$V$3,$W$5*$W$3*$V$3/12,IF(S37&lt;$V$3,0,""))</f>
        <v>0</v>
      </c>
      <c r="W37" s="3">
        <f>IF(S37=$V$3,$W$5,IF(S37&lt;$V$3,0,""))</f>
        <v>0</v>
      </c>
    </row>
    <row r="38" spans="1:23">
      <c r="A38" s="2">
        <f>IF(ROW()-6&lt;=$D$3,ROW()-6,"")</f>
        <v>32</v>
      </c>
      <c r="B38" s="3">
        <f t="shared" si="3"/>
        <v>870833.333333335</v>
      </c>
      <c r="C38" s="3">
        <f t="shared" si="0"/>
        <v>8883.68055555556</v>
      </c>
      <c r="D38" s="3">
        <f>IF(A38="","",B38*$E$3/12)</f>
        <v>4717.0138888889</v>
      </c>
      <c r="E38" s="3">
        <f>IF(A38="","",$C$3/$D$3)</f>
        <v>4166.66666666667</v>
      </c>
      <c r="G38" s="2">
        <f>IF(ROW()-6&lt;=$D$3,ROW()-6,"")</f>
        <v>32</v>
      </c>
      <c r="H38" s="3">
        <f t="shared" si="5"/>
        <v>931373.677365547</v>
      </c>
      <c r="I38" s="3">
        <f>IF(G38="","",$I$3*(($K$3/12)*(1+$K$3/12)^$J$3)/((1+$K$3/12)^$J$3-1))</f>
        <v>7455.731355151</v>
      </c>
      <c r="J38" s="3">
        <f>IF(G38="","",H38*$K$3/12)</f>
        <v>5044.94075239671</v>
      </c>
      <c r="K38" s="3">
        <f t="shared" si="1"/>
        <v>2410.79060275429</v>
      </c>
      <c r="M38" s="2">
        <f>IF(ROW()-6&lt;=$D$3,ROW()-6,"")</f>
        <v>32</v>
      </c>
      <c r="N38" s="3">
        <f>IF(M38&lt;=$P$3,$O$3,"")</f>
        <v>1000000</v>
      </c>
      <c r="O38" s="3">
        <f t="shared" si="2"/>
        <v>5416.66666666667</v>
      </c>
      <c r="P38" s="3">
        <f>IF(M38&lt;&gt;"",$O$3*$Q$3/12,"")</f>
        <v>5416.66666666667</v>
      </c>
      <c r="Q38" s="3">
        <f t="shared" si="4"/>
        <v>0</v>
      </c>
      <c r="S38" s="2">
        <f>IF(ROW()-6&lt;=$D$3,ROW()-6,"")</f>
        <v>32</v>
      </c>
      <c r="T38" s="3">
        <f>IF(S38&lt;=$V$3,$U$3,"")</f>
        <v>1000000</v>
      </c>
      <c r="U38" s="3">
        <f>IF(S38=$V$3,SUM(V38:W38),IF(S38&lt;$V$3,0,""))</f>
        <v>0</v>
      </c>
      <c r="V38" s="3">
        <f>IF(S38=$V$3,$W$5*$W$3*$V$3/12,IF(S38&lt;$V$3,0,""))</f>
        <v>0</v>
      </c>
      <c r="W38" s="3">
        <f>IF(S38=$V$3,$W$5,IF(S38&lt;$V$3,0,""))</f>
        <v>0</v>
      </c>
    </row>
    <row r="39" spans="1:23">
      <c r="A39" s="2">
        <f>IF(ROW()-6&lt;=$D$3,ROW()-6,"")</f>
        <v>33</v>
      </c>
      <c r="B39" s="3">
        <f t="shared" si="3"/>
        <v>866666.666666668</v>
      </c>
      <c r="C39" s="3">
        <f t="shared" si="0"/>
        <v>8861.11111111112</v>
      </c>
      <c r="D39" s="3">
        <f>IF(A39="","",B39*$E$3/12)</f>
        <v>4694.44444444445</v>
      </c>
      <c r="E39" s="3">
        <f>IF(A39="","",$C$3/$D$3)</f>
        <v>4166.66666666667</v>
      </c>
      <c r="G39" s="2">
        <f>IF(ROW()-6&lt;=$D$3,ROW()-6,"")</f>
        <v>33</v>
      </c>
      <c r="H39" s="3">
        <f t="shared" si="5"/>
        <v>928962.886762792</v>
      </c>
      <c r="I39" s="3">
        <f>IF(G39="","",$I$3*(($K$3/12)*(1+$K$3/12)^$J$3)/((1+$K$3/12)^$J$3-1))</f>
        <v>7455.731355151</v>
      </c>
      <c r="J39" s="3">
        <f>IF(G39="","",H39*$K$3/12)</f>
        <v>5031.88230329846</v>
      </c>
      <c r="K39" s="3">
        <f t="shared" si="1"/>
        <v>2423.84905185254</v>
      </c>
      <c r="M39" s="2">
        <f>IF(ROW()-6&lt;=$D$3,ROW()-6,"")</f>
        <v>33</v>
      </c>
      <c r="N39" s="3">
        <f>IF(M39&lt;=$P$3,$O$3,"")</f>
        <v>1000000</v>
      </c>
      <c r="O39" s="3">
        <f t="shared" si="2"/>
        <v>5416.66666666667</v>
      </c>
      <c r="P39" s="3">
        <f>IF(M39&lt;&gt;"",$O$3*$Q$3/12,"")</f>
        <v>5416.66666666667</v>
      </c>
      <c r="Q39" s="3">
        <f t="shared" si="4"/>
        <v>0</v>
      </c>
      <c r="S39" s="2">
        <f>IF(ROW()-6&lt;=$D$3,ROW()-6,"")</f>
        <v>33</v>
      </c>
      <c r="T39" s="3">
        <f>IF(S39&lt;=$V$3,$U$3,"")</f>
        <v>1000000</v>
      </c>
      <c r="U39" s="3">
        <f>IF(S39=$V$3,SUM(V39:W39),IF(S39&lt;$V$3,0,""))</f>
        <v>0</v>
      </c>
      <c r="V39" s="3">
        <f>IF(S39=$V$3,$W$5*$W$3*$V$3/12,IF(S39&lt;$V$3,0,""))</f>
        <v>0</v>
      </c>
      <c r="W39" s="3">
        <f>IF(S39=$V$3,$W$5,IF(S39&lt;$V$3,0,""))</f>
        <v>0</v>
      </c>
    </row>
    <row r="40" spans="1:23">
      <c r="A40" s="2">
        <f>IF(ROW()-6&lt;=$D$3,ROW()-6,"")</f>
        <v>34</v>
      </c>
      <c r="B40" s="3">
        <f t="shared" si="3"/>
        <v>862500.000000001</v>
      </c>
      <c r="C40" s="3">
        <f t="shared" si="0"/>
        <v>8838.54166666668</v>
      </c>
      <c r="D40" s="3">
        <f>IF(A40="","",B40*$E$3/12)</f>
        <v>4671.87500000001</v>
      </c>
      <c r="E40" s="3">
        <f>IF(A40="","",$C$3/$D$3)</f>
        <v>4166.66666666667</v>
      </c>
      <c r="G40" s="2">
        <f>IF(ROW()-6&lt;=$D$3,ROW()-6,"")</f>
        <v>34</v>
      </c>
      <c r="H40" s="3">
        <f t="shared" si="5"/>
        <v>926539.03771094</v>
      </c>
      <c r="I40" s="3">
        <f>IF(G40="","",$I$3*(($K$3/12)*(1+$K$3/12)^$J$3)/((1+$K$3/12)^$J$3-1))</f>
        <v>7455.731355151</v>
      </c>
      <c r="J40" s="3">
        <f>IF(G40="","",H40*$K$3/12)</f>
        <v>5018.75312093426</v>
      </c>
      <c r="K40" s="3">
        <f t="shared" si="1"/>
        <v>2436.97823421674</v>
      </c>
      <c r="M40" s="2">
        <f>IF(ROW()-6&lt;=$D$3,ROW()-6,"")</f>
        <v>34</v>
      </c>
      <c r="N40" s="3">
        <f>IF(M40&lt;=$P$3,$O$3,"")</f>
        <v>1000000</v>
      </c>
      <c r="O40" s="3">
        <f t="shared" si="2"/>
        <v>5416.66666666667</v>
      </c>
      <c r="P40" s="3">
        <f>IF(M40&lt;&gt;"",$O$3*$Q$3/12,"")</f>
        <v>5416.66666666667</v>
      </c>
      <c r="Q40" s="3">
        <f t="shared" ref="Q40:Q71" si="6">IF(M40=$P$3,$Q$5,IF(M40&lt;$P$3,0,""))</f>
        <v>0</v>
      </c>
      <c r="S40" s="2">
        <f>IF(ROW()-6&lt;=$D$3,ROW()-6,"")</f>
        <v>34</v>
      </c>
      <c r="T40" s="3">
        <f>IF(S40&lt;=$V$3,$U$3,"")</f>
        <v>1000000</v>
      </c>
      <c r="U40" s="3">
        <f>IF(S40=$V$3,SUM(V40:W40),IF(S40&lt;$V$3,0,""))</f>
        <v>0</v>
      </c>
      <c r="V40" s="3">
        <f>IF(S40=$V$3,$W$5*$W$3*$V$3/12,IF(S40&lt;$V$3,0,""))</f>
        <v>0</v>
      </c>
      <c r="W40" s="3">
        <f>IF(S40=$V$3,$W$5,IF(S40&lt;$V$3,0,""))</f>
        <v>0</v>
      </c>
    </row>
    <row r="41" spans="1:23">
      <c r="A41" s="2">
        <f>IF(ROW()-6&lt;=$D$3,ROW()-6,"")</f>
        <v>35</v>
      </c>
      <c r="B41" s="3">
        <f t="shared" si="3"/>
        <v>858333.333333335</v>
      </c>
      <c r="C41" s="3">
        <f t="shared" si="0"/>
        <v>8815.97222222223</v>
      </c>
      <c r="D41" s="3">
        <f>IF(A41="","",B41*$E$3/12)</f>
        <v>4649.30555555556</v>
      </c>
      <c r="E41" s="3">
        <f>IF(A41="","",$C$3/$D$3)</f>
        <v>4166.66666666667</v>
      </c>
      <c r="G41" s="2">
        <f>IF(ROW()-6&lt;=$D$3,ROW()-6,"")</f>
        <v>35</v>
      </c>
      <c r="H41" s="3">
        <f t="shared" si="5"/>
        <v>924102.059476723</v>
      </c>
      <c r="I41" s="3">
        <f>IF(G41="","",$I$3*(($K$3/12)*(1+$K$3/12)^$J$3)/((1+$K$3/12)^$J$3-1))</f>
        <v>7455.731355151</v>
      </c>
      <c r="J41" s="3">
        <f>IF(G41="","",H41*$K$3/12)</f>
        <v>5005.55282216558</v>
      </c>
      <c r="K41" s="3">
        <f t="shared" si="1"/>
        <v>2450.17853298542</v>
      </c>
      <c r="M41" s="2">
        <f>IF(ROW()-6&lt;=$D$3,ROW()-6,"")</f>
        <v>35</v>
      </c>
      <c r="N41" s="3">
        <f>IF(M41&lt;=$P$3,$O$3,"")</f>
        <v>1000000</v>
      </c>
      <c r="O41" s="3">
        <f t="shared" si="2"/>
        <v>5416.66666666667</v>
      </c>
      <c r="P41" s="3">
        <f>IF(M41&lt;&gt;"",$O$3*$Q$3/12,"")</f>
        <v>5416.66666666667</v>
      </c>
      <c r="Q41" s="3">
        <f t="shared" si="6"/>
        <v>0</v>
      </c>
      <c r="S41" s="2">
        <f>IF(ROW()-6&lt;=$D$3,ROW()-6,"")</f>
        <v>35</v>
      </c>
      <c r="T41" s="3">
        <f>IF(S41&lt;=$V$3,$U$3,"")</f>
        <v>1000000</v>
      </c>
      <c r="U41" s="3">
        <f>IF(S41=$V$3,SUM(V41:W41),IF(S41&lt;$V$3,0,""))</f>
        <v>0</v>
      </c>
      <c r="V41" s="3">
        <f>IF(S41=$V$3,$W$5*$W$3*$V$3/12,IF(S41&lt;$V$3,0,""))</f>
        <v>0</v>
      </c>
      <c r="W41" s="3">
        <f>IF(S41=$V$3,$W$5,IF(S41&lt;$V$3,0,""))</f>
        <v>0</v>
      </c>
    </row>
    <row r="42" spans="1:23">
      <c r="A42" s="2">
        <f>IF(ROW()-6&lt;=$D$3,ROW()-6,"")</f>
        <v>36</v>
      </c>
      <c r="B42" s="3">
        <f t="shared" si="3"/>
        <v>854166.666666668</v>
      </c>
      <c r="C42" s="3">
        <f t="shared" si="0"/>
        <v>8793.40277777778</v>
      </c>
      <c r="D42" s="3">
        <f>IF(A42="","",B42*$E$3/12)</f>
        <v>4626.73611111112</v>
      </c>
      <c r="E42" s="3">
        <f>IF(A42="","",$C$3/$D$3)</f>
        <v>4166.66666666667</v>
      </c>
      <c r="G42" s="2">
        <f>IF(ROW()-6&lt;=$D$3,ROW()-6,"")</f>
        <v>36</v>
      </c>
      <c r="H42" s="3">
        <f t="shared" si="5"/>
        <v>921651.880943738</v>
      </c>
      <c r="I42" s="3">
        <f>IF(G42="","",$I$3*(($K$3/12)*(1+$K$3/12)^$J$3)/((1+$K$3/12)^$J$3-1))</f>
        <v>7455.731355151</v>
      </c>
      <c r="J42" s="3">
        <f>IF(G42="","",H42*$K$3/12)</f>
        <v>4992.28102177858</v>
      </c>
      <c r="K42" s="3">
        <f t="shared" si="1"/>
        <v>2463.45033337242</v>
      </c>
      <c r="M42" s="2">
        <f>IF(ROW()-6&lt;=$D$3,ROW()-6,"")</f>
        <v>36</v>
      </c>
      <c r="N42" s="3">
        <f>IF(M42&lt;=$P$3,$O$3,"")</f>
        <v>1000000</v>
      </c>
      <c r="O42" s="3">
        <f t="shared" si="2"/>
        <v>5416.66666666667</v>
      </c>
      <c r="P42" s="3">
        <f>IF(M42&lt;&gt;"",$O$3*$Q$3/12,"")</f>
        <v>5416.66666666667</v>
      </c>
      <c r="Q42" s="3">
        <f t="shared" si="6"/>
        <v>0</v>
      </c>
      <c r="S42" s="2">
        <f>IF(ROW()-6&lt;=$D$3,ROW()-6,"")</f>
        <v>36</v>
      </c>
      <c r="T42" s="3">
        <f>IF(S42&lt;=$V$3,$U$3,"")</f>
        <v>1000000</v>
      </c>
      <c r="U42" s="3">
        <f>IF(S42=$V$3,SUM(V42:W42),IF(S42&lt;$V$3,0,""))</f>
        <v>0</v>
      </c>
      <c r="V42" s="3">
        <f>IF(S42=$V$3,$W$5*$W$3*$V$3/12,IF(S42&lt;$V$3,0,""))</f>
        <v>0</v>
      </c>
      <c r="W42" s="3">
        <f>IF(S42=$V$3,$W$5,IF(S42&lt;$V$3,0,""))</f>
        <v>0</v>
      </c>
    </row>
    <row r="43" spans="1:23">
      <c r="A43" s="2">
        <f>IF(ROW()-6&lt;=$D$3,ROW()-6,"")</f>
        <v>37</v>
      </c>
      <c r="B43" s="3">
        <f t="shared" si="3"/>
        <v>850000.000000001</v>
      </c>
      <c r="C43" s="3">
        <f t="shared" si="0"/>
        <v>8770.83333333334</v>
      </c>
      <c r="D43" s="3">
        <f>IF(A43="","",B43*$E$3/12)</f>
        <v>4604.16666666667</v>
      </c>
      <c r="E43" s="3">
        <f>IF(A43="","",$C$3/$D$3)</f>
        <v>4166.66666666667</v>
      </c>
      <c r="G43" s="2">
        <f>IF(ROW()-6&lt;=$D$3,ROW()-6,"")</f>
        <v>37</v>
      </c>
      <c r="H43" s="3">
        <f t="shared" si="5"/>
        <v>919188.430610365</v>
      </c>
      <c r="I43" s="3">
        <f>IF(G43="","",$I$3*(($K$3/12)*(1+$K$3/12)^$J$3)/((1+$K$3/12)^$J$3-1))</f>
        <v>7455.731355151</v>
      </c>
      <c r="J43" s="3">
        <f>IF(G43="","",H43*$K$3/12)</f>
        <v>4978.93733247281</v>
      </c>
      <c r="K43" s="3">
        <f t="shared" si="1"/>
        <v>2476.79402267819</v>
      </c>
      <c r="M43" s="2">
        <f>IF(ROW()-6&lt;=$D$3,ROW()-6,"")</f>
        <v>37</v>
      </c>
      <c r="N43" s="3">
        <f>IF(M43&lt;=$P$3,$O$3,"")</f>
        <v>1000000</v>
      </c>
      <c r="O43" s="3">
        <f t="shared" si="2"/>
        <v>5416.66666666667</v>
      </c>
      <c r="P43" s="3">
        <f>IF(M43&lt;&gt;"",$O$3*$Q$3/12,"")</f>
        <v>5416.66666666667</v>
      </c>
      <c r="Q43" s="3">
        <f t="shared" si="6"/>
        <v>0</v>
      </c>
      <c r="S43" s="2">
        <f>IF(ROW()-6&lt;=$D$3,ROW()-6,"")</f>
        <v>37</v>
      </c>
      <c r="T43" s="3">
        <f>IF(S43&lt;=$V$3,$U$3,"")</f>
        <v>1000000</v>
      </c>
      <c r="U43" s="3">
        <f>IF(S43=$V$3,SUM(V43:W43),IF(S43&lt;$V$3,0,""))</f>
        <v>0</v>
      </c>
      <c r="V43" s="3">
        <f>IF(S43=$V$3,$W$5*$W$3*$V$3/12,IF(S43&lt;$V$3,0,""))</f>
        <v>0</v>
      </c>
      <c r="W43" s="3">
        <f>IF(S43=$V$3,$W$5,IF(S43&lt;$V$3,0,""))</f>
        <v>0</v>
      </c>
    </row>
    <row r="44" spans="1:23">
      <c r="A44" s="2">
        <f>IF(ROW()-6&lt;=$D$3,ROW()-6,"")</f>
        <v>38</v>
      </c>
      <c r="B44" s="3">
        <f t="shared" si="3"/>
        <v>845833.333333335</v>
      </c>
      <c r="C44" s="3">
        <f t="shared" si="0"/>
        <v>8748.2638888889</v>
      </c>
      <c r="D44" s="3">
        <f>IF(A44="","",B44*$E$3/12)</f>
        <v>4581.59722222223</v>
      </c>
      <c r="E44" s="3">
        <f>IF(A44="","",$C$3/$D$3)</f>
        <v>4166.66666666667</v>
      </c>
      <c r="G44" s="2">
        <f>IF(ROW()-6&lt;=$D$3,ROW()-6,"")</f>
        <v>38</v>
      </c>
      <c r="H44" s="3">
        <f t="shared" si="5"/>
        <v>916711.636587687</v>
      </c>
      <c r="I44" s="3">
        <f>IF(G44="","",$I$3*(($K$3/12)*(1+$K$3/12)^$J$3)/((1+$K$3/12)^$J$3-1))</f>
        <v>7455.731355151</v>
      </c>
      <c r="J44" s="3">
        <f>IF(G44="","",H44*$K$3/12)</f>
        <v>4965.52136484997</v>
      </c>
      <c r="K44" s="3">
        <f t="shared" si="1"/>
        <v>2490.20999030103</v>
      </c>
      <c r="M44" s="2">
        <f>IF(ROW()-6&lt;=$D$3,ROW()-6,"")</f>
        <v>38</v>
      </c>
      <c r="N44" s="3">
        <f>IF(M44&lt;=$P$3,$O$3,"")</f>
        <v>1000000</v>
      </c>
      <c r="O44" s="3">
        <f t="shared" si="2"/>
        <v>5416.66666666667</v>
      </c>
      <c r="P44" s="3">
        <f>IF(M44&lt;&gt;"",$O$3*$Q$3/12,"")</f>
        <v>5416.66666666667</v>
      </c>
      <c r="Q44" s="3">
        <f t="shared" si="6"/>
        <v>0</v>
      </c>
      <c r="S44" s="2">
        <f>IF(ROW()-6&lt;=$D$3,ROW()-6,"")</f>
        <v>38</v>
      </c>
      <c r="T44" s="3">
        <f>IF(S44&lt;=$V$3,$U$3,"")</f>
        <v>1000000</v>
      </c>
      <c r="U44" s="3">
        <f>IF(S44=$V$3,SUM(V44:W44),IF(S44&lt;$V$3,0,""))</f>
        <v>0</v>
      </c>
      <c r="V44" s="3">
        <f>IF(S44=$V$3,$W$5*$W$3*$V$3/12,IF(S44&lt;$V$3,0,""))</f>
        <v>0</v>
      </c>
      <c r="W44" s="3">
        <f>IF(S44=$V$3,$W$5,IF(S44&lt;$V$3,0,""))</f>
        <v>0</v>
      </c>
    </row>
    <row r="45" spans="1:23">
      <c r="A45" s="2">
        <f>IF(ROW()-6&lt;=$D$3,ROW()-6,"")</f>
        <v>39</v>
      </c>
      <c r="B45" s="3">
        <f t="shared" si="3"/>
        <v>841666.666666668</v>
      </c>
      <c r="C45" s="3">
        <f t="shared" si="0"/>
        <v>8725.69444444445</v>
      </c>
      <c r="D45" s="3">
        <f>IF(A45="","",B45*$E$3/12)</f>
        <v>4559.02777777779</v>
      </c>
      <c r="E45" s="3">
        <f>IF(A45="","",$C$3/$D$3)</f>
        <v>4166.66666666667</v>
      </c>
      <c r="G45" s="2">
        <f>IF(ROW()-6&lt;=$D$3,ROW()-6,"")</f>
        <v>39</v>
      </c>
      <c r="H45" s="3">
        <f t="shared" si="5"/>
        <v>914221.426597386</v>
      </c>
      <c r="I45" s="3">
        <f>IF(G45="","",$I$3*(($K$3/12)*(1+$K$3/12)^$J$3)/((1+$K$3/12)^$J$3-1))</f>
        <v>7455.731355151</v>
      </c>
      <c r="J45" s="3">
        <f>IF(G45="","",H45*$K$3/12)</f>
        <v>4952.03272740251</v>
      </c>
      <c r="K45" s="3">
        <f t="shared" si="1"/>
        <v>2503.69862774849</v>
      </c>
      <c r="M45" s="2">
        <f>IF(ROW()-6&lt;=$D$3,ROW()-6,"")</f>
        <v>39</v>
      </c>
      <c r="N45" s="3">
        <f>IF(M45&lt;=$P$3,$O$3,"")</f>
        <v>1000000</v>
      </c>
      <c r="O45" s="3">
        <f t="shared" si="2"/>
        <v>5416.66666666667</v>
      </c>
      <c r="P45" s="3">
        <f>IF(M45&lt;&gt;"",$O$3*$Q$3/12,"")</f>
        <v>5416.66666666667</v>
      </c>
      <c r="Q45" s="3">
        <f t="shared" si="6"/>
        <v>0</v>
      </c>
      <c r="S45" s="2">
        <f>IF(ROW()-6&lt;=$D$3,ROW()-6,"")</f>
        <v>39</v>
      </c>
      <c r="T45" s="3">
        <f>IF(S45&lt;=$V$3,$U$3,"")</f>
        <v>1000000</v>
      </c>
      <c r="U45" s="3">
        <f>IF(S45=$V$3,SUM(V45:W45),IF(S45&lt;$V$3,0,""))</f>
        <v>0</v>
      </c>
      <c r="V45" s="3">
        <f>IF(S45=$V$3,$W$5*$W$3*$V$3/12,IF(S45&lt;$V$3,0,""))</f>
        <v>0</v>
      </c>
      <c r="W45" s="3">
        <f>IF(S45=$V$3,$W$5,IF(S45&lt;$V$3,0,""))</f>
        <v>0</v>
      </c>
    </row>
    <row r="46" spans="1:23">
      <c r="A46" s="2">
        <f>IF(ROW()-6&lt;=$D$3,ROW()-6,"")</f>
        <v>40</v>
      </c>
      <c r="B46" s="3">
        <f t="shared" si="3"/>
        <v>837500.000000002</v>
      </c>
      <c r="C46" s="3">
        <f t="shared" si="0"/>
        <v>8703.12500000001</v>
      </c>
      <c r="D46" s="3">
        <f>IF(A46="","",B46*$E$3/12)</f>
        <v>4536.45833333334</v>
      </c>
      <c r="E46" s="3">
        <f>IF(A46="","",$C$3/$D$3)</f>
        <v>4166.66666666667</v>
      </c>
      <c r="G46" s="2">
        <f>IF(ROW()-6&lt;=$D$3,ROW()-6,"")</f>
        <v>40</v>
      </c>
      <c r="H46" s="3">
        <f t="shared" si="5"/>
        <v>911717.727969637</v>
      </c>
      <c r="I46" s="3">
        <f>IF(G46="","",$I$3*(($K$3/12)*(1+$K$3/12)^$J$3)/((1+$K$3/12)^$J$3-1))</f>
        <v>7455.731355151</v>
      </c>
      <c r="J46" s="3">
        <f>IF(G46="","",H46*$K$3/12)</f>
        <v>4938.4710265022</v>
      </c>
      <c r="K46" s="3">
        <f t="shared" si="1"/>
        <v>2517.2603286488</v>
      </c>
      <c r="M46" s="2">
        <f>IF(ROW()-6&lt;=$D$3,ROW()-6,"")</f>
        <v>40</v>
      </c>
      <c r="N46" s="3">
        <f>IF(M46&lt;=$P$3,$O$3,"")</f>
        <v>1000000</v>
      </c>
      <c r="O46" s="3">
        <f t="shared" si="2"/>
        <v>5416.66666666667</v>
      </c>
      <c r="P46" s="3">
        <f>IF(M46&lt;&gt;"",$O$3*$Q$3/12,"")</f>
        <v>5416.66666666667</v>
      </c>
      <c r="Q46" s="3">
        <f t="shared" si="6"/>
        <v>0</v>
      </c>
      <c r="S46" s="2">
        <f>IF(ROW()-6&lt;=$D$3,ROW()-6,"")</f>
        <v>40</v>
      </c>
      <c r="T46" s="3">
        <f>IF(S46&lt;=$V$3,$U$3,"")</f>
        <v>1000000</v>
      </c>
      <c r="U46" s="3">
        <f>IF(S46=$V$3,SUM(V46:W46),IF(S46&lt;$V$3,0,""))</f>
        <v>0</v>
      </c>
      <c r="V46" s="3">
        <f>IF(S46=$V$3,$W$5*$W$3*$V$3/12,IF(S46&lt;$V$3,0,""))</f>
        <v>0</v>
      </c>
      <c r="W46" s="3">
        <f>IF(S46=$V$3,$W$5,IF(S46&lt;$V$3,0,""))</f>
        <v>0</v>
      </c>
    </row>
    <row r="47" spans="1:23">
      <c r="A47" s="2">
        <f>IF(ROW()-6&lt;=$D$3,ROW()-6,"")</f>
        <v>41</v>
      </c>
      <c r="B47" s="3">
        <f t="shared" si="3"/>
        <v>833333.333333335</v>
      </c>
      <c r="C47" s="3">
        <f t="shared" si="0"/>
        <v>8680.55555555556</v>
      </c>
      <c r="D47" s="3">
        <f>IF(A47="","",B47*$E$3/12)</f>
        <v>4513.8888888889</v>
      </c>
      <c r="E47" s="3">
        <f>IF(A47="","",$C$3/$D$3)</f>
        <v>4166.66666666667</v>
      </c>
      <c r="G47" s="2">
        <f>IF(ROW()-6&lt;=$D$3,ROW()-6,"")</f>
        <v>41</v>
      </c>
      <c r="H47" s="3">
        <f t="shared" si="5"/>
        <v>909200.467640989</v>
      </c>
      <c r="I47" s="3">
        <f>IF(G47="","",$I$3*(($K$3/12)*(1+$K$3/12)^$J$3)/((1+$K$3/12)^$J$3-1))</f>
        <v>7455.731355151</v>
      </c>
      <c r="J47" s="3">
        <f>IF(G47="","",H47*$K$3/12)</f>
        <v>4924.83586638869</v>
      </c>
      <c r="K47" s="3">
        <f t="shared" si="1"/>
        <v>2530.89548876231</v>
      </c>
      <c r="M47" s="2">
        <f>IF(ROW()-6&lt;=$D$3,ROW()-6,"")</f>
        <v>41</v>
      </c>
      <c r="N47" s="3">
        <f>IF(M47&lt;=$P$3,$O$3,"")</f>
        <v>1000000</v>
      </c>
      <c r="O47" s="3">
        <f t="shared" si="2"/>
        <v>5416.66666666667</v>
      </c>
      <c r="P47" s="3">
        <f>IF(M47&lt;&gt;"",$O$3*$Q$3/12,"")</f>
        <v>5416.66666666667</v>
      </c>
      <c r="Q47" s="3">
        <f t="shared" si="6"/>
        <v>0</v>
      </c>
      <c r="S47" s="2">
        <f>IF(ROW()-6&lt;=$D$3,ROW()-6,"")</f>
        <v>41</v>
      </c>
      <c r="T47" s="3">
        <f>IF(S47&lt;=$V$3,$U$3,"")</f>
        <v>1000000</v>
      </c>
      <c r="U47" s="3">
        <f>IF(S47=$V$3,SUM(V47:W47),IF(S47&lt;$V$3,0,""))</f>
        <v>0</v>
      </c>
      <c r="V47" s="3">
        <f>IF(S47=$V$3,$W$5*$W$3*$V$3/12,IF(S47&lt;$V$3,0,""))</f>
        <v>0</v>
      </c>
      <c r="W47" s="3">
        <f>IF(S47=$V$3,$W$5,IF(S47&lt;$V$3,0,""))</f>
        <v>0</v>
      </c>
    </row>
    <row r="48" spans="1:23">
      <c r="A48" s="2">
        <f>IF(ROW()-6&lt;=$D$3,ROW()-6,"")</f>
        <v>42</v>
      </c>
      <c r="B48" s="3">
        <f t="shared" si="3"/>
        <v>829166.666666668</v>
      </c>
      <c r="C48" s="3">
        <f t="shared" si="0"/>
        <v>8657.98611111112</v>
      </c>
      <c r="D48" s="3">
        <f>IF(A48="","",B48*$E$3/12)</f>
        <v>4491.31944444445</v>
      </c>
      <c r="E48" s="3">
        <f>IF(A48="","",$C$3/$D$3)</f>
        <v>4166.66666666667</v>
      </c>
      <c r="G48" s="2">
        <f>IF(ROW()-6&lt;=$D$3,ROW()-6,"")</f>
        <v>42</v>
      </c>
      <c r="H48" s="3">
        <f t="shared" si="5"/>
        <v>906669.572152226</v>
      </c>
      <c r="I48" s="3">
        <f>IF(G48="","",$I$3*(($K$3/12)*(1+$K$3/12)^$J$3)/((1+$K$3/12)^$J$3-1))</f>
        <v>7455.731355151</v>
      </c>
      <c r="J48" s="3">
        <f>IF(G48="","",H48*$K$3/12)</f>
        <v>4911.12684915789</v>
      </c>
      <c r="K48" s="3">
        <f t="shared" si="1"/>
        <v>2544.60450599311</v>
      </c>
      <c r="M48" s="2">
        <f>IF(ROW()-6&lt;=$D$3,ROW()-6,"")</f>
        <v>42</v>
      </c>
      <c r="N48" s="3">
        <f>IF(M48&lt;=$P$3,$O$3,"")</f>
        <v>1000000</v>
      </c>
      <c r="O48" s="3">
        <f t="shared" si="2"/>
        <v>5416.66666666667</v>
      </c>
      <c r="P48" s="3">
        <f>IF(M48&lt;&gt;"",$O$3*$Q$3/12,"")</f>
        <v>5416.66666666667</v>
      </c>
      <c r="Q48" s="3">
        <f t="shared" si="6"/>
        <v>0</v>
      </c>
      <c r="S48" s="2">
        <f>IF(ROW()-6&lt;=$D$3,ROW()-6,"")</f>
        <v>42</v>
      </c>
      <c r="T48" s="3">
        <f>IF(S48&lt;=$V$3,$U$3,"")</f>
        <v>1000000</v>
      </c>
      <c r="U48" s="3">
        <f>IF(S48=$V$3,SUM(V48:W48),IF(S48&lt;$V$3,0,""))</f>
        <v>0</v>
      </c>
      <c r="V48" s="3">
        <f>IF(S48=$V$3,$W$5*$W$3*$V$3/12,IF(S48&lt;$V$3,0,""))</f>
        <v>0</v>
      </c>
      <c r="W48" s="3">
        <f>IF(S48=$V$3,$W$5,IF(S48&lt;$V$3,0,""))</f>
        <v>0</v>
      </c>
    </row>
    <row r="49" spans="1:23">
      <c r="A49" s="2">
        <f>IF(ROW()-6&lt;=$D$3,ROW()-6,"")</f>
        <v>43</v>
      </c>
      <c r="B49" s="3">
        <f t="shared" si="3"/>
        <v>825000.000000002</v>
      </c>
      <c r="C49" s="3">
        <f t="shared" si="0"/>
        <v>8635.41666666668</v>
      </c>
      <c r="D49" s="3">
        <f>IF(A49="","",B49*$E$3/12)</f>
        <v>4468.75000000001</v>
      </c>
      <c r="E49" s="3">
        <f>IF(A49="","",$C$3/$D$3)</f>
        <v>4166.66666666667</v>
      </c>
      <c r="G49" s="2">
        <f>IF(ROW()-6&lt;=$D$3,ROW()-6,"")</f>
        <v>43</v>
      </c>
      <c r="H49" s="3">
        <f t="shared" si="5"/>
        <v>904124.967646233</v>
      </c>
      <c r="I49" s="3">
        <f>IF(G49="","",$I$3*(($K$3/12)*(1+$K$3/12)^$J$3)/((1+$K$3/12)^$J$3-1))</f>
        <v>7455.731355151</v>
      </c>
      <c r="J49" s="3">
        <f>IF(G49="","",H49*$K$3/12)</f>
        <v>4897.34357475043</v>
      </c>
      <c r="K49" s="3">
        <f t="shared" si="1"/>
        <v>2558.38778040057</v>
      </c>
      <c r="M49" s="2">
        <f>IF(ROW()-6&lt;=$D$3,ROW()-6,"")</f>
        <v>43</v>
      </c>
      <c r="N49" s="3">
        <f>IF(M49&lt;=$P$3,$O$3,"")</f>
        <v>1000000</v>
      </c>
      <c r="O49" s="3">
        <f t="shared" si="2"/>
        <v>5416.66666666667</v>
      </c>
      <c r="P49" s="3">
        <f>IF(M49&lt;&gt;"",$O$3*$Q$3/12,"")</f>
        <v>5416.66666666667</v>
      </c>
      <c r="Q49" s="3">
        <f t="shared" si="6"/>
        <v>0</v>
      </c>
      <c r="S49" s="2">
        <f>IF(ROW()-6&lt;=$D$3,ROW()-6,"")</f>
        <v>43</v>
      </c>
      <c r="T49" s="3">
        <f>IF(S49&lt;=$V$3,$U$3,"")</f>
        <v>1000000</v>
      </c>
      <c r="U49" s="3">
        <f>IF(S49=$V$3,SUM(V49:W49),IF(S49&lt;$V$3,0,""))</f>
        <v>0</v>
      </c>
      <c r="V49" s="3">
        <f>IF(S49=$V$3,$W$5*$W$3*$V$3/12,IF(S49&lt;$V$3,0,""))</f>
        <v>0</v>
      </c>
      <c r="W49" s="3">
        <f>IF(S49=$V$3,$W$5,IF(S49&lt;$V$3,0,""))</f>
        <v>0</v>
      </c>
    </row>
    <row r="50" spans="1:23">
      <c r="A50" s="2">
        <f>IF(ROW()-6&lt;=$D$3,ROW()-6,"")</f>
        <v>44</v>
      </c>
      <c r="B50" s="3">
        <f t="shared" si="3"/>
        <v>820833.333333335</v>
      </c>
      <c r="C50" s="3">
        <f t="shared" si="0"/>
        <v>8612.84722222223</v>
      </c>
      <c r="D50" s="3">
        <f>IF(A50="","",B50*$E$3/12)</f>
        <v>4446.18055555556</v>
      </c>
      <c r="E50" s="3">
        <f>IF(A50="","",$C$3/$D$3)</f>
        <v>4166.66666666667</v>
      </c>
      <c r="G50" s="2">
        <f>IF(ROW()-6&lt;=$D$3,ROW()-6,"")</f>
        <v>44</v>
      </c>
      <c r="H50" s="3">
        <f t="shared" si="5"/>
        <v>901566.579865833</v>
      </c>
      <c r="I50" s="3">
        <f>IF(G50="","",$I$3*(($K$3/12)*(1+$K$3/12)^$J$3)/((1+$K$3/12)^$J$3-1))</f>
        <v>7455.731355151</v>
      </c>
      <c r="J50" s="3">
        <f>IF(G50="","",H50*$K$3/12)</f>
        <v>4883.48564093993</v>
      </c>
      <c r="K50" s="3">
        <f t="shared" si="1"/>
        <v>2572.24571421107</v>
      </c>
      <c r="M50" s="2">
        <f>IF(ROW()-6&lt;=$D$3,ROW()-6,"")</f>
        <v>44</v>
      </c>
      <c r="N50" s="3">
        <f>IF(M50&lt;=$P$3,$O$3,"")</f>
        <v>1000000</v>
      </c>
      <c r="O50" s="3">
        <f t="shared" si="2"/>
        <v>5416.66666666667</v>
      </c>
      <c r="P50" s="3">
        <f>IF(M50&lt;&gt;"",$O$3*$Q$3/12,"")</f>
        <v>5416.66666666667</v>
      </c>
      <c r="Q50" s="3">
        <f t="shared" si="6"/>
        <v>0</v>
      </c>
      <c r="S50" s="2">
        <f>IF(ROW()-6&lt;=$D$3,ROW()-6,"")</f>
        <v>44</v>
      </c>
      <c r="T50" s="3">
        <f>IF(S50&lt;=$V$3,$U$3,"")</f>
        <v>1000000</v>
      </c>
      <c r="U50" s="3">
        <f>IF(S50=$V$3,SUM(V50:W50),IF(S50&lt;$V$3,0,""))</f>
        <v>0</v>
      </c>
      <c r="V50" s="3">
        <f>IF(S50=$V$3,$W$5*$W$3*$V$3/12,IF(S50&lt;$V$3,0,""))</f>
        <v>0</v>
      </c>
      <c r="W50" s="3">
        <f>IF(S50=$V$3,$W$5,IF(S50&lt;$V$3,0,""))</f>
        <v>0</v>
      </c>
    </row>
    <row r="51" spans="1:23">
      <c r="A51" s="2">
        <f>IF(ROW()-6&lt;=$D$3,ROW()-6,"")</f>
        <v>45</v>
      </c>
      <c r="B51" s="3">
        <f t="shared" si="3"/>
        <v>816666.666666668</v>
      </c>
      <c r="C51" s="3">
        <f t="shared" si="0"/>
        <v>8590.27777777779</v>
      </c>
      <c r="D51" s="3">
        <f>IF(A51="","",B51*$E$3/12)</f>
        <v>4423.61111111112</v>
      </c>
      <c r="E51" s="3">
        <f>IF(A51="","",$C$3/$D$3)</f>
        <v>4166.66666666667</v>
      </c>
      <c r="G51" s="2">
        <f>IF(ROW()-6&lt;=$D$3,ROW()-6,"")</f>
        <v>45</v>
      </c>
      <c r="H51" s="3">
        <f t="shared" si="5"/>
        <v>898994.334151622</v>
      </c>
      <c r="I51" s="3">
        <f>IF(G51="","",$I$3*(($K$3/12)*(1+$K$3/12)^$J$3)/((1+$K$3/12)^$J$3-1))</f>
        <v>7455.731355151</v>
      </c>
      <c r="J51" s="3">
        <f>IF(G51="","",H51*$K$3/12)</f>
        <v>4869.55264332128</v>
      </c>
      <c r="K51" s="3">
        <f t="shared" si="1"/>
        <v>2586.17871182972</v>
      </c>
      <c r="M51" s="2">
        <f>IF(ROW()-6&lt;=$D$3,ROW()-6,"")</f>
        <v>45</v>
      </c>
      <c r="N51" s="3">
        <f>IF(M51&lt;=$P$3,$O$3,"")</f>
        <v>1000000</v>
      </c>
      <c r="O51" s="3">
        <f t="shared" si="2"/>
        <v>5416.66666666667</v>
      </c>
      <c r="P51" s="3">
        <f>IF(M51&lt;&gt;"",$O$3*$Q$3/12,"")</f>
        <v>5416.66666666667</v>
      </c>
      <c r="Q51" s="3">
        <f t="shared" si="6"/>
        <v>0</v>
      </c>
      <c r="S51" s="2">
        <f>IF(ROW()-6&lt;=$D$3,ROW()-6,"")</f>
        <v>45</v>
      </c>
      <c r="T51" s="3">
        <f>IF(S51&lt;=$V$3,$U$3,"")</f>
        <v>1000000</v>
      </c>
      <c r="U51" s="3">
        <f>IF(S51=$V$3,SUM(V51:W51),IF(S51&lt;$V$3,0,""))</f>
        <v>0</v>
      </c>
      <c r="V51" s="3">
        <f>IF(S51=$V$3,$W$5*$W$3*$V$3/12,IF(S51&lt;$V$3,0,""))</f>
        <v>0</v>
      </c>
      <c r="W51" s="3">
        <f>IF(S51=$V$3,$W$5,IF(S51&lt;$V$3,0,""))</f>
        <v>0</v>
      </c>
    </row>
    <row r="52" spans="1:23">
      <c r="A52" s="2">
        <f>IF(ROW()-6&lt;=$D$3,ROW()-6,"")</f>
        <v>46</v>
      </c>
      <c r="B52" s="3">
        <f t="shared" si="3"/>
        <v>812500.000000002</v>
      </c>
      <c r="C52" s="3">
        <f t="shared" si="0"/>
        <v>8567.70833333334</v>
      </c>
      <c r="D52" s="3">
        <f>IF(A52="","",B52*$E$3/12)</f>
        <v>4401.04166666668</v>
      </c>
      <c r="E52" s="3">
        <f>IF(A52="","",$C$3/$D$3)</f>
        <v>4166.66666666667</v>
      </c>
      <c r="G52" s="2">
        <f>IF(ROW()-6&lt;=$D$3,ROW()-6,"")</f>
        <v>46</v>
      </c>
      <c r="H52" s="3">
        <f t="shared" si="5"/>
        <v>896408.155439792</v>
      </c>
      <c r="I52" s="3">
        <f>IF(G52="","",$I$3*(($K$3/12)*(1+$K$3/12)^$J$3)/((1+$K$3/12)^$J$3-1))</f>
        <v>7455.731355151</v>
      </c>
      <c r="J52" s="3">
        <f>IF(G52="","",H52*$K$3/12)</f>
        <v>4855.54417529887</v>
      </c>
      <c r="K52" s="3">
        <f t="shared" si="1"/>
        <v>2600.18717985213</v>
      </c>
      <c r="M52" s="2">
        <f>IF(ROW()-6&lt;=$D$3,ROW()-6,"")</f>
        <v>46</v>
      </c>
      <c r="N52" s="3">
        <f>IF(M52&lt;=$P$3,$O$3,"")</f>
        <v>1000000</v>
      </c>
      <c r="O52" s="3">
        <f t="shared" si="2"/>
        <v>5416.66666666667</v>
      </c>
      <c r="P52" s="3">
        <f>IF(M52&lt;&gt;"",$O$3*$Q$3/12,"")</f>
        <v>5416.66666666667</v>
      </c>
      <c r="Q52" s="3">
        <f t="shared" si="6"/>
        <v>0</v>
      </c>
      <c r="S52" s="2">
        <f>IF(ROW()-6&lt;=$D$3,ROW()-6,"")</f>
        <v>46</v>
      </c>
      <c r="T52" s="3">
        <f>IF(S52&lt;=$V$3,$U$3,"")</f>
        <v>1000000</v>
      </c>
      <c r="U52" s="3">
        <f>IF(S52=$V$3,SUM(V52:W52),IF(S52&lt;$V$3,0,""))</f>
        <v>0</v>
      </c>
      <c r="V52" s="3">
        <f>IF(S52=$V$3,$W$5*$W$3*$V$3/12,IF(S52&lt;$V$3,0,""))</f>
        <v>0</v>
      </c>
      <c r="W52" s="3">
        <f>IF(S52=$V$3,$W$5,IF(S52&lt;$V$3,0,""))</f>
        <v>0</v>
      </c>
    </row>
    <row r="53" spans="1:23">
      <c r="A53" s="2">
        <f>IF(ROW()-6&lt;=$D$3,ROW()-6,"")</f>
        <v>47</v>
      </c>
      <c r="B53" s="3">
        <f t="shared" si="3"/>
        <v>808333.333333335</v>
      </c>
      <c r="C53" s="3">
        <f t="shared" si="0"/>
        <v>8545.1388888889</v>
      </c>
      <c r="D53" s="3">
        <f>IF(A53="","",B53*$E$3/12)</f>
        <v>4378.47222222223</v>
      </c>
      <c r="E53" s="3">
        <f>IF(A53="","",$C$3/$D$3)</f>
        <v>4166.66666666667</v>
      </c>
      <c r="G53" s="2">
        <f>IF(ROW()-6&lt;=$D$3,ROW()-6,"")</f>
        <v>47</v>
      </c>
      <c r="H53" s="3">
        <f t="shared" si="5"/>
        <v>893807.96825994</v>
      </c>
      <c r="I53" s="3">
        <f>IF(G53="","",$I$3*(($K$3/12)*(1+$K$3/12)^$J$3)/((1+$K$3/12)^$J$3-1))</f>
        <v>7455.731355151</v>
      </c>
      <c r="J53" s="3">
        <f>IF(G53="","",H53*$K$3/12)</f>
        <v>4841.45982807467</v>
      </c>
      <c r="K53" s="3">
        <f t="shared" si="1"/>
        <v>2614.27152707633</v>
      </c>
      <c r="M53" s="2">
        <f>IF(ROW()-6&lt;=$D$3,ROW()-6,"")</f>
        <v>47</v>
      </c>
      <c r="N53" s="3">
        <f>IF(M53&lt;=$P$3,$O$3,"")</f>
        <v>1000000</v>
      </c>
      <c r="O53" s="3">
        <f t="shared" si="2"/>
        <v>5416.66666666667</v>
      </c>
      <c r="P53" s="3">
        <f>IF(M53&lt;&gt;"",$O$3*$Q$3/12,"")</f>
        <v>5416.66666666667</v>
      </c>
      <c r="Q53" s="3">
        <f t="shared" si="6"/>
        <v>0</v>
      </c>
      <c r="S53" s="2">
        <f>IF(ROW()-6&lt;=$D$3,ROW()-6,"")</f>
        <v>47</v>
      </c>
      <c r="T53" s="3">
        <f>IF(S53&lt;=$V$3,$U$3,"")</f>
        <v>1000000</v>
      </c>
      <c r="U53" s="3">
        <f>IF(S53=$V$3,SUM(V53:W53),IF(S53&lt;$V$3,0,""))</f>
        <v>0</v>
      </c>
      <c r="V53" s="3">
        <f>IF(S53=$V$3,$W$5*$W$3*$V$3/12,IF(S53&lt;$V$3,0,""))</f>
        <v>0</v>
      </c>
      <c r="W53" s="3">
        <f>IF(S53=$V$3,$W$5,IF(S53&lt;$V$3,0,""))</f>
        <v>0</v>
      </c>
    </row>
    <row r="54" spans="1:23">
      <c r="A54" s="2">
        <f>IF(ROW()-6&lt;=$D$3,ROW()-6,"")</f>
        <v>48</v>
      </c>
      <c r="B54" s="3">
        <f t="shared" si="3"/>
        <v>804166.666666668</v>
      </c>
      <c r="C54" s="3">
        <f t="shared" si="0"/>
        <v>8522.56944444445</v>
      </c>
      <c r="D54" s="3">
        <f>IF(A54="","",B54*$E$3/12)</f>
        <v>4355.90277777779</v>
      </c>
      <c r="E54" s="3">
        <f>IF(A54="","",$C$3/$D$3)</f>
        <v>4166.66666666667</v>
      </c>
      <c r="G54" s="2">
        <f>IF(ROW()-6&lt;=$D$3,ROW()-6,"")</f>
        <v>48</v>
      </c>
      <c r="H54" s="3">
        <f t="shared" si="5"/>
        <v>891193.696732863</v>
      </c>
      <c r="I54" s="3">
        <f>IF(G54="","",$I$3*(($K$3/12)*(1+$K$3/12)^$J$3)/((1+$K$3/12)^$J$3-1))</f>
        <v>7455.731355151</v>
      </c>
      <c r="J54" s="3">
        <f>IF(G54="","",H54*$K$3/12)</f>
        <v>4827.29919063634</v>
      </c>
      <c r="K54" s="3">
        <f t="shared" si="1"/>
        <v>2628.43216451466</v>
      </c>
      <c r="M54" s="2">
        <f>IF(ROW()-6&lt;=$D$3,ROW()-6,"")</f>
        <v>48</v>
      </c>
      <c r="N54" s="3">
        <f>IF(M54&lt;=$P$3,$O$3,"")</f>
        <v>1000000</v>
      </c>
      <c r="O54" s="3">
        <f t="shared" si="2"/>
        <v>5416.66666666667</v>
      </c>
      <c r="P54" s="3">
        <f>IF(M54&lt;&gt;"",$O$3*$Q$3/12,"")</f>
        <v>5416.66666666667</v>
      </c>
      <c r="Q54" s="3">
        <f t="shared" si="6"/>
        <v>0</v>
      </c>
      <c r="S54" s="2">
        <f>IF(ROW()-6&lt;=$D$3,ROW()-6,"")</f>
        <v>48</v>
      </c>
      <c r="T54" s="3">
        <f>IF(S54&lt;=$V$3,$U$3,"")</f>
        <v>1000000</v>
      </c>
      <c r="U54" s="3">
        <f>IF(S54=$V$3,SUM(V54:W54),IF(S54&lt;$V$3,0,""))</f>
        <v>0</v>
      </c>
      <c r="V54" s="3">
        <f>IF(S54=$V$3,$W$5*$W$3*$V$3/12,IF(S54&lt;$V$3,0,""))</f>
        <v>0</v>
      </c>
      <c r="W54" s="3">
        <f>IF(S54=$V$3,$W$5,IF(S54&lt;$V$3,0,""))</f>
        <v>0</v>
      </c>
    </row>
    <row r="55" spans="1:23">
      <c r="A55" s="2">
        <f>IF(ROW()-6&lt;=$D$3,ROW()-6,"")</f>
        <v>49</v>
      </c>
      <c r="B55" s="3">
        <f t="shared" si="3"/>
        <v>800000.000000002</v>
      </c>
      <c r="C55" s="3">
        <f t="shared" si="0"/>
        <v>8500.00000000001</v>
      </c>
      <c r="D55" s="3">
        <f>IF(A55="","",B55*$E$3/12)</f>
        <v>4333.33333333334</v>
      </c>
      <c r="E55" s="3">
        <f>IF(A55="","",$C$3/$D$3)</f>
        <v>4166.66666666667</v>
      </c>
      <c r="G55" s="2">
        <f>IF(ROW()-6&lt;=$D$3,ROW()-6,"")</f>
        <v>49</v>
      </c>
      <c r="H55" s="3">
        <f t="shared" si="5"/>
        <v>888565.264568349</v>
      </c>
      <c r="I55" s="3">
        <f>IF(G55="","",$I$3*(($K$3/12)*(1+$K$3/12)^$J$3)/((1+$K$3/12)^$J$3-1))</f>
        <v>7455.731355151</v>
      </c>
      <c r="J55" s="3">
        <f>IF(G55="","",H55*$K$3/12)</f>
        <v>4813.06184974522</v>
      </c>
      <c r="K55" s="3">
        <f t="shared" si="1"/>
        <v>2642.66950540578</v>
      </c>
      <c r="M55" s="2">
        <f>IF(ROW()-6&lt;=$D$3,ROW()-6,"")</f>
        <v>49</v>
      </c>
      <c r="N55" s="3">
        <f>IF(M55&lt;=$P$3,$O$3,"")</f>
        <v>1000000</v>
      </c>
      <c r="O55" s="3">
        <f t="shared" si="2"/>
        <v>5416.66666666667</v>
      </c>
      <c r="P55" s="3">
        <f>IF(M55&lt;&gt;"",$O$3*$Q$3/12,"")</f>
        <v>5416.66666666667</v>
      </c>
      <c r="Q55" s="3">
        <f t="shared" si="6"/>
        <v>0</v>
      </c>
      <c r="S55" s="2">
        <f>IF(ROW()-6&lt;=$D$3,ROW()-6,"")</f>
        <v>49</v>
      </c>
      <c r="T55" s="3">
        <f>IF(S55&lt;=$V$3,$U$3,"")</f>
        <v>1000000</v>
      </c>
      <c r="U55" s="3">
        <f>IF(S55=$V$3,SUM(V55:W55),IF(S55&lt;$V$3,0,""))</f>
        <v>0</v>
      </c>
      <c r="V55" s="3">
        <f>IF(S55=$V$3,$W$5*$W$3*$V$3/12,IF(S55&lt;$V$3,0,""))</f>
        <v>0</v>
      </c>
      <c r="W55" s="3">
        <f>IF(S55=$V$3,$W$5,IF(S55&lt;$V$3,0,""))</f>
        <v>0</v>
      </c>
    </row>
    <row r="56" spans="1:23">
      <c r="A56" s="2">
        <f>IF(ROW()-6&lt;=$D$3,ROW()-6,"")</f>
        <v>50</v>
      </c>
      <c r="B56" s="3">
        <f t="shared" si="3"/>
        <v>795833.333333335</v>
      </c>
      <c r="C56" s="3">
        <f t="shared" si="0"/>
        <v>8477.43055555557</v>
      </c>
      <c r="D56" s="3">
        <f>IF(A56="","",B56*$E$3/12)</f>
        <v>4310.7638888889</v>
      </c>
      <c r="E56" s="3">
        <f>IF(A56="","",$C$3/$D$3)</f>
        <v>4166.66666666667</v>
      </c>
      <c r="G56" s="2">
        <f>IF(ROW()-6&lt;=$D$3,ROW()-6,"")</f>
        <v>50</v>
      </c>
      <c r="H56" s="3">
        <f t="shared" si="5"/>
        <v>885922.595062943</v>
      </c>
      <c r="I56" s="3">
        <f>IF(G56="","",$I$3*(($K$3/12)*(1+$K$3/12)^$J$3)/((1+$K$3/12)^$J$3-1))</f>
        <v>7455.731355151</v>
      </c>
      <c r="J56" s="3">
        <f>IF(G56="","",H56*$K$3/12)</f>
        <v>4798.74738992427</v>
      </c>
      <c r="K56" s="3">
        <f t="shared" si="1"/>
        <v>2656.98396522673</v>
      </c>
      <c r="M56" s="2">
        <f>IF(ROW()-6&lt;=$D$3,ROW()-6,"")</f>
        <v>50</v>
      </c>
      <c r="N56" s="3">
        <f>IF(M56&lt;=$P$3,$O$3,"")</f>
        <v>1000000</v>
      </c>
      <c r="O56" s="3">
        <f t="shared" si="2"/>
        <v>5416.66666666667</v>
      </c>
      <c r="P56" s="3">
        <f>IF(M56&lt;&gt;"",$O$3*$Q$3/12,"")</f>
        <v>5416.66666666667</v>
      </c>
      <c r="Q56" s="3">
        <f t="shared" si="6"/>
        <v>0</v>
      </c>
      <c r="S56" s="2">
        <f>IF(ROW()-6&lt;=$D$3,ROW()-6,"")</f>
        <v>50</v>
      </c>
      <c r="T56" s="3">
        <f>IF(S56&lt;=$V$3,$U$3,"")</f>
        <v>1000000</v>
      </c>
      <c r="U56" s="3">
        <f>IF(S56=$V$3,SUM(V56:W56),IF(S56&lt;$V$3,0,""))</f>
        <v>0</v>
      </c>
      <c r="V56" s="3">
        <f>IF(S56=$V$3,$W$5*$W$3*$V$3/12,IF(S56&lt;$V$3,0,""))</f>
        <v>0</v>
      </c>
      <c r="W56" s="3">
        <f>IF(S56=$V$3,$W$5,IF(S56&lt;$V$3,0,""))</f>
        <v>0</v>
      </c>
    </row>
    <row r="57" spans="1:23">
      <c r="A57" s="2">
        <f>IF(ROW()-6&lt;=$D$3,ROW()-6,"")</f>
        <v>51</v>
      </c>
      <c r="B57" s="3">
        <f t="shared" si="3"/>
        <v>791666.666666669</v>
      </c>
      <c r="C57" s="3">
        <f t="shared" si="0"/>
        <v>8454.86111111112</v>
      </c>
      <c r="D57" s="3">
        <f>IF(A57="","",B57*$E$3/12)</f>
        <v>4288.19444444446</v>
      </c>
      <c r="E57" s="3">
        <f>IF(A57="","",$C$3/$D$3)</f>
        <v>4166.66666666667</v>
      </c>
      <c r="G57" s="2">
        <f>IF(ROW()-6&lt;=$D$3,ROW()-6,"")</f>
        <v>51</v>
      </c>
      <c r="H57" s="3">
        <f t="shared" si="5"/>
        <v>883265.611097716</v>
      </c>
      <c r="I57" s="3">
        <f>IF(G57="","",$I$3*(($K$3/12)*(1+$K$3/12)^$J$3)/((1+$K$3/12)^$J$3-1))</f>
        <v>7455.731355151</v>
      </c>
      <c r="J57" s="3">
        <f>IF(G57="","",H57*$K$3/12)</f>
        <v>4784.35539344596</v>
      </c>
      <c r="K57" s="3">
        <f t="shared" si="1"/>
        <v>2671.37596170504</v>
      </c>
      <c r="M57" s="2">
        <f>IF(ROW()-6&lt;=$D$3,ROW()-6,"")</f>
        <v>51</v>
      </c>
      <c r="N57" s="3">
        <f>IF(M57&lt;=$P$3,$O$3,"")</f>
        <v>1000000</v>
      </c>
      <c r="O57" s="3">
        <f t="shared" si="2"/>
        <v>5416.66666666667</v>
      </c>
      <c r="P57" s="3">
        <f>IF(M57&lt;&gt;"",$O$3*$Q$3/12,"")</f>
        <v>5416.66666666667</v>
      </c>
      <c r="Q57" s="3">
        <f t="shared" si="6"/>
        <v>0</v>
      </c>
      <c r="S57" s="2">
        <f>IF(ROW()-6&lt;=$D$3,ROW()-6,"")</f>
        <v>51</v>
      </c>
      <c r="T57" s="3">
        <f>IF(S57&lt;=$V$3,$U$3,"")</f>
        <v>1000000</v>
      </c>
      <c r="U57" s="3">
        <f>IF(S57=$V$3,SUM(V57:W57),IF(S57&lt;$V$3,0,""))</f>
        <v>0</v>
      </c>
      <c r="V57" s="3">
        <f>IF(S57=$V$3,$W$5*$W$3*$V$3/12,IF(S57&lt;$V$3,0,""))</f>
        <v>0</v>
      </c>
      <c r="W57" s="3">
        <f>IF(S57=$V$3,$W$5,IF(S57&lt;$V$3,0,""))</f>
        <v>0</v>
      </c>
    </row>
    <row r="58" spans="1:23">
      <c r="A58" s="2">
        <f>IF(ROW()-6&lt;=$D$3,ROW()-6,"")</f>
        <v>52</v>
      </c>
      <c r="B58" s="3">
        <f t="shared" si="3"/>
        <v>787500.000000002</v>
      </c>
      <c r="C58" s="3">
        <f t="shared" si="0"/>
        <v>8432.29166666668</v>
      </c>
      <c r="D58" s="3">
        <f>IF(A58="","",B58*$E$3/12)</f>
        <v>4265.62500000001</v>
      </c>
      <c r="E58" s="3">
        <f>IF(A58="","",$C$3/$D$3)</f>
        <v>4166.66666666667</v>
      </c>
      <c r="G58" s="2">
        <f>IF(ROW()-6&lt;=$D$3,ROW()-6,"")</f>
        <v>52</v>
      </c>
      <c r="H58" s="3">
        <f t="shared" si="5"/>
        <v>880594.235136011</v>
      </c>
      <c r="I58" s="3">
        <f>IF(G58="","",$I$3*(($K$3/12)*(1+$K$3/12)^$J$3)/((1+$K$3/12)^$J$3-1))</f>
        <v>7455.731355151</v>
      </c>
      <c r="J58" s="3">
        <f>IF(G58="","",H58*$K$3/12)</f>
        <v>4769.88544032006</v>
      </c>
      <c r="K58" s="3">
        <f t="shared" si="1"/>
        <v>2685.84591483094</v>
      </c>
      <c r="M58" s="2">
        <f>IF(ROW()-6&lt;=$D$3,ROW()-6,"")</f>
        <v>52</v>
      </c>
      <c r="N58" s="3">
        <f>IF(M58&lt;=$P$3,$O$3,"")</f>
        <v>1000000</v>
      </c>
      <c r="O58" s="3">
        <f t="shared" si="2"/>
        <v>5416.66666666667</v>
      </c>
      <c r="P58" s="3">
        <f>IF(M58&lt;&gt;"",$O$3*$Q$3/12,"")</f>
        <v>5416.66666666667</v>
      </c>
      <c r="Q58" s="3">
        <f t="shared" si="6"/>
        <v>0</v>
      </c>
      <c r="S58" s="2">
        <f>IF(ROW()-6&lt;=$D$3,ROW()-6,"")</f>
        <v>52</v>
      </c>
      <c r="T58" s="3">
        <f>IF(S58&lt;=$V$3,$U$3,"")</f>
        <v>1000000</v>
      </c>
      <c r="U58" s="3">
        <f>IF(S58=$V$3,SUM(V58:W58),IF(S58&lt;$V$3,0,""))</f>
        <v>0</v>
      </c>
      <c r="V58" s="3">
        <f>IF(S58=$V$3,$W$5*$W$3*$V$3/12,IF(S58&lt;$V$3,0,""))</f>
        <v>0</v>
      </c>
      <c r="W58" s="3">
        <f>IF(S58=$V$3,$W$5,IF(S58&lt;$V$3,0,""))</f>
        <v>0</v>
      </c>
    </row>
    <row r="59" spans="1:23">
      <c r="A59" s="2">
        <f>IF(ROW()-6&lt;=$D$3,ROW()-6,"")</f>
        <v>53</v>
      </c>
      <c r="B59" s="3">
        <f t="shared" si="3"/>
        <v>783333.333333335</v>
      </c>
      <c r="C59" s="3">
        <f t="shared" si="0"/>
        <v>8409.72222222223</v>
      </c>
      <c r="D59" s="3">
        <f>IF(A59="","",B59*$E$3/12)</f>
        <v>4243.05555555557</v>
      </c>
      <c r="E59" s="3">
        <f>IF(A59="","",$C$3/$D$3)</f>
        <v>4166.66666666667</v>
      </c>
      <c r="G59" s="2">
        <f>IF(ROW()-6&lt;=$D$3,ROW()-6,"")</f>
        <v>53</v>
      </c>
      <c r="H59" s="3">
        <f t="shared" si="5"/>
        <v>877908.38922118</v>
      </c>
      <c r="I59" s="3">
        <f>IF(G59="","",$I$3*(($K$3/12)*(1+$K$3/12)^$J$3)/((1+$K$3/12)^$J$3-1))</f>
        <v>7455.731355151</v>
      </c>
      <c r="J59" s="3">
        <f>IF(G59="","",H59*$K$3/12)</f>
        <v>4755.33710828139</v>
      </c>
      <c r="K59" s="3">
        <f t="shared" si="1"/>
        <v>2700.39424686961</v>
      </c>
      <c r="M59" s="2">
        <f>IF(ROW()-6&lt;=$D$3,ROW()-6,"")</f>
        <v>53</v>
      </c>
      <c r="N59" s="3">
        <f>IF(M59&lt;=$P$3,$O$3,"")</f>
        <v>1000000</v>
      </c>
      <c r="O59" s="3">
        <f t="shared" si="2"/>
        <v>5416.66666666667</v>
      </c>
      <c r="P59" s="3">
        <f>IF(M59&lt;&gt;"",$O$3*$Q$3/12,"")</f>
        <v>5416.66666666667</v>
      </c>
      <c r="Q59" s="3">
        <f t="shared" si="6"/>
        <v>0</v>
      </c>
      <c r="S59" s="2">
        <f>IF(ROW()-6&lt;=$D$3,ROW()-6,"")</f>
        <v>53</v>
      </c>
      <c r="T59" s="3">
        <f>IF(S59&lt;=$V$3,$U$3,"")</f>
        <v>1000000</v>
      </c>
      <c r="U59" s="3">
        <f>IF(S59=$V$3,SUM(V59:W59),IF(S59&lt;$V$3,0,""))</f>
        <v>0</v>
      </c>
      <c r="V59" s="3">
        <f>IF(S59=$V$3,$W$5*$W$3*$V$3/12,IF(S59&lt;$V$3,0,""))</f>
        <v>0</v>
      </c>
      <c r="W59" s="3">
        <f>IF(S59=$V$3,$W$5,IF(S59&lt;$V$3,0,""))</f>
        <v>0</v>
      </c>
    </row>
    <row r="60" spans="1:23">
      <c r="A60" s="2">
        <f>IF(ROW()-6&lt;=$D$3,ROW()-6,"")</f>
        <v>54</v>
      </c>
      <c r="B60" s="3">
        <f t="shared" si="3"/>
        <v>779166.666666669</v>
      </c>
      <c r="C60" s="3">
        <f t="shared" si="0"/>
        <v>8387.15277777779</v>
      </c>
      <c r="D60" s="3">
        <f>IF(A60="","",B60*$E$3/12)</f>
        <v>4220.48611111112</v>
      </c>
      <c r="E60" s="3">
        <f>IF(A60="","",$C$3/$D$3)</f>
        <v>4166.66666666667</v>
      </c>
      <c r="G60" s="2">
        <f>IF(ROW()-6&lt;=$D$3,ROW()-6,"")</f>
        <v>54</v>
      </c>
      <c r="H60" s="3">
        <f t="shared" si="5"/>
        <v>875207.994974311</v>
      </c>
      <c r="I60" s="3">
        <f>IF(G60="","",$I$3*(($K$3/12)*(1+$K$3/12)^$J$3)/((1+$K$3/12)^$J$3-1))</f>
        <v>7455.731355151</v>
      </c>
      <c r="J60" s="3">
        <f>IF(G60="","",H60*$K$3/12)</f>
        <v>4740.70997277752</v>
      </c>
      <c r="K60" s="3">
        <f t="shared" si="1"/>
        <v>2715.02138237348</v>
      </c>
      <c r="M60" s="2">
        <f>IF(ROW()-6&lt;=$D$3,ROW()-6,"")</f>
        <v>54</v>
      </c>
      <c r="N60" s="3">
        <f>IF(M60&lt;=$P$3,$O$3,"")</f>
        <v>1000000</v>
      </c>
      <c r="O60" s="3">
        <f t="shared" si="2"/>
        <v>5416.66666666667</v>
      </c>
      <c r="P60" s="3">
        <f>IF(M60&lt;&gt;"",$O$3*$Q$3/12,"")</f>
        <v>5416.66666666667</v>
      </c>
      <c r="Q60" s="3">
        <f t="shared" si="6"/>
        <v>0</v>
      </c>
      <c r="S60" s="2">
        <f>IF(ROW()-6&lt;=$D$3,ROW()-6,"")</f>
        <v>54</v>
      </c>
      <c r="T60" s="3">
        <f>IF(S60&lt;=$V$3,$U$3,"")</f>
        <v>1000000</v>
      </c>
      <c r="U60" s="3">
        <f>IF(S60=$V$3,SUM(V60:W60),IF(S60&lt;$V$3,0,""))</f>
        <v>0</v>
      </c>
      <c r="V60" s="3">
        <f>IF(S60=$V$3,$W$5*$W$3*$V$3/12,IF(S60&lt;$V$3,0,""))</f>
        <v>0</v>
      </c>
      <c r="W60" s="3">
        <f>IF(S60=$V$3,$W$5,IF(S60&lt;$V$3,0,""))</f>
        <v>0</v>
      </c>
    </row>
    <row r="61" spans="1:23">
      <c r="A61" s="2">
        <f>IF(ROW()-6&lt;=$D$3,ROW()-6,"")</f>
        <v>55</v>
      </c>
      <c r="B61" s="3">
        <f t="shared" si="3"/>
        <v>775000.000000002</v>
      </c>
      <c r="C61" s="3">
        <f t="shared" si="0"/>
        <v>8364.58333333334</v>
      </c>
      <c r="D61" s="3">
        <f>IF(A61="","",B61*$E$3/12)</f>
        <v>4197.91666666668</v>
      </c>
      <c r="E61" s="3">
        <f>IF(A61="","",$C$3/$D$3)</f>
        <v>4166.66666666667</v>
      </c>
      <c r="G61" s="2">
        <f>IF(ROW()-6&lt;=$D$3,ROW()-6,"")</f>
        <v>55</v>
      </c>
      <c r="H61" s="3">
        <f t="shared" si="5"/>
        <v>872492.973591937</v>
      </c>
      <c r="I61" s="3">
        <f>IF(G61="","",$I$3*(($K$3/12)*(1+$K$3/12)^$J$3)/((1+$K$3/12)^$J$3-1))</f>
        <v>7455.731355151</v>
      </c>
      <c r="J61" s="3">
        <f>IF(G61="","",H61*$K$3/12)</f>
        <v>4726.00360695633</v>
      </c>
      <c r="K61" s="3">
        <f t="shared" si="1"/>
        <v>2729.72774819467</v>
      </c>
      <c r="M61" s="2">
        <f>IF(ROW()-6&lt;=$D$3,ROW()-6,"")</f>
        <v>55</v>
      </c>
      <c r="N61" s="3">
        <f>IF(M61&lt;=$P$3,$O$3,"")</f>
        <v>1000000</v>
      </c>
      <c r="O61" s="3">
        <f t="shared" si="2"/>
        <v>5416.66666666667</v>
      </c>
      <c r="P61" s="3">
        <f>IF(M61&lt;&gt;"",$O$3*$Q$3/12,"")</f>
        <v>5416.66666666667</v>
      </c>
      <c r="Q61" s="3">
        <f t="shared" si="6"/>
        <v>0</v>
      </c>
      <c r="S61" s="2">
        <f>IF(ROW()-6&lt;=$D$3,ROW()-6,"")</f>
        <v>55</v>
      </c>
      <c r="T61" s="3">
        <f>IF(S61&lt;=$V$3,$U$3,"")</f>
        <v>1000000</v>
      </c>
      <c r="U61" s="3">
        <f>IF(S61=$V$3,SUM(V61:W61),IF(S61&lt;$V$3,0,""))</f>
        <v>0</v>
      </c>
      <c r="V61" s="3">
        <f>IF(S61=$V$3,$W$5*$W$3*$V$3/12,IF(S61&lt;$V$3,0,""))</f>
        <v>0</v>
      </c>
      <c r="W61" s="3">
        <f>IF(S61=$V$3,$W$5,IF(S61&lt;$V$3,0,""))</f>
        <v>0</v>
      </c>
    </row>
    <row r="62" spans="1:23">
      <c r="A62" s="2">
        <f>IF(ROW()-6&lt;=$D$3,ROW()-6,"")</f>
        <v>56</v>
      </c>
      <c r="B62" s="3">
        <f t="shared" si="3"/>
        <v>770833.333333335</v>
      </c>
      <c r="C62" s="3">
        <f t="shared" si="0"/>
        <v>8342.0138888889</v>
      </c>
      <c r="D62" s="3">
        <f>IF(A62="","",B62*$E$3/12)</f>
        <v>4175.34722222223</v>
      </c>
      <c r="E62" s="3">
        <f>IF(A62="","",$C$3/$D$3)</f>
        <v>4166.66666666667</v>
      </c>
      <c r="G62" s="2">
        <f>IF(ROW()-6&lt;=$D$3,ROW()-6,"")</f>
        <v>56</v>
      </c>
      <c r="H62" s="3">
        <f t="shared" si="5"/>
        <v>869763.245843742</v>
      </c>
      <c r="I62" s="3">
        <f>IF(G62="","",$I$3*(($K$3/12)*(1+$K$3/12)^$J$3)/((1+$K$3/12)^$J$3-1))</f>
        <v>7455.731355151</v>
      </c>
      <c r="J62" s="3">
        <f>IF(G62="","",H62*$K$3/12)</f>
        <v>4711.2175816536</v>
      </c>
      <c r="K62" s="3">
        <f t="shared" si="1"/>
        <v>2744.5137734974</v>
      </c>
      <c r="M62" s="2">
        <f>IF(ROW()-6&lt;=$D$3,ROW()-6,"")</f>
        <v>56</v>
      </c>
      <c r="N62" s="3">
        <f>IF(M62&lt;=$P$3,$O$3,"")</f>
        <v>1000000</v>
      </c>
      <c r="O62" s="3">
        <f t="shared" si="2"/>
        <v>5416.66666666667</v>
      </c>
      <c r="P62" s="3">
        <f>IF(M62&lt;&gt;"",$O$3*$Q$3/12,"")</f>
        <v>5416.66666666667</v>
      </c>
      <c r="Q62" s="3">
        <f t="shared" si="6"/>
        <v>0</v>
      </c>
      <c r="S62" s="2">
        <f>IF(ROW()-6&lt;=$D$3,ROW()-6,"")</f>
        <v>56</v>
      </c>
      <c r="T62" s="3">
        <f>IF(S62&lt;=$V$3,$U$3,"")</f>
        <v>1000000</v>
      </c>
      <c r="U62" s="3">
        <f>IF(S62=$V$3,SUM(V62:W62),IF(S62&lt;$V$3,0,""))</f>
        <v>0</v>
      </c>
      <c r="V62" s="3">
        <f>IF(S62=$V$3,$W$5*$W$3*$V$3/12,IF(S62&lt;$V$3,0,""))</f>
        <v>0</v>
      </c>
      <c r="W62" s="3">
        <f>IF(S62=$V$3,$W$5,IF(S62&lt;$V$3,0,""))</f>
        <v>0</v>
      </c>
    </row>
    <row r="63" spans="1:23">
      <c r="A63" s="2">
        <f>IF(ROW()-6&lt;=$D$3,ROW()-6,"")</f>
        <v>57</v>
      </c>
      <c r="B63" s="3">
        <f t="shared" si="3"/>
        <v>766666.666666669</v>
      </c>
      <c r="C63" s="3">
        <f t="shared" si="0"/>
        <v>8319.44444444446</v>
      </c>
      <c r="D63" s="3">
        <f>IF(A63="","",B63*$E$3/12)</f>
        <v>4152.77777777779</v>
      </c>
      <c r="E63" s="3">
        <f>IF(A63="","",$C$3/$D$3)</f>
        <v>4166.66666666667</v>
      </c>
      <c r="G63" s="2">
        <f>IF(ROW()-6&lt;=$D$3,ROW()-6,"")</f>
        <v>57</v>
      </c>
      <c r="H63" s="3">
        <f t="shared" si="5"/>
        <v>867018.732070245</v>
      </c>
      <c r="I63" s="3">
        <f>IF(G63="","",$I$3*(($K$3/12)*(1+$K$3/12)^$J$3)/((1+$K$3/12)^$J$3-1))</f>
        <v>7455.731355151</v>
      </c>
      <c r="J63" s="3">
        <f>IF(G63="","",H63*$K$3/12)</f>
        <v>4696.35146538049</v>
      </c>
      <c r="K63" s="3">
        <f t="shared" si="1"/>
        <v>2759.37988977051</v>
      </c>
      <c r="M63" s="2">
        <f>IF(ROW()-6&lt;=$D$3,ROW()-6,"")</f>
        <v>57</v>
      </c>
      <c r="N63" s="3">
        <f>IF(M63&lt;=$P$3,$O$3,"")</f>
        <v>1000000</v>
      </c>
      <c r="O63" s="3">
        <f t="shared" si="2"/>
        <v>5416.66666666667</v>
      </c>
      <c r="P63" s="3">
        <f>IF(M63&lt;&gt;"",$O$3*$Q$3/12,"")</f>
        <v>5416.66666666667</v>
      </c>
      <c r="Q63" s="3">
        <f t="shared" si="6"/>
        <v>0</v>
      </c>
      <c r="S63" s="2">
        <f>IF(ROW()-6&lt;=$D$3,ROW()-6,"")</f>
        <v>57</v>
      </c>
      <c r="T63" s="3">
        <f>IF(S63&lt;=$V$3,$U$3,"")</f>
        <v>1000000</v>
      </c>
      <c r="U63" s="3">
        <f>IF(S63=$V$3,SUM(V63:W63),IF(S63&lt;$V$3,0,""))</f>
        <v>0</v>
      </c>
      <c r="V63" s="3">
        <f>IF(S63=$V$3,$W$5*$W$3*$V$3/12,IF(S63&lt;$V$3,0,""))</f>
        <v>0</v>
      </c>
      <c r="W63" s="3">
        <f>IF(S63=$V$3,$W$5,IF(S63&lt;$V$3,0,""))</f>
        <v>0</v>
      </c>
    </row>
    <row r="64" spans="1:23">
      <c r="A64" s="2">
        <f>IF(ROW()-6&lt;=$D$3,ROW()-6,"")</f>
        <v>58</v>
      </c>
      <c r="B64" s="3">
        <f t="shared" si="3"/>
        <v>762500.000000002</v>
      </c>
      <c r="C64" s="3">
        <f t="shared" si="0"/>
        <v>8296.87500000001</v>
      </c>
      <c r="D64" s="3">
        <f>IF(A64="","",B64*$E$3/12)</f>
        <v>4130.20833333335</v>
      </c>
      <c r="E64" s="3">
        <f>IF(A64="","",$C$3/$D$3)</f>
        <v>4166.66666666667</v>
      </c>
      <c r="G64" s="2">
        <f>IF(ROW()-6&lt;=$D$3,ROW()-6,"")</f>
        <v>58</v>
      </c>
      <c r="H64" s="3">
        <f t="shared" si="5"/>
        <v>864259.352180474</v>
      </c>
      <c r="I64" s="3">
        <f>IF(G64="","",$I$3*(($K$3/12)*(1+$K$3/12)^$J$3)/((1+$K$3/12)^$J$3-1))</f>
        <v>7455.731355151</v>
      </c>
      <c r="J64" s="3">
        <f>IF(G64="","",H64*$K$3/12)</f>
        <v>4681.4048243109</v>
      </c>
      <c r="K64" s="3">
        <f t="shared" si="1"/>
        <v>2774.3265308401</v>
      </c>
      <c r="M64" s="2">
        <f>IF(ROW()-6&lt;=$D$3,ROW()-6,"")</f>
        <v>58</v>
      </c>
      <c r="N64" s="3">
        <f>IF(M64&lt;=$P$3,$O$3,"")</f>
        <v>1000000</v>
      </c>
      <c r="O64" s="3">
        <f t="shared" si="2"/>
        <v>5416.66666666667</v>
      </c>
      <c r="P64" s="3">
        <f>IF(M64&lt;&gt;"",$O$3*$Q$3/12,"")</f>
        <v>5416.66666666667</v>
      </c>
      <c r="Q64" s="3">
        <f t="shared" si="6"/>
        <v>0</v>
      </c>
      <c r="S64" s="2">
        <f>IF(ROW()-6&lt;=$D$3,ROW()-6,"")</f>
        <v>58</v>
      </c>
      <c r="T64" s="3">
        <f>IF(S64&lt;=$V$3,$U$3,"")</f>
        <v>1000000</v>
      </c>
      <c r="U64" s="3">
        <f>IF(S64=$V$3,SUM(V64:W64),IF(S64&lt;$V$3,0,""))</f>
        <v>0</v>
      </c>
      <c r="V64" s="3">
        <f>IF(S64=$V$3,$W$5*$W$3*$V$3/12,IF(S64&lt;$V$3,0,""))</f>
        <v>0</v>
      </c>
      <c r="W64" s="3">
        <f>IF(S64=$V$3,$W$5,IF(S64&lt;$V$3,0,""))</f>
        <v>0</v>
      </c>
    </row>
    <row r="65" spans="1:23">
      <c r="A65" s="2">
        <f>IF(ROW()-6&lt;=$D$3,ROW()-6,"")</f>
        <v>59</v>
      </c>
      <c r="B65" s="3">
        <f t="shared" si="3"/>
        <v>758333.333333336</v>
      </c>
      <c r="C65" s="3">
        <f t="shared" si="0"/>
        <v>8274.30555555557</v>
      </c>
      <c r="D65" s="3">
        <f>IF(A65="","",B65*$E$3/12)</f>
        <v>4107.6388888889</v>
      </c>
      <c r="E65" s="3">
        <f>IF(A65="","",$C$3/$D$3)</f>
        <v>4166.66666666667</v>
      </c>
      <c r="G65" s="2">
        <f>IF(ROW()-6&lt;=$D$3,ROW()-6,"")</f>
        <v>59</v>
      </c>
      <c r="H65" s="3">
        <f t="shared" si="5"/>
        <v>861485.025649634</v>
      </c>
      <c r="I65" s="3">
        <f>IF(G65="","",$I$3*(($K$3/12)*(1+$K$3/12)^$J$3)/((1+$K$3/12)^$J$3-1))</f>
        <v>7455.731355151</v>
      </c>
      <c r="J65" s="3">
        <f>IF(G65="","",H65*$K$3/12)</f>
        <v>4666.37722226885</v>
      </c>
      <c r="K65" s="3">
        <f t="shared" si="1"/>
        <v>2789.35413288215</v>
      </c>
      <c r="M65" s="2">
        <f>IF(ROW()-6&lt;=$D$3,ROW()-6,"")</f>
        <v>59</v>
      </c>
      <c r="N65" s="3">
        <f>IF(M65&lt;=$P$3,$O$3,"")</f>
        <v>1000000</v>
      </c>
      <c r="O65" s="3">
        <f t="shared" si="2"/>
        <v>5416.66666666667</v>
      </c>
      <c r="P65" s="3">
        <f>IF(M65&lt;&gt;"",$O$3*$Q$3/12,"")</f>
        <v>5416.66666666667</v>
      </c>
      <c r="Q65" s="3">
        <f t="shared" si="6"/>
        <v>0</v>
      </c>
      <c r="S65" s="2">
        <f>IF(ROW()-6&lt;=$D$3,ROW()-6,"")</f>
        <v>59</v>
      </c>
      <c r="T65" s="3">
        <f>IF(S65&lt;=$V$3,$U$3,"")</f>
        <v>1000000</v>
      </c>
      <c r="U65" s="3">
        <f>IF(S65=$V$3,SUM(V65:W65),IF(S65&lt;$V$3,0,""))</f>
        <v>0</v>
      </c>
      <c r="V65" s="3">
        <f>IF(S65=$V$3,$W$5*$W$3*$V$3/12,IF(S65&lt;$V$3,0,""))</f>
        <v>0</v>
      </c>
      <c r="W65" s="3">
        <f>IF(S65=$V$3,$W$5,IF(S65&lt;$V$3,0,""))</f>
        <v>0</v>
      </c>
    </row>
    <row r="66" spans="1:23">
      <c r="A66" s="2">
        <f>IF(ROW()-6&lt;=$D$3,ROW()-6,"")</f>
        <v>60</v>
      </c>
      <c r="B66" s="3">
        <f t="shared" si="3"/>
        <v>754166.666666669</v>
      </c>
      <c r="C66" s="3">
        <f t="shared" si="0"/>
        <v>8251.73611111112</v>
      </c>
      <c r="D66" s="3">
        <f>IF(A66="","",B66*$E$3/12)</f>
        <v>4085.06944444446</v>
      </c>
      <c r="E66" s="3">
        <f>IF(A66="","",$C$3/$D$3)</f>
        <v>4166.66666666667</v>
      </c>
      <c r="G66" s="2">
        <f>IF(ROW()-6&lt;=$D$3,ROW()-6,"")</f>
        <v>60</v>
      </c>
      <c r="H66" s="3">
        <f t="shared" si="5"/>
        <v>858695.671516752</v>
      </c>
      <c r="I66" s="3">
        <f>IF(G66="","",$I$3*(($K$3/12)*(1+$K$3/12)^$J$3)/((1+$K$3/12)^$J$3-1))</f>
        <v>7455.731355151</v>
      </c>
      <c r="J66" s="3">
        <f>IF(G66="","",H66*$K$3/12)</f>
        <v>4651.26822071574</v>
      </c>
      <c r="K66" s="3">
        <f t="shared" si="1"/>
        <v>2804.46313443526</v>
      </c>
      <c r="M66" s="2">
        <f>IF(ROW()-6&lt;=$D$3,ROW()-6,"")</f>
        <v>60</v>
      </c>
      <c r="N66" s="3">
        <f>IF(M66&lt;=$P$3,$O$3,"")</f>
        <v>1000000</v>
      </c>
      <c r="O66" s="3">
        <f t="shared" si="2"/>
        <v>5416.66666666667</v>
      </c>
      <c r="P66" s="3">
        <f>IF(M66&lt;&gt;"",$O$3*$Q$3/12,"")</f>
        <v>5416.66666666667</v>
      </c>
      <c r="Q66" s="3">
        <f t="shared" si="6"/>
        <v>0</v>
      </c>
      <c r="S66" s="2">
        <f>IF(ROW()-6&lt;=$D$3,ROW()-6,"")</f>
        <v>60</v>
      </c>
      <c r="T66" s="3">
        <f>IF(S66&lt;=$V$3,$U$3,"")</f>
        <v>1000000</v>
      </c>
      <c r="U66" s="3">
        <f>IF(S66=$V$3,SUM(V66:W66),IF(S66&lt;$V$3,0,""))</f>
        <v>0</v>
      </c>
      <c r="V66" s="3">
        <f>IF(S66=$V$3,$W$5*$W$3*$V$3/12,IF(S66&lt;$V$3,0,""))</f>
        <v>0</v>
      </c>
      <c r="W66" s="3">
        <f>IF(S66=$V$3,$W$5,IF(S66&lt;$V$3,0,""))</f>
        <v>0</v>
      </c>
    </row>
    <row r="67" spans="1:23">
      <c r="A67" s="2">
        <f>IF(ROW()-6&lt;=$D$3,ROW()-6,"")</f>
        <v>61</v>
      </c>
      <c r="B67" s="3">
        <f t="shared" si="3"/>
        <v>750000.000000002</v>
      </c>
      <c r="C67" s="3">
        <f t="shared" si="0"/>
        <v>8229.16666666668</v>
      </c>
      <c r="D67" s="3">
        <f>IF(A67="","",B67*$E$3/12)</f>
        <v>4062.50000000001</v>
      </c>
      <c r="E67" s="3">
        <f>IF(A67="","",$C$3/$D$3)</f>
        <v>4166.66666666667</v>
      </c>
      <c r="G67" s="2">
        <f>IF(ROW()-6&lt;=$D$3,ROW()-6,"")</f>
        <v>61</v>
      </c>
      <c r="H67" s="3">
        <f t="shared" si="5"/>
        <v>855891.208382317</v>
      </c>
      <c r="I67" s="3">
        <f>IF(G67="","",$I$3*(($K$3/12)*(1+$K$3/12)^$J$3)/((1+$K$3/12)^$J$3-1))</f>
        <v>7455.731355151</v>
      </c>
      <c r="J67" s="3">
        <f>IF(G67="","",H67*$K$3/12)</f>
        <v>4636.07737873755</v>
      </c>
      <c r="K67" s="3">
        <f t="shared" si="1"/>
        <v>2819.65397641345</v>
      </c>
      <c r="M67" s="2">
        <f>IF(ROW()-6&lt;=$D$3,ROW()-6,"")</f>
        <v>61</v>
      </c>
      <c r="N67" s="3">
        <f>IF(M67&lt;=$P$3,$O$3,"")</f>
        <v>1000000</v>
      </c>
      <c r="O67" s="3">
        <f t="shared" si="2"/>
        <v>5416.66666666667</v>
      </c>
      <c r="P67" s="3">
        <f>IF(M67&lt;&gt;"",$O$3*$Q$3/12,"")</f>
        <v>5416.66666666667</v>
      </c>
      <c r="Q67" s="3">
        <f t="shared" si="6"/>
        <v>0</v>
      </c>
      <c r="S67" s="2">
        <f>IF(ROW()-6&lt;=$D$3,ROW()-6,"")</f>
        <v>61</v>
      </c>
      <c r="T67" s="3">
        <f>IF(S67&lt;=$V$3,$U$3,"")</f>
        <v>1000000</v>
      </c>
      <c r="U67" s="3">
        <f>IF(S67=$V$3,SUM(V67:W67),IF(S67&lt;$V$3,0,""))</f>
        <v>0</v>
      </c>
      <c r="V67" s="3">
        <f>IF(S67=$V$3,$W$5*$W$3*$V$3/12,IF(S67&lt;$V$3,0,""))</f>
        <v>0</v>
      </c>
      <c r="W67" s="3">
        <f>IF(S67=$V$3,$W$5,IF(S67&lt;$V$3,0,""))</f>
        <v>0</v>
      </c>
    </row>
    <row r="68" spans="1:23">
      <c r="A68" s="2">
        <f>IF(ROW()-6&lt;=$D$3,ROW()-6,"")</f>
        <v>62</v>
      </c>
      <c r="B68" s="3">
        <f t="shared" si="3"/>
        <v>745833.333333336</v>
      </c>
      <c r="C68" s="3">
        <f t="shared" si="0"/>
        <v>8206.59722222224</v>
      </c>
      <c r="D68" s="3">
        <f>IF(A68="","",B68*$E$3/12)</f>
        <v>4039.93055555557</v>
      </c>
      <c r="E68" s="3">
        <f>IF(A68="","",$C$3/$D$3)</f>
        <v>4166.66666666667</v>
      </c>
      <c r="G68" s="2">
        <f>IF(ROW()-6&lt;=$D$3,ROW()-6,"")</f>
        <v>62</v>
      </c>
      <c r="H68" s="3">
        <f t="shared" si="5"/>
        <v>853071.554405903</v>
      </c>
      <c r="I68" s="3">
        <f>IF(G68="","",$I$3*(($K$3/12)*(1+$K$3/12)^$J$3)/((1+$K$3/12)^$J$3-1))</f>
        <v>7455.731355151</v>
      </c>
      <c r="J68" s="3">
        <f>IF(G68="","",H68*$K$3/12)</f>
        <v>4620.80425303198</v>
      </c>
      <c r="K68" s="3">
        <f t="shared" si="1"/>
        <v>2834.92710211902</v>
      </c>
      <c r="M68" s="2">
        <f>IF(ROW()-6&lt;=$D$3,ROW()-6,"")</f>
        <v>62</v>
      </c>
      <c r="N68" s="3">
        <f>IF(M68&lt;=$P$3,$O$3,"")</f>
        <v>1000000</v>
      </c>
      <c r="O68" s="3">
        <f t="shared" si="2"/>
        <v>5416.66666666667</v>
      </c>
      <c r="P68" s="3">
        <f>IF(M68&lt;&gt;"",$O$3*$Q$3/12,"")</f>
        <v>5416.66666666667</v>
      </c>
      <c r="Q68" s="3">
        <f t="shared" si="6"/>
        <v>0</v>
      </c>
      <c r="S68" s="2">
        <f>IF(ROW()-6&lt;=$D$3,ROW()-6,"")</f>
        <v>62</v>
      </c>
      <c r="T68" s="3">
        <f>IF(S68&lt;=$V$3,$U$3,"")</f>
        <v>1000000</v>
      </c>
      <c r="U68" s="3">
        <f>IF(S68=$V$3,SUM(V68:W68),IF(S68&lt;$V$3,0,""))</f>
        <v>0</v>
      </c>
      <c r="V68" s="3">
        <f>IF(S68=$V$3,$W$5*$W$3*$V$3/12,IF(S68&lt;$V$3,0,""))</f>
        <v>0</v>
      </c>
      <c r="W68" s="3">
        <f>IF(S68=$V$3,$W$5,IF(S68&lt;$V$3,0,""))</f>
        <v>0</v>
      </c>
    </row>
    <row r="69" spans="1:23">
      <c r="A69" s="2">
        <f>IF(ROW()-6&lt;=$D$3,ROW()-6,"")</f>
        <v>63</v>
      </c>
      <c r="B69" s="3">
        <f t="shared" si="3"/>
        <v>741666.666666669</v>
      </c>
      <c r="C69" s="3">
        <f t="shared" si="0"/>
        <v>8184.02777777779</v>
      </c>
      <c r="D69" s="3">
        <f>IF(A69="","",B69*$E$3/12)</f>
        <v>4017.36111111112</v>
      </c>
      <c r="E69" s="3">
        <f>IF(A69="","",$C$3/$D$3)</f>
        <v>4166.66666666667</v>
      </c>
      <c r="G69" s="2">
        <f>IF(ROW()-6&lt;=$D$3,ROW()-6,"")</f>
        <v>63</v>
      </c>
      <c r="H69" s="3">
        <f t="shared" si="5"/>
        <v>850236.627303784</v>
      </c>
      <c r="I69" s="3">
        <f>IF(G69="","",$I$3*(($K$3/12)*(1+$K$3/12)^$J$3)/((1+$K$3/12)^$J$3-1))</f>
        <v>7455.731355151</v>
      </c>
      <c r="J69" s="3">
        <f>IF(G69="","",H69*$K$3/12)</f>
        <v>4605.4483978955</v>
      </c>
      <c r="K69" s="3">
        <f t="shared" si="1"/>
        <v>2850.2829572555</v>
      </c>
      <c r="M69" s="2">
        <f>IF(ROW()-6&lt;=$D$3,ROW()-6,"")</f>
        <v>63</v>
      </c>
      <c r="N69" s="3">
        <f>IF(M69&lt;=$P$3,$O$3,"")</f>
        <v>1000000</v>
      </c>
      <c r="O69" s="3">
        <f t="shared" si="2"/>
        <v>5416.66666666667</v>
      </c>
      <c r="P69" s="3">
        <f>IF(M69&lt;&gt;"",$O$3*$Q$3/12,"")</f>
        <v>5416.66666666667</v>
      </c>
      <c r="Q69" s="3">
        <f t="shared" si="6"/>
        <v>0</v>
      </c>
      <c r="S69" s="2">
        <f>IF(ROW()-6&lt;=$D$3,ROW()-6,"")</f>
        <v>63</v>
      </c>
      <c r="T69" s="3">
        <f>IF(S69&lt;=$V$3,$U$3,"")</f>
        <v>1000000</v>
      </c>
      <c r="U69" s="3">
        <f>IF(S69=$V$3,SUM(V69:W69),IF(S69&lt;$V$3,0,""))</f>
        <v>0</v>
      </c>
      <c r="V69" s="3">
        <f>IF(S69=$V$3,$W$5*$W$3*$V$3/12,IF(S69&lt;$V$3,0,""))</f>
        <v>0</v>
      </c>
      <c r="W69" s="3">
        <f>IF(S69=$V$3,$W$5,IF(S69&lt;$V$3,0,""))</f>
        <v>0</v>
      </c>
    </row>
    <row r="70" spans="1:23">
      <c r="A70" s="2">
        <f>IF(ROW()-6&lt;=$D$3,ROW()-6,"")</f>
        <v>64</v>
      </c>
      <c r="B70" s="3">
        <f t="shared" si="3"/>
        <v>737500.000000002</v>
      </c>
      <c r="C70" s="3">
        <f t="shared" si="0"/>
        <v>8161.45833333335</v>
      </c>
      <c r="D70" s="3">
        <f>IF(A70="","",B70*$E$3/12)</f>
        <v>3994.79166666668</v>
      </c>
      <c r="E70" s="3">
        <f>IF(A70="","",$C$3/$D$3)</f>
        <v>4166.66666666667</v>
      </c>
      <c r="G70" s="2">
        <f>IF(ROW()-6&lt;=$D$3,ROW()-6,"")</f>
        <v>64</v>
      </c>
      <c r="H70" s="3">
        <f t="shared" si="5"/>
        <v>847386.344346529</v>
      </c>
      <c r="I70" s="3">
        <f>IF(G70="","",$I$3*(($K$3/12)*(1+$K$3/12)^$J$3)/((1+$K$3/12)^$J$3-1))</f>
        <v>7455.731355151</v>
      </c>
      <c r="J70" s="3">
        <f>IF(G70="","",H70*$K$3/12)</f>
        <v>4590.00936521037</v>
      </c>
      <c r="K70" s="3">
        <f t="shared" si="1"/>
        <v>2865.72198994063</v>
      </c>
      <c r="M70" s="2">
        <f>IF(ROW()-6&lt;=$D$3,ROW()-6,"")</f>
        <v>64</v>
      </c>
      <c r="N70" s="3">
        <f>IF(M70&lt;=$P$3,$O$3,"")</f>
        <v>1000000</v>
      </c>
      <c r="O70" s="3">
        <f t="shared" si="2"/>
        <v>5416.66666666667</v>
      </c>
      <c r="P70" s="3">
        <f>IF(M70&lt;&gt;"",$O$3*$Q$3/12,"")</f>
        <v>5416.66666666667</v>
      </c>
      <c r="Q70" s="3">
        <f t="shared" si="6"/>
        <v>0</v>
      </c>
      <c r="S70" s="2">
        <f>IF(ROW()-6&lt;=$D$3,ROW()-6,"")</f>
        <v>64</v>
      </c>
      <c r="T70" s="3">
        <f>IF(S70&lt;=$V$3,$U$3,"")</f>
        <v>1000000</v>
      </c>
      <c r="U70" s="3">
        <f>IF(S70=$V$3,SUM(V70:W70),IF(S70&lt;$V$3,0,""))</f>
        <v>0</v>
      </c>
      <c r="V70" s="3">
        <f>IF(S70=$V$3,$W$5*$W$3*$V$3/12,IF(S70&lt;$V$3,0,""))</f>
        <v>0</v>
      </c>
      <c r="W70" s="3">
        <f>IF(S70=$V$3,$W$5,IF(S70&lt;$V$3,0,""))</f>
        <v>0</v>
      </c>
    </row>
    <row r="71" spans="1:23">
      <c r="A71" s="2">
        <f>IF(ROW()-6&lt;=$D$3,ROW()-6,"")</f>
        <v>65</v>
      </c>
      <c r="B71" s="3">
        <f t="shared" si="3"/>
        <v>733333.333333336</v>
      </c>
      <c r="C71" s="3">
        <f t="shared" ref="C71:C134" si="7">IF(B71="","",SUM(D71:E71))</f>
        <v>8138.8888888889</v>
      </c>
      <c r="D71" s="3">
        <f>IF(A71="","",B71*$E$3/12)</f>
        <v>3972.22222222224</v>
      </c>
      <c r="E71" s="3">
        <f>IF(A71="","",$C$3/$D$3)</f>
        <v>4166.66666666667</v>
      </c>
      <c r="G71" s="2">
        <f>IF(ROW()-6&lt;=$D$3,ROW()-6,"")</f>
        <v>65</v>
      </c>
      <c r="H71" s="3">
        <f t="shared" si="5"/>
        <v>844520.622356588</v>
      </c>
      <c r="I71" s="3">
        <f>IF(G71="","",$I$3*(($K$3/12)*(1+$K$3/12)^$J$3)/((1+$K$3/12)^$J$3-1))</f>
        <v>7455.731355151</v>
      </c>
      <c r="J71" s="3">
        <f>IF(G71="","",H71*$K$3/12)</f>
        <v>4574.48670443152</v>
      </c>
      <c r="K71" s="3">
        <f t="shared" ref="K71:K134" si="8">IF(G71="","",I71-J71)</f>
        <v>2881.24465071948</v>
      </c>
      <c r="M71" s="2">
        <f>IF(ROW()-6&lt;=$D$3,ROW()-6,"")</f>
        <v>65</v>
      </c>
      <c r="N71" s="3">
        <f>IF(M71&lt;=$P$3,$O$3,"")</f>
        <v>1000000</v>
      </c>
      <c r="O71" s="3">
        <f t="shared" ref="O71:O134" si="9">IF(M71&lt;&gt;"",SUM(P71:Q71),"")</f>
        <v>5416.66666666667</v>
      </c>
      <c r="P71" s="3">
        <f>IF(M71&lt;&gt;"",$O$3*$Q$3/12,"")</f>
        <v>5416.66666666667</v>
      </c>
      <c r="Q71" s="3">
        <f t="shared" si="6"/>
        <v>0</v>
      </c>
      <c r="S71" s="2">
        <f>IF(ROW()-6&lt;=$D$3,ROW()-6,"")</f>
        <v>65</v>
      </c>
      <c r="T71" s="3">
        <f>IF(S71&lt;=$V$3,$U$3,"")</f>
        <v>1000000</v>
      </c>
      <c r="U71" s="3">
        <f>IF(S71=$V$3,SUM(V71:W71),IF(S71&lt;$V$3,0,""))</f>
        <v>0</v>
      </c>
      <c r="V71" s="3">
        <f>IF(S71=$V$3,$W$5*$W$3*$V$3/12,IF(S71&lt;$V$3,0,""))</f>
        <v>0</v>
      </c>
      <c r="W71" s="3">
        <f>IF(S71=$V$3,$W$5,IF(S71&lt;$V$3,0,""))</f>
        <v>0</v>
      </c>
    </row>
    <row r="72" spans="1:23">
      <c r="A72" s="2">
        <f>IF(ROW()-6&lt;=$D$3,ROW()-6,"")</f>
        <v>66</v>
      </c>
      <c r="B72" s="3">
        <f t="shared" ref="B72:B135" si="10">IF(A72&lt;&gt;"",B71-E71,"")</f>
        <v>729166.666666669</v>
      </c>
      <c r="C72" s="3">
        <f t="shared" si="7"/>
        <v>8116.31944444446</v>
      </c>
      <c r="D72" s="3">
        <f>IF(A72="","",B72*$E$3/12)</f>
        <v>3949.65277777779</v>
      </c>
      <c r="E72" s="3">
        <f>IF(A72="","",$C$3/$D$3)</f>
        <v>4166.66666666667</v>
      </c>
      <c r="G72" s="2">
        <f>IF(ROW()-6&lt;=$D$3,ROW()-6,"")</f>
        <v>66</v>
      </c>
      <c r="H72" s="3">
        <f t="shared" si="5"/>
        <v>841639.377705869</v>
      </c>
      <c r="I72" s="3">
        <f>IF(G72="","",$I$3*(($K$3/12)*(1+$K$3/12)^$J$3)/((1+$K$3/12)^$J$3-1))</f>
        <v>7455.731355151</v>
      </c>
      <c r="J72" s="3">
        <f>IF(G72="","",H72*$K$3/12)</f>
        <v>4558.87996257346</v>
      </c>
      <c r="K72" s="3">
        <f t="shared" si="8"/>
        <v>2896.85139257754</v>
      </c>
      <c r="M72" s="2">
        <f>IF(ROW()-6&lt;=$D$3,ROW()-6,"")</f>
        <v>66</v>
      </c>
      <c r="N72" s="3">
        <f>IF(M72&lt;=$P$3,$O$3,"")</f>
        <v>1000000</v>
      </c>
      <c r="O72" s="3">
        <f t="shared" si="9"/>
        <v>5416.66666666667</v>
      </c>
      <c r="P72" s="3">
        <f>IF(M72&lt;&gt;"",$O$3*$Q$3/12,"")</f>
        <v>5416.66666666667</v>
      </c>
      <c r="Q72" s="3">
        <f t="shared" ref="Q72:Q103" si="11">IF(M72=$P$3,$Q$5,IF(M72&lt;$P$3,0,""))</f>
        <v>0</v>
      </c>
      <c r="S72" s="2">
        <f>IF(ROW()-6&lt;=$D$3,ROW()-6,"")</f>
        <v>66</v>
      </c>
      <c r="T72" s="3">
        <f>IF(S72&lt;=$V$3,$U$3,"")</f>
        <v>1000000</v>
      </c>
      <c r="U72" s="3">
        <f>IF(S72=$V$3,SUM(V72:W72),IF(S72&lt;$V$3,0,""))</f>
        <v>0</v>
      </c>
      <c r="V72" s="3">
        <f>IF(S72=$V$3,$W$5*$W$3*$V$3/12,IF(S72&lt;$V$3,0,""))</f>
        <v>0</v>
      </c>
      <c r="W72" s="3">
        <f>IF(S72=$V$3,$W$5,IF(S72&lt;$V$3,0,""))</f>
        <v>0</v>
      </c>
    </row>
    <row r="73" spans="1:23">
      <c r="A73" s="2">
        <f>IF(ROW()-6&lt;=$D$3,ROW()-6,"")</f>
        <v>67</v>
      </c>
      <c r="B73" s="3">
        <f t="shared" si="10"/>
        <v>725000.000000003</v>
      </c>
      <c r="C73" s="3">
        <f t="shared" si="7"/>
        <v>8093.75000000001</v>
      </c>
      <c r="D73" s="3">
        <f>IF(A73="","",B73*$E$3/12)</f>
        <v>3927.08333333335</v>
      </c>
      <c r="E73" s="3">
        <f>IF(A73="","",$C$3/$D$3)</f>
        <v>4166.66666666667</v>
      </c>
      <c r="G73" s="2">
        <f>IF(ROW()-6&lt;=$D$3,ROW()-6,"")</f>
        <v>67</v>
      </c>
      <c r="H73" s="3">
        <f t="shared" ref="H73:H136" si="12">IF(G73&lt;&gt;"",H72-K72,"")</f>
        <v>838742.526313291</v>
      </c>
      <c r="I73" s="3">
        <f>IF(G73="","",$I$3*(($K$3/12)*(1+$K$3/12)^$J$3)/((1+$K$3/12)^$J$3-1))</f>
        <v>7455.731355151</v>
      </c>
      <c r="J73" s="3">
        <f>IF(G73="","",H73*$K$3/12)</f>
        <v>4543.18868419699</v>
      </c>
      <c r="K73" s="3">
        <f t="shared" si="8"/>
        <v>2912.54267095401</v>
      </c>
      <c r="M73" s="2">
        <f>IF(ROW()-6&lt;=$D$3,ROW()-6,"")</f>
        <v>67</v>
      </c>
      <c r="N73" s="3">
        <f>IF(M73&lt;=$P$3,$O$3,"")</f>
        <v>1000000</v>
      </c>
      <c r="O73" s="3">
        <f t="shared" si="9"/>
        <v>5416.66666666667</v>
      </c>
      <c r="P73" s="3">
        <f>IF(M73&lt;&gt;"",$O$3*$Q$3/12,"")</f>
        <v>5416.66666666667</v>
      </c>
      <c r="Q73" s="3">
        <f t="shared" si="11"/>
        <v>0</v>
      </c>
      <c r="S73" s="2">
        <f>IF(ROW()-6&lt;=$D$3,ROW()-6,"")</f>
        <v>67</v>
      </c>
      <c r="T73" s="3">
        <f>IF(S73&lt;=$V$3,$U$3,"")</f>
        <v>1000000</v>
      </c>
      <c r="U73" s="3">
        <f>IF(S73=$V$3,SUM(V73:W73),IF(S73&lt;$V$3,0,""))</f>
        <v>0</v>
      </c>
      <c r="V73" s="3">
        <f>IF(S73=$V$3,$W$5*$W$3*$V$3/12,IF(S73&lt;$V$3,0,""))</f>
        <v>0</v>
      </c>
      <c r="W73" s="3">
        <f>IF(S73=$V$3,$W$5,IF(S73&lt;$V$3,0,""))</f>
        <v>0</v>
      </c>
    </row>
    <row r="74" spans="1:23">
      <c r="A74" s="2">
        <f>IF(ROW()-6&lt;=$D$3,ROW()-6,"")</f>
        <v>68</v>
      </c>
      <c r="B74" s="3">
        <f t="shared" si="10"/>
        <v>720833.333333336</v>
      </c>
      <c r="C74" s="3">
        <f t="shared" si="7"/>
        <v>8071.18055555557</v>
      </c>
      <c r="D74" s="3">
        <f>IF(A74="","",B74*$E$3/12)</f>
        <v>3904.5138888889</v>
      </c>
      <c r="E74" s="3">
        <f>IF(A74="","",$C$3/$D$3)</f>
        <v>4166.66666666667</v>
      </c>
      <c r="G74" s="2">
        <f>IF(ROW()-6&lt;=$D$3,ROW()-6,"")</f>
        <v>68</v>
      </c>
      <c r="H74" s="3">
        <f t="shared" si="12"/>
        <v>835829.983642337</v>
      </c>
      <c r="I74" s="3">
        <f>IF(G74="","",$I$3*(($K$3/12)*(1+$K$3/12)^$J$3)/((1+$K$3/12)^$J$3-1))</f>
        <v>7455.731355151</v>
      </c>
      <c r="J74" s="3">
        <f>IF(G74="","",H74*$K$3/12)</f>
        <v>4527.41241139599</v>
      </c>
      <c r="K74" s="3">
        <f t="shared" si="8"/>
        <v>2928.31894375501</v>
      </c>
      <c r="M74" s="2">
        <f>IF(ROW()-6&lt;=$D$3,ROW()-6,"")</f>
        <v>68</v>
      </c>
      <c r="N74" s="3">
        <f>IF(M74&lt;=$P$3,$O$3,"")</f>
        <v>1000000</v>
      </c>
      <c r="O74" s="3">
        <f t="shared" si="9"/>
        <v>5416.66666666667</v>
      </c>
      <c r="P74" s="3">
        <f>IF(M74&lt;&gt;"",$O$3*$Q$3/12,"")</f>
        <v>5416.66666666667</v>
      </c>
      <c r="Q74" s="3">
        <f t="shared" si="11"/>
        <v>0</v>
      </c>
      <c r="S74" s="2">
        <f>IF(ROW()-6&lt;=$D$3,ROW()-6,"")</f>
        <v>68</v>
      </c>
      <c r="T74" s="3">
        <f>IF(S74&lt;=$V$3,$U$3,"")</f>
        <v>1000000</v>
      </c>
      <c r="U74" s="3">
        <f>IF(S74=$V$3,SUM(V74:W74),IF(S74&lt;$V$3,0,""))</f>
        <v>0</v>
      </c>
      <c r="V74" s="3">
        <f>IF(S74=$V$3,$W$5*$W$3*$V$3/12,IF(S74&lt;$V$3,0,""))</f>
        <v>0</v>
      </c>
      <c r="W74" s="3">
        <f>IF(S74=$V$3,$W$5,IF(S74&lt;$V$3,0,""))</f>
        <v>0</v>
      </c>
    </row>
    <row r="75" spans="1:23">
      <c r="A75" s="2">
        <f>IF(ROW()-6&lt;=$D$3,ROW()-6,"")</f>
        <v>69</v>
      </c>
      <c r="B75" s="3">
        <f t="shared" si="10"/>
        <v>716666.666666669</v>
      </c>
      <c r="C75" s="3">
        <f t="shared" si="7"/>
        <v>8048.61111111113</v>
      </c>
      <c r="D75" s="3">
        <f>IF(A75="","",B75*$E$3/12)</f>
        <v>3881.94444444446</v>
      </c>
      <c r="E75" s="3">
        <f>IF(A75="","",$C$3/$D$3)</f>
        <v>4166.66666666667</v>
      </c>
      <c r="G75" s="2">
        <f>IF(ROW()-6&lt;=$D$3,ROW()-6,"")</f>
        <v>69</v>
      </c>
      <c r="H75" s="3">
        <f t="shared" si="12"/>
        <v>832901.664698582</v>
      </c>
      <c r="I75" s="3">
        <f>IF(G75="","",$I$3*(($K$3/12)*(1+$K$3/12)^$J$3)/((1+$K$3/12)^$J$3-1))</f>
        <v>7455.731355151</v>
      </c>
      <c r="J75" s="3">
        <f>IF(G75="","",H75*$K$3/12)</f>
        <v>4511.55068378399</v>
      </c>
      <c r="K75" s="3">
        <f t="shared" si="8"/>
        <v>2944.18067136701</v>
      </c>
      <c r="M75" s="2">
        <f>IF(ROW()-6&lt;=$D$3,ROW()-6,"")</f>
        <v>69</v>
      </c>
      <c r="N75" s="3">
        <f>IF(M75&lt;=$P$3,$O$3,"")</f>
        <v>1000000</v>
      </c>
      <c r="O75" s="3">
        <f t="shared" si="9"/>
        <v>5416.66666666667</v>
      </c>
      <c r="P75" s="3">
        <f>IF(M75&lt;&gt;"",$O$3*$Q$3/12,"")</f>
        <v>5416.66666666667</v>
      </c>
      <c r="Q75" s="3">
        <f t="shared" si="11"/>
        <v>0</v>
      </c>
      <c r="S75" s="2">
        <f>IF(ROW()-6&lt;=$D$3,ROW()-6,"")</f>
        <v>69</v>
      </c>
      <c r="T75" s="3">
        <f>IF(S75&lt;=$V$3,$U$3,"")</f>
        <v>1000000</v>
      </c>
      <c r="U75" s="3">
        <f>IF(S75=$V$3,SUM(V75:W75),IF(S75&lt;$V$3,0,""))</f>
        <v>0</v>
      </c>
      <c r="V75" s="3">
        <f>IF(S75=$V$3,$W$5*$W$3*$V$3/12,IF(S75&lt;$V$3,0,""))</f>
        <v>0</v>
      </c>
      <c r="W75" s="3">
        <f>IF(S75=$V$3,$W$5,IF(S75&lt;$V$3,0,""))</f>
        <v>0</v>
      </c>
    </row>
    <row r="76" spans="1:23">
      <c r="A76" s="2">
        <f>IF(ROW()-6&lt;=$D$3,ROW()-6,"")</f>
        <v>70</v>
      </c>
      <c r="B76" s="3">
        <f t="shared" si="10"/>
        <v>712500.000000003</v>
      </c>
      <c r="C76" s="3">
        <f t="shared" si="7"/>
        <v>8026.04166666668</v>
      </c>
      <c r="D76" s="3">
        <f>IF(A76="","",B76*$E$3/12)</f>
        <v>3859.37500000001</v>
      </c>
      <c r="E76" s="3">
        <f>IF(A76="","",$C$3/$D$3)</f>
        <v>4166.66666666667</v>
      </c>
      <c r="G76" s="2">
        <f>IF(ROW()-6&lt;=$D$3,ROW()-6,"")</f>
        <v>70</v>
      </c>
      <c r="H76" s="3">
        <f t="shared" si="12"/>
        <v>829957.484027215</v>
      </c>
      <c r="I76" s="3">
        <f>IF(G76="","",$I$3*(($K$3/12)*(1+$K$3/12)^$J$3)/((1+$K$3/12)^$J$3-1))</f>
        <v>7455.731355151</v>
      </c>
      <c r="J76" s="3">
        <f>IF(G76="","",H76*$K$3/12)</f>
        <v>4495.60303848075</v>
      </c>
      <c r="K76" s="3">
        <f t="shared" si="8"/>
        <v>2960.12831667025</v>
      </c>
      <c r="M76" s="2">
        <f>IF(ROW()-6&lt;=$D$3,ROW()-6,"")</f>
        <v>70</v>
      </c>
      <c r="N76" s="3">
        <f>IF(M76&lt;=$P$3,$O$3,"")</f>
        <v>1000000</v>
      </c>
      <c r="O76" s="3">
        <f t="shared" si="9"/>
        <v>5416.66666666667</v>
      </c>
      <c r="P76" s="3">
        <f>IF(M76&lt;&gt;"",$O$3*$Q$3/12,"")</f>
        <v>5416.66666666667</v>
      </c>
      <c r="Q76" s="3">
        <f t="shared" si="11"/>
        <v>0</v>
      </c>
      <c r="S76" s="2">
        <f>IF(ROW()-6&lt;=$D$3,ROW()-6,"")</f>
        <v>70</v>
      </c>
      <c r="T76" s="3">
        <f>IF(S76&lt;=$V$3,$U$3,"")</f>
        <v>1000000</v>
      </c>
      <c r="U76" s="3">
        <f>IF(S76=$V$3,SUM(V76:W76),IF(S76&lt;$V$3,0,""))</f>
        <v>0</v>
      </c>
      <c r="V76" s="3">
        <f>IF(S76=$V$3,$W$5*$W$3*$V$3/12,IF(S76&lt;$V$3,0,""))</f>
        <v>0</v>
      </c>
      <c r="W76" s="3">
        <f>IF(S76=$V$3,$W$5,IF(S76&lt;$V$3,0,""))</f>
        <v>0</v>
      </c>
    </row>
    <row r="77" spans="1:23">
      <c r="A77" s="2">
        <f>IF(ROW()-6&lt;=$D$3,ROW()-6,"")</f>
        <v>71</v>
      </c>
      <c r="B77" s="3">
        <f t="shared" si="10"/>
        <v>708333.333333336</v>
      </c>
      <c r="C77" s="3">
        <f t="shared" si="7"/>
        <v>8003.47222222224</v>
      </c>
      <c r="D77" s="3">
        <f>IF(A77="","",B77*$E$3/12)</f>
        <v>3836.80555555557</v>
      </c>
      <c r="E77" s="3">
        <f>IF(A77="","",$C$3/$D$3)</f>
        <v>4166.66666666667</v>
      </c>
      <c r="G77" s="2">
        <f>IF(ROW()-6&lt;=$D$3,ROW()-6,"")</f>
        <v>71</v>
      </c>
      <c r="H77" s="3">
        <f t="shared" si="12"/>
        <v>826997.355710545</v>
      </c>
      <c r="I77" s="3">
        <f>IF(G77="","",$I$3*(($K$3/12)*(1+$K$3/12)^$J$3)/((1+$K$3/12)^$J$3-1))</f>
        <v>7455.731355151</v>
      </c>
      <c r="J77" s="3">
        <f>IF(G77="","",H77*$K$3/12)</f>
        <v>4479.56901009879</v>
      </c>
      <c r="K77" s="3">
        <f t="shared" si="8"/>
        <v>2976.16234505221</v>
      </c>
      <c r="M77" s="2">
        <f>IF(ROW()-6&lt;=$D$3,ROW()-6,"")</f>
        <v>71</v>
      </c>
      <c r="N77" s="3">
        <f>IF(M77&lt;=$P$3,$O$3,"")</f>
        <v>1000000</v>
      </c>
      <c r="O77" s="3">
        <f t="shared" si="9"/>
        <v>5416.66666666667</v>
      </c>
      <c r="P77" s="3">
        <f>IF(M77&lt;&gt;"",$O$3*$Q$3/12,"")</f>
        <v>5416.66666666667</v>
      </c>
      <c r="Q77" s="3">
        <f t="shared" si="11"/>
        <v>0</v>
      </c>
      <c r="S77" s="2">
        <f>IF(ROW()-6&lt;=$D$3,ROW()-6,"")</f>
        <v>71</v>
      </c>
      <c r="T77" s="3">
        <f>IF(S77&lt;=$V$3,$U$3,"")</f>
        <v>1000000</v>
      </c>
      <c r="U77" s="3">
        <f>IF(S77=$V$3,SUM(V77:W77),IF(S77&lt;$V$3,0,""))</f>
        <v>0</v>
      </c>
      <c r="V77" s="3">
        <f>IF(S77=$V$3,$W$5*$W$3*$V$3/12,IF(S77&lt;$V$3,0,""))</f>
        <v>0</v>
      </c>
      <c r="W77" s="3">
        <f>IF(S77=$V$3,$W$5,IF(S77&lt;$V$3,0,""))</f>
        <v>0</v>
      </c>
    </row>
    <row r="78" spans="1:23">
      <c r="A78" s="2">
        <f>IF(ROW()-6&lt;=$D$3,ROW()-6,"")</f>
        <v>72</v>
      </c>
      <c r="B78" s="3">
        <f t="shared" si="10"/>
        <v>704166.666666669</v>
      </c>
      <c r="C78" s="3">
        <f t="shared" si="7"/>
        <v>7980.90277777779</v>
      </c>
      <c r="D78" s="3">
        <f>IF(A78="","",B78*$E$3/12)</f>
        <v>3814.23611111113</v>
      </c>
      <c r="E78" s="3">
        <f>IF(A78="","",$C$3/$D$3)</f>
        <v>4166.66666666667</v>
      </c>
      <c r="G78" s="2">
        <f>IF(ROW()-6&lt;=$D$3,ROW()-6,"")</f>
        <v>72</v>
      </c>
      <c r="H78" s="3">
        <f t="shared" si="12"/>
        <v>824021.193365493</v>
      </c>
      <c r="I78" s="3">
        <f>IF(G78="","",$I$3*(($K$3/12)*(1+$K$3/12)^$J$3)/((1+$K$3/12)^$J$3-1))</f>
        <v>7455.731355151</v>
      </c>
      <c r="J78" s="3">
        <f>IF(G78="","",H78*$K$3/12)</f>
        <v>4463.44813072975</v>
      </c>
      <c r="K78" s="3">
        <f t="shared" si="8"/>
        <v>2992.28322442125</v>
      </c>
      <c r="M78" s="2">
        <f>IF(ROW()-6&lt;=$D$3,ROW()-6,"")</f>
        <v>72</v>
      </c>
      <c r="N78" s="3">
        <f>IF(M78&lt;=$P$3,$O$3,"")</f>
        <v>1000000</v>
      </c>
      <c r="O78" s="3">
        <f t="shared" si="9"/>
        <v>5416.66666666667</v>
      </c>
      <c r="P78" s="3">
        <f>IF(M78&lt;&gt;"",$O$3*$Q$3/12,"")</f>
        <v>5416.66666666667</v>
      </c>
      <c r="Q78" s="3">
        <f t="shared" si="11"/>
        <v>0</v>
      </c>
      <c r="S78" s="2">
        <f>IF(ROW()-6&lt;=$D$3,ROW()-6,"")</f>
        <v>72</v>
      </c>
      <c r="T78" s="3">
        <f>IF(S78&lt;=$V$3,$U$3,"")</f>
        <v>1000000</v>
      </c>
      <c r="U78" s="3">
        <f>IF(S78=$V$3,SUM(V78:W78),IF(S78&lt;$V$3,0,""))</f>
        <v>0</v>
      </c>
      <c r="V78" s="3">
        <f>IF(S78=$V$3,$W$5*$W$3*$V$3/12,IF(S78&lt;$V$3,0,""))</f>
        <v>0</v>
      </c>
      <c r="W78" s="3">
        <f>IF(S78=$V$3,$W$5,IF(S78&lt;$V$3,0,""))</f>
        <v>0</v>
      </c>
    </row>
    <row r="79" spans="1:23">
      <c r="A79" s="2">
        <f>IF(ROW()-6&lt;=$D$3,ROW()-6,"")</f>
        <v>73</v>
      </c>
      <c r="B79" s="3">
        <f t="shared" si="10"/>
        <v>700000.000000003</v>
      </c>
      <c r="C79" s="3">
        <f t="shared" si="7"/>
        <v>7958.33333333335</v>
      </c>
      <c r="D79" s="3">
        <f>IF(A79="","",B79*$E$3/12)</f>
        <v>3791.66666666668</v>
      </c>
      <c r="E79" s="3">
        <f>IF(A79="","",$C$3/$D$3)</f>
        <v>4166.66666666667</v>
      </c>
      <c r="G79" s="2">
        <f>IF(ROW()-6&lt;=$D$3,ROW()-6,"")</f>
        <v>73</v>
      </c>
      <c r="H79" s="3">
        <f t="shared" si="12"/>
        <v>821028.910141072</v>
      </c>
      <c r="I79" s="3">
        <f>IF(G79="","",$I$3*(($K$3/12)*(1+$K$3/12)^$J$3)/((1+$K$3/12)^$J$3-1))</f>
        <v>7455.731355151</v>
      </c>
      <c r="J79" s="3">
        <f>IF(G79="","",H79*$K$3/12)</f>
        <v>4447.2399299308</v>
      </c>
      <c r="K79" s="3">
        <f t="shared" si="8"/>
        <v>3008.4914252202</v>
      </c>
      <c r="M79" s="2">
        <f>IF(ROW()-6&lt;=$D$3,ROW()-6,"")</f>
        <v>73</v>
      </c>
      <c r="N79" s="3">
        <f>IF(M79&lt;=$P$3,$O$3,"")</f>
        <v>1000000</v>
      </c>
      <c r="O79" s="3">
        <f t="shared" si="9"/>
        <v>5416.66666666667</v>
      </c>
      <c r="P79" s="3">
        <f>IF(M79&lt;&gt;"",$O$3*$Q$3/12,"")</f>
        <v>5416.66666666667</v>
      </c>
      <c r="Q79" s="3">
        <f t="shared" si="11"/>
        <v>0</v>
      </c>
      <c r="S79" s="2">
        <f>IF(ROW()-6&lt;=$D$3,ROW()-6,"")</f>
        <v>73</v>
      </c>
      <c r="T79" s="3">
        <f>IF(S79&lt;=$V$3,$U$3,"")</f>
        <v>1000000</v>
      </c>
      <c r="U79" s="3">
        <f>IF(S79=$V$3,SUM(V79:W79),IF(S79&lt;$V$3,0,""))</f>
        <v>0</v>
      </c>
      <c r="V79" s="3">
        <f>IF(S79=$V$3,$W$5*$W$3*$V$3/12,IF(S79&lt;$V$3,0,""))</f>
        <v>0</v>
      </c>
      <c r="W79" s="3">
        <f>IF(S79=$V$3,$W$5,IF(S79&lt;$V$3,0,""))</f>
        <v>0</v>
      </c>
    </row>
    <row r="80" spans="1:23">
      <c r="A80" s="2">
        <f>IF(ROW()-6&lt;=$D$3,ROW()-6,"")</f>
        <v>74</v>
      </c>
      <c r="B80" s="3">
        <f t="shared" si="10"/>
        <v>695833.333333336</v>
      </c>
      <c r="C80" s="3">
        <f t="shared" si="7"/>
        <v>7935.76388888891</v>
      </c>
      <c r="D80" s="3">
        <f>IF(A80="","",B80*$E$3/12)</f>
        <v>3769.09722222224</v>
      </c>
      <c r="E80" s="3">
        <f>IF(A80="","",$C$3/$D$3)</f>
        <v>4166.66666666667</v>
      </c>
      <c r="G80" s="2">
        <f>IF(ROW()-6&lt;=$D$3,ROW()-6,"")</f>
        <v>74</v>
      </c>
      <c r="H80" s="3">
        <f t="shared" si="12"/>
        <v>818020.418715851</v>
      </c>
      <c r="I80" s="3">
        <f>IF(G80="","",$I$3*(($K$3/12)*(1+$K$3/12)^$J$3)/((1+$K$3/12)^$J$3-1))</f>
        <v>7455.731355151</v>
      </c>
      <c r="J80" s="3">
        <f>IF(G80="","",H80*$K$3/12)</f>
        <v>4430.94393471086</v>
      </c>
      <c r="K80" s="3">
        <f t="shared" si="8"/>
        <v>3024.78742044014</v>
      </c>
      <c r="M80" s="2">
        <f>IF(ROW()-6&lt;=$D$3,ROW()-6,"")</f>
        <v>74</v>
      </c>
      <c r="N80" s="3">
        <f>IF(M80&lt;=$P$3,$O$3,"")</f>
        <v>1000000</v>
      </c>
      <c r="O80" s="3">
        <f t="shared" si="9"/>
        <v>5416.66666666667</v>
      </c>
      <c r="P80" s="3">
        <f>IF(M80&lt;&gt;"",$O$3*$Q$3/12,"")</f>
        <v>5416.66666666667</v>
      </c>
      <c r="Q80" s="3">
        <f t="shared" si="11"/>
        <v>0</v>
      </c>
      <c r="S80" s="2">
        <f>IF(ROW()-6&lt;=$D$3,ROW()-6,"")</f>
        <v>74</v>
      </c>
      <c r="T80" s="3">
        <f>IF(S80&lt;=$V$3,$U$3,"")</f>
        <v>1000000</v>
      </c>
      <c r="U80" s="3">
        <f>IF(S80=$V$3,SUM(V80:W80),IF(S80&lt;$V$3,0,""))</f>
        <v>0</v>
      </c>
      <c r="V80" s="3">
        <f>IF(S80=$V$3,$W$5*$W$3*$V$3/12,IF(S80&lt;$V$3,0,""))</f>
        <v>0</v>
      </c>
      <c r="W80" s="3">
        <f>IF(S80=$V$3,$W$5,IF(S80&lt;$V$3,0,""))</f>
        <v>0</v>
      </c>
    </row>
    <row r="81" spans="1:23">
      <c r="A81" s="2">
        <f>IF(ROW()-6&lt;=$D$3,ROW()-6,"")</f>
        <v>75</v>
      </c>
      <c r="B81" s="3">
        <f t="shared" si="10"/>
        <v>691666.66666667</v>
      </c>
      <c r="C81" s="3">
        <f t="shared" si="7"/>
        <v>7913.19444444446</v>
      </c>
      <c r="D81" s="3">
        <f>IF(A81="","",B81*$E$3/12)</f>
        <v>3746.52777777779</v>
      </c>
      <c r="E81" s="3">
        <f>IF(A81="","",$C$3/$D$3)</f>
        <v>4166.66666666667</v>
      </c>
      <c r="G81" s="2">
        <f>IF(ROW()-6&lt;=$D$3,ROW()-6,"")</f>
        <v>75</v>
      </c>
      <c r="H81" s="3">
        <f t="shared" si="12"/>
        <v>814995.631295411</v>
      </c>
      <c r="I81" s="3">
        <f>IF(G81="","",$I$3*(($K$3/12)*(1+$K$3/12)^$J$3)/((1+$K$3/12)^$J$3-1))</f>
        <v>7455.731355151</v>
      </c>
      <c r="J81" s="3">
        <f>IF(G81="","",H81*$K$3/12)</f>
        <v>4414.55966951681</v>
      </c>
      <c r="K81" s="3">
        <f t="shared" si="8"/>
        <v>3041.17168563419</v>
      </c>
      <c r="M81" s="2">
        <f>IF(ROW()-6&lt;=$D$3,ROW()-6,"")</f>
        <v>75</v>
      </c>
      <c r="N81" s="3">
        <f>IF(M81&lt;=$P$3,$O$3,"")</f>
        <v>1000000</v>
      </c>
      <c r="O81" s="3">
        <f t="shared" si="9"/>
        <v>5416.66666666667</v>
      </c>
      <c r="P81" s="3">
        <f>IF(M81&lt;&gt;"",$O$3*$Q$3/12,"")</f>
        <v>5416.66666666667</v>
      </c>
      <c r="Q81" s="3">
        <f t="shared" si="11"/>
        <v>0</v>
      </c>
      <c r="S81" s="2">
        <f>IF(ROW()-6&lt;=$D$3,ROW()-6,"")</f>
        <v>75</v>
      </c>
      <c r="T81" s="3">
        <f>IF(S81&lt;=$V$3,$U$3,"")</f>
        <v>1000000</v>
      </c>
      <c r="U81" s="3">
        <f>IF(S81=$V$3,SUM(V81:W81),IF(S81&lt;$V$3,0,""))</f>
        <v>0</v>
      </c>
      <c r="V81" s="3">
        <f>IF(S81=$V$3,$W$5*$W$3*$V$3/12,IF(S81&lt;$V$3,0,""))</f>
        <v>0</v>
      </c>
      <c r="W81" s="3">
        <f>IF(S81=$V$3,$W$5,IF(S81&lt;$V$3,0,""))</f>
        <v>0</v>
      </c>
    </row>
    <row r="82" spans="1:23">
      <c r="A82" s="2">
        <f>IF(ROW()-6&lt;=$D$3,ROW()-6,"")</f>
        <v>76</v>
      </c>
      <c r="B82" s="3">
        <f t="shared" si="10"/>
        <v>687500.000000003</v>
      </c>
      <c r="C82" s="3">
        <f t="shared" si="7"/>
        <v>7890.62500000002</v>
      </c>
      <c r="D82" s="3">
        <f>IF(A82="","",B82*$E$3/12)</f>
        <v>3723.95833333335</v>
      </c>
      <c r="E82" s="3">
        <f>IF(A82="","",$C$3/$D$3)</f>
        <v>4166.66666666667</v>
      </c>
      <c r="G82" s="2">
        <f>IF(ROW()-6&lt;=$D$3,ROW()-6,"")</f>
        <v>76</v>
      </c>
      <c r="H82" s="3">
        <f t="shared" si="12"/>
        <v>811954.459609777</v>
      </c>
      <c r="I82" s="3">
        <f>IF(G82="","",$I$3*(($K$3/12)*(1+$K$3/12)^$J$3)/((1+$K$3/12)^$J$3-1))</f>
        <v>7455.731355151</v>
      </c>
      <c r="J82" s="3">
        <f>IF(G82="","",H82*$K$3/12)</f>
        <v>4398.08665621963</v>
      </c>
      <c r="K82" s="3">
        <f t="shared" si="8"/>
        <v>3057.64469893137</v>
      </c>
      <c r="M82" s="2">
        <f>IF(ROW()-6&lt;=$D$3,ROW()-6,"")</f>
        <v>76</v>
      </c>
      <c r="N82" s="3">
        <f>IF(M82&lt;=$P$3,$O$3,"")</f>
        <v>1000000</v>
      </c>
      <c r="O82" s="3">
        <f t="shared" si="9"/>
        <v>5416.66666666667</v>
      </c>
      <c r="P82" s="3">
        <f>IF(M82&lt;&gt;"",$O$3*$Q$3/12,"")</f>
        <v>5416.66666666667</v>
      </c>
      <c r="Q82" s="3">
        <f t="shared" si="11"/>
        <v>0</v>
      </c>
      <c r="S82" s="2">
        <f>IF(ROW()-6&lt;=$D$3,ROW()-6,"")</f>
        <v>76</v>
      </c>
      <c r="T82" s="3">
        <f>IF(S82&lt;=$V$3,$U$3,"")</f>
        <v>1000000</v>
      </c>
      <c r="U82" s="3">
        <f>IF(S82=$V$3,SUM(V82:W82),IF(S82&lt;$V$3,0,""))</f>
        <v>0</v>
      </c>
      <c r="V82" s="3">
        <f>IF(S82=$V$3,$W$5*$W$3*$V$3/12,IF(S82&lt;$V$3,0,""))</f>
        <v>0</v>
      </c>
      <c r="W82" s="3">
        <f>IF(S82=$V$3,$W$5,IF(S82&lt;$V$3,0,""))</f>
        <v>0</v>
      </c>
    </row>
    <row r="83" spans="1:23">
      <c r="A83" s="2">
        <f>IF(ROW()-6&lt;=$D$3,ROW()-6,"")</f>
        <v>77</v>
      </c>
      <c r="B83" s="3">
        <f t="shared" si="10"/>
        <v>683333.333333336</v>
      </c>
      <c r="C83" s="3">
        <f t="shared" si="7"/>
        <v>7868.05555555557</v>
      </c>
      <c r="D83" s="3">
        <f>IF(A83="","",B83*$E$3/12)</f>
        <v>3701.38888888891</v>
      </c>
      <c r="E83" s="3">
        <f>IF(A83="","",$C$3/$D$3)</f>
        <v>4166.66666666667</v>
      </c>
      <c r="G83" s="2">
        <f>IF(ROW()-6&lt;=$D$3,ROW()-6,"")</f>
        <v>77</v>
      </c>
      <c r="H83" s="3">
        <f t="shared" si="12"/>
        <v>808896.814910846</v>
      </c>
      <c r="I83" s="3">
        <f>IF(G83="","",$I$3*(($K$3/12)*(1+$K$3/12)^$J$3)/((1+$K$3/12)^$J$3-1))</f>
        <v>7455.731355151</v>
      </c>
      <c r="J83" s="3">
        <f>IF(G83="","",H83*$K$3/12)</f>
        <v>4381.52441410041</v>
      </c>
      <c r="K83" s="3">
        <f t="shared" si="8"/>
        <v>3074.20694105059</v>
      </c>
      <c r="M83" s="2">
        <f>IF(ROW()-6&lt;=$D$3,ROW()-6,"")</f>
        <v>77</v>
      </c>
      <c r="N83" s="3">
        <f>IF(M83&lt;=$P$3,$O$3,"")</f>
        <v>1000000</v>
      </c>
      <c r="O83" s="3">
        <f t="shared" si="9"/>
        <v>5416.66666666667</v>
      </c>
      <c r="P83" s="3">
        <f>IF(M83&lt;&gt;"",$O$3*$Q$3/12,"")</f>
        <v>5416.66666666667</v>
      </c>
      <c r="Q83" s="3">
        <f t="shared" si="11"/>
        <v>0</v>
      </c>
      <c r="S83" s="2">
        <f>IF(ROW()-6&lt;=$D$3,ROW()-6,"")</f>
        <v>77</v>
      </c>
      <c r="T83" s="3">
        <f>IF(S83&lt;=$V$3,$U$3,"")</f>
        <v>1000000</v>
      </c>
      <c r="U83" s="3">
        <f>IF(S83=$V$3,SUM(V83:W83),IF(S83&lt;$V$3,0,""))</f>
        <v>0</v>
      </c>
      <c r="V83" s="3">
        <f>IF(S83=$V$3,$W$5*$W$3*$V$3/12,IF(S83&lt;$V$3,0,""))</f>
        <v>0</v>
      </c>
      <c r="W83" s="3">
        <f>IF(S83=$V$3,$W$5,IF(S83&lt;$V$3,0,""))</f>
        <v>0</v>
      </c>
    </row>
    <row r="84" spans="1:23">
      <c r="A84" s="2">
        <f>IF(ROW()-6&lt;=$D$3,ROW()-6,"")</f>
        <v>78</v>
      </c>
      <c r="B84" s="3">
        <f t="shared" si="10"/>
        <v>679166.66666667</v>
      </c>
      <c r="C84" s="3">
        <f t="shared" si="7"/>
        <v>7845.48611111113</v>
      </c>
      <c r="D84" s="3">
        <f>IF(A84="","",B84*$E$3/12)</f>
        <v>3678.81944444446</v>
      </c>
      <c r="E84" s="3">
        <f>IF(A84="","",$C$3/$D$3)</f>
        <v>4166.66666666667</v>
      </c>
      <c r="G84" s="2">
        <f>IF(ROW()-6&lt;=$D$3,ROW()-6,"")</f>
        <v>78</v>
      </c>
      <c r="H84" s="3">
        <f t="shared" si="12"/>
        <v>805822.607969795</v>
      </c>
      <c r="I84" s="3">
        <f>IF(G84="","",$I$3*(($K$3/12)*(1+$K$3/12)^$J$3)/((1+$K$3/12)^$J$3-1))</f>
        <v>7455.731355151</v>
      </c>
      <c r="J84" s="3">
        <f>IF(G84="","",H84*$K$3/12)</f>
        <v>4364.87245983639</v>
      </c>
      <c r="K84" s="3">
        <f t="shared" si="8"/>
        <v>3090.85889531461</v>
      </c>
      <c r="M84" s="2">
        <f>IF(ROW()-6&lt;=$D$3,ROW()-6,"")</f>
        <v>78</v>
      </c>
      <c r="N84" s="3">
        <f>IF(M84&lt;=$P$3,$O$3,"")</f>
        <v>1000000</v>
      </c>
      <c r="O84" s="3">
        <f t="shared" si="9"/>
        <v>5416.66666666667</v>
      </c>
      <c r="P84" s="3">
        <f>IF(M84&lt;&gt;"",$O$3*$Q$3/12,"")</f>
        <v>5416.66666666667</v>
      </c>
      <c r="Q84" s="3">
        <f t="shared" si="11"/>
        <v>0</v>
      </c>
      <c r="S84" s="2">
        <f>IF(ROW()-6&lt;=$D$3,ROW()-6,"")</f>
        <v>78</v>
      </c>
      <c r="T84" s="3">
        <f>IF(S84&lt;=$V$3,$U$3,"")</f>
        <v>1000000</v>
      </c>
      <c r="U84" s="3">
        <f>IF(S84=$V$3,SUM(V84:W84),IF(S84&lt;$V$3,0,""))</f>
        <v>0</v>
      </c>
      <c r="V84" s="3">
        <f>IF(S84=$V$3,$W$5*$W$3*$V$3/12,IF(S84&lt;$V$3,0,""))</f>
        <v>0</v>
      </c>
      <c r="W84" s="3">
        <f>IF(S84=$V$3,$W$5,IF(S84&lt;$V$3,0,""))</f>
        <v>0</v>
      </c>
    </row>
    <row r="85" spans="1:23">
      <c r="A85" s="2">
        <f>IF(ROW()-6&lt;=$D$3,ROW()-6,"")</f>
        <v>79</v>
      </c>
      <c r="B85" s="3">
        <f t="shared" si="10"/>
        <v>675000.000000003</v>
      </c>
      <c r="C85" s="3">
        <f t="shared" si="7"/>
        <v>7822.91666666668</v>
      </c>
      <c r="D85" s="3">
        <f>IF(A85="","",B85*$E$3/12)</f>
        <v>3656.25000000002</v>
      </c>
      <c r="E85" s="3">
        <f>IF(A85="","",$C$3/$D$3)</f>
        <v>4166.66666666667</v>
      </c>
      <c r="G85" s="2">
        <f>IF(ROW()-6&lt;=$D$3,ROW()-6,"")</f>
        <v>79</v>
      </c>
      <c r="H85" s="3">
        <f t="shared" si="12"/>
        <v>802731.74907448</v>
      </c>
      <c r="I85" s="3">
        <f>IF(G85="","",$I$3*(($K$3/12)*(1+$K$3/12)^$J$3)/((1+$K$3/12)^$J$3-1))</f>
        <v>7455.731355151</v>
      </c>
      <c r="J85" s="3">
        <f>IF(G85="","",H85*$K$3/12)</f>
        <v>4348.13030748677</v>
      </c>
      <c r="K85" s="3">
        <f t="shared" si="8"/>
        <v>3107.60104766423</v>
      </c>
      <c r="M85" s="2">
        <f>IF(ROW()-6&lt;=$D$3,ROW()-6,"")</f>
        <v>79</v>
      </c>
      <c r="N85" s="3">
        <f>IF(M85&lt;=$P$3,$O$3,"")</f>
        <v>1000000</v>
      </c>
      <c r="O85" s="3">
        <f t="shared" si="9"/>
        <v>5416.66666666667</v>
      </c>
      <c r="P85" s="3">
        <f>IF(M85&lt;&gt;"",$O$3*$Q$3/12,"")</f>
        <v>5416.66666666667</v>
      </c>
      <c r="Q85" s="3">
        <f t="shared" si="11"/>
        <v>0</v>
      </c>
      <c r="S85" s="2">
        <f>IF(ROW()-6&lt;=$D$3,ROW()-6,"")</f>
        <v>79</v>
      </c>
      <c r="T85" s="3">
        <f>IF(S85&lt;=$V$3,$U$3,"")</f>
        <v>1000000</v>
      </c>
      <c r="U85" s="3">
        <f>IF(S85=$V$3,SUM(V85:W85),IF(S85&lt;$V$3,0,""))</f>
        <v>0</v>
      </c>
      <c r="V85" s="3">
        <f>IF(S85=$V$3,$W$5*$W$3*$V$3/12,IF(S85&lt;$V$3,0,""))</f>
        <v>0</v>
      </c>
      <c r="W85" s="3">
        <f>IF(S85=$V$3,$W$5,IF(S85&lt;$V$3,0,""))</f>
        <v>0</v>
      </c>
    </row>
    <row r="86" spans="1:23">
      <c r="A86" s="2">
        <f>IF(ROW()-6&lt;=$D$3,ROW()-6,"")</f>
        <v>80</v>
      </c>
      <c r="B86" s="3">
        <f t="shared" si="10"/>
        <v>670833.333333336</v>
      </c>
      <c r="C86" s="3">
        <f t="shared" si="7"/>
        <v>7800.34722222224</v>
      </c>
      <c r="D86" s="3">
        <f>IF(A86="","",B86*$E$3/12)</f>
        <v>3633.68055555557</v>
      </c>
      <c r="E86" s="3">
        <f>IF(A86="","",$C$3/$D$3)</f>
        <v>4166.66666666667</v>
      </c>
      <c r="G86" s="2">
        <f>IF(ROW()-6&lt;=$D$3,ROW()-6,"")</f>
        <v>80</v>
      </c>
      <c r="H86" s="3">
        <f t="shared" si="12"/>
        <v>799624.148026816</v>
      </c>
      <c r="I86" s="3">
        <f>IF(G86="","",$I$3*(($K$3/12)*(1+$K$3/12)^$J$3)/((1+$K$3/12)^$J$3-1))</f>
        <v>7455.731355151</v>
      </c>
      <c r="J86" s="3">
        <f>IF(G86="","",H86*$K$3/12)</f>
        <v>4331.29746847859</v>
      </c>
      <c r="K86" s="3">
        <f t="shared" si="8"/>
        <v>3124.43388667241</v>
      </c>
      <c r="M86" s="2">
        <f>IF(ROW()-6&lt;=$D$3,ROW()-6,"")</f>
        <v>80</v>
      </c>
      <c r="N86" s="3">
        <f>IF(M86&lt;=$P$3,$O$3,"")</f>
        <v>1000000</v>
      </c>
      <c r="O86" s="3">
        <f t="shared" si="9"/>
        <v>5416.66666666667</v>
      </c>
      <c r="P86" s="3">
        <f>IF(M86&lt;&gt;"",$O$3*$Q$3/12,"")</f>
        <v>5416.66666666667</v>
      </c>
      <c r="Q86" s="3">
        <f t="shared" si="11"/>
        <v>0</v>
      </c>
      <c r="S86" s="2">
        <f>IF(ROW()-6&lt;=$D$3,ROW()-6,"")</f>
        <v>80</v>
      </c>
      <c r="T86" s="3">
        <f>IF(S86&lt;=$V$3,$U$3,"")</f>
        <v>1000000</v>
      </c>
      <c r="U86" s="3">
        <f>IF(S86=$V$3,SUM(V86:W86),IF(S86&lt;$V$3,0,""))</f>
        <v>0</v>
      </c>
      <c r="V86" s="3">
        <f>IF(S86=$V$3,$W$5*$W$3*$V$3/12,IF(S86&lt;$V$3,0,""))</f>
        <v>0</v>
      </c>
      <c r="W86" s="3">
        <f>IF(S86=$V$3,$W$5,IF(S86&lt;$V$3,0,""))</f>
        <v>0</v>
      </c>
    </row>
    <row r="87" spans="1:23">
      <c r="A87" s="2">
        <f>IF(ROW()-6&lt;=$D$3,ROW()-6,"")</f>
        <v>81</v>
      </c>
      <c r="B87" s="3">
        <f t="shared" si="10"/>
        <v>666666.66666667</v>
      </c>
      <c r="C87" s="3">
        <f t="shared" si="7"/>
        <v>7777.7777777778</v>
      </c>
      <c r="D87" s="3">
        <f>IF(A87="","",B87*$E$3/12)</f>
        <v>3611.11111111113</v>
      </c>
      <c r="E87" s="3">
        <f>IF(A87="","",$C$3/$D$3)</f>
        <v>4166.66666666667</v>
      </c>
      <c r="G87" s="2">
        <f>IF(ROW()-6&lt;=$D$3,ROW()-6,"")</f>
        <v>81</v>
      </c>
      <c r="H87" s="3">
        <f t="shared" si="12"/>
        <v>796499.714140144</v>
      </c>
      <c r="I87" s="3">
        <f>IF(G87="","",$I$3*(($K$3/12)*(1+$K$3/12)^$J$3)/((1+$K$3/12)^$J$3-1))</f>
        <v>7455.731355151</v>
      </c>
      <c r="J87" s="3">
        <f>IF(G87="","",H87*$K$3/12)</f>
        <v>4314.37345159245</v>
      </c>
      <c r="K87" s="3">
        <f t="shared" si="8"/>
        <v>3141.35790355855</v>
      </c>
      <c r="M87" s="2">
        <f>IF(ROW()-6&lt;=$D$3,ROW()-6,"")</f>
        <v>81</v>
      </c>
      <c r="N87" s="3">
        <f>IF(M87&lt;=$P$3,$O$3,"")</f>
        <v>1000000</v>
      </c>
      <c r="O87" s="3">
        <f t="shared" si="9"/>
        <v>5416.66666666667</v>
      </c>
      <c r="P87" s="3">
        <f>IF(M87&lt;&gt;"",$O$3*$Q$3/12,"")</f>
        <v>5416.66666666667</v>
      </c>
      <c r="Q87" s="3">
        <f t="shared" si="11"/>
        <v>0</v>
      </c>
      <c r="S87" s="2">
        <f>IF(ROW()-6&lt;=$D$3,ROW()-6,"")</f>
        <v>81</v>
      </c>
      <c r="T87" s="3">
        <f>IF(S87&lt;=$V$3,$U$3,"")</f>
        <v>1000000</v>
      </c>
      <c r="U87" s="3">
        <f>IF(S87=$V$3,SUM(V87:W87),IF(S87&lt;$V$3,0,""))</f>
        <v>0</v>
      </c>
      <c r="V87" s="3">
        <f>IF(S87=$V$3,$W$5*$W$3*$V$3/12,IF(S87&lt;$V$3,0,""))</f>
        <v>0</v>
      </c>
      <c r="W87" s="3">
        <f>IF(S87=$V$3,$W$5,IF(S87&lt;$V$3,0,""))</f>
        <v>0</v>
      </c>
    </row>
    <row r="88" spans="1:23">
      <c r="A88" s="2">
        <f>IF(ROW()-6&lt;=$D$3,ROW()-6,"")</f>
        <v>82</v>
      </c>
      <c r="B88" s="3">
        <f t="shared" si="10"/>
        <v>662500.000000003</v>
      </c>
      <c r="C88" s="3">
        <f t="shared" si="7"/>
        <v>7755.20833333335</v>
      </c>
      <c r="D88" s="3">
        <f>IF(A88="","",B88*$E$3/12)</f>
        <v>3588.54166666668</v>
      </c>
      <c r="E88" s="3">
        <f>IF(A88="","",$C$3/$D$3)</f>
        <v>4166.66666666667</v>
      </c>
      <c r="G88" s="2">
        <f>IF(ROW()-6&lt;=$D$3,ROW()-6,"")</f>
        <v>82</v>
      </c>
      <c r="H88" s="3">
        <f t="shared" si="12"/>
        <v>793358.356236585</v>
      </c>
      <c r="I88" s="3">
        <f>IF(G88="","",$I$3*(($K$3/12)*(1+$K$3/12)^$J$3)/((1+$K$3/12)^$J$3-1))</f>
        <v>7455.731355151</v>
      </c>
      <c r="J88" s="3">
        <f>IF(G88="","",H88*$K$3/12)</f>
        <v>4297.35776294817</v>
      </c>
      <c r="K88" s="3">
        <f t="shared" si="8"/>
        <v>3158.37359220283</v>
      </c>
      <c r="M88" s="2">
        <f>IF(ROW()-6&lt;=$D$3,ROW()-6,"")</f>
        <v>82</v>
      </c>
      <c r="N88" s="3">
        <f>IF(M88&lt;=$P$3,$O$3,"")</f>
        <v>1000000</v>
      </c>
      <c r="O88" s="3">
        <f t="shared" si="9"/>
        <v>5416.66666666667</v>
      </c>
      <c r="P88" s="3">
        <f>IF(M88&lt;&gt;"",$O$3*$Q$3/12,"")</f>
        <v>5416.66666666667</v>
      </c>
      <c r="Q88" s="3">
        <f t="shared" si="11"/>
        <v>0</v>
      </c>
      <c r="S88" s="2">
        <f>IF(ROW()-6&lt;=$D$3,ROW()-6,"")</f>
        <v>82</v>
      </c>
      <c r="T88" s="3">
        <f>IF(S88&lt;=$V$3,$U$3,"")</f>
        <v>1000000</v>
      </c>
      <c r="U88" s="3">
        <f>IF(S88=$V$3,SUM(V88:W88),IF(S88&lt;$V$3,0,""))</f>
        <v>0</v>
      </c>
      <c r="V88" s="3">
        <f>IF(S88=$V$3,$W$5*$W$3*$V$3/12,IF(S88&lt;$V$3,0,""))</f>
        <v>0</v>
      </c>
      <c r="W88" s="3">
        <f>IF(S88=$V$3,$W$5,IF(S88&lt;$V$3,0,""))</f>
        <v>0</v>
      </c>
    </row>
    <row r="89" spans="1:23">
      <c r="A89" s="2">
        <f>IF(ROW()-6&lt;=$D$3,ROW()-6,"")</f>
        <v>83</v>
      </c>
      <c r="B89" s="3">
        <f t="shared" si="10"/>
        <v>658333.333333337</v>
      </c>
      <c r="C89" s="3">
        <f t="shared" si="7"/>
        <v>7732.63888888891</v>
      </c>
      <c r="D89" s="3">
        <f>IF(A89="","",B89*$E$3/12)</f>
        <v>3565.97222222224</v>
      </c>
      <c r="E89" s="3">
        <f>IF(A89="","",$C$3/$D$3)</f>
        <v>4166.66666666667</v>
      </c>
      <c r="G89" s="2">
        <f>IF(ROW()-6&lt;=$D$3,ROW()-6,"")</f>
        <v>83</v>
      </c>
      <c r="H89" s="3">
        <f t="shared" si="12"/>
        <v>790199.982644383</v>
      </c>
      <c r="I89" s="3">
        <f>IF(G89="","",$I$3*(($K$3/12)*(1+$K$3/12)^$J$3)/((1+$K$3/12)^$J$3-1))</f>
        <v>7455.731355151</v>
      </c>
      <c r="J89" s="3">
        <f>IF(G89="","",H89*$K$3/12)</f>
        <v>4280.24990599041</v>
      </c>
      <c r="K89" s="3">
        <f t="shared" si="8"/>
        <v>3175.48144916059</v>
      </c>
      <c r="M89" s="2">
        <f>IF(ROW()-6&lt;=$D$3,ROW()-6,"")</f>
        <v>83</v>
      </c>
      <c r="N89" s="3">
        <f>IF(M89&lt;=$P$3,$O$3,"")</f>
        <v>1000000</v>
      </c>
      <c r="O89" s="3">
        <f t="shared" si="9"/>
        <v>5416.66666666667</v>
      </c>
      <c r="P89" s="3">
        <f>IF(M89&lt;&gt;"",$O$3*$Q$3/12,"")</f>
        <v>5416.66666666667</v>
      </c>
      <c r="Q89" s="3">
        <f t="shared" si="11"/>
        <v>0</v>
      </c>
      <c r="S89" s="2">
        <f>IF(ROW()-6&lt;=$D$3,ROW()-6,"")</f>
        <v>83</v>
      </c>
      <c r="T89" s="3">
        <f>IF(S89&lt;=$V$3,$U$3,"")</f>
        <v>1000000</v>
      </c>
      <c r="U89" s="3">
        <f>IF(S89=$V$3,SUM(V89:W89),IF(S89&lt;$V$3,0,""))</f>
        <v>0</v>
      </c>
      <c r="V89" s="3">
        <f>IF(S89=$V$3,$W$5*$W$3*$V$3/12,IF(S89&lt;$V$3,0,""))</f>
        <v>0</v>
      </c>
      <c r="W89" s="3">
        <f>IF(S89=$V$3,$W$5,IF(S89&lt;$V$3,0,""))</f>
        <v>0</v>
      </c>
    </row>
    <row r="90" spans="1:23">
      <c r="A90" s="2">
        <f>IF(ROW()-6&lt;=$D$3,ROW()-6,"")</f>
        <v>84</v>
      </c>
      <c r="B90" s="3">
        <f t="shared" si="10"/>
        <v>654166.66666667</v>
      </c>
      <c r="C90" s="3">
        <f t="shared" si="7"/>
        <v>7710.06944444446</v>
      </c>
      <c r="D90" s="3">
        <f>IF(A90="","",B90*$E$3/12)</f>
        <v>3543.4027777778</v>
      </c>
      <c r="E90" s="3">
        <f>IF(A90="","",$C$3/$D$3)</f>
        <v>4166.66666666667</v>
      </c>
      <c r="G90" s="2">
        <f>IF(ROW()-6&lt;=$D$3,ROW()-6,"")</f>
        <v>84</v>
      </c>
      <c r="H90" s="3">
        <f t="shared" si="12"/>
        <v>787024.501195222</v>
      </c>
      <c r="I90" s="3">
        <f>IF(G90="","",$I$3*(($K$3/12)*(1+$K$3/12)^$J$3)/((1+$K$3/12)^$J$3-1))</f>
        <v>7455.731355151</v>
      </c>
      <c r="J90" s="3">
        <f>IF(G90="","",H90*$K$3/12)</f>
        <v>4263.04938147412</v>
      </c>
      <c r="K90" s="3">
        <f t="shared" si="8"/>
        <v>3192.68197367688</v>
      </c>
      <c r="M90" s="2">
        <f>IF(ROW()-6&lt;=$D$3,ROW()-6,"")</f>
        <v>84</v>
      </c>
      <c r="N90" s="3">
        <f>IF(M90&lt;=$P$3,$O$3,"")</f>
        <v>1000000</v>
      </c>
      <c r="O90" s="3">
        <f t="shared" si="9"/>
        <v>5416.66666666667</v>
      </c>
      <c r="P90" s="3">
        <f>IF(M90&lt;&gt;"",$O$3*$Q$3/12,"")</f>
        <v>5416.66666666667</v>
      </c>
      <c r="Q90" s="3">
        <f t="shared" si="11"/>
        <v>0</v>
      </c>
      <c r="S90" s="2">
        <f>IF(ROW()-6&lt;=$D$3,ROW()-6,"")</f>
        <v>84</v>
      </c>
      <c r="T90" s="3">
        <f>IF(S90&lt;=$V$3,$U$3,"")</f>
        <v>1000000</v>
      </c>
      <c r="U90" s="3">
        <f>IF(S90=$V$3,SUM(V90:W90),IF(S90&lt;$V$3,0,""))</f>
        <v>0</v>
      </c>
      <c r="V90" s="3">
        <f>IF(S90=$V$3,$W$5*$W$3*$V$3/12,IF(S90&lt;$V$3,0,""))</f>
        <v>0</v>
      </c>
      <c r="W90" s="3">
        <f>IF(S90=$V$3,$W$5,IF(S90&lt;$V$3,0,""))</f>
        <v>0</v>
      </c>
    </row>
    <row r="91" spans="1:23">
      <c r="A91" s="2">
        <f>IF(ROW()-6&lt;=$D$3,ROW()-6,"")</f>
        <v>85</v>
      </c>
      <c r="B91" s="3">
        <f t="shared" si="10"/>
        <v>650000.000000003</v>
      </c>
      <c r="C91" s="3">
        <f t="shared" si="7"/>
        <v>7687.50000000002</v>
      </c>
      <c r="D91" s="3">
        <f>IF(A91="","",B91*$E$3/12)</f>
        <v>3520.83333333335</v>
      </c>
      <c r="E91" s="3">
        <f>IF(A91="","",$C$3/$D$3)</f>
        <v>4166.66666666667</v>
      </c>
      <c r="G91" s="2">
        <f>IF(ROW()-6&lt;=$D$3,ROW()-6,"")</f>
        <v>85</v>
      </c>
      <c r="H91" s="3">
        <f t="shared" si="12"/>
        <v>783831.819221545</v>
      </c>
      <c r="I91" s="3">
        <f>IF(G91="","",$I$3*(($K$3/12)*(1+$K$3/12)^$J$3)/((1+$K$3/12)^$J$3-1))</f>
        <v>7455.731355151</v>
      </c>
      <c r="J91" s="3">
        <f>IF(G91="","",H91*$K$3/12)</f>
        <v>4245.75568745004</v>
      </c>
      <c r="K91" s="3">
        <f t="shared" si="8"/>
        <v>3209.97566770096</v>
      </c>
      <c r="M91" s="2">
        <f>IF(ROW()-6&lt;=$D$3,ROW()-6,"")</f>
        <v>85</v>
      </c>
      <c r="N91" s="3">
        <f>IF(M91&lt;=$P$3,$O$3,"")</f>
        <v>1000000</v>
      </c>
      <c r="O91" s="3">
        <f t="shared" si="9"/>
        <v>5416.66666666667</v>
      </c>
      <c r="P91" s="3">
        <f>IF(M91&lt;&gt;"",$O$3*$Q$3/12,"")</f>
        <v>5416.66666666667</v>
      </c>
      <c r="Q91" s="3">
        <f t="shared" si="11"/>
        <v>0</v>
      </c>
      <c r="S91" s="2">
        <f>IF(ROW()-6&lt;=$D$3,ROW()-6,"")</f>
        <v>85</v>
      </c>
      <c r="T91" s="3">
        <f>IF(S91&lt;=$V$3,$U$3,"")</f>
        <v>1000000</v>
      </c>
      <c r="U91" s="3">
        <f>IF(S91=$V$3,SUM(V91:W91),IF(S91&lt;$V$3,0,""))</f>
        <v>0</v>
      </c>
      <c r="V91" s="3">
        <f>IF(S91=$V$3,$W$5*$W$3*$V$3/12,IF(S91&lt;$V$3,0,""))</f>
        <v>0</v>
      </c>
      <c r="W91" s="3">
        <f>IF(S91=$V$3,$W$5,IF(S91&lt;$V$3,0,""))</f>
        <v>0</v>
      </c>
    </row>
    <row r="92" spans="1:23">
      <c r="A92" s="2">
        <f>IF(ROW()-6&lt;=$D$3,ROW()-6,"")</f>
        <v>86</v>
      </c>
      <c r="B92" s="3">
        <f t="shared" si="10"/>
        <v>645833.333333337</v>
      </c>
      <c r="C92" s="3">
        <f t="shared" si="7"/>
        <v>7664.93055555557</v>
      </c>
      <c r="D92" s="3">
        <f>IF(A92="","",B92*$E$3/12)</f>
        <v>3498.26388888891</v>
      </c>
      <c r="E92" s="3">
        <f>IF(A92="","",$C$3/$D$3)</f>
        <v>4166.66666666667</v>
      </c>
      <c r="G92" s="2">
        <f>IF(ROW()-6&lt;=$D$3,ROW()-6,"")</f>
        <v>86</v>
      </c>
      <c r="H92" s="3">
        <f t="shared" si="12"/>
        <v>780621.843553844</v>
      </c>
      <c r="I92" s="3">
        <f>IF(G92="","",$I$3*(($K$3/12)*(1+$K$3/12)^$J$3)/((1+$K$3/12)^$J$3-1))</f>
        <v>7455.731355151</v>
      </c>
      <c r="J92" s="3">
        <f>IF(G92="","",H92*$K$3/12)</f>
        <v>4228.36831924999</v>
      </c>
      <c r="K92" s="3">
        <f t="shared" si="8"/>
        <v>3227.36303590101</v>
      </c>
      <c r="M92" s="2">
        <f>IF(ROW()-6&lt;=$D$3,ROW()-6,"")</f>
        <v>86</v>
      </c>
      <c r="N92" s="3">
        <f>IF(M92&lt;=$P$3,$O$3,"")</f>
        <v>1000000</v>
      </c>
      <c r="O92" s="3">
        <f t="shared" si="9"/>
        <v>5416.66666666667</v>
      </c>
      <c r="P92" s="3">
        <f>IF(M92&lt;&gt;"",$O$3*$Q$3/12,"")</f>
        <v>5416.66666666667</v>
      </c>
      <c r="Q92" s="3">
        <f t="shared" si="11"/>
        <v>0</v>
      </c>
      <c r="S92" s="2">
        <f>IF(ROW()-6&lt;=$D$3,ROW()-6,"")</f>
        <v>86</v>
      </c>
      <c r="T92" s="3">
        <f>IF(S92&lt;=$V$3,$U$3,"")</f>
        <v>1000000</v>
      </c>
      <c r="U92" s="3">
        <f>IF(S92=$V$3,SUM(V92:W92),IF(S92&lt;$V$3,0,""))</f>
        <v>0</v>
      </c>
      <c r="V92" s="3">
        <f>IF(S92=$V$3,$W$5*$W$3*$V$3/12,IF(S92&lt;$V$3,0,""))</f>
        <v>0</v>
      </c>
      <c r="W92" s="3">
        <f>IF(S92=$V$3,$W$5,IF(S92&lt;$V$3,0,""))</f>
        <v>0</v>
      </c>
    </row>
    <row r="93" spans="1:23">
      <c r="A93" s="2">
        <f>IF(ROW()-6&lt;=$D$3,ROW()-6,"")</f>
        <v>87</v>
      </c>
      <c r="B93" s="3">
        <f t="shared" si="10"/>
        <v>641666.66666667</v>
      </c>
      <c r="C93" s="3">
        <f t="shared" si="7"/>
        <v>7642.36111111113</v>
      </c>
      <c r="D93" s="3">
        <f>IF(A93="","",B93*$E$3/12)</f>
        <v>3475.69444444446</v>
      </c>
      <c r="E93" s="3">
        <f>IF(A93="","",$C$3/$D$3)</f>
        <v>4166.66666666667</v>
      </c>
      <c r="G93" s="2">
        <f>IF(ROW()-6&lt;=$D$3,ROW()-6,"")</f>
        <v>87</v>
      </c>
      <c r="H93" s="3">
        <f t="shared" si="12"/>
        <v>777394.480517943</v>
      </c>
      <c r="I93" s="3">
        <f>IF(G93="","",$I$3*(($K$3/12)*(1+$K$3/12)^$J$3)/((1+$K$3/12)^$J$3-1))</f>
        <v>7455.731355151</v>
      </c>
      <c r="J93" s="3">
        <f>IF(G93="","",H93*$K$3/12)</f>
        <v>4210.88676947219</v>
      </c>
      <c r="K93" s="3">
        <f t="shared" si="8"/>
        <v>3244.84458567881</v>
      </c>
      <c r="M93" s="2">
        <f>IF(ROW()-6&lt;=$D$3,ROW()-6,"")</f>
        <v>87</v>
      </c>
      <c r="N93" s="3">
        <f>IF(M93&lt;=$P$3,$O$3,"")</f>
        <v>1000000</v>
      </c>
      <c r="O93" s="3">
        <f t="shared" si="9"/>
        <v>5416.66666666667</v>
      </c>
      <c r="P93" s="3">
        <f>IF(M93&lt;&gt;"",$O$3*$Q$3/12,"")</f>
        <v>5416.66666666667</v>
      </c>
      <c r="Q93" s="3">
        <f t="shared" si="11"/>
        <v>0</v>
      </c>
      <c r="S93" s="2">
        <f>IF(ROW()-6&lt;=$D$3,ROW()-6,"")</f>
        <v>87</v>
      </c>
      <c r="T93" s="3">
        <f>IF(S93&lt;=$V$3,$U$3,"")</f>
        <v>1000000</v>
      </c>
      <c r="U93" s="3">
        <f>IF(S93=$V$3,SUM(V93:W93),IF(S93&lt;$V$3,0,""))</f>
        <v>0</v>
      </c>
      <c r="V93" s="3">
        <f>IF(S93=$V$3,$W$5*$W$3*$V$3/12,IF(S93&lt;$V$3,0,""))</f>
        <v>0</v>
      </c>
      <c r="W93" s="3">
        <f>IF(S93=$V$3,$W$5,IF(S93&lt;$V$3,0,""))</f>
        <v>0</v>
      </c>
    </row>
    <row r="94" spans="1:23">
      <c r="A94" s="2">
        <f>IF(ROW()-6&lt;=$D$3,ROW()-6,"")</f>
        <v>88</v>
      </c>
      <c r="B94" s="3">
        <f t="shared" si="10"/>
        <v>637500.000000003</v>
      </c>
      <c r="C94" s="3">
        <f t="shared" si="7"/>
        <v>7619.79166666669</v>
      </c>
      <c r="D94" s="3">
        <f>IF(A94="","",B94*$E$3/12)</f>
        <v>3453.12500000002</v>
      </c>
      <c r="E94" s="3">
        <f>IF(A94="","",$C$3/$D$3)</f>
        <v>4166.66666666667</v>
      </c>
      <c r="G94" s="2">
        <f>IF(ROW()-6&lt;=$D$3,ROW()-6,"")</f>
        <v>88</v>
      </c>
      <c r="H94" s="3">
        <f t="shared" si="12"/>
        <v>774149.635932264</v>
      </c>
      <c r="I94" s="3">
        <f>IF(G94="","",$I$3*(($K$3/12)*(1+$K$3/12)^$J$3)/((1+$K$3/12)^$J$3-1))</f>
        <v>7455.731355151</v>
      </c>
      <c r="J94" s="3">
        <f>IF(G94="","",H94*$K$3/12)</f>
        <v>4193.31052796643</v>
      </c>
      <c r="K94" s="3">
        <f t="shared" si="8"/>
        <v>3262.42082718457</v>
      </c>
      <c r="M94" s="2">
        <f>IF(ROW()-6&lt;=$D$3,ROW()-6,"")</f>
        <v>88</v>
      </c>
      <c r="N94" s="3">
        <f>IF(M94&lt;=$P$3,$O$3,"")</f>
        <v>1000000</v>
      </c>
      <c r="O94" s="3">
        <f t="shared" si="9"/>
        <v>5416.66666666667</v>
      </c>
      <c r="P94" s="3">
        <f>IF(M94&lt;&gt;"",$O$3*$Q$3/12,"")</f>
        <v>5416.66666666667</v>
      </c>
      <c r="Q94" s="3">
        <f t="shared" si="11"/>
        <v>0</v>
      </c>
      <c r="S94" s="2">
        <f>IF(ROW()-6&lt;=$D$3,ROW()-6,"")</f>
        <v>88</v>
      </c>
      <c r="T94" s="3">
        <f>IF(S94&lt;=$V$3,$U$3,"")</f>
        <v>1000000</v>
      </c>
      <c r="U94" s="3">
        <f>IF(S94=$V$3,SUM(V94:W94),IF(S94&lt;$V$3,0,""))</f>
        <v>0</v>
      </c>
      <c r="V94" s="3">
        <f>IF(S94=$V$3,$W$5*$W$3*$V$3/12,IF(S94&lt;$V$3,0,""))</f>
        <v>0</v>
      </c>
      <c r="W94" s="3">
        <f>IF(S94=$V$3,$W$5,IF(S94&lt;$V$3,0,""))</f>
        <v>0</v>
      </c>
    </row>
    <row r="95" spans="1:23">
      <c r="A95" s="2">
        <f>IF(ROW()-6&lt;=$D$3,ROW()-6,"")</f>
        <v>89</v>
      </c>
      <c r="B95" s="3">
        <f t="shared" si="10"/>
        <v>633333.333333337</v>
      </c>
      <c r="C95" s="3">
        <f t="shared" si="7"/>
        <v>7597.22222222224</v>
      </c>
      <c r="D95" s="3">
        <f>IF(A95="","",B95*$E$3/12)</f>
        <v>3430.55555555557</v>
      </c>
      <c r="E95" s="3">
        <f>IF(A95="","",$C$3/$D$3)</f>
        <v>4166.66666666667</v>
      </c>
      <c r="G95" s="2">
        <f>IF(ROW()-6&lt;=$D$3,ROW()-6,"")</f>
        <v>89</v>
      </c>
      <c r="H95" s="3">
        <f t="shared" si="12"/>
        <v>770887.21510508</v>
      </c>
      <c r="I95" s="3">
        <f>IF(G95="","",$I$3*(($K$3/12)*(1+$K$3/12)^$J$3)/((1+$K$3/12)^$J$3-1))</f>
        <v>7455.731355151</v>
      </c>
      <c r="J95" s="3">
        <f>IF(G95="","",H95*$K$3/12)</f>
        <v>4175.63908181918</v>
      </c>
      <c r="K95" s="3">
        <f t="shared" si="8"/>
        <v>3280.09227333182</v>
      </c>
      <c r="M95" s="2">
        <f>IF(ROW()-6&lt;=$D$3,ROW()-6,"")</f>
        <v>89</v>
      </c>
      <c r="N95" s="3">
        <f>IF(M95&lt;=$P$3,$O$3,"")</f>
        <v>1000000</v>
      </c>
      <c r="O95" s="3">
        <f t="shared" si="9"/>
        <v>5416.66666666667</v>
      </c>
      <c r="P95" s="3">
        <f>IF(M95&lt;&gt;"",$O$3*$Q$3/12,"")</f>
        <v>5416.66666666667</v>
      </c>
      <c r="Q95" s="3">
        <f t="shared" si="11"/>
        <v>0</v>
      </c>
      <c r="S95" s="2">
        <f>IF(ROW()-6&lt;=$D$3,ROW()-6,"")</f>
        <v>89</v>
      </c>
      <c r="T95" s="3">
        <f>IF(S95&lt;=$V$3,$U$3,"")</f>
        <v>1000000</v>
      </c>
      <c r="U95" s="3">
        <f>IF(S95=$V$3,SUM(V95:W95),IF(S95&lt;$V$3,0,""))</f>
        <v>0</v>
      </c>
      <c r="V95" s="3">
        <f>IF(S95=$V$3,$W$5*$W$3*$V$3/12,IF(S95&lt;$V$3,0,""))</f>
        <v>0</v>
      </c>
      <c r="W95" s="3">
        <f>IF(S95=$V$3,$W$5,IF(S95&lt;$V$3,0,""))</f>
        <v>0</v>
      </c>
    </row>
    <row r="96" spans="1:23">
      <c r="A96" s="2">
        <f>IF(ROW()-6&lt;=$D$3,ROW()-6,"")</f>
        <v>90</v>
      </c>
      <c r="B96" s="3">
        <f t="shared" si="10"/>
        <v>629166.66666667</v>
      </c>
      <c r="C96" s="3">
        <f t="shared" si="7"/>
        <v>7574.6527777778</v>
      </c>
      <c r="D96" s="3">
        <f>IF(A96="","",B96*$E$3/12)</f>
        <v>3407.98611111113</v>
      </c>
      <c r="E96" s="3">
        <f>IF(A96="","",$C$3/$D$3)</f>
        <v>4166.66666666667</v>
      </c>
      <c r="G96" s="2">
        <f>IF(ROW()-6&lt;=$D$3,ROW()-6,"")</f>
        <v>90</v>
      </c>
      <c r="H96" s="3">
        <f t="shared" si="12"/>
        <v>767607.122831748</v>
      </c>
      <c r="I96" s="3">
        <f>IF(G96="","",$I$3*(($K$3/12)*(1+$K$3/12)^$J$3)/((1+$K$3/12)^$J$3-1))</f>
        <v>7455.731355151</v>
      </c>
      <c r="J96" s="3">
        <f>IF(G96="","",H96*$K$3/12)</f>
        <v>4157.87191533863</v>
      </c>
      <c r="K96" s="3">
        <f t="shared" si="8"/>
        <v>3297.85943981237</v>
      </c>
      <c r="M96" s="2">
        <f>IF(ROW()-6&lt;=$D$3,ROW()-6,"")</f>
        <v>90</v>
      </c>
      <c r="N96" s="3">
        <f>IF(M96&lt;=$P$3,$O$3,"")</f>
        <v>1000000</v>
      </c>
      <c r="O96" s="3">
        <f t="shared" si="9"/>
        <v>5416.66666666667</v>
      </c>
      <c r="P96" s="3">
        <f>IF(M96&lt;&gt;"",$O$3*$Q$3/12,"")</f>
        <v>5416.66666666667</v>
      </c>
      <c r="Q96" s="3">
        <f t="shared" si="11"/>
        <v>0</v>
      </c>
      <c r="S96" s="2">
        <f>IF(ROW()-6&lt;=$D$3,ROW()-6,"")</f>
        <v>90</v>
      </c>
      <c r="T96" s="3">
        <f>IF(S96&lt;=$V$3,$U$3,"")</f>
        <v>1000000</v>
      </c>
      <c r="U96" s="3">
        <f>IF(S96=$V$3,SUM(V96:W96),IF(S96&lt;$V$3,0,""))</f>
        <v>0</v>
      </c>
      <c r="V96" s="3">
        <f>IF(S96=$V$3,$W$5*$W$3*$V$3/12,IF(S96&lt;$V$3,0,""))</f>
        <v>0</v>
      </c>
      <c r="W96" s="3">
        <f>IF(S96=$V$3,$W$5,IF(S96&lt;$V$3,0,""))</f>
        <v>0</v>
      </c>
    </row>
    <row r="97" spans="1:23">
      <c r="A97" s="2">
        <f>IF(ROW()-6&lt;=$D$3,ROW()-6,"")</f>
        <v>91</v>
      </c>
      <c r="B97" s="3">
        <f t="shared" si="10"/>
        <v>625000.000000003</v>
      </c>
      <c r="C97" s="3">
        <f t="shared" si="7"/>
        <v>7552.08333333335</v>
      </c>
      <c r="D97" s="3">
        <f>IF(A97="","",B97*$E$3/12)</f>
        <v>3385.41666666669</v>
      </c>
      <c r="E97" s="3">
        <f>IF(A97="","",$C$3/$D$3)</f>
        <v>4166.66666666667</v>
      </c>
      <c r="G97" s="2">
        <f>IF(ROW()-6&lt;=$D$3,ROW()-6,"")</f>
        <v>91</v>
      </c>
      <c r="H97" s="3">
        <f t="shared" si="12"/>
        <v>764309.263391936</v>
      </c>
      <c r="I97" s="3">
        <f>IF(G97="","",$I$3*(($K$3/12)*(1+$K$3/12)^$J$3)/((1+$K$3/12)^$J$3-1))</f>
        <v>7455.731355151</v>
      </c>
      <c r="J97" s="3">
        <f>IF(G97="","",H97*$K$3/12)</f>
        <v>4140.00851003965</v>
      </c>
      <c r="K97" s="3">
        <f t="shared" si="8"/>
        <v>3315.72284511135</v>
      </c>
      <c r="M97" s="2">
        <f>IF(ROW()-6&lt;=$D$3,ROW()-6,"")</f>
        <v>91</v>
      </c>
      <c r="N97" s="3">
        <f>IF(M97&lt;=$P$3,$O$3,"")</f>
        <v>1000000</v>
      </c>
      <c r="O97" s="3">
        <f t="shared" si="9"/>
        <v>5416.66666666667</v>
      </c>
      <c r="P97" s="3">
        <f>IF(M97&lt;&gt;"",$O$3*$Q$3/12,"")</f>
        <v>5416.66666666667</v>
      </c>
      <c r="Q97" s="3">
        <f t="shared" si="11"/>
        <v>0</v>
      </c>
      <c r="S97" s="2">
        <f>IF(ROW()-6&lt;=$D$3,ROW()-6,"")</f>
        <v>91</v>
      </c>
      <c r="T97" s="3">
        <f>IF(S97&lt;=$V$3,$U$3,"")</f>
        <v>1000000</v>
      </c>
      <c r="U97" s="3">
        <f>IF(S97=$V$3,SUM(V97:W97),IF(S97&lt;$V$3,0,""))</f>
        <v>0</v>
      </c>
      <c r="V97" s="3">
        <f>IF(S97=$V$3,$W$5*$W$3*$V$3/12,IF(S97&lt;$V$3,0,""))</f>
        <v>0</v>
      </c>
      <c r="W97" s="3">
        <f>IF(S97=$V$3,$W$5,IF(S97&lt;$V$3,0,""))</f>
        <v>0</v>
      </c>
    </row>
    <row r="98" spans="1:23">
      <c r="A98" s="2">
        <f>IF(ROW()-6&lt;=$D$3,ROW()-6,"")</f>
        <v>92</v>
      </c>
      <c r="B98" s="3">
        <f t="shared" si="10"/>
        <v>620833.333333337</v>
      </c>
      <c r="C98" s="3">
        <f t="shared" si="7"/>
        <v>7529.51388888891</v>
      </c>
      <c r="D98" s="3">
        <f>IF(A98="","",B98*$E$3/12)</f>
        <v>3362.84722222224</v>
      </c>
      <c r="E98" s="3">
        <f>IF(A98="","",$C$3/$D$3)</f>
        <v>4166.66666666667</v>
      </c>
      <c r="G98" s="2">
        <f>IF(ROW()-6&lt;=$D$3,ROW()-6,"")</f>
        <v>92</v>
      </c>
      <c r="H98" s="3">
        <f t="shared" si="12"/>
        <v>760993.540546824</v>
      </c>
      <c r="I98" s="3">
        <f>IF(G98="","",$I$3*(($K$3/12)*(1+$K$3/12)^$J$3)/((1+$K$3/12)^$J$3-1))</f>
        <v>7455.731355151</v>
      </c>
      <c r="J98" s="3">
        <f>IF(G98="","",H98*$K$3/12)</f>
        <v>4122.04834462863</v>
      </c>
      <c r="K98" s="3">
        <f t="shared" si="8"/>
        <v>3333.68301052237</v>
      </c>
      <c r="M98" s="2">
        <f>IF(ROW()-6&lt;=$D$3,ROW()-6,"")</f>
        <v>92</v>
      </c>
      <c r="N98" s="3">
        <f>IF(M98&lt;=$P$3,$O$3,"")</f>
        <v>1000000</v>
      </c>
      <c r="O98" s="3">
        <f t="shared" si="9"/>
        <v>5416.66666666667</v>
      </c>
      <c r="P98" s="3">
        <f>IF(M98&lt;&gt;"",$O$3*$Q$3/12,"")</f>
        <v>5416.66666666667</v>
      </c>
      <c r="Q98" s="3">
        <f t="shared" si="11"/>
        <v>0</v>
      </c>
      <c r="S98" s="2">
        <f>IF(ROW()-6&lt;=$D$3,ROW()-6,"")</f>
        <v>92</v>
      </c>
      <c r="T98" s="3">
        <f>IF(S98&lt;=$V$3,$U$3,"")</f>
        <v>1000000</v>
      </c>
      <c r="U98" s="3">
        <f>IF(S98=$V$3,SUM(V98:W98),IF(S98&lt;$V$3,0,""))</f>
        <v>0</v>
      </c>
      <c r="V98" s="3">
        <f>IF(S98=$V$3,$W$5*$W$3*$V$3/12,IF(S98&lt;$V$3,0,""))</f>
        <v>0</v>
      </c>
      <c r="W98" s="3">
        <f>IF(S98=$V$3,$W$5,IF(S98&lt;$V$3,0,""))</f>
        <v>0</v>
      </c>
    </row>
    <row r="99" spans="1:23">
      <c r="A99" s="2">
        <f>IF(ROW()-6&lt;=$D$3,ROW()-6,"")</f>
        <v>93</v>
      </c>
      <c r="B99" s="3">
        <f t="shared" si="10"/>
        <v>616666.66666667</v>
      </c>
      <c r="C99" s="3">
        <f t="shared" si="7"/>
        <v>7506.94444444446</v>
      </c>
      <c r="D99" s="3">
        <f>IF(A99="","",B99*$E$3/12)</f>
        <v>3340.2777777778</v>
      </c>
      <c r="E99" s="3">
        <f>IF(A99="","",$C$3/$D$3)</f>
        <v>4166.66666666667</v>
      </c>
      <c r="G99" s="2">
        <f>IF(ROW()-6&lt;=$D$3,ROW()-6,"")</f>
        <v>93</v>
      </c>
      <c r="H99" s="3">
        <f t="shared" si="12"/>
        <v>757659.857536302</v>
      </c>
      <c r="I99" s="3">
        <f>IF(G99="","",$I$3*(($K$3/12)*(1+$K$3/12)^$J$3)/((1+$K$3/12)^$J$3-1))</f>
        <v>7455.731355151</v>
      </c>
      <c r="J99" s="3">
        <f>IF(G99="","",H99*$K$3/12)</f>
        <v>4103.9908949883</v>
      </c>
      <c r="K99" s="3">
        <f t="shared" si="8"/>
        <v>3351.7404601627</v>
      </c>
      <c r="M99" s="2">
        <f>IF(ROW()-6&lt;=$D$3,ROW()-6,"")</f>
        <v>93</v>
      </c>
      <c r="N99" s="3">
        <f>IF(M99&lt;=$P$3,$O$3,"")</f>
        <v>1000000</v>
      </c>
      <c r="O99" s="3">
        <f t="shared" si="9"/>
        <v>5416.66666666667</v>
      </c>
      <c r="P99" s="3">
        <f>IF(M99&lt;&gt;"",$O$3*$Q$3/12,"")</f>
        <v>5416.66666666667</v>
      </c>
      <c r="Q99" s="3">
        <f t="shared" si="11"/>
        <v>0</v>
      </c>
      <c r="S99" s="2">
        <f>IF(ROW()-6&lt;=$D$3,ROW()-6,"")</f>
        <v>93</v>
      </c>
      <c r="T99" s="3">
        <f>IF(S99&lt;=$V$3,$U$3,"")</f>
        <v>1000000</v>
      </c>
      <c r="U99" s="3">
        <f>IF(S99=$V$3,SUM(V99:W99),IF(S99&lt;$V$3,0,""))</f>
        <v>0</v>
      </c>
      <c r="V99" s="3">
        <f>IF(S99=$V$3,$W$5*$W$3*$V$3/12,IF(S99&lt;$V$3,0,""))</f>
        <v>0</v>
      </c>
      <c r="W99" s="3">
        <f>IF(S99=$V$3,$W$5,IF(S99&lt;$V$3,0,""))</f>
        <v>0</v>
      </c>
    </row>
    <row r="100" spans="1:23">
      <c r="A100" s="2">
        <f>IF(ROW()-6&lt;=$D$3,ROW()-6,"")</f>
        <v>94</v>
      </c>
      <c r="B100" s="3">
        <f t="shared" si="10"/>
        <v>612500.000000004</v>
      </c>
      <c r="C100" s="3">
        <f t="shared" si="7"/>
        <v>7484.37500000002</v>
      </c>
      <c r="D100" s="3">
        <f>IF(A100="","",B100*$E$3/12)</f>
        <v>3317.70833333335</v>
      </c>
      <c r="E100" s="3">
        <f>IF(A100="","",$C$3/$D$3)</f>
        <v>4166.66666666667</v>
      </c>
      <c r="G100" s="2">
        <f>IF(ROW()-6&lt;=$D$3,ROW()-6,"")</f>
        <v>94</v>
      </c>
      <c r="H100" s="3">
        <f t="shared" si="12"/>
        <v>754308.117076139</v>
      </c>
      <c r="I100" s="3">
        <f>IF(G100="","",$I$3*(($K$3/12)*(1+$K$3/12)^$J$3)/((1+$K$3/12)^$J$3-1))</f>
        <v>7455.731355151</v>
      </c>
      <c r="J100" s="3">
        <f>IF(G100="","",H100*$K$3/12)</f>
        <v>4085.83563416242</v>
      </c>
      <c r="K100" s="3">
        <f t="shared" si="8"/>
        <v>3369.89572098858</v>
      </c>
      <c r="M100" s="2">
        <f>IF(ROW()-6&lt;=$D$3,ROW()-6,"")</f>
        <v>94</v>
      </c>
      <c r="N100" s="3">
        <f>IF(M100&lt;=$P$3,$O$3,"")</f>
        <v>1000000</v>
      </c>
      <c r="O100" s="3">
        <f t="shared" si="9"/>
        <v>5416.66666666667</v>
      </c>
      <c r="P100" s="3">
        <f>IF(M100&lt;&gt;"",$O$3*$Q$3/12,"")</f>
        <v>5416.66666666667</v>
      </c>
      <c r="Q100" s="3">
        <f t="shared" si="11"/>
        <v>0</v>
      </c>
      <c r="S100" s="2">
        <f>IF(ROW()-6&lt;=$D$3,ROW()-6,"")</f>
        <v>94</v>
      </c>
      <c r="T100" s="3">
        <f>IF(S100&lt;=$V$3,$U$3,"")</f>
        <v>1000000</v>
      </c>
      <c r="U100" s="3">
        <f>IF(S100=$V$3,SUM(V100:W100),IF(S100&lt;$V$3,0,""))</f>
        <v>0</v>
      </c>
      <c r="V100" s="3">
        <f>IF(S100=$V$3,$W$5*$W$3*$V$3/12,IF(S100&lt;$V$3,0,""))</f>
        <v>0</v>
      </c>
      <c r="W100" s="3">
        <f>IF(S100=$V$3,$W$5,IF(S100&lt;$V$3,0,""))</f>
        <v>0</v>
      </c>
    </row>
    <row r="101" spans="1:23">
      <c r="A101" s="2">
        <f>IF(ROW()-6&lt;=$D$3,ROW()-6,"")</f>
        <v>95</v>
      </c>
      <c r="B101" s="3">
        <f t="shared" si="10"/>
        <v>608333.333333337</v>
      </c>
      <c r="C101" s="3">
        <f t="shared" si="7"/>
        <v>7461.80555555558</v>
      </c>
      <c r="D101" s="3">
        <f>IF(A101="","",B101*$E$3/12)</f>
        <v>3295.13888888891</v>
      </c>
      <c r="E101" s="3">
        <f>IF(A101="","",$C$3/$D$3)</f>
        <v>4166.66666666667</v>
      </c>
      <c r="G101" s="2">
        <f>IF(ROW()-6&lt;=$D$3,ROW()-6,"")</f>
        <v>95</v>
      </c>
      <c r="H101" s="3">
        <f t="shared" si="12"/>
        <v>750938.22135515</v>
      </c>
      <c r="I101" s="3">
        <f>IF(G101="","",$I$3*(($K$3/12)*(1+$K$3/12)^$J$3)/((1+$K$3/12)^$J$3-1))</f>
        <v>7455.731355151</v>
      </c>
      <c r="J101" s="3">
        <f>IF(G101="","",H101*$K$3/12)</f>
        <v>4067.5820323404</v>
      </c>
      <c r="K101" s="3">
        <f t="shared" si="8"/>
        <v>3388.1493228106</v>
      </c>
      <c r="M101" s="2">
        <f>IF(ROW()-6&lt;=$D$3,ROW()-6,"")</f>
        <v>95</v>
      </c>
      <c r="N101" s="3">
        <f>IF(M101&lt;=$P$3,$O$3,"")</f>
        <v>1000000</v>
      </c>
      <c r="O101" s="3">
        <f t="shared" si="9"/>
        <v>5416.66666666667</v>
      </c>
      <c r="P101" s="3">
        <f>IF(M101&lt;&gt;"",$O$3*$Q$3/12,"")</f>
        <v>5416.66666666667</v>
      </c>
      <c r="Q101" s="3">
        <f t="shared" si="11"/>
        <v>0</v>
      </c>
      <c r="S101" s="2">
        <f>IF(ROW()-6&lt;=$D$3,ROW()-6,"")</f>
        <v>95</v>
      </c>
      <c r="T101" s="3">
        <f>IF(S101&lt;=$V$3,$U$3,"")</f>
        <v>1000000</v>
      </c>
      <c r="U101" s="3">
        <f>IF(S101=$V$3,SUM(V101:W101),IF(S101&lt;$V$3,0,""))</f>
        <v>0</v>
      </c>
      <c r="V101" s="3">
        <f>IF(S101=$V$3,$W$5*$W$3*$V$3/12,IF(S101&lt;$V$3,0,""))</f>
        <v>0</v>
      </c>
      <c r="W101" s="3">
        <f>IF(S101=$V$3,$W$5,IF(S101&lt;$V$3,0,""))</f>
        <v>0</v>
      </c>
    </row>
    <row r="102" spans="1:23">
      <c r="A102" s="2">
        <f>IF(ROW()-6&lt;=$D$3,ROW()-6,"")</f>
        <v>96</v>
      </c>
      <c r="B102" s="3">
        <f t="shared" si="10"/>
        <v>604166.66666667</v>
      </c>
      <c r="C102" s="3">
        <f t="shared" si="7"/>
        <v>7439.23611111113</v>
      </c>
      <c r="D102" s="3">
        <f>IF(A102="","",B102*$E$3/12)</f>
        <v>3272.56944444446</v>
      </c>
      <c r="E102" s="3">
        <f>IF(A102="","",$C$3/$D$3)</f>
        <v>4166.66666666667</v>
      </c>
      <c r="G102" s="2">
        <f>IF(ROW()-6&lt;=$D$3,ROW()-6,"")</f>
        <v>96</v>
      </c>
      <c r="H102" s="3">
        <f t="shared" si="12"/>
        <v>747550.07203234</v>
      </c>
      <c r="I102" s="3">
        <f>IF(G102="","",$I$3*(($K$3/12)*(1+$K$3/12)^$J$3)/((1+$K$3/12)^$J$3-1))</f>
        <v>7455.731355151</v>
      </c>
      <c r="J102" s="3">
        <f>IF(G102="","",H102*$K$3/12)</f>
        <v>4049.22955684184</v>
      </c>
      <c r="K102" s="3">
        <f t="shared" si="8"/>
        <v>3406.50179830916</v>
      </c>
      <c r="M102" s="2">
        <f>IF(ROW()-6&lt;=$D$3,ROW()-6,"")</f>
        <v>96</v>
      </c>
      <c r="N102" s="3">
        <f>IF(M102&lt;=$P$3,$O$3,"")</f>
        <v>1000000</v>
      </c>
      <c r="O102" s="3">
        <f t="shared" si="9"/>
        <v>5416.66666666667</v>
      </c>
      <c r="P102" s="3">
        <f>IF(M102&lt;&gt;"",$O$3*$Q$3/12,"")</f>
        <v>5416.66666666667</v>
      </c>
      <c r="Q102" s="3">
        <f t="shared" si="11"/>
        <v>0</v>
      </c>
      <c r="S102" s="2">
        <f>IF(ROW()-6&lt;=$D$3,ROW()-6,"")</f>
        <v>96</v>
      </c>
      <c r="T102" s="3">
        <f>IF(S102&lt;=$V$3,$U$3,"")</f>
        <v>1000000</v>
      </c>
      <c r="U102" s="3">
        <f>IF(S102=$V$3,SUM(V102:W102),IF(S102&lt;$V$3,0,""))</f>
        <v>0</v>
      </c>
      <c r="V102" s="3">
        <f>IF(S102=$V$3,$W$5*$W$3*$V$3/12,IF(S102&lt;$V$3,0,""))</f>
        <v>0</v>
      </c>
      <c r="W102" s="3">
        <f>IF(S102=$V$3,$W$5,IF(S102&lt;$V$3,0,""))</f>
        <v>0</v>
      </c>
    </row>
    <row r="103" spans="1:23">
      <c r="A103" s="2">
        <f>IF(ROW()-6&lt;=$D$3,ROW()-6,"")</f>
        <v>97</v>
      </c>
      <c r="B103" s="3">
        <f t="shared" si="10"/>
        <v>600000.000000004</v>
      </c>
      <c r="C103" s="3">
        <f t="shared" si="7"/>
        <v>7416.66666666669</v>
      </c>
      <c r="D103" s="3">
        <f>IF(A103="","",B103*$E$3/12)</f>
        <v>3250.00000000002</v>
      </c>
      <c r="E103" s="3">
        <f>IF(A103="","",$C$3/$D$3)</f>
        <v>4166.66666666667</v>
      </c>
      <c r="G103" s="2">
        <f>IF(ROW()-6&lt;=$D$3,ROW()-6,"")</f>
        <v>97</v>
      </c>
      <c r="H103" s="3">
        <f t="shared" si="12"/>
        <v>744143.570234031</v>
      </c>
      <c r="I103" s="3">
        <f>IF(G103="","",$I$3*(($K$3/12)*(1+$K$3/12)^$J$3)/((1+$K$3/12)^$J$3-1))</f>
        <v>7455.731355151</v>
      </c>
      <c r="J103" s="3">
        <f>IF(G103="","",H103*$K$3/12)</f>
        <v>4030.777672101</v>
      </c>
      <c r="K103" s="3">
        <f t="shared" si="8"/>
        <v>3424.95368305</v>
      </c>
      <c r="M103" s="2">
        <f>IF(ROW()-6&lt;=$D$3,ROW()-6,"")</f>
        <v>97</v>
      </c>
      <c r="N103" s="3">
        <f>IF(M103&lt;=$P$3,$O$3,"")</f>
        <v>1000000</v>
      </c>
      <c r="O103" s="3">
        <f t="shared" si="9"/>
        <v>5416.66666666667</v>
      </c>
      <c r="P103" s="3">
        <f>IF(M103&lt;&gt;"",$O$3*$Q$3/12,"")</f>
        <v>5416.66666666667</v>
      </c>
      <c r="Q103" s="3">
        <f t="shared" si="11"/>
        <v>0</v>
      </c>
      <c r="S103" s="2">
        <f>IF(ROW()-6&lt;=$D$3,ROW()-6,"")</f>
        <v>97</v>
      </c>
      <c r="T103" s="3">
        <f>IF(S103&lt;=$V$3,$U$3,"")</f>
        <v>1000000</v>
      </c>
      <c r="U103" s="3">
        <f>IF(S103=$V$3,SUM(V103:W103),IF(S103&lt;$V$3,0,""))</f>
        <v>0</v>
      </c>
      <c r="V103" s="3">
        <f>IF(S103=$V$3,$W$5*$W$3*$V$3/12,IF(S103&lt;$V$3,0,""))</f>
        <v>0</v>
      </c>
      <c r="W103" s="3">
        <f>IF(S103=$V$3,$W$5,IF(S103&lt;$V$3,0,""))</f>
        <v>0</v>
      </c>
    </row>
    <row r="104" spans="1:23">
      <c r="A104" s="2">
        <f>IF(ROW()-6&lt;=$D$3,ROW()-6,"")</f>
        <v>98</v>
      </c>
      <c r="B104" s="3">
        <f t="shared" si="10"/>
        <v>595833.333333337</v>
      </c>
      <c r="C104" s="3">
        <f t="shared" si="7"/>
        <v>7394.09722222224</v>
      </c>
      <c r="D104" s="3">
        <f>IF(A104="","",B104*$E$3/12)</f>
        <v>3227.43055555558</v>
      </c>
      <c r="E104" s="3">
        <f>IF(A104="","",$C$3/$D$3)</f>
        <v>4166.66666666667</v>
      </c>
      <c r="G104" s="2">
        <f>IF(ROW()-6&lt;=$D$3,ROW()-6,"")</f>
        <v>98</v>
      </c>
      <c r="H104" s="3">
        <f t="shared" si="12"/>
        <v>740718.616550981</v>
      </c>
      <c r="I104" s="3">
        <f>IF(G104="","",$I$3*(($K$3/12)*(1+$K$3/12)^$J$3)/((1+$K$3/12)^$J$3-1))</f>
        <v>7455.731355151</v>
      </c>
      <c r="J104" s="3">
        <f>IF(G104="","",H104*$K$3/12)</f>
        <v>4012.22583965115</v>
      </c>
      <c r="K104" s="3">
        <f t="shared" si="8"/>
        <v>3443.50551549985</v>
      </c>
      <c r="M104" s="2">
        <f>IF(ROW()-6&lt;=$D$3,ROW()-6,"")</f>
        <v>98</v>
      </c>
      <c r="N104" s="3">
        <f>IF(M104&lt;=$P$3,$O$3,"")</f>
        <v>1000000</v>
      </c>
      <c r="O104" s="3">
        <f t="shared" si="9"/>
        <v>5416.66666666667</v>
      </c>
      <c r="P104" s="3">
        <f>IF(M104&lt;&gt;"",$O$3*$Q$3/12,"")</f>
        <v>5416.66666666667</v>
      </c>
      <c r="Q104" s="3">
        <f t="shared" ref="Q104:Q131" si="13">IF(M104=$P$3,$Q$5,IF(M104&lt;$P$3,0,""))</f>
        <v>0</v>
      </c>
      <c r="S104" s="2">
        <f>IF(ROW()-6&lt;=$D$3,ROW()-6,"")</f>
        <v>98</v>
      </c>
      <c r="T104" s="3">
        <f>IF(S104&lt;=$V$3,$U$3,"")</f>
        <v>1000000</v>
      </c>
      <c r="U104" s="3">
        <f>IF(S104=$V$3,SUM(V104:W104),IF(S104&lt;$V$3,0,""))</f>
        <v>0</v>
      </c>
      <c r="V104" s="3">
        <f>IF(S104=$V$3,$W$5*$W$3*$V$3/12,IF(S104&lt;$V$3,0,""))</f>
        <v>0</v>
      </c>
      <c r="W104" s="3">
        <f>IF(S104=$V$3,$W$5,IF(S104&lt;$V$3,0,""))</f>
        <v>0</v>
      </c>
    </row>
    <row r="105" spans="1:23">
      <c r="A105" s="2">
        <f>IF(ROW()-6&lt;=$D$3,ROW()-6,"")</f>
        <v>99</v>
      </c>
      <c r="B105" s="3">
        <f t="shared" si="10"/>
        <v>591666.66666667</v>
      </c>
      <c r="C105" s="3">
        <f t="shared" si="7"/>
        <v>7371.5277777778</v>
      </c>
      <c r="D105" s="3">
        <f>IF(A105="","",B105*$E$3/12)</f>
        <v>3204.86111111113</v>
      </c>
      <c r="E105" s="3">
        <f>IF(A105="","",$C$3/$D$3)</f>
        <v>4166.66666666667</v>
      </c>
      <c r="G105" s="2">
        <f>IF(ROW()-6&lt;=$D$3,ROW()-6,"")</f>
        <v>99</v>
      </c>
      <c r="H105" s="3">
        <f t="shared" si="12"/>
        <v>737275.111035481</v>
      </c>
      <c r="I105" s="3">
        <f>IF(G105="","",$I$3*(($K$3/12)*(1+$K$3/12)^$J$3)/((1+$K$3/12)^$J$3-1))</f>
        <v>7455.731355151</v>
      </c>
      <c r="J105" s="3">
        <f>IF(G105="","",H105*$K$3/12)</f>
        <v>3993.57351810885</v>
      </c>
      <c r="K105" s="3">
        <f t="shared" si="8"/>
        <v>3462.15783704214</v>
      </c>
      <c r="M105" s="2">
        <f>IF(ROW()-6&lt;=$D$3,ROW()-6,"")</f>
        <v>99</v>
      </c>
      <c r="N105" s="3">
        <f>IF(M105&lt;=$P$3,$O$3,"")</f>
        <v>1000000</v>
      </c>
      <c r="O105" s="3">
        <f t="shared" si="9"/>
        <v>5416.66666666667</v>
      </c>
      <c r="P105" s="3">
        <f>IF(M105&lt;&gt;"",$O$3*$Q$3/12,"")</f>
        <v>5416.66666666667</v>
      </c>
      <c r="Q105" s="3">
        <f t="shared" si="13"/>
        <v>0</v>
      </c>
      <c r="S105" s="2">
        <f>IF(ROW()-6&lt;=$D$3,ROW()-6,"")</f>
        <v>99</v>
      </c>
      <c r="T105" s="3">
        <f>IF(S105&lt;=$V$3,$U$3,"")</f>
        <v>1000000</v>
      </c>
      <c r="U105" s="3">
        <f>IF(S105=$V$3,SUM(V105:W105),IF(S105&lt;$V$3,0,""))</f>
        <v>0</v>
      </c>
      <c r="V105" s="3">
        <f>IF(S105=$V$3,$W$5*$W$3*$V$3/12,IF(S105&lt;$V$3,0,""))</f>
        <v>0</v>
      </c>
      <c r="W105" s="3">
        <f>IF(S105=$V$3,$W$5,IF(S105&lt;$V$3,0,""))</f>
        <v>0</v>
      </c>
    </row>
    <row r="106" spans="1:23">
      <c r="A106" s="2">
        <f>IF(ROW()-6&lt;=$D$3,ROW()-6,"")</f>
        <v>100</v>
      </c>
      <c r="B106" s="3">
        <f t="shared" si="10"/>
        <v>587500.000000004</v>
      </c>
      <c r="C106" s="3">
        <f t="shared" si="7"/>
        <v>7348.95833333335</v>
      </c>
      <c r="D106" s="3">
        <f>IF(A106="","",B106*$E$3/12)</f>
        <v>3182.29166666669</v>
      </c>
      <c r="E106" s="3">
        <f>IF(A106="","",$C$3/$D$3)</f>
        <v>4166.66666666667</v>
      </c>
      <c r="G106" s="2">
        <f>IF(ROW()-6&lt;=$D$3,ROW()-6,"")</f>
        <v>100</v>
      </c>
      <c r="H106" s="3">
        <f t="shared" si="12"/>
        <v>733812.953198439</v>
      </c>
      <c r="I106" s="3">
        <f>IF(G106="","",$I$3*(($K$3/12)*(1+$K$3/12)^$J$3)/((1+$K$3/12)^$J$3-1))</f>
        <v>7455.731355151</v>
      </c>
      <c r="J106" s="3">
        <f>IF(G106="","",H106*$K$3/12)</f>
        <v>3974.82016315821</v>
      </c>
      <c r="K106" s="3">
        <f t="shared" si="8"/>
        <v>3480.91119199279</v>
      </c>
      <c r="M106" s="2">
        <f>IF(ROW()-6&lt;=$D$3,ROW()-6,"")</f>
        <v>100</v>
      </c>
      <c r="N106" s="3">
        <f>IF(M106&lt;=$P$3,$O$3,"")</f>
        <v>1000000</v>
      </c>
      <c r="O106" s="3">
        <f t="shared" si="9"/>
        <v>5416.66666666667</v>
      </c>
      <c r="P106" s="3">
        <f>IF(M106&lt;&gt;"",$O$3*$Q$3/12,"")</f>
        <v>5416.66666666667</v>
      </c>
      <c r="Q106" s="3">
        <f t="shared" si="13"/>
        <v>0</v>
      </c>
      <c r="S106" s="2">
        <f>IF(ROW()-6&lt;=$D$3,ROW()-6,"")</f>
        <v>100</v>
      </c>
      <c r="T106" s="3">
        <f>IF(S106&lt;=$V$3,$U$3,"")</f>
        <v>1000000</v>
      </c>
      <c r="U106" s="3">
        <f>IF(S106=$V$3,SUM(V106:W106),IF(S106&lt;$V$3,0,""))</f>
        <v>0</v>
      </c>
      <c r="V106" s="3">
        <f>IF(S106=$V$3,$W$5*$W$3*$V$3/12,IF(S106&lt;$V$3,0,""))</f>
        <v>0</v>
      </c>
      <c r="W106" s="3">
        <f>IF(S106=$V$3,$W$5,IF(S106&lt;$V$3,0,""))</f>
        <v>0</v>
      </c>
    </row>
    <row r="107" spans="1:23">
      <c r="A107" s="2">
        <f>IF(ROW()-6&lt;=$D$3,ROW()-6,"")</f>
        <v>101</v>
      </c>
      <c r="B107" s="3">
        <f t="shared" si="10"/>
        <v>583333.333333337</v>
      </c>
      <c r="C107" s="3">
        <f t="shared" si="7"/>
        <v>7326.38888888891</v>
      </c>
      <c r="D107" s="3">
        <f>IF(A107="","",B107*$E$3/12)</f>
        <v>3159.72222222224</v>
      </c>
      <c r="E107" s="3">
        <f>IF(A107="","",$C$3/$D$3)</f>
        <v>4166.66666666667</v>
      </c>
      <c r="G107" s="2">
        <f>IF(ROW()-6&lt;=$D$3,ROW()-6,"")</f>
        <v>101</v>
      </c>
      <c r="H107" s="3">
        <f t="shared" si="12"/>
        <v>730332.042006446</v>
      </c>
      <c r="I107" s="3">
        <f>IF(G107="","",$I$3*(($K$3/12)*(1+$K$3/12)^$J$3)/((1+$K$3/12)^$J$3-1))</f>
        <v>7455.731355151</v>
      </c>
      <c r="J107" s="3">
        <f>IF(G107="","",H107*$K$3/12)</f>
        <v>3955.96522753492</v>
      </c>
      <c r="K107" s="3">
        <f t="shared" si="8"/>
        <v>3499.76612761608</v>
      </c>
      <c r="M107" s="2">
        <f>IF(ROW()-6&lt;=$D$3,ROW()-6,"")</f>
        <v>101</v>
      </c>
      <c r="N107" s="3">
        <f>IF(M107&lt;=$P$3,$O$3,"")</f>
        <v>1000000</v>
      </c>
      <c r="O107" s="3">
        <f t="shared" si="9"/>
        <v>5416.66666666667</v>
      </c>
      <c r="P107" s="3">
        <f>IF(M107&lt;&gt;"",$O$3*$Q$3/12,"")</f>
        <v>5416.66666666667</v>
      </c>
      <c r="Q107" s="3">
        <f t="shared" si="13"/>
        <v>0</v>
      </c>
      <c r="S107" s="2">
        <f>IF(ROW()-6&lt;=$D$3,ROW()-6,"")</f>
        <v>101</v>
      </c>
      <c r="T107" s="3">
        <f>IF(S107&lt;=$V$3,$U$3,"")</f>
        <v>1000000</v>
      </c>
      <c r="U107" s="3">
        <f>IF(S107=$V$3,SUM(V107:W107),IF(S107&lt;$V$3,0,""))</f>
        <v>0</v>
      </c>
      <c r="V107" s="3">
        <f>IF(S107=$V$3,$W$5*$W$3*$V$3/12,IF(S107&lt;$V$3,0,""))</f>
        <v>0</v>
      </c>
      <c r="W107" s="3">
        <f>IF(S107=$V$3,$W$5,IF(S107&lt;$V$3,0,""))</f>
        <v>0</v>
      </c>
    </row>
    <row r="108" spans="1:23">
      <c r="A108" s="2">
        <f>IF(ROW()-6&lt;=$D$3,ROW()-6,"")</f>
        <v>102</v>
      </c>
      <c r="B108" s="3">
        <f t="shared" si="10"/>
        <v>579166.666666671</v>
      </c>
      <c r="C108" s="3">
        <f t="shared" si="7"/>
        <v>7303.81944444447</v>
      </c>
      <c r="D108" s="3">
        <f>IF(A108="","",B108*$E$3/12)</f>
        <v>3137.1527777778</v>
      </c>
      <c r="E108" s="3">
        <f>IF(A108="","",$C$3/$D$3)</f>
        <v>4166.66666666667</v>
      </c>
      <c r="G108" s="2">
        <f>IF(ROW()-6&lt;=$D$3,ROW()-6,"")</f>
        <v>102</v>
      </c>
      <c r="H108" s="3">
        <f t="shared" si="12"/>
        <v>726832.27587883</v>
      </c>
      <c r="I108" s="3">
        <f>IF(G108="","",$I$3*(($K$3/12)*(1+$K$3/12)^$J$3)/((1+$K$3/12)^$J$3-1))</f>
        <v>7455.731355151</v>
      </c>
      <c r="J108" s="3">
        <f>IF(G108="","",H108*$K$3/12)</f>
        <v>3937.00816101033</v>
      </c>
      <c r="K108" s="3">
        <f t="shared" si="8"/>
        <v>3518.72319414067</v>
      </c>
      <c r="M108" s="2">
        <f>IF(ROW()-6&lt;=$D$3,ROW()-6,"")</f>
        <v>102</v>
      </c>
      <c r="N108" s="3">
        <f>IF(M108&lt;=$P$3,$O$3,"")</f>
        <v>1000000</v>
      </c>
      <c r="O108" s="3">
        <f t="shared" si="9"/>
        <v>5416.66666666667</v>
      </c>
      <c r="P108" s="3">
        <f>IF(M108&lt;&gt;"",$O$3*$Q$3/12,"")</f>
        <v>5416.66666666667</v>
      </c>
      <c r="Q108" s="3">
        <f t="shared" si="13"/>
        <v>0</v>
      </c>
      <c r="S108" s="2">
        <f>IF(ROW()-6&lt;=$D$3,ROW()-6,"")</f>
        <v>102</v>
      </c>
      <c r="T108" s="3">
        <f>IF(S108&lt;=$V$3,$U$3,"")</f>
        <v>1000000</v>
      </c>
      <c r="U108" s="3">
        <f>IF(S108=$V$3,SUM(V108:W108),IF(S108&lt;$V$3,0,""))</f>
        <v>0</v>
      </c>
      <c r="V108" s="3">
        <f>IF(S108=$V$3,$W$5*$W$3*$V$3/12,IF(S108&lt;$V$3,0,""))</f>
        <v>0</v>
      </c>
      <c r="W108" s="3">
        <f>IF(S108=$V$3,$W$5,IF(S108&lt;$V$3,0,""))</f>
        <v>0</v>
      </c>
    </row>
    <row r="109" spans="1:23">
      <c r="A109" s="2">
        <f>IF(ROW()-6&lt;=$D$3,ROW()-6,"")</f>
        <v>103</v>
      </c>
      <c r="B109" s="3">
        <f t="shared" si="10"/>
        <v>575000.000000004</v>
      </c>
      <c r="C109" s="3">
        <f t="shared" si="7"/>
        <v>7281.25000000002</v>
      </c>
      <c r="D109" s="3">
        <f>IF(A109="","",B109*$E$3/12)</f>
        <v>3114.58333333336</v>
      </c>
      <c r="E109" s="3">
        <f>IF(A109="","",$C$3/$D$3)</f>
        <v>4166.66666666667</v>
      </c>
      <c r="G109" s="2">
        <f>IF(ROW()-6&lt;=$D$3,ROW()-6,"")</f>
        <v>103</v>
      </c>
      <c r="H109" s="3">
        <f t="shared" si="12"/>
        <v>723313.552684689</v>
      </c>
      <c r="I109" s="3">
        <f>IF(G109="","",$I$3*(($K$3/12)*(1+$K$3/12)^$J$3)/((1+$K$3/12)^$J$3-1))</f>
        <v>7455.731355151</v>
      </c>
      <c r="J109" s="3">
        <f>IF(G109="","",H109*$K$3/12)</f>
        <v>3917.9484103754</v>
      </c>
      <c r="K109" s="3">
        <f t="shared" si="8"/>
        <v>3537.7829447756</v>
      </c>
      <c r="M109" s="2">
        <f>IF(ROW()-6&lt;=$D$3,ROW()-6,"")</f>
        <v>103</v>
      </c>
      <c r="N109" s="3">
        <f>IF(M109&lt;=$P$3,$O$3,"")</f>
        <v>1000000</v>
      </c>
      <c r="O109" s="3">
        <f t="shared" si="9"/>
        <v>5416.66666666667</v>
      </c>
      <c r="P109" s="3">
        <f>IF(M109&lt;&gt;"",$O$3*$Q$3/12,"")</f>
        <v>5416.66666666667</v>
      </c>
      <c r="Q109" s="3">
        <f t="shared" si="13"/>
        <v>0</v>
      </c>
      <c r="S109" s="2">
        <f>IF(ROW()-6&lt;=$D$3,ROW()-6,"")</f>
        <v>103</v>
      </c>
      <c r="T109" s="3">
        <f>IF(S109&lt;=$V$3,$U$3,"")</f>
        <v>1000000</v>
      </c>
      <c r="U109" s="3">
        <f>IF(S109=$V$3,SUM(V109:W109),IF(S109&lt;$V$3,0,""))</f>
        <v>0</v>
      </c>
      <c r="V109" s="3">
        <f>IF(S109=$V$3,$W$5*$W$3*$V$3/12,IF(S109&lt;$V$3,0,""))</f>
        <v>0</v>
      </c>
      <c r="W109" s="3">
        <f>IF(S109=$V$3,$W$5,IF(S109&lt;$V$3,0,""))</f>
        <v>0</v>
      </c>
    </row>
    <row r="110" spans="1:23">
      <c r="A110" s="2">
        <f>IF(ROW()-6&lt;=$D$3,ROW()-6,"")</f>
        <v>104</v>
      </c>
      <c r="B110" s="3">
        <f t="shared" si="10"/>
        <v>570833.333333337</v>
      </c>
      <c r="C110" s="3">
        <f t="shared" si="7"/>
        <v>7258.68055555558</v>
      </c>
      <c r="D110" s="3">
        <f>IF(A110="","",B110*$E$3/12)</f>
        <v>3092.01388888891</v>
      </c>
      <c r="E110" s="3">
        <f>IF(A110="","",$C$3/$D$3)</f>
        <v>4166.66666666667</v>
      </c>
      <c r="G110" s="2">
        <f>IF(ROW()-6&lt;=$D$3,ROW()-6,"")</f>
        <v>104</v>
      </c>
      <c r="H110" s="3">
        <f t="shared" si="12"/>
        <v>719775.769739914</v>
      </c>
      <c r="I110" s="3">
        <f>IF(G110="","",$I$3*(($K$3/12)*(1+$K$3/12)^$J$3)/((1+$K$3/12)^$J$3-1))</f>
        <v>7455.731355151</v>
      </c>
      <c r="J110" s="3">
        <f>IF(G110="","",H110*$K$3/12)</f>
        <v>3898.78541942453</v>
      </c>
      <c r="K110" s="3">
        <f t="shared" si="8"/>
        <v>3556.94593572647</v>
      </c>
      <c r="M110" s="2">
        <f>IF(ROW()-6&lt;=$D$3,ROW()-6,"")</f>
        <v>104</v>
      </c>
      <c r="N110" s="3">
        <f>IF(M110&lt;=$P$3,$O$3,"")</f>
        <v>1000000</v>
      </c>
      <c r="O110" s="3">
        <f t="shared" si="9"/>
        <v>5416.66666666667</v>
      </c>
      <c r="P110" s="3">
        <f>IF(M110&lt;&gt;"",$O$3*$Q$3/12,"")</f>
        <v>5416.66666666667</v>
      </c>
      <c r="Q110" s="3">
        <f t="shared" si="13"/>
        <v>0</v>
      </c>
      <c r="S110" s="2">
        <f>IF(ROW()-6&lt;=$D$3,ROW()-6,"")</f>
        <v>104</v>
      </c>
      <c r="T110" s="3">
        <f>IF(S110&lt;=$V$3,$U$3,"")</f>
        <v>1000000</v>
      </c>
      <c r="U110" s="3">
        <f>IF(S110=$V$3,SUM(V110:W110),IF(S110&lt;$V$3,0,""))</f>
        <v>0</v>
      </c>
      <c r="V110" s="3">
        <f>IF(S110=$V$3,$W$5*$W$3*$V$3/12,IF(S110&lt;$V$3,0,""))</f>
        <v>0</v>
      </c>
      <c r="W110" s="3">
        <f>IF(S110=$V$3,$W$5,IF(S110&lt;$V$3,0,""))</f>
        <v>0</v>
      </c>
    </row>
    <row r="111" spans="1:23">
      <c r="A111" s="2">
        <f>IF(ROW()-6&lt;=$D$3,ROW()-6,"")</f>
        <v>105</v>
      </c>
      <c r="B111" s="3">
        <f t="shared" si="10"/>
        <v>566666.666666671</v>
      </c>
      <c r="C111" s="3">
        <f t="shared" si="7"/>
        <v>7236.11111111113</v>
      </c>
      <c r="D111" s="3">
        <f>IF(A111="","",B111*$E$3/12)</f>
        <v>3069.44444444447</v>
      </c>
      <c r="E111" s="3">
        <f>IF(A111="","",$C$3/$D$3)</f>
        <v>4166.66666666667</v>
      </c>
      <c r="G111" s="2">
        <f>IF(ROW()-6&lt;=$D$3,ROW()-6,"")</f>
        <v>105</v>
      </c>
      <c r="H111" s="3">
        <f t="shared" si="12"/>
        <v>716218.823804187</v>
      </c>
      <c r="I111" s="3">
        <f>IF(G111="","",$I$3*(($K$3/12)*(1+$K$3/12)^$J$3)/((1+$K$3/12)^$J$3-1))</f>
        <v>7455.731355151</v>
      </c>
      <c r="J111" s="3">
        <f>IF(G111="","",H111*$K$3/12)</f>
        <v>3879.51862893935</v>
      </c>
      <c r="K111" s="3">
        <f t="shared" si="8"/>
        <v>3576.21272621165</v>
      </c>
      <c r="M111" s="2">
        <f>IF(ROW()-6&lt;=$D$3,ROW()-6,"")</f>
        <v>105</v>
      </c>
      <c r="N111" s="3">
        <f>IF(M111&lt;=$P$3,$O$3,"")</f>
        <v>1000000</v>
      </c>
      <c r="O111" s="3">
        <f t="shared" si="9"/>
        <v>5416.66666666667</v>
      </c>
      <c r="P111" s="3">
        <f>IF(M111&lt;&gt;"",$O$3*$Q$3/12,"")</f>
        <v>5416.66666666667</v>
      </c>
      <c r="Q111" s="3">
        <f t="shared" si="13"/>
        <v>0</v>
      </c>
      <c r="S111" s="2">
        <f>IF(ROW()-6&lt;=$D$3,ROW()-6,"")</f>
        <v>105</v>
      </c>
      <c r="T111" s="3">
        <f>IF(S111&lt;=$V$3,$U$3,"")</f>
        <v>1000000</v>
      </c>
      <c r="U111" s="3">
        <f>IF(S111=$V$3,SUM(V111:W111),IF(S111&lt;$V$3,0,""))</f>
        <v>0</v>
      </c>
      <c r="V111" s="3">
        <f>IF(S111=$V$3,$W$5*$W$3*$V$3/12,IF(S111&lt;$V$3,0,""))</f>
        <v>0</v>
      </c>
      <c r="W111" s="3">
        <f>IF(S111=$V$3,$W$5,IF(S111&lt;$V$3,0,""))</f>
        <v>0</v>
      </c>
    </row>
    <row r="112" spans="1:23">
      <c r="A112" s="2">
        <f>IF(ROW()-6&lt;=$D$3,ROW()-6,"")</f>
        <v>106</v>
      </c>
      <c r="B112" s="3">
        <f t="shared" si="10"/>
        <v>562500.000000004</v>
      </c>
      <c r="C112" s="3">
        <f t="shared" si="7"/>
        <v>7213.54166666669</v>
      </c>
      <c r="D112" s="3">
        <f>IF(A112="","",B112*$E$3/12)</f>
        <v>3046.87500000002</v>
      </c>
      <c r="E112" s="3">
        <f>IF(A112="","",$C$3/$D$3)</f>
        <v>4166.66666666667</v>
      </c>
      <c r="G112" s="2">
        <f>IF(ROW()-6&lt;=$D$3,ROW()-6,"")</f>
        <v>106</v>
      </c>
      <c r="H112" s="3">
        <f t="shared" si="12"/>
        <v>712642.611077975</v>
      </c>
      <c r="I112" s="3">
        <f>IF(G112="","",$I$3*(($K$3/12)*(1+$K$3/12)^$J$3)/((1+$K$3/12)^$J$3-1))</f>
        <v>7455.731355151</v>
      </c>
      <c r="J112" s="3">
        <f>IF(G112="","",H112*$K$3/12)</f>
        <v>3860.14747667237</v>
      </c>
      <c r="K112" s="3">
        <f t="shared" si="8"/>
        <v>3595.58387847863</v>
      </c>
      <c r="M112" s="2">
        <f>IF(ROW()-6&lt;=$D$3,ROW()-6,"")</f>
        <v>106</v>
      </c>
      <c r="N112" s="3">
        <f>IF(M112&lt;=$P$3,$O$3,"")</f>
        <v>1000000</v>
      </c>
      <c r="O112" s="3">
        <f t="shared" si="9"/>
        <v>5416.66666666667</v>
      </c>
      <c r="P112" s="3">
        <f>IF(M112&lt;&gt;"",$O$3*$Q$3/12,"")</f>
        <v>5416.66666666667</v>
      </c>
      <c r="Q112" s="3">
        <f t="shared" si="13"/>
        <v>0</v>
      </c>
      <c r="S112" s="2">
        <f>IF(ROW()-6&lt;=$D$3,ROW()-6,"")</f>
        <v>106</v>
      </c>
      <c r="T112" s="3">
        <f>IF(S112&lt;=$V$3,$U$3,"")</f>
        <v>1000000</v>
      </c>
      <c r="U112" s="3">
        <f>IF(S112=$V$3,SUM(V112:W112),IF(S112&lt;$V$3,0,""))</f>
        <v>0</v>
      </c>
      <c r="V112" s="3">
        <f>IF(S112=$V$3,$W$5*$W$3*$V$3/12,IF(S112&lt;$V$3,0,""))</f>
        <v>0</v>
      </c>
      <c r="W112" s="3">
        <f>IF(S112=$V$3,$W$5,IF(S112&lt;$V$3,0,""))</f>
        <v>0</v>
      </c>
    </row>
    <row r="113" spans="1:23">
      <c r="A113" s="2">
        <f>IF(ROW()-6&lt;=$D$3,ROW()-6,"")</f>
        <v>107</v>
      </c>
      <c r="B113" s="3">
        <f t="shared" si="10"/>
        <v>558333.333333337</v>
      </c>
      <c r="C113" s="3">
        <f t="shared" si="7"/>
        <v>7190.97222222224</v>
      </c>
      <c r="D113" s="3">
        <f>IF(A113="","",B113*$E$3/12)</f>
        <v>3024.30555555558</v>
      </c>
      <c r="E113" s="3">
        <f>IF(A113="","",$C$3/$D$3)</f>
        <v>4166.66666666667</v>
      </c>
      <c r="G113" s="2">
        <f>IF(ROW()-6&lt;=$D$3,ROW()-6,"")</f>
        <v>107</v>
      </c>
      <c r="H113" s="3">
        <f t="shared" si="12"/>
        <v>709047.027199497</v>
      </c>
      <c r="I113" s="3">
        <f>IF(G113="","",$I$3*(($K$3/12)*(1+$K$3/12)^$J$3)/((1+$K$3/12)^$J$3-1))</f>
        <v>7455.731355151</v>
      </c>
      <c r="J113" s="3">
        <f>IF(G113="","",H113*$K$3/12)</f>
        <v>3840.67139733061</v>
      </c>
      <c r="K113" s="3">
        <f t="shared" si="8"/>
        <v>3615.05995782039</v>
      </c>
      <c r="M113" s="2">
        <f>IF(ROW()-6&lt;=$D$3,ROW()-6,"")</f>
        <v>107</v>
      </c>
      <c r="N113" s="3">
        <f>IF(M113&lt;=$P$3,$O$3,"")</f>
        <v>1000000</v>
      </c>
      <c r="O113" s="3">
        <f t="shared" si="9"/>
        <v>5416.66666666667</v>
      </c>
      <c r="P113" s="3">
        <f>IF(M113&lt;&gt;"",$O$3*$Q$3/12,"")</f>
        <v>5416.66666666667</v>
      </c>
      <c r="Q113" s="3">
        <f t="shared" si="13"/>
        <v>0</v>
      </c>
      <c r="S113" s="2">
        <f>IF(ROW()-6&lt;=$D$3,ROW()-6,"")</f>
        <v>107</v>
      </c>
      <c r="T113" s="3">
        <f>IF(S113&lt;=$V$3,$U$3,"")</f>
        <v>1000000</v>
      </c>
      <c r="U113" s="3">
        <f>IF(S113=$V$3,SUM(V113:W113),IF(S113&lt;$V$3,0,""))</f>
        <v>0</v>
      </c>
      <c r="V113" s="3">
        <f>IF(S113=$V$3,$W$5*$W$3*$V$3/12,IF(S113&lt;$V$3,0,""))</f>
        <v>0</v>
      </c>
      <c r="W113" s="3">
        <f>IF(S113=$V$3,$W$5,IF(S113&lt;$V$3,0,""))</f>
        <v>0</v>
      </c>
    </row>
    <row r="114" spans="1:23">
      <c r="A114" s="2">
        <f>IF(ROW()-6&lt;=$D$3,ROW()-6,"")</f>
        <v>108</v>
      </c>
      <c r="B114" s="3">
        <f t="shared" si="10"/>
        <v>554166.666666671</v>
      </c>
      <c r="C114" s="3">
        <f t="shared" si="7"/>
        <v>7168.4027777778</v>
      </c>
      <c r="D114" s="3">
        <f>IF(A114="","",B114*$E$3/12)</f>
        <v>3001.73611111113</v>
      </c>
      <c r="E114" s="3">
        <f>IF(A114="","",$C$3/$D$3)</f>
        <v>4166.66666666667</v>
      </c>
      <c r="G114" s="2">
        <f>IF(ROW()-6&lt;=$D$3,ROW()-6,"")</f>
        <v>108</v>
      </c>
      <c r="H114" s="3">
        <f t="shared" si="12"/>
        <v>705431.967241676</v>
      </c>
      <c r="I114" s="3">
        <f>IF(G114="","",$I$3*(($K$3/12)*(1+$K$3/12)^$J$3)/((1+$K$3/12)^$J$3-1))</f>
        <v>7455.731355151</v>
      </c>
      <c r="J114" s="3">
        <f>IF(G114="","",H114*$K$3/12)</f>
        <v>3821.08982255908</v>
      </c>
      <c r="K114" s="3">
        <f t="shared" si="8"/>
        <v>3634.64153259192</v>
      </c>
      <c r="M114" s="2">
        <f>IF(ROW()-6&lt;=$D$3,ROW()-6,"")</f>
        <v>108</v>
      </c>
      <c r="N114" s="3">
        <f>IF(M114&lt;=$P$3,$O$3,"")</f>
        <v>1000000</v>
      </c>
      <c r="O114" s="3">
        <f t="shared" si="9"/>
        <v>5416.66666666667</v>
      </c>
      <c r="P114" s="3">
        <f>IF(M114&lt;&gt;"",$O$3*$Q$3/12,"")</f>
        <v>5416.66666666667</v>
      </c>
      <c r="Q114" s="3">
        <f t="shared" si="13"/>
        <v>0</v>
      </c>
      <c r="S114" s="2">
        <f>IF(ROW()-6&lt;=$D$3,ROW()-6,"")</f>
        <v>108</v>
      </c>
      <c r="T114" s="3">
        <f>IF(S114&lt;=$V$3,$U$3,"")</f>
        <v>1000000</v>
      </c>
      <c r="U114" s="3">
        <f>IF(S114=$V$3,SUM(V114:W114),IF(S114&lt;$V$3,0,""))</f>
        <v>0</v>
      </c>
      <c r="V114" s="3">
        <f>IF(S114=$V$3,$W$5*$W$3*$V$3/12,IF(S114&lt;$V$3,0,""))</f>
        <v>0</v>
      </c>
      <c r="W114" s="3">
        <f>IF(S114=$V$3,$W$5,IF(S114&lt;$V$3,0,""))</f>
        <v>0</v>
      </c>
    </row>
    <row r="115" spans="1:23">
      <c r="A115" s="2">
        <f>IF(ROW()-6&lt;=$D$3,ROW()-6,"")</f>
        <v>109</v>
      </c>
      <c r="B115" s="3">
        <f t="shared" si="10"/>
        <v>550000.000000004</v>
      </c>
      <c r="C115" s="3">
        <f t="shared" si="7"/>
        <v>7145.83333333336</v>
      </c>
      <c r="D115" s="3">
        <f>IF(A115="","",B115*$E$3/12)</f>
        <v>2979.16666666669</v>
      </c>
      <c r="E115" s="3">
        <f>IF(A115="","",$C$3/$D$3)</f>
        <v>4166.66666666667</v>
      </c>
      <c r="G115" s="2">
        <f>IF(ROW()-6&lt;=$D$3,ROW()-6,"")</f>
        <v>109</v>
      </c>
      <c r="H115" s="3">
        <f t="shared" si="12"/>
        <v>701797.325709085</v>
      </c>
      <c r="I115" s="3">
        <f>IF(G115="","",$I$3*(($K$3/12)*(1+$K$3/12)^$J$3)/((1+$K$3/12)^$J$3-1))</f>
        <v>7455.731355151</v>
      </c>
      <c r="J115" s="3">
        <f>IF(G115="","",H115*$K$3/12)</f>
        <v>3801.40218092421</v>
      </c>
      <c r="K115" s="3">
        <f t="shared" si="8"/>
        <v>3654.32917422679</v>
      </c>
      <c r="M115" s="2">
        <f>IF(ROW()-6&lt;=$D$3,ROW()-6,"")</f>
        <v>109</v>
      </c>
      <c r="N115" s="3">
        <f>IF(M115&lt;=$P$3,$O$3,"")</f>
        <v>1000000</v>
      </c>
      <c r="O115" s="3">
        <f t="shared" si="9"/>
        <v>5416.66666666667</v>
      </c>
      <c r="P115" s="3">
        <f>IF(M115&lt;&gt;"",$O$3*$Q$3/12,"")</f>
        <v>5416.66666666667</v>
      </c>
      <c r="Q115" s="3">
        <f t="shared" si="13"/>
        <v>0</v>
      </c>
      <c r="S115" s="2">
        <f>IF(ROW()-6&lt;=$D$3,ROW()-6,"")</f>
        <v>109</v>
      </c>
      <c r="T115" s="3">
        <f>IF(S115&lt;=$V$3,$U$3,"")</f>
        <v>1000000</v>
      </c>
      <c r="U115" s="3">
        <f>IF(S115=$V$3,SUM(V115:W115),IF(S115&lt;$V$3,0,""))</f>
        <v>0</v>
      </c>
      <c r="V115" s="3">
        <f>IF(S115=$V$3,$W$5*$W$3*$V$3/12,IF(S115&lt;$V$3,0,""))</f>
        <v>0</v>
      </c>
      <c r="W115" s="3">
        <f>IF(S115=$V$3,$W$5,IF(S115&lt;$V$3,0,""))</f>
        <v>0</v>
      </c>
    </row>
    <row r="116" spans="1:23">
      <c r="A116" s="2">
        <f>IF(ROW()-6&lt;=$D$3,ROW()-6,"")</f>
        <v>110</v>
      </c>
      <c r="B116" s="3">
        <f t="shared" si="10"/>
        <v>545833.333333338</v>
      </c>
      <c r="C116" s="3">
        <f t="shared" si="7"/>
        <v>7123.26388888891</v>
      </c>
      <c r="D116" s="3">
        <f>IF(A116="","",B116*$E$3/12)</f>
        <v>2956.59722222224</v>
      </c>
      <c r="E116" s="3">
        <f>IF(A116="","",$C$3/$D$3)</f>
        <v>4166.66666666667</v>
      </c>
      <c r="G116" s="2">
        <f>IF(ROW()-6&lt;=$D$3,ROW()-6,"")</f>
        <v>110</v>
      </c>
      <c r="H116" s="3">
        <f t="shared" si="12"/>
        <v>698142.996534858</v>
      </c>
      <c r="I116" s="3">
        <f>IF(G116="","",$I$3*(($K$3/12)*(1+$K$3/12)^$J$3)/((1+$K$3/12)^$J$3-1))</f>
        <v>7455.731355151</v>
      </c>
      <c r="J116" s="3">
        <f>IF(G116="","",H116*$K$3/12)</f>
        <v>3781.60789789715</v>
      </c>
      <c r="K116" s="3">
        <f t="shared" si="8"/>
        <v>3674.12345725385</v>
      </c>
      <c r="M116" s="2">
        <f>IF(ROW()-6&lt;=$D$3,ROW()-6,"")</f>
        <v>110</v>
      </c>
      <c r="N116" s="3">
        <f>IF(M116&lt;=$P$3,$O$3,"")</f>
        <v>1000000</v>
      </c>
      <c r="O116" s="3">
        <f t="shared" si="9"/>
        <v>5416.66666666667</v>
      </c>
      <c r="P116" s="3">
        <f>IF(M116&lt;&gt;"",$O$3*$Q$3/12,"")</f>
        <v>5416.66666666667</v>
      </c>
      <c r="Q116" s="3">
        <f t="shared" si="13"/>
        <v>0</v>
      </c>
      <c r="S116" s="2">
        <f>IF(ROW()-6&lt;=$D$3,ROW()-6,"")</f>
        <v>110</v>
      </c>
      <c r="T116" s="3">
        <f>IF(S116&lt;=$V$3,$U$3,"")</f>
        <v>1000000</v>
      </c>
      <c r="U116" s="3">
        <f>IF(S116=$V$3,SUM(V116:W116),IF(S116&lt;$V$3,0,""))</f>
        <v>0</v>
      </c>
      <c r="V116" s="3">
        <f>IF(S116=$V$3,$W$5*$W$3*$V$3/12,IF(S116&lt;$V$3,0,""))</f>
        <v>0</v>
      </c>
      <c r="W116" s="3">
        <f>IF(S116=$V$3,$W$5,IF(S116&lt;$V$3,0,""))</f>
        <v>0</v>
      </c>
    </row>
    <row r="117" spans="1:23">
      <c r="A117" s="2">
        <f>IF(ROW()-6&lt;=$D$3,ROW()-6,"")</f>
        <v>111</v>
      </c>
      <c r="B117" s="3">
        <f t="shared" si="10"/>
        <v>541666.666666671</v>
      </c>
      <c r="C117" s="3">
        <f t="shared" si="7"/>
        <v>7100.69444444447</v>
      </c>
      <c r="D117" s="3">
        <f>IF(A117="","",B117*$E$3/12)</f>
        <v>2934.0277777778</v>
      </c>
      <c r="E117" s="3">
        <f>IF(A117="","",$C$3/$D$3)</f>
        <v>4166.66666666667</v>
      </c>
      <c r="G117" s="2">
        <f>IF(ROW()-6&lt;=$D$3,ROW()-6,"")</f>
        <v>111</v>
      </c>
      <c r="H117" s="3">
        <f t="shared" si="12"/>
        <v>694468.873077604</v>
      </c>
      <c r="I117" s="3">
        <f>IF(G117="","",$I$3*(($K$3/12)*(1+$K$3/12)^$J$3)/((1+$K$3/12)^$J$3-1))</f>
        <v>7455.731355151</v>
      </c>
      <c r="J117" s="3">
        <f>IF(G117="","",H117*$K$3/12)</f>
        <v>3761.70639583702</v>
      </c>
      <c r="K117" s="3">
        <f t="shared" si="8"/>
        <v>3694.02495931398</v>
      </c>
      <c r="M117" s="2">
        <f>IF(ROW()-6&lt;=$D$3,ROW()-6,"")</f>
        <v>111</v>
      </c>
      <c r="N117" s="3">
        <f>IF(M117&lt;=$P$3,$O$3,"")</f>
        <v>1000000</v>
      </c>
      <c r="O117" s="3">
        <f t="shared" si="9"/>
        <v>5416.66666666667</v>
      </c>
      <c r="P117" s="3">
        <f>IF(M117&lt;&gt;"",$O$3*$Q$3/12,"")</f>
        <v>5416.66666666667</v>
      </c>
      <c r="Q117" s="3">
        <f t="shared" si="13"/>
        <v>0</v>
      </c>
      <c r="S117" s="2">
        <f>IF(ROW()-6&lt;=$D$3,ROW()-6,"")</f>
        <v>111</v>
      </c>
      <c r="T117" s="3">
        <f>IF(S117&lt;=$V$3,$U$3,"")</f>
        <v>1000000</v>
      </c>
      <c r="U117" s="3">
        <f>IF(S117=$V$3,SUM(V117:W117),IF(S117&lt;$V$3,0,""))</f>
        <v>0</v>
      </c>
      <c r="V117" s="3">
        <f>IF(S117=$V$3,$W$5*$W$3*$V$3/12,IF(S117&lt;$V$3,0,""))</f>
        <v>0</v>
      </c>
      <c r="W117" s="3">
        <f>IF(S117=$V$3,$W$5,IF(S117&lt;$V$3,0,""))</f>
        <v>0</v>
      </c>
    </row>
    <row r="118" spans="1:23">
      <c r="A118" s="2">
        <f>IF(ROW()-6&lt;=$D$3,ROW()-6,"")</f>
        <v>112</v>
      </c>
      <c r="B118" s="3">
        <f t="shared" si="10"/>
        <v>537500.000000004</v>
      </c>
      <c r="C118" s="3">
        <f t="shared" si="7"/>
        <v>7078.12500000002</v>
      </c>
      <c r="D118" s="3">
        <f>IF(A118="","",B118*$E$3/12)</f>
        <v>2911.45833333336</v>
      </c>
      <c r="E118" s="3">
        <f>IF(A118="","",$C$3/$D$3)</f>
        <v>4166.66666666667</v>
      </c>
      <c r="G118" s="2">
        <f>IF(ROW()-6&lt;=$D$3,ROW()-6,"")</f>
        <v>112</v>
      </c>
      <c r="H118" s="3">
        <f t="shared" si="12"/>
        <v>690774.84811829</v>
      </c>
      <c r="I118" s="3">
        <f>IF(G118="","",$I$3*(($K$3/12)*(1+$K$3/12)^$J$3)/((1+$K$3/12)^$J$3-1))</f>
        <v>7455.731355151</v>
      </c>
      <c r="J118" s="3">
        <f>IF(G118="","",H118*$K$3/12)</f>
        <v>3741.69709397407</v>
      </c>
      <c r="K118" s="3">
        <f t="shared" si="8"/>
        <v>3714.03426117693</v>
      </c>
      <c r="M118" s="2">
        <f>IF(ROW()-6&lt;=$D$3,ROW()-6,"")</f>
        <v>112</v>
      </c>
      <c r="N118" s="3">
        <f>IF(M118&lt;=$P$3,$O$3,"")</f>
        <v>1000000</v>
      </c>
      <c r="O118" s="3">
        <f t="shared" si="9"/>
        <v>5416.66666666667</v>
      </c>
      <c r="P118" s="3">
        <f>IF(M118&lt;&gt;"",$O$3*$Q$3/12,"")</f>
        <v>5416.66666666667</v>
      </c>
      <c r="Q118" s="3">
        <f t="shared" si="13"/>
        <v>0</v>
      </c>
      <c r="S118" s="2">
        <f>IF(ROW()-6&lt;=$D$3,ROW()-6,"")</f>
        <v>112</v>
      </c>
      <c r="T118" s="3">
        <f>IF(S118&lt;=$V$3,$U$3,"")</f>
        <v>1000000</v>
      </c>
      <c r="U118" s="3">
        <f>IF(S118=$V$3,SUM(V118:W118),IF(S118&lt;$V$3,0,""))</f>
        <v>0</v>
      </c>
      <c r="V118" s="3">
        <f>IF(S118=$V$3,$W$5*$W$3*$V$3/12,IF(S118&lt;$V$3,0,""))</f>
        <v>0</v>
      </c>
      <c r="W118" s="3">
        <f>IF(S118=$V$3,$W$5,IF(S118&lt;$V$3,0,""))</f>
        <v>0</v>
      </c>
    </row>
    <row r="119" spans="1:23">
      <c r="A119" s="2">
        <f>IF(ROW()-6&lt;=$D$3,ROW()-6,"")</f>
        <v>113</v>
      </c>
      <c r="B119" s="3">
        <f t="shared" si="10"/>
        <v>533333.333333338</v>
      </c>
      <c r="C119" s="3">
        <f t="shared" si="7"/>
        <v>7055.55555555558</v>
      </c>
      <c r="D119" s="3">
        <f>IF(A119="","",B119*$E$3/12)</f>
        <v>2888.88888888891</v>
      </c>
      <c r="E119" s="3">
        <f>IF(A119="","",$C$3/$D$3)</f>
        <v>4166.66666666667</v>
      </c>
      <c r="G119" s="2">
        <f>IF(ROW()-6&lt;=$D$3,ROW()-6,"")</f>
        <v>113</v>
      </c>
      <c r="H119" s="3">
        <f t="shared" si="12"/>
        <v>687060.813857113</v>
      </c>
      <c r="I119" s="3">
        <f>IF(G119="","",$I$3*(($K$3/12)*(1+$K$3/12)^$J$3)/((1+$K$3/12)^$J$3-1))</f>
        <v>7455.731355151</v>
      </c>
      <c r="J119" s="3">
        <f>IF(G119="","",H119*$K$3/12)</f>
        <v>3721.57940839269</v>
      </c>
      <c r="K119" s="3">
        <f t="shared" si="8"/>
        <v>3734.15194675831</v>
      </c>
      <c r="M119" s="2">
        <f>IF(ROW()-6&lt;=$D$3,ROW()-6,"")</f>
        <v>113</v>
      </c>
      <c r="N119" s="3">
        <f>IF(M119&lt;=$P$3,$O$3,"")</f>
        <v>1000000</v>
      </c>
      <c r="O119" s="3">
        <f t="shared" si="9"/>
        <v>5416.66666666667</v>
      </c>
      <c r="P119" s="3">
        <f>IF(M119&lt;&gt;"",$O$3*$Q$3/12,"")</f>
        <v>5416.66666666667</v>
      </c>
      <c r="Q119" s="3">
        <f t="shared" si="13"/>
        <v>0</v>
      </c>
      <c r="S119" s="2">
        <f>IF(ROW()-6&lt;=$D$3,ROW()-6,"")</f>
        <v>113</v>
      </c>
      <c r="T119" s="3">
        <f>IF(S119&lt;=$V$3,$U$3,"")</f>
        <v>1000000</v>
      </c>
      <c r="U119" s="3">
        <f>IF(S119=$V$3,SUM(V119:W119),IF(S119&lt;$V$3,0,""))</f>
        <v>0</v>
      </c>
      <c r="V119" s="3">
        <f>IF(S119=$V$3,$W$5*$W$3*$V$3/12,IF(S119&lt;$V$3,0,""))</f>
        <v>0</v>
      </c>
      <c r="W119" s="3">
        <f>IF(S119=$V$3,$W$5,IF(S119&lt;$V$3,0,""))</f>
        <v>0</v>
      </c>
    </row>
    <row r="120" spans="1:23">
      <c r="A120" s="2">
        <f>IF(ROW()-6&lt;=$D$3,ROW()-6,"")</f>
        <v>114</v>
      </c>
      <c r="B120" s="3">
        <f t="shared" si="10"/>
        <v>529166.666666671</v>
      </c>
      <c r="C120" s="3">
        <f t="shared" si="7"/>
        <v>7032.98611111113</v>
      </c>
      <c r="D120" s="3">
        <f>IF(A120="","",B120*$E$3/12)</f>
        <v>2866.31944444447</v>
      </c>
      <c r="E120" s="3">
        <f>IF(A120="","",$C$3/$D$3)</f>
        <v>4166.66666666667</v>
      </c>
      <c r="G120" s="2">
        <f>IF(ROW()-6&lt;=$D$3,ROW()-6,"")</f>
        <v>114</v>
      </c>
      <c r="H120" s="3">
        <f t="shared" si="12"/>
        <v>683326.661910355</v>
      </c>
      <c r="I120" s="3">
        <f>IF(G120="","",$I$3*(($K$3/12)*(1+$K$3/12)^$J$3)/((1+$K$3/12)^$J$3-1))</f>
        <v>7455.731355151</v>
      </c>
      <c r="J120" s="3">
        <f>IF(G120="","",H120*$K$3/12)</f>
        <v>3701.35275201442</v>
      </c>
      <c r="K120" s="3">
        <f t="shared" si="8"/>
        <v>3754.37860313658</v>
      </c>
      <c r="M120" s="2">
        <f>IF(ROW()-6&lt;=$D$3,ROW()-6,"")</f>
        <v>114</v>
      </c>
      <c r="N120" s="3">
        <f>IF(M120&lt;=$P$3,$O$3,"")</f>
        <v>1000000</v>
      </c>
      <c r="O120" s="3">
        <f t="shared" si="9"/>
        <v>5416.66666666667</v>
      </c>
      <c r="P120" s="3">
        <f>IF(M120&lt;&gt;"",$O$3*$Q$3/12,"")</f>
        <v>5416.66666666667</v>
      </c>
      <c r="Q120" s="3">
        <f t="shared" si="13"/>
        <v>0</v>
      </c>
      <c r="S120" s="2">
        <f>IF(ROW()-6&lt;=$D$3,ROW()-6,"")</f>
        <v>114</v>
      </c>
      <c r="T120" s="3">
        <f>IF(S120&lt;=$V$3,$U$3,"")</f>
        <v>1000000</v>
      </c>
      <c r="U120" s="3">
        <f>IF(S120=$V$3,SUM(V120:W120),IF(S120&lt;$V$3,0,""))</f>
        <v>0</v>
      </c>
      <c r="V120" s="3">
        <f>IF(S120=$V$3,$W$5*$W$3*$V$3/12,IF(S120&lt;$V$3,0,""))</f>
        <v>0</v>
      </c>
      <c r="W120" s="3">
        <f>IF(S120=$V$3,$W$5,IF(S120&lt;$V$3,0,""))</f>
        <v>0</v>
      </c>
    </row>
    <row r="121" spans="1:23">
      <c r="A121" s="2">
        <f>IF(ROW()-6&lt;=$D$3,ROW()-6,"")</f>
        <v>115</v>
      </c>
      <c r="B121" s="3">
        <f t="shared" si="10"/>
        <v>525000.000000004</v>
      </c>
      <c r="C121" s="3">
        <f t="shared" si="7"/>
        <v>7010.41666666669</v>
      </c>
      <c r="D121" s="3">
        <f>IF(A121="","",B121*$E$3/12)</f>
        <v>2843.75000000002</v>
      </c>
      <c r="E121" s="3">
        <f>IF(A121="","",$C$3/$D$3)</f>
        <v>4166.66666666667</v>
      </c>
      <c r="G121" s="2">
        <f>IF(ROW()-6&lt;=$D$3,ROW()-6,"")</f>
        <v>115</v>
      </c>
      <c r="H121" s="3">
        <f t="shared" si="12"/>
        <v>679572.283307218</v>
      </c>
      <c r="I121" s="3">
        <f>IF(G121="","",$I$3*(($K$3/12)*(1+$K$3/12)^$J$3)/((1+$K$3/12)^$J$3-1))</f>
        <v>7455.731355151</v>
      </c>
      <c r="J121" s="3">
        <f>IF(G121="","",H121*$K$3/12)</f>
        <v>3681.01653458076</v>
      </c>
      <c r="K121" s="3">
        <f t="shared" si="8"/>
        <v>3774.71482057024</v>
      </c>
      <c r="M121" s="2">
        <f>IF(ROW()-6&lt;=$D$3,ROW()-6,"")</f>
        <v>115</v>
      </c>
      <c r="N121" s="3">
        <f>IF(M121&lt;=$P$3,$O$3,"")</f>
        <v>1000000</v>
      </c>
      <c r="O121" s="3">
        <f t="shared" si="9"/>
        <v>5416.66666666667</v>
      </c>
      <c r="P121" s="3">
        <f>IF(M121&lt;&gt;"",$O$3*$Q$3/12,"")</f>
        <v>5416.66666666667</v>
      </c>
      <c r="Q121" s="3">
        <f t="shared" si="13"/>
        <v>0</v>
      </c>
      <c r="S121" s="2">
        <f>IF(ROW()-6&lt;=$D$3,ROW()-6,"")</f>
        <v>115</v>
      </c>
      <c r="T121" s="3">
        <f>IF(S121&lt;=$V$3,$U$3,"")</f>
        <v>1000000</v>
      </c>
      <c r="U121" s="3">
        <f>IF(S121=$V$3,SUM(V121:W121),IF(S121&lt;$V$3,0,""))</f>
        <v>0</v>
      </c>
      <c r="V121" s="3">
        <f>IF(S121=$V$3,$W$5*$W$3*$V$3/12,IF(S121&lt;$V$3,0,""))</f>
        <v>0</v>
      </c>
      <c r="W121" s="3">
        <f>IF(S121=$V$3,$W$5,IF(S121&lt;$V$3,0,""))</f>
        <v>0</v>
      </c>
    </row>
    <row r="122" spans="1:23">
      <c r="A122" s="2">
        <f>IF(ROW()-6&lt;=$D$3,ROW()-6,"")</f>
        <v>116</v>
      </c>
      <c r="B122" s="3">
        <f t="shared" si="10"/>
        <v>520833.333333338</v>
      </c>
      <c r="C122" s="3">
        <f t="shared" si="7"/>
        <v>6987.84722222225</v>
      </c>
      <c r="D122" s="3">
        <f>IF(A122="","",B122*$E$3/12)</f>
        <v>2821.18055555558</v>
      </c>
      <c r="E122" s="3">
        <f>IF(A122="","",$C$3/$D$3)</f>
        <v>4166.66666666667</v>
      </c>
      <c r="G122" s="2">
        <f>IF(ROW()-6&lt;=$D$3,ROW()-6,"")</f>
        <v>116</v>
      </c>
      <c r="H122" s="3">
        <f t="shared" si="12"/>
        <v>675797.568486648</v>
      </c>
      <c r="I122" s="3">
        <f>IF(G122="","",$I$3*(($K$3/12)*(1+$K$3/12)^$J$3)/((1+$K$3/12)^$J$3-1))</f>
        <v>7455.731355151</v>
      </c>
      <c r="J122" s="3">
        <f>IF(G122="","",H122*$K$3/12)</f>
        <v>3660.57016263601</v>
      </c>
      <c r="K122" s="3">
        <f t="shared" si="8"/>
        <v>3795.16119251499</v>
      </c>
      <c r="M122" s="2">
        <f>IF(ROW()-6&lt;=$D$3,ROW()-6,"")</f>
        <v>116</v>
      </c>
      <c r="N122" s="3">
        <f>IF(M122&lt;=$P$3,$O$3,"")</f>
        <v>1000000</v>
      </c>
      <c r="O122" s="3">
        <f t="shared" si="9"/>
        <v>5416.66666666667</v>
      </c>
      <c r="P122" s="3">
        <f>IF(M122&lt;&gt;"",$O$3*$Q$3/12,"")</f>
        <v>5416.66666666667</v>
      </c>
      <c r="Q122" s="3">
        <f t="shared" si="13"/>
        <v>0</v>
      </c>
      <c r="S122" s="2">
        <f>IF(ROW()-6&lt;=$D$3,ROW()-6,"")</f>
        <v>116</v>
      </c>
      <c r="T122" s="3">
        <f>IF(S122&lt;=$V$3,$U$3,"")</f>
        <v>1000000</v>
      </c>
      <c r="U122" s="3">
        <f>IF(S122=$V$3,SUM(V122:W122),IF(S122&lt;$V$3,0,""))</f>
        <v>0</v>
      </c>
      <c r="V122" s="3">
        <f>IF(S122=$V$3,$W$5*$W$3*$V$3/12,IF(S122&lt;$V$3,0,""))</f>
        <v>0</v>
      </c>
      <c r="W122" s="3">
        <f>IF(S122=$V$3,$W$5,IF(S122&lt;$V$3,0,""))</f>
        <v>0</v>
      </c>
    </row>
    <row r="123" spans="1:23">
      <c r="A123" s="2">
        <f>IF(ROW()-6&lt;=$D$3,ROW()-6,"")</f>
        <v>117</v>
      </c>
      <c r="B123" s="3">
        <f t="shared" si="10"/>
        <v>516666.666666671</v>
      </c>
      <c r="C123" s="3">
        <f t="shared" si="7"/>
        <v>6965.2777777778</v>
      </c>
      <c r="D123" s="3">
        <f>IF(A123="","",B123*$E$3/12)</f>
        <v>2798.61111111113</v>
      </c>
      <c r="E123" s="3">
        <f>IF(A123="","",$C$3/$D$3)</f>
        <v>4166.66666666667</v>
      </c>
      <c r="G123" s="2">
        <f>IF(ROW()-6&lt;=$D$3,ROW()-6,"")</f>
        <v>117</v>
      </c>
      <c r="H123" s="3">
        <f t="shared" si="12"/>
        <v>672002.407294133</v>
      </c>
      <c r="I123" s="3">
        <f>IF(G123="","",$I$3*(($K$3/12)*(1+$K$3/12)^$J$3)/((1+$K$3/12)^$J$3-1))</f>
        <v>7455.731355151</v>
      </c>
      <c r="J123" s="3">
        <f>IF(G123="","",H123*$K$3/12)</f>
        <v>3640.01303950989</v>
      </c>
      <c r="K123" s="3">
        <f t="shared" si="8"/>
        <v>3815.71831564111</v>
      </c>
      <c r="M123" s="2">
        <f>IF(ROW()-6&lt;=$D$3,ROW()-6,"")</f>
        <v>117</v>
      </c>
      <c r="N123" s="3">
        <f>IF(M123&lt;=$P$3,$O$3,"")</f>
        <v>1000000</v>
      </c>
      <c r="O123" s="3">
        <f t="shared" si="9"/>
        <v>5416.66666666667</v>
      </c>
      <c r="P123" s="3">
        <f>IF(M123&lt;&gt;"",$O$3*$Q$3/12,"")</f>
        <v>5416.66666666667</v>
      </c>
      <c r="Q123" s="3">
        <f t="shared" si="13"/>
        <v>0</v>
      </c>
      <c r="S123" s="2">
        <f>IF(ROW()-6&lt;=$D$3,ROW()-6,"")</f>
        <v>117</v>
      </c>
      <c r="T123" s="3">
        <f>IF(S123&lt;=$V$3,$U$3,"")</f>
        <v>1000000</v>
      </c>
      <c r="U123" s="3">
        <f>IF(S123=$V$3,SUM(V123:W123),IF(S123&lt;$V$3,0,""))</f>
        <v>0</v>
      </c>
      <c r="V123" s="3">
        <f>IF(S123=$V$3,$W$5*$W$3*$V$3/12,IF(S123&lt;$V$3,0,""))</f>
        <v>0</v>
      </c>
      <c r="W123" s="3">
        <f>IF(S123=$V$3,$W$5,IF(S123&lt;$V$3,0,""))</f>
        <v>0</v>
      </c>
    </row>
    <row r="124" spans="1:23">
      <c r="A124" s="2">
        <f>IF(ROW()-6&lt;=$D$3,ROW()-6,"")</f>
        <v>118</v>
      </c>
      <c r="B124" s="3">
        <f t="shared" si="10"/>
        <v>512500.000000004</v>
      </c>
      <c r="C124" s="3">
        <f t="shared" si="7"/>
        <v>6942.70833333336</v>
      </c>
      <c r="D124" s="3">
        <f>IF(A124="","",B124*$E$3/12)</f>
        <v>2776.04166666669</v>
      </c>
      <c r="E124" s="3">
        <f>IF(A124="","",$C$3/$D$3)</f>
        <v>4166.66666666667</v>
      </c>
      <c r="G124" s="2">
        <f>IF(ROW()-6&lt;=$D$3,ROW()-6,"")</f>
        <v>118</v>
      </c>
      <c r="H124" s="3">
        <f t="shared" si="12"/>
        <v>668186.688978492</v>
      </c>
      <c r="I124" s="3">
        <f>IF(G124="","",$I$3*(($K$3/12)*(1+$K$3/12)^$J$3)/((1+$K$3/12)^$J$3-1))</f>
        <v>7455.731355151</v>
      </c>
      <c r="J124" s="3">
        <f>IF(G124="","",H124*$K$3/12)</f>
        <v>3619.34456530016</v>
      </c>
      <c r="K124" s="3">
        <f t="shared" si="8"/>
        <v>3836.38678985084</v>
      </c>
      <c r="M124" s="2">
        <f>IF(ROW()-6&lt;=$D$3,ROW()-6,"")</f>
        <v>118</v>
      </c>
      <c r="N124" s="3">
        <f>IF(M124&lt;=$P$3,$O$3,"")</f>
        <v>1000000</v>
      </c>
      <c r="O124" s="3">
        <f t="shared" si="9"/>
        <v>5416.66666666667</v>
      </c>
      <c r="P124" s="3">
        <f>IF(M124&lt;&gt;"",$O$3*$Q$3/12,"")</f>
        <v>5416.66666666667</v>
      </c>
      <c r="Q124" s="3">
        <f t="shared" si="13"/>
        <v>0</v>
      </c>
      <c r="S124" s="2">
        <f>IF(ROW()-6&lt;=$D$3,ROW()-6,"")</f>
        <v>118</v>
      </c>
      <c r="T124" s="3">
        <f>IF(S124&lt;=$V$3,$U$3,"")</f>
        <v>1000000</v>
      </c>
      <c r="U124" s="3">
        <f>IF(S124=$V$3,SUM(V124:W124),IF(S124&lt;$V$3,0,""))</f>
        <v>0</v>
      </c>
      <c r="V124" s="3">
        <f>IF(S124=$V$3,$W$5*$W$3*$V$3/12,IF(S124&lt;$V$3,0,""))</f>
        <v>0</v>
      </c>
      <c r="W124" s="3">
        <f>IF(S124=$V$3,$W$5,IF(S124&lt;$V$3,0,""))</f>
        <v>0</v>
      </c>
    </row>
    <row r="125" spans="1:23">
      <c r="A125" s="2">
        <f>IF(ROW()-6&lt;=$D$3,ROW()-6,"")</f>
        <v>119</v>
      </c>
      <c r="B125" s="3">
        <f t="shared" si="10"/>
        <v>508333.333333338</v>
      </c>
      <c r="C125" s="3">
        <f t="shared" si="7"/>
        <v>6920.13888888891</v>
      </c>
      <c r="D125" s="3">
        <f>IF(A125="","",B125*$E$3/12)</f>
        <v>2753.47222222225</v>
      </c>
      <c r="E125" s="3">
        <f>IF(A125="","",$C$3/$D$3)</f>
        <v>4166.66666666667</v>
      </c>
      <c r="G125" s="2">
        <f>IF(ROW()-6&lt;=$D$3,ROW()-6,"")</f>
        <v>119</v>
      </c>
      <c r="H125" s="3">
        <f t="shared" si="12"/>
        <v>664350.302188641</v>
      </c>
      <c r="I125" s="3">
        <f>IF(G125="","",$I$3*(($K$3/12)*(1+$K$3/12)^$J$3)/((1+$K$3/12)^$J$3-1))</f>
        <v>7455.731355151</v>
      </c>
      <c r="J125" s="3">
        <f>IF(G125="","",H125*$K$3/12)</f>
        <v>3598.56413685514</v>
      </c>
      <c r="K125" s="3">
        <f t="shared" si="8"/>
        <v>3857.16721829586</v>
      </c>
      <c r="M125" s="2">
        <f>IF(ROW()-6&lt;=$D$3,ROW()-6,"")</f>
        <v>119</v>
      </c>
      <c r="N125" s="3">
        <f>IF(M125&lt;=$P$3,$O$3,"")</f>
        <v>1000000</v>
      </c>
      <c r="O125" s="3">
        <f t="shared" si="9"/>
        <v>5416.66666666667</v>
      </c>
      <c r="P125" s="3">
        <f>IF(M125&lt;&gt;"",$O$3*$Q$3/12,"")</f>
        <v>5416.66666666667</v>
      </c>
      <c r="Q125" s="3">
        <f t="shared" si="13"/>
        <v>0</v>
      </c>
      <c r="S125" s="2">
        <f>IF(ROW()-6&lt;=$D$3,ROW()-6,"")</f>
        <v>119</v>
      </c>
      <c r="T125" s="3">
        <f>IF(S125&lt;=$V$3,$U$3,"")</f>
        <v>1000000</v>
      </c>
      <c r="U125" s="3">
        <f>IF(S125=$V$3,SUM(V125:W125),IF(S125&lt;$V$3,0,""))</f>
        <v>0</v>
      </c>
      <c r="V125" s="3">
        <f>IF(S125=$V$3,$W$5*$W$3*$V$3/12,IF(S125&lt;$V$3,0,""))</f>
        <v>0</v>
      </c>
      <c r="W125" s="3">
        <f>IF(S125=$V$3,$W$5,IF(S125&lt;$V$3,0,""))</f>
        <v>0</v>
      </c>
    </row>
    <row r="126" spans="1:23">
      <c r="A126" s="2">
        <f>IF(ROW()-6&lt;=$D$3,ROW()-6,"")</f>
        <v>120</v>
      </c>
      <c r="B126" s="3">
        <f t="shared" si="10"/>
        <v>504166.666666671</v>
      </c>
      <c r="C126" s="3">
        <f t="shared" si="7"/>
        <v>6897.56944444447</v>
      </c>
      <c r="D126" s="3">
        <f>IF(A126="","",B126*$E$3/12)</f>
        <v>2730.9027777778</v>
      </c>
      <c r="E126" s="3">
        <f>IF(A126="","",$C$3/$D$3)</f>
        <v>4166.66666666667</v>
      </c>
      <c r="G126" s="2">
        <f>IF(ROW()-6&lt;=$D$3,ROW()-6,"")</f>
        <v>120</v>
      </c>
      <c r="H126" s="3">
        <f t="shared" si="12"/>
        <v>660493.134970345</v>
      </c>
      <c r="I126" s="3">
        <f>IF(G126="","",$I$3*(($K$3/12)*(1+$K$3/12)^$J$3)/((1+$K$3/12)^$J$3-1))</f>
        <v>7455.731355151</v>
      </c>
      <c r="J126" s="3">
        <f>IF(G126="","",H126*$K$3/12)</f>
        <v>3577.67114775603</v>
      </c>
      <c r="K126" s="3">
        <f t="shared" si="8"/>
        <v>3878.06020739496</v>
      </c>
      <c r="M126" s="2">
        <f>IF(ROW()-6&lt;=$D$3,ROW()-6,"")</f>
        <v>120</v>
      </c>
      <c r="N126" s="3">
        <f>IF(M126&lt;=$P$3,$O$3,"")</f>
        <v>1000000</v>
      </c>
      <c r="O126" s="3">
        <f t="shared" si="9"/>
        <v>5416.66666666667</v>
      </c>
      <c r="P126" s="3">
        <f>IF(M126&lt;&gt;"",$O$3*$Q$3/12,"")</f>
        <v>5416.66666666667</v>
      </c>
      <c r="Q126" s="3">
        <f t="shared" si="13"/>
        <v>0</v>
      </c>
      <c r="S126" s="2">
        <f>IF(ROW()-6&lt;=$D$3,ROW()-6,"")</f>
        <v>120</v>
      </c>
      <c r="T126" s="3">
        <f>IF(S126&lt;=$V$3,$U$3,"")</f>
        <v>1000000</v>
      </c>
      <c r="U126" s="3">
        <f>IF(S126=$V$3,SUM(V126:W126),IF(S126&lt;$V$3,0,""))</f>
        <v>0</v>
      </c>
      <c r="V126" s="3">
        <f>IF(S126=$V$3,$W$5*$W$3*$V$3/12,IF(S126&lt;$V$3,0,""))</f>
        <v>0</v>
      </c>
      <c r="W126" s="3">
        <f>IF(S126=$V$3,$W$5,IF(S126&lt;$V$3,0,""))</f>
        <v>0</v>
      </c>
    </row>
    <row r="127" spans="1:23">
      <c r="A127" s="2">
        <f>IF(ROW()-6&lt;=$D$3,ROW()-6,"")</f>
        <v>121</v>
      </c>
      <c r="B127" s="3">
        <f t="shared" si="10"/>
        <v>500000.000000004</v>
      </c>
      <c r="C127" s="3">
        <f t="shared" si="7"/>
        <v>6875.00000000002</v>
      </c>
      <c r="D127" s="3">
        <f>IF(A127="","",B127*$E$3/12)</f>
        <v>2708.33333333336</v>
      </c>
      <c r="E127" s="3">
        <f>IF(A127="","",$C$3/$D$3)</f>
        <v>4166.66666666667</v>
      </c>
      <c r="G127" s="2">
        <f>IF(ROW()-6&lt;=$D$3,ROW()-6,"")</f>
        <v>121</v>
      </c>
      <c r="H127" s="3">
        <f t="shared" si="12"/>
        <v>656615.07476295</v>
      </c>
      <c r="I127" s="3">
        <f>IF(G127="","",$I$3*(($K$3/12)*(1+$K$3/12)^$J$3)/((1+$K$3/12)^$J$3-1))</f>
        <v>7455.731355151</v>
      </c>
      <c r="J127" s="3">
        <f>IF(G127="","",H127*$K$3/12)</f>
        <v>3556.66498829931</v>
      </c>
      <c r="K127" s="3">
        <f t="shared" si="8"/>
        <v>3899.06636685169</v>
      </c>
      <c r="M127" s="2">
        <f>IF(ROW()-6&lt;=$D$3,ROW()-6,"")</f>
        <v>121</v>
      </c>
      <c r="N127" s="3">
        <f>IF(M127&lt;=$P$3,$O$3,"")</f>
        <v>1000000</v>
      </c>
      <c r="O127" s="3">
        <f t="shared" si="9"/>
        <v>5416.66666666667</v>
      </c>
      <c r="P127" s="3">
        <f>IF(M127&lt;&gt;"",$O$3*$Q$3/12,"")</f>
        <v>5416.66666666667</v>
      </c>
      <c r="Q127" s="3">
        <f t="shared" si="13"/>
        <v>0</v>
      </c>
      <c r="S127" s="2">
        <f>IF(ROW()-6&lt;=$D$3,ROW()-6,"")</f>
        <v>121</v>
      </c>
      <c r="T127" s="3">
        <f>IF(S127&lt;=$V$3,$U$3,"")</f>
        <v>1000000</v>
      </c>
      <c r="U127" s="3">
        <f>IF(S127=$V$3,SUM(V127:W127),IF(S127&lt;$V$3,0,""))</f>
        <v>0</v>
      </c>
      <c r="V127" s="3">
        <f>IF(S127=$V$3,$W$5*$W$3*$V$3/12,IF(S127&lt;$V$3,0,""))</f>
        <v>0</v>
      </c>
      <c r="W127" s="3">
        <f>IF(S127=$V$3,$W$5,IF(S127&lt;$V$3,0,""))</f>
        <v>0</v>
      </c>
    </row>
    <row r="128" spans="1:23">
      <c r="A128" s="2">
        <f>IF(ROW()-6&lt;=$D$3,ROW()-6,"")</f>
        <v>122</v>
      </c>
      <c r="B128" s="3">
        <f t="shared" si="10"/>
        <v>495833.333333338</v>
      </c>
      <c r="C128" s="3">
        <f t="shared" si="7"/>
        <v>6852.43055555558</v>
      </c>
      <c r="D128" s="3">
        <f>IF(A128="","",B128*$E$3/12)</f>
        <v>2685.76388888891</v>
      </c>
      <c r="E128" s="3">
        <f>IF(A128="","",$C$3/$D$3)</f>
        <v>4166.66666666667</v>
      </c>
      <c r="G128" s="2">
        <f>IF(ROW()-6&lt;=$D$3,ROW()-6,"")</f>
        <v>122</v>
      </c>
      <c r="H128" s="3">
        <f t="shared" si="12"/>
        <v>652716.008396098</v>
      </c>
      <c r="I128" s="3">
        <f>IF(G128="","",$I$3*(($K$3/12)*(1+$K$3/12)^$J$3)/((1+$K$3/12)^$J$3-1))</f>
        <v>7455.731355151</v>
      </c>
      <c r="J128" s="3">
        <f>IF(G128="","",H128*$K$3/12)</f>
        <v>3535.54504547886</v>
      </c>
      <c r="K128" s="3">
        <f t="shared" si="8"/>
        <v>3920.18630967213</v>
      </c>
      <c r="M128" s="2">
        <f>IF(ROW()-6&lt;=$D$3,ROW()-6,"")</f>
        <v>122</v>
      </c>
      <c r="N128" s="3">
        <f>IF(M128&lt;=$P$3,$O$3,"")</f>
        <v>1000000</v>
      </c>
      <c r="O128" s="3">
        <f t="shared" si="9"/>
        <v>5416.66666666667</v>
      </c>
      <c r="P128" s="3">
        <f>IF(M128&lt;&gt;"",$O$3*$Q$3/12,"")</f>
        <v>5416.66666666667</v>
      </c>
      <c r="Q128" s="3">
        <f t="shared" si="13"/>
        <v>0</v>
      </c>
      <c r="S128" s="2">
        <f>IF(ROW()-6&lt;=$D$3,ROW()-6,"")</f>
        <v>122</v>
      </c>
      <c r="T128" s="3">
        <f>IF(S128&lt;=$V$3,$U$3,"")</f>
        <v>1000000</v>
      </c>
      <c r="U128" s="3">
        <f>IF(S128=$V$3,SUM(V128:W128),IF(S128&lt;$V$3,0,""))</f>
        <v>0</v>
      </c>
      <c r="V128" s="3">
        <f>IF(S128=$V$3,$W$5*$W$3*$V$3/12,IF(S128&lt;$V$3,0,""))</f>
        <v>0</v>
      </c>
      <c r="W128" s="3">
        <f>IF(S128=$V$3,$W$5,IF(S128&lt;$V$3,0,""))</f>
        <v>0</v>
      </c>
    </row>
    <row r="129" spans="1:23">
      <c r="A129" s="2">
        <f>IF(ROW()-6&lt;=$D$3,ROW()-6,"")</f>
        <v>123</v>
      </c>
      <c r="B129" s="3">
        <f t="shared" si="10"/>
        <v>491666.666666671</v>
      </c>
      <c r="C129" s="3">
        <f t="shared" si="7"/>
        <v>6829.86111111113</v>
      </c>
      <c r="D129" s="3">
        <f>IF(A129="","",B129*$E$3/12)</f>
        <v>2663.19444444447</v>
      </c>
      <c r="E129" s="3">
        <f>IF(A129="","",$C$3/$D$3)</f>
        <v>4166.66666666667</v>
      </c>
      <c r="G129" s="2">
        <f>IF(ROW()-6&lt;=$D$3,ROW()-6,"")</f>
        <v>123</v>
      </c>
      <c r="H129" s="3">
        <f t="shared" si="12"/>
        <v>648795.822086426</v>
      </c>
      <c r="I129" s="3">
        <f>IF(G129="","",$I$3*(($K$3/12)*(1+$K$3/12)^$J$3)/((1+$K$3/12)^$J$3-1))</f>
        <v>7455.731355151</v>
      </c>
      <c r="J129" s="3">
        <f>IF(G129="","",H129*$K$3/12)</f>
        <v>3514.31070296814</v>
      </c>
      <c r="K129" s="3">
        <f t="shared" si="8"/>
        <v>3941.42065218286</v>
      </c>
      <c r="M129" s="2">
        <f>IF(ROW()-6&lt;=$D$3,ROW()-6,"")</f>
        <v>123</v>
      </c>
      <c r="N129" s="3">
        <f>IF(M129&lt;=$P$3,$O$3,"")</f>
        <v>1000000</v>
      </c>
      <c r="O129" s="3">
        <f t="shared" si="9"/>
        <v>5416.66666666667</v>
      </c>
      <c r="P129" s="3">
        <f>IF(M129&lt;&gt;"",$O$3*$Q$3/12,"")</f>
        <v>5416.66666666667</v>
      </c>
      <c r="Q129" s="3">
        <f t="shared" si="13"/>
        <v>0</v>
      </c>
      <c r="S129" s="2">
        <f>IF(ROW()-6&lt;=$D$3,ROW()-6,"")</f>
        <v>123</v>
      </c>
      <c r="T129" s="3">
        <f>IF(S129&lt;=$V$3,$U$3,"")</f>
        <v>1000000</v>
      </c>
      <c r="U129" s="3">
        <f>IF(S129=$V$3,SUM(V129:W129),IF(S129&lt;$V$3,0,""))</f>
        <v>0</v>
      </c>
      <c r="V129" s="3">
        <f>IF(S129=$V$3,$W$5*$W$3*$V$3/12,IF(S129&lt;$V$3,0,""))</f>
        <v>0</v>
      </c>
      <c r="W129" s="3">
        <f>IF(S129=$V$3,$W$5,IF(S129&lt;$V$3,0,""))</f>
        <v>0</v>
      </c>
    </row>
    <row r="130" spans="1:23">
      <c r="A130" s="2">
        <f>IF(ROW()-6&lt;=$D$3,ROW()-6,"")</f>
        <v>124</v>
      </c>
      <c r="B130" s="3">
        <f t="shared" si="10"/>
        <v>487500.000000004</v>
      </c>
      <c r="C130" s="3">
        <f t="shared" si="7"/>
        <v>6807.29166666669</v>
      </c>
      <c r="D130" s="3">
        <f>IF(A130="","",B130*$E$3/12)</f>
        <v>2640.62500000002</v>
      </c>
      <c r="E130" s="3">
        <f>IF(A130="","",$C$3/$D$3)</f>
        <v>4166.66666666667</v>
      </c>
      <c r="G130" s="2">
        <f>IF(ROW()-6&lt;=$D$3,ROW()-6,"")</f>
        <v>124</v>
      </c>
      <c r="H130" s="3">
        <f t="shared" si="12"/>
        <v>644854.401434243</v>
      </c>
      <c r="I130" s="3">
        <f>IF(G130="","",$I$3*(($K$3/12)*(1+$K$3/12)^$J$3)/((1+$K$3/12)^$J$3-1))</f>
        <v>7455.731355151</v>
      </c>
      <c r="J130" s="3">
        <f>IF(G130="","",H130*$K$3/12)</f>
        <v>3492.96134110215</v>
      </c>
      <c r="K130" s="3">
        <f t="shared" si="8"/>
        <v>3962.77001404885</v>
      </c>
      <c r="M130" s="2">
        <f>IF(ROW()-6&lt;=$D$3,ROW()-6,"")</f>
        <v>124</v>
      </c>
      <c r="N130" s="3">
        <f>IF(M130&lt;=$P$3,$O$3,"")</f>
        <v>1000000</v>
      </c>
      <c r="O130" s="3">
        <f t="shared" si="9"/>
        <v>5416.66666666667</v>
      </c>
      <c r="P130" s="3">
        <f>IF(M130&lt;&gt;"",$O$3*$Q$3/12,"")</f>
        <v>5416.66666666667</v>
      </c>
      <c r="Q130" s="3">
        <f t="shared" si="13"/>
        <v>0</v>
      </c>
      <c r="S130" s="2">
        <f>IF(ROW()-6&lt;=$D$3,ROW()-6,"")</f>
        <v>124</v>
      </c>
      <c r="T130" s="3">
        <f>IF(S130&lt;=$V$3,$U$3,"")</f>
        <v>1000000</v>
      </c>
      <c r="U130" s="3">
        <f>IF(S130=$V$3,SUM(V130:W130),IF(S130&lt;$V$3,0,""))</f>
        <v>0</v>
      </c>
      <c r="V130" s="3">
        <f>IF(S130=$V$3,$W$5*$W$3*$V$3/12,IF(S130&lt;$V$3,0,""))</f>
        <v>0</v>
      </c>
      <c r="W130" s="3">
        <f>IF(S130=$V$3,$W$5,IF(S130&lt;$V$3,0,""))</f>
        <v>0</v>
      </c>
    </row>
    <row r="131" spans="1:23">
      <c r="A131" s="2">
        <f>IF(ROW()-6&lt;=$D$3,ROW()-6,"")</f>
        <v>125</v>
      </c>
      <c r="B131" s="3">
        <f t="shared" si="10"/>
        <v>483333.333333338</v>
      </c>
      <c r="C131" s="3">
        <f t="shared" si="7"/>
        <v>6784.72222222225</v>
      </c>
      <c r="D131" s="3">
        <f>IF(A131="","",B131*$E$3/12)</f>
        <v>2618.05555555558</v>
      </c>
      <c r="E131" s="3">
        <f>IF(A131="","",$C$3/$D$3)</f>
        <v>4166.66666666667</v>
      </c>
      <c r="G131" s="2">
        <f>IF(ROW()-6&lt;=$D$3,ROW()-6,"")</f>
        <v>125</v>
      </c>
      <c r="H131" s="3">
        <f t="shared" si="12"/>
        <v>640891.631420194</v>
      </c>
      <c r="I131" s="3">
        <f>IF(G131="","",$I$3*(($K$3/12)*(1+$K$3/12)^$J$3)/((1+$K$3/12)^$J$3-1))</f>
        <v>7455.731355151</v>
      </c>
      <c r="J131" s="3">
        <f>IF(G131="","",H131*$K$3/12)</f>
        <v>3471.49633685939</v>
      </c>
      <c r="K131" s="3">
        <f t="shared" si="8"/>
        <v>3984.23501829161</v>
      </c>
      <c r="M131" s="2">
        <f>IF(ROW()-6&lt;=$D$3,ROW()-6,"")</f>
        <v>125</v>
      </c>
      <c r="N131" s="3">
        <f>IF(M131&lt;=$P$3,$O$3,"")</f>
        <v>1000000</v>
      </c>
      <c r="O131" s="3">
        <f t="shared" si="9"/>
        <v>5416.66666666667</v>
      </c>
      <c r="P131" s="3">
        <f>IF(M131&lt;&gt;"",$O$3*$Q$3/12,"")</f>
        <v>5416.66666666667</v>
      </c>
      <c r="Q131" s="3">
        <f t="shared" si="13"/>
        <v>0</v>
      </c>
      <c r="S131" s="2">
        <f>IF(ROW()-6&lt;=$D$3,ROW()-6,"")</f>
        <v>125</v>
      </c>
      <c r="T131" s="3">
        <f>IF(S131&lt;=$V$3,$U$3,"")</f>
        <v>1000000</v>
      </c>
      <c r="U131" s="3">
        <f>IF(S131=$V$3,SUM(V131:W131),IF(S131&lt;$V$3,0,""))</f>
        <v>0</v>
      </c>
      <c r="V131" s="3">
        <f>IF(S131=$V$3,$W$5*$W$3*$V$3/12,IF(S131&lt;$V$3,0,""))</f>
        <v>0</v>
      </c>
      <c r="W131" s="3">
        <f>IF(S131=$V$3,$W$5,IF(S131&lt;$V$3,0,""))</f>
        <v>0</v>
      </c>
    </row>
    <row r="132" spans="1:23">
      <c r="A132" s="2">
        <f>IF(ROW()-6&lt;=$D$3,ROW()-6,"")</f>
        <v>126</v>
      </c>
      <c r="B132" s="3">
        <f t="shared" si="10"/>
        <v>479166.666666671</v>
      </c>
      <c r="C132" s="3">
        <f t="shared" si="7"/>
        <v>6762.1527777778</v>
      </c>
      <c r="D132" s="3">
        <f>IF(A132="","",B132*$E$3/12)</f>
        <v>2595.48611111113</v>
      </c>
      <c r="E132" s="3">
        <f>IF(A132="","",$C$3/$D$3)</f>
        <v>4166.66666666667</v>
      </c>
      <c r="G132" s="2">
        <f>IF(ROW()-6&lt;=$D$3,ROW()-6,"")</f>
        <v>126</v>
      </c>
      <c r="H132" s="3">
        <f t="shared" si="12"/>
        <v>636907.396401903</v>
      </c>
      <c r="I132" s="3">
        <f>IF(G132="","",$I$3*(($K$3/12)*(1+$K$3/12)^$J$3)/((1+$K$3/12)^$J$3-1))</f>
        <v>7455.731355151</v>
      </c>
      <c r="J132" s="3">
        <f>IF(G132="","",H132*$K$3/12)</f>
        <v>3449.91506384364</v>
      </c>
      <c r="K132" s="3">
        <f t="shared" si="8"/>
        <v>4005.81629130736</v>
      </c>
      <c r="M132" s="2">
        <f>IF(ROW()-6&lt;=$D$3,ROW()-6,"")</f>
        <v>126</v>
      </c>
      <c r="N132" s="3">
        <f>IF(M132&lt;=$P$3,$O$3,"")</f>
        <v>1000000</v>
      </c>
      <c r="O132" s="3">
        <f t="shared" si="9"/>
        <v>5416.66666666667</v>
      </c>
      <c r="P132" s="3">
        <f>IF(M132&lt;&gt;"",$O$3*$Q$3/12,"")</f>
        <v>5416.66666666667</v>
      </c>
      <c r="Q132" s="3">
        <f t="shared" ref="Q132:Q195" si="14">IF(M132=$P$3,$Q$5,IF(M132&lt;$P$3,0,""))</f>
        <v>0</v>
      </c>
      <c r="S132" s="2">
        <f>IF(ROW()-6&lt;=$D$3,ROW()-6,"")</f>
        <v>126</v>
      </c>
      <c r="T132" s="3">
        <f>IF(S132&lt;=$V$3,$U$3,"")</f>
        <v>1000000</v>
      </c>
      <c r="U132" s="3">
        <f>IF(S132=$V$3,SUM(V132:W132),IF(S132&lt;$V$3,0,""))</f>
        <v>0</v>
      </c>
      <c r="V132" s="3">
        <f>IF(S132=$V$3,$W$5*$W$3*$V$3/12,IF(S132&lt;$V$3,0,""))</f>
        <v>0</v>
      </c>
      <c r="W132" s="3">
        <f>IF(S132=$V$3,$W$5,IF(S132&lt;$V$3,0,""))</f>
        <v>0</v>
      </c>
    </row>
    <row r="133" spans="1:23">
      <c r="A133" s="2">
        <f>IF(ROW()-6&lt;=$D$3,ROW()-6,"")</f>
        <v>127</v>
      </c>
      <c r="B133" s="3">
        <f t="shared" si="10"/>
        <v>475000.000000004</v>
      </c>
      <c r="C133" s="3">
        <f t="shared" si="7"/>
        <v>6739.58333333336</v>
      </c>
      <c r="D133" s="3">
        <f>IF(A133="","",B133*$E$3/12)</f>
        <v>2572.91666666669</v>
      </c>
      <c r="E133" s="3">
        <f>IF(A133="","",$C$3/$D$3)</f>
        <v>4166.66666666667</v>
      </c>
      <c r="G133" s="2">
        <f>IF(ROW()-6&lt;=$D$3,ROW()-6,"")</f>
        <v>127</v>
      </c>
      <c r="H133" s="3">
        <f t="shared" si="12"/>
        <v>632901.580110595</v>
      </c>
      <c r="I133" s="3">
        <f>IF(G133="","",$I$3*(($K$3/12)*(1+$K$3/12)^$J$3)/((1+$K$3/12)^$J$3-1))</f>
        <v>7455.731355151</v>
      </c>
      <c r="J133" s="3">
        <f>IF(G133="","",H133*$K$3/12)</f>
        <v>3428.21689226573</v>
      </c>
      <c r="K133" s="3">
        <f t="shared" si="8"/>
        <v>4027.51446288527</v>
      </c>
      <c r="M133" s="2">
        <f>IF(ROW()-6&lt;=$D$3,ROW()-6,"")</f>
        <v>127</v>
      </c>
      <c r="N133" s="3">
        <f>IF(M133&lt;=$P$3,$O$3,"")</f>
        <v>1000000</v>
      </c>
      <c r="O133" s="3">
        <f t="shared" si="9"/>
        <v>5416.66666666667</v>
      </c>
      <c r="P133" s="3">
        <f>IF(M133&lt;&gt;"",$O$3*$Q$3/12,"")</f>
        <v>5416.66666666667</v>
      </c>
      <c r="Q133" s="3">
        <f t="shared" si="14"/>
        <v>0</v>
      </c>
      <c r="S133" s="2">
        <f>IF(ROW()-6&lt;=$D$3,ROW()-6,"")</f>
        <v>127</v>
      </c>
      <c r="T133" s="3">
        <f>IF(S133&lt;=$V$3,$U$3,"")</f>
        <v>1000000</v>
      </c>
      <c r="U133" s="3">
        <f>IF(S133=$V$3,SUM(V133:W133),IF(S133&lt;$V$3,0,""))</f>
        <v>0</v>
      </c>
      <c r="V133" s="3">
        <f>IF(S133=$V$3,$W$5*$W$3*$V$3/12,IF(S133&lt;$V$3,0,""))</f>
        <v>0</v>
      </c>
      <c r="W133" s="3">
        <f>IF(S133=$V$3,$W$5,IF(S133&lt;$V$3,0,""))</f>
        <v>0</v>
      </c>
    </row>
    <row r="134" spans="1:23">
      <c r="A134" s="2">
        <f>IF(ROW()-6&lt;=$D$3,ROW()-6,"")</f>
        <v>128</v>
      </c>
      <c r="B134" s="3">
        <f t="shared" si="10"/>
        <v>470833.333333338</v>
      </c>
      <c r="C134" s="3">
        <f t="shared" si="7"/>
        <v>6717.01388888891</v>
      </c>
      <c r="D134" s="3">
        <f>IF(A134="","",B134*$E$3/12)</f>
        <v>2550.34722222224</v>
      </c>
      <c r="E134" s="3">
        <f>IF(A134="","",$C$3/$D$3)</f>
        <v>4166.66666666667</v>
      </c>
      <c r="G134" s="2">
        <f>IF(ROW()-6&lt;=$D$3,ROW()-6,"")</f>
        <v>128</v>
      </c>
      <c r="H134" s="3">
        <f t="shared" si="12"/>
        <v>628874.06564771</v>
      </c>
      <c r="I134" s="3">
        <f>IF(G134="","",$I$3*(($K$3/12)*(1+$K$3/12)^$J$3)/((1+$K$3/12)^$J$3-1))</f>
        <v>7455.731355151</v>
      </c>
      <c r="J134" s="3">
        <f>IF(G134="","",H134*$K$3/12)</f>
        <v>3406.4011889251</v>
      </c>
      <c r="K134" s="3">
        <f t="shared" si="8"/>
        <v>4049.3301662259</v>
      </c>
      <c r="M134" s="2">
        <f>IF(ROW()-6&lt;=$D$3,ROW()-6,"")</f>
        <v>128</v>
      </c>
      <c r="N134" s="3">
        <f>IF(M134&lt;=$P$3,$O$3,"")</f>
        <v>1000000</v>
      </c>
      <c r="O134" s="3">
        <f t="shared" si="9"/>
        <v>5416.66666666667</v>
      </c>
      <c r="P134" s="3">
        <f>IF(M134&lt;&gt;"",$O$3*$Q$3/12,"")</f>
        <v>5416.66666666667</v>
      </c>
      <c r="Q134" s="3">
        <f t="shared" si="14"/>
        <v>0</v>
      </c>
      <c r="S134" s="2">
        <f>IF(ROW()-6&lt;=$D$3,ROW()-6,"")</f>
        <v>128</v>
      </c>
      <c r="T134" s="3">
        <f>IF(S134&lt;=$V$3,$U$3,"")</f>
        <v>1000000</v>
      </c>
      <c r="U134" s="3">
        <f>IF(S134=$V$3,SUM(V134:W134),IF(S134&lt;$V$3,0,""))</f>
        <v>0</v>
      </c>
      <c r="V134" s="3">
        <f>IF(S134=$V$3,$W$5*$W$3*$V$3/12,IF(S134&lt;$V$3,0,""))</f>
        <v>0</v>
      </c>
      <c r="W134" s="3">
        <f>IF(S134=$V$3,$W$5,IF(S134&lt;$V$3,0,""))</f>
        <v>0</v>
      </c>
    </row>
    <row r="135" spans="1:23">
      <c r="A135" s="2">
        <f>IF(ROW()-6&lt;=$D$3,ROW()-6,"")</f>
        <v>129</v>
      </c>
      <c r="B135" s="3">
        <f t="shared" si="10"/>
        <v>466666.666666671</v>
      </c>
      <c r="C135" s="3">
        <f t="shared" ref="C135:C198" si="15">IF(B135="","",SUM(D135:E135))</f>
        <v>6694.44444444447</v>
      </c>
      <c r="D135" s="3">
        <f>IF(A135="","",B135*$E$3/12)</f>
        <v>2527.7777777778</v>
      </c>
      <c r="E135" s="3">
        <f>IF(A135="","",$C$3/$D$3)</f>
        <v>4166.66666666667</v>
      </c>
      <c r="G135" s="2">
        <f>IF(ROW()-6&lt;=$D$3,ROW()-6,"")</f>
        <v>129</v>
      </c>
      <c r="H135" s="3">
        <f t="shared" si="12"/>
        <v>624824.735481484</v>
      </c>
      <c r="I135" s="3">
        <f>IF(G135="","",$I$3*(($K$3/12)*(1+$K$3/12)^$J$3)/((1+$K$3/12)^$J$3-1))</f>
        <v>7455.731355151</v>
      </c>
      <c r="J135" s="3">
        <f>IF(G135="","",H135*$K$3/12)</f>
        <v>3384.46731719137</v>
      </c>
      <c r="K135" s="3">
        <f t="shared" ref="K135:K198" si="16">IF(G135="","",I135-J135)</f>
        <v>4071.26403795963</v>
      </c>
      <c r="M135" s="2">
        <f>IF(ROW()-6&lt;=$D$3,ROW()-6,"")</f>
        <v>129</v>
      </c>
      <c r="N135" s="3">
        <f>IF(M135&lt;=$P$3,$O$3,"")</f>
        <v>1000000</v>
      </c>
      <c r="O135" s="3">
        <f t="shared" ref="O135:O198" si="17">IF(M135&lt;&gt;"",SUM(P135:Q135),"")</f>
        <v>5416.66666666667</v>
      </c>
      <c r="P135" s="3">
        <f>IF(M135&lt;&gt;"",$O$3*$Q$3/12,"")</f>
        <v>5416.66666666667</v>
      </c>
      <c r="Q135" s="3">
        <f t="shared" si="14"/>
        <v>0</v>
      </c>
      <c r="S135" s="2">
        <f>IF(ROW()-6&lt;=$D$3,ROW()-6,"")</f>
        <v>129</v>
      </c>
      <c r="T135" s="3">
        <f>IF(S135&lt;=$V$3,$U$3,"")</f>
        <v>1000000</v>
      </c>
      <c r="U135" s="3">
        <f>IF(S135=$V$3,SUM(V135:W135),IF(S135&lt;$V$3,0,""))</f>
        <v>0</v>
      </c>
      <c r="V135" s="3">
        <f>IF(S135=$V$3,$W$5*$W$3*$V$3/12,IF(S135&lt;$V$3,0,""))</f>
        <v>0</v>
      </c>
      <c r="W135" s="3">
        <f>IF(S135=$V$3,$W$5,IF(S135&lt;$V$3,0,""))</f>
        <v>0</v>
      </c>
    </row>
    <row r="136" spans="1:23">
      <c r="A136" s="2">
        <f>IF(ROW()-6&lt;=$D$3,ROW()-6,"")</f>
        <v>130</v>
      </c>
      <c r="B136" s="3">
        <f t="shared" ref="B136:B199" si="18">IF(A136&lt;&gt;"",B135-E135,"")</f>
        <v>462500.000000004</v>
      </c>
      <c r="C136" s="3">
        <f t="shared" si="15"/>
        <v>6671.87500000002</v>
      </c>
      <c r="D136" s="3">
        <f>IF(A136="","",B136*$E$3/12)</f>
        <v>2505.20833333336</v>
      </c>
      <c r="E136" s="3">
        <f>IF(A136="","",$C$3/$D$3)</f>
        <v>4166.66666666667</v>
      </c>
      <c r="G136" s="2">
        <f>IF(ROW()-6&lt;=$D$3,ROW()-6,"")</f>
        <v>130</v>
      </c>
      <c r="H136" s="3">
        <f t="shared" si="12"/>
        <v>620753.471443524</v>
      </c>
      <c r="I136" s="3">
        <f>IF(G136="","",$I$3*(($K$3/12)*(1+$K$3/12)^$J$3)/((1+$K$3/12)^$J$3-1))</f>
        <v>7455.731355151</v>
      </c>
      <c r="J136" s="3">
        <f>IF(G136="","",H136*$K$3/12)</f>
        <v>3362.41463698576</v>
      </c>
      <c r="K136" s="3">
        <f t="shared" si="16"/>
        <v>4093.31671816524</v>
      </c>
      <c r="M136" s="2">
        <f>IF(ROW()-6&lt;=$D$3,ROW()-6,"")</f>
        <v>130</v>
      </c>
      <c r="N136" s="3">
        <f>IF(M136&lt;=$P$3,$O$3,"")</f>
        <v>1000000</v>
      </c>
      <c r="O136" s="3">
        <f t="shared" si="17"/>
        <v>5416.66666666667</v>
      </c>
      <c r="P136" s="3">
        <f>IF(M136&lt;&gt;"",$O$3*$Q$3/12,"")</f>
        <v>5416.66666666667</v>
      </c>
      <c r="Q136" s="3">
        <f t="shared" si="14"/>
        <v>0</v>
      </c>
      <c r="S136" s="2">
        <f>IF(ROW()-6&lt;=$D$3,ROW()-6,"")</f>
        <v>130</v>
      </c>
      <c r="T136" s="3">
        <f>IF(S136&lt;=$V$3,$U$3,"")</f>
        <v>1000000</v>
      </c>
      <c r="U136" s="3">
        <f>IF(S136=$V$3,SUM(V136:W136),IF(S136&lt;$V$3,0,""))</f>
        <v>0</v>
      </c>
      <c r="V136" s="3">
        <f>IF(S136=$V$3,$W$5*$W$3*$V$3/12,IF(S136&lt;$V$3,0,""))</f>
        <v>0</v>
      </c>
      <c r="W136" s="3">
        <f>IF(S136=$V$3,$W$5,IF(S136&lt;$V$3,0,""))</f>
        <v>0</v>
      </c>
    </row>
    <row r="137" spans="1:23">
      <c r="A137" s="2">
        <f>IF(ROW()-6&lt;=$D$3,ROW()-6,"")</f>
        <v>131</v>
      </c>
      <c r="B137" s="3">
        <f t="shared" si="18"/>
        <v>458333.333333337</v>
      </c>
      <c r="C137" s="3">
        <f t="shared" si="15"/>
        <v>6649.30555555558</v>
      </c>
      <c r="D137" s="3">
        <f>IF(A137="","",B137*$E$3/12)</f>
        <v>2482.63888888891</v>
      </c>
      <c r="E137" s="3">
        <f>IF(A137="","",$C$3/$D$3)</f>
        <v>4166.66666666667</v>
      </c>
      <c r="G137" s="2">
        <f>IF(ROW()-6&lt;=$D$3,ROW()-6,"")</f>
        <v>131</v>
      </c>
      <c r="H137" s="3">
        <f t="shared" ref="H137:H200" si="19">IF(G137&lt;&gt;"",H136-K136,"")</f>
        <v>616660.154725359</v>
      </c>
      <c r="I137" s="3">
        <f>IF(G137="","",$I$3*(($K$3/12)*(1+$K$3/12)^$J$3)/((1+$K$3/12)^$J$3-1))</f>
        <v>7455.731355151</v>
      </c>
      <c r="J137" s="3">
        <f>IF(G137="","",H137*$K$3/12)</f>
        <v>3340.24250476236</v>
      </c>
      <c r="K137" s="3">
        <f t="shared" si="16"/>
        <v>4115.48885038864</v>
      </c>
      <c r="M137" s="2">
        <f>IF(ROW()-6&lt;=$D$3,ROW()-6,"")</f>
        <v>131</v>
      </c>
      <c r="N137" s="3">
        <f>IF(M137&lt;=$P$3,$O$3,"")</f>
        <v>1000000</v>
      </c>
      <c r="O137" s="3">
        <f t="shared" si="17"/>
        <v>5416.66666666667</v>
      </c>
      <c r="P137" s="3">
        <f>IF(M137&lt;&gt;"",$O$3*$Q$3/12,"")</f>
        <v>5416.66666666667</v>
      </c>
      <c r="Q137" s="3">
        <f t="shared" si="14"/>
        <v>0</v>
      </c>
      <c r="S137" s="2">
        <f>IF(ROW()-6&lt;=$D$3,ROW()-6,"")</f>
        <v>131</v>
      </c>
      <c r="T137" s="3">
        <f>IF(S137&lt;=$V$3,$U$3,"")</f>
        <v>1000000</v>
      </c>
      <c r="U137" s="3">
        <f>IF(S137=$V$3,SUM(V137:W137),IF(S137&lt;$V$3,0,""))</f>
        <v>0</v>
      </c>
      <c r="V137" s="3">
        <f>IF(S137=$V$3,$W$5*$W$3*$V$3/12,IF(S137&lt;$V$3,0,""))</f>
        <v>0</v>
      </c>
      <c r="W137" s="3">
        <f>IF(S137=$V$3,$W$5,IF(S137&lt;$V$3,0,""))</f>
        <v>0</v>
      </c>
    </row>
    <row r="138" spans="1:23">
      <c r="A138" s="2">
        <f>IF(ROW()-6&lt;=$D$3,ROW()-6,"")</f>
        <v>132</v>
      </c>
      <c r="B138" s="3">
        <f t="shared" si="18"/>
        <v>454166.666666671</v>
      </c>
      <c r="C138" s="3">
        <f t="shared" si="15"/>
        <v>6626.73611111113</v>
      </c>
      <c r="D138" s="3">
        <f>IF(A138="","",B138*$E$3/12)</f>
        <v>2460.06944444447</v>
      </c>
      <c r="E138" s="3">
        <f>IF(A138="","",$C$3/$D$3)</f>
        <v>4166.66666666667</v>
      </c>
      <c r="G138" s="2">
        <f>IF(ROW()-6&lt;=$D$3,ROW()-6,"")</f>
        <v>132</v>
      </c>
      <c r="H138" s="3">
        <f t="shared" si="19"/>
        <v>612544.66587497</v>
      </c>
      <c r="I138" s="3">
        <f>IF(G138="","",$I$3*(($K$3/12)*(1+$K$3/12)^$J$3)/((1+$K$3/12)^$J$3-1))</f>
        <v>7455.731355151</v>
      </c>
      <c r="J138" s="3">
        <f>IF(G138="","",H138*$K$3/12)</f>
        <v>3317.95027348942</v>
      </c>
      <c r="K138" s="3">
        <f t="shared" si="16"/>
        <v>4137.78108166158</v>
      </c>
      <c r="M138" s="2">
        <f>IF(ROW()-6&lt;=$D$3,ROW()-6,"")</f>
        <v>132</v>
      </c>
      <c r="N138" s="3">
        <f>IF(M138&lt;=$P$3,$O$3,"")</f>
        <v>1000000</v>
      </c>
      <c r="O138" s="3">
        <f t="shared" si="17"/>
        <v>5416.66666666667</v>
      </c>
      <c r="P138" s="3">
        <f>IF(M138&lt;&gt;"",$O$3*$Q$3/12,"")</f>
        <v>5416.66666666667</v>
      </c>
      <c r="Q138" s="3">
        <f t="shared" si="14"/>
        <v>0</v>
      </c>
      <c r="S138" s="2">
        <f>IF(ROW()-6&lt;=$D$3,ROW()-6,"")</f>
        <v>132</v>
      </c>
      <c r="T138" s="3">
        <f>IF(S138&lt;=$V$3,$U$3,"")</f>
        <v>1000000</v>
      </c>
      <c r="U138" s="3">
        <f>IF(S138=$V$3,SUM(V138:W138),IF(S138&lt;$V$3,0,""))</f>
        <v>0</v>
      </c>
      <c r="V138" s="3">
        <f>IF(S138=$V$3,$W$5*$W$3*$V$3/12,IF(S138&lt;$V$3,0,""))</f>
        <v>0</v>
      </c>
      <c r="W138" s="3">
        <f>IF(S138=$V$3,$W$5,IF(S138&lt;$V$3,0,""))</f>
        <v>0</v>
      </c>
    </row>
    <row r="139" spans="1:23">
      <c r="A139" s="2">
        <f>IF(ROW()-6&lt;=$D$3,ROW()-6,"")</f>
        <v>133</v>
      </c>
      <c r="B139" s="3">
        <f t="shared" si="18"/>
        <v>450000.000000004</v>
      </c>
      <c r="C139" s="3">
        <f t="shared" si="15"/>
        <v>6604.16666666669</v>
      </c>
      <c r="D139" s="3">
        <f>IF(A139="","",B139*$E$3/12)</f>
        <v>2437.50000000002</v>
      </c>
      <c r="E139" s="3">
        <f>IF(A139="","",$C$3/$D$3)</f>
        <v>4166.66666666667</v>
      </c>
      <c r="G139" s="2">
        <f>IF(ROW()-6&lt;=$D$3,ROW()-6,"")</f>
        <v>133</v>
      </c>
      <c r="H139" s="3">
        <f t="shared" si="19"/>
        <v>608406.884793309</v>
      </c>
      <c r="I139" s="3">
        <f>IF(G139="","",$I$3*(($K$3/12)*(1+$K$3/12)^$J$3)/((1+$K$3/12)^$J$3-1))</f>
        <v>7455.731355151</v>
      </c>
      <c r="J139" s="3">
        <f>IF(G139="","",H139*$K$3/12)</f>
        <v>3295.53729263042</v>
      </c>
      <c r="K139" s="3">
        <f t="shared" si="16"/>
        <v>4160.19406252058</v>
      </c>
      <c r="M139" s="2">
        <f>IF(ROW()-6&lt;=$D$3,ROW()-6,"")</f>
        <v>133</v>
      </c>
      <c r="N139" s="3">
        <f>IF(M139&lt;=$P$3,$O$3,"")</f>
        <v>1000000</v>
      </c>
      <c r="O139" s="3">
        <f t="shared" si="17"/>
        <v>5416.66666666667</v>
      </c>
      <c r="P139" s="3">
        <f>IF(M139&lt;&gt;"",$O$3*$Q$3/12,"")</f>
        <v>5416.66666666667</v>
      </c>
      <c r="Q139" s="3">
        <f t="shared" si="14"/>
        <v>0</v>
      </c>
      <c r="S139" s="2">
        <f>IF(ROW()-6&lt;=$D$3,ROW()-6,"")</f>
        <v>133</v>
      </c>
      <c r="T139" s="3">
        <f>IF(S139&lt;=$V$3,$U$3,"")</f>
        <v>1000000</v>
      </c>
      <c r="U139" s="3">
        <f>IF(S139=$V$3,SUM(V139:W139),IF(S139&lt;$V$3,0,""))</f>
        <v>0</v>
      </c>
      <c r="V139" s="3">
        <f>IF(S139=$V$3,$W$5*$W$3*$V$3/12,IF(S139&lt;$V$3,0,""))</f>
        <v>0</v>
      </c>
      <c r="W139" s="3">
        <f>IF(S139=$V$3,$W$5,IF(S139&lt;$V$3,0,""))</f>
        <v>0</v>
      </c>
    </row>
    <row r="140" spans="1:23">
      <c r="A140" s="2">
        <f>IF(ROW()-6&lt;=$D$3,ROW()-6,"")</f>
        <v>134</v>
      </c>
      <c r="B140" s="3">
        <f t="shared" si="18"/>
        <v>445833.333333337</v>
      </c>
      <c r="C140" s="3">
        <f t="shared" si="15"/>
        <v>6581.59722222224</v>
      </c>
      <c r="D140" s="3">
        <f>IF(A140="","",B140*$E$3/12)</f>
        <v>2414.93055555558</v>
      </c>
      <c r="E140" s="3">
        <f>IF(A140="","",$C$3/$D$3)</f>
        <v>4166.66666666667</v>
      </c>
      <c r="G140" s="2">
        <f>IF(ROW()-6&lt;=$D$3,ROW()-6,"")</f>
        <v>134</v>
      </c>
      <c r="H140" s="3">
        <f t="shared" si="19"/>
        <v>604246.690730788</v>
      </c>
      <c r="I140" s="3">
        <f>IF(G140="","",$I$3*(($K$3/12)*(1+$K$3/12)^$J$3)/((1+$K$3/12)^$J$3-1))</f>
        <v>7455.731355151</v>
      </c>
      <c r="J140" s="3">
        <f>IF(G140="","",H140*$K$3/12)</f>
        <v>3273.0029081251</v>
      </c>
      <c r="K140" s="3">
        <f t="shared" si="16"/>
        <v>4182.7284470259</v>
      </c>
      <c r="M140" s="2">
        <f>IF(ROW()-6&lt;=$D$3,ROW()-6,"")</f>
        <v>134</v>
      </c>
      <c r="N140" s="3">
        <f>IF(M140&lt;=$P$3,$O$3,"")</f>
        <v>1000000</v>
      </c>
      <c r="O140" s="3">
        <f t="shared" si="17"/>
        <v>5416.66666666667</v>
      </c>
      <c r="P140" s="3">
        <f>IF(M140&lt;&gt;"",$O$3*$Q$3/12,"")</f>
        <v>5416.66666666667</v>
      </c>
      <c r="Q140" s="3">
        <f t="shared" si="14"/>
        <v>0</v>
      </c>
      <c r="S140" s="2">
        <f>IF(ROW()-6&lt;=$D$3,ROW()-6,"")</f>
        <v>134</v>
      </c>
      <c r="T140" s="3">
        <f>IF(S140&lt;=$V$3,$U$3,"")</f>
        <v>1000000</v>
      </c>
      <c r="U140" s="3">
        <f>IF(S140=$V$3,SUM(V140:W140),IF(S140&lt;$V$3,0,""))</f>
        <v>0</v>
      </c>
      <c r="V140" s="3">
        <f>IF(S140=$V$3,$W$5*$W$3*$V$3/12,IF(S140&lt;$V$3,0,""))</f>
        <v>0</v>
      </c>
      <c r="W140" s="3">
        <f>IF(S140=$V$3,$W$5,IF(S140&lt;$V$3,0,""))</f>
        <v>0</v>
      </c>
    </row>
    <row r="141" spans="1:23">
      <c r="A141" s="2">
        <f>IF(ROW()-6&lt;=$D$3,ROW()-6,"")</f>
        <v>135</v>
      </c>
      <c r="B141" s="3">
        <f t="shared" si="18"/>
        <v>441666.666666671</v>
      </c>
      <c r="C141" s="3">
        <f t="shared" si="15"/>
        <v>6559.0277777778</v>
      </c>
      <c r="D141" s="3">
        <f>IF(A141="","",B141*$E$3/12)</f>
        <v>2392.36111111113</v>
      </c>
      <c r="E141" s="3">
        <f>IF(A141="","",$C$3/$D$3)</f>
        <v>4166.66666666667</v>
      </c>
      <c r="G141" s="2">
        <f>IF(ROW()-6&lt;=$D$3,ROW()-6,"")</f>
        <v>135</v>
      </c>
      <c r="H141" s="3">
        <f t="shared" si="19"/>
        <v>600063.962283762</v>
      </c>
      <c r="I141" s="3">
        <f>IF(G141="","",$I$3*(($K$3/12)*(1+$K$3/12)^$J$3)/((1+$K$3/12)^$J$3-1))</f>
        <v>7455.731355151</v>
      </c>
      <c r="J141" s="3">
        <f>IF(G141="","",H141*$K$3/12)</f>
        <v>3250.34646237038</v>
      </c>
      <c r="K141" s="3">
        <f t="shared" si="16"/>
        <v>4205.38489278062</v>
      </c>
      <c r="M141" s="2">
        <f>IF(ROW()-6&lt;=$D$3,ROW()-6,"")</f>
        <v>135</v>
      </c>
      <c r="N141" s="3">
        <f>IF(M141&lt;=$P$3,$O$3,"")</f>
        <v>1000000</v>
      </c>
      <c r="O141" s="3">
        <f t="shared" si="17"/>
        <v>5416.66666666667</v>
      </c>
      <c r="P141" s="3">
        <f>IF(M141&lt;&gt;"",$O$3*$Q$3/12,"")</f>
        <v>5416.66666666667</v>
      </c>
      <c r="Q141" s="3">
        <f t="shared" si="14"/>
        <v>0</v>
      </c>
      <c r="S141" s="2">
        <f>IF(ROW()-6&lt;=$D$3,ROW()-6,"")</f>
        <v>135</v>
      </c>
      <c r="T141" s="3">
        <f>IF(S141&lt;=$V$3,$U$3,"")</f>
        <v>1000000</v>
      </c>
      <c r="U141" s="3">
        <f>IF(S141=$V$3,SUM(V141:W141),IF(S141&lt;$V$3,0,""))</f>
        <v>0</v>
      </c>
      <c r="V141" s="3">
        <f>IF(S141=$V$3,$W$5*$W$3*$V$3/12,IF(S141&lt;$V$3,0,""))</f>
        <v>0</v>
      </c>
      <c r="W141" s="3">
        <f>IF(S141=$V$3,$W$5,IF(S141&lt;$V$3,0,""))</f>
        <v>0</v>
      </c>
    </row>
    <row r="142" spans="1:23">
      <c r="A142" s="2">
        <f>IF(ROW()-6&lt;=$D$3,ROW()-6,"")</f>
        <v>136</v>
      </c>
      <c r="B142" s="3">
        <f t="shared" si="18"/>
        <v>437500.000000004</v>
      </c>
      <c r="C142" s="3">
        <f t="shared" si="15"/>
        <v>6536.45833333336</v>
      </c>
      <c r="D142" s="3">
        <f>IF(A142="","",B142*$E$3/12)</f>
        <v>2369.79166666669</v>
      </c>
      <c r="E142" s="3">
        <f>IF(A142="","",$C$3/$D$3)</f>
        <v>4166.66666666667</v>
      </c>
      <c r="G142" s="2">
        <f>IF(ROW()-6&lt;=$D$3,ROW()-6,"")</f>
        <v>136</v>
      </c>
      <c r="H142" s="3">
        <f t="shared" si="19"/>
        <v>595858.577390982</v>
      </c>
      <c r="I142" s="3">
        <f>IF(G142="","",$I$3*(($K$3/12)*(1+$K$3/12)^$J$3)/((1+$K$3/12)^$J$3-1))</f>
        <v>7455.731355151</v>
      </c>
      <c r="J142" s="3">
        <f>IF(G142="","",H142*$K$3/12)</f>
        <v>3227.56729420115</v>
      </c>
      <c r="K142" s="3">
        <f t="shared" si="16"/>
        <v>4228.16406094985</v>
      </c>
      <c r="M142" s="2">
        <f>IF(ROW()-6&lt;=$D$3,ROW()-6,"")</f>
        <v>136</v>
      </c>
      <c r="N142" s="3">
        <f>IF(M142&lt;=$P$3,$O$3,"")</f>
        <v>1000000</v>
      </c>
      <c r="O142" s="3">
        <f t="shared" si="17"/>
        <v>5416.66666666667</v>
      </c>
      <c r="P142" s="3">
        <f>IF(M142&lt;&gt;"",$O$3*$Q$3/12,"")</f>
        <v>5416.66666666667</v>
      </c>
      <c r="Q142" s="3">
        <f t="shared" si="14"/>
        <v>0</v>
      </c>
      <c r="S142" s="2">
        <f>IF(ROW()-6&lt;=$D$3,ROW()-6,"")</f>
        <v>136</v>
      </c>
      <c r="T142" s="3">
        <f>IF(S142&lt;=$V$3,$U$3,"")</f>
        <v>1000000</v>
      </c>
      <c r="U142" s="3">
        <f>IF(S142=$V$3,SUM(V142:W142),IF(S142&lt;$V$3,0,""))</f>
        <v>0</v>
      </c>
      <c r="V142" s="3">
        <f>IF(S142=$V$3,$W$5*$W$3*$V$3/12,IF(S142&lt;$V$3,0,""))</f>
        <v>0</v>
      </c>
      <c r="W142" s="3">
        <f>IF(S142=$V$3,$W$5,IF(S142&lt;$V$3,0,""))</f>
        <v>0</v>
      </c>
    </row>
    <row r="143" spans="1:23">
      <c r="A143" s="2">
        <f>IF(ROW()-6&lt;=$D$3,ROW()-6,"")</f>
        <v>137</v>
      </c>
      <c r="B143" s="3">
        <f t="shared" si="18"/>
        <v>433333.333333337</v>
      </c>
      <c r="C143" s="3">
        <f t="shared" si="15"/>
        <v>6513.88888888891</v>
      </c>
      <c r="D143" s="3">
        <f>IF(A143="","",B143*$E$3/12)</f>
        <v>2347.22222222224</v>
      </c>
      <c r="E143" s="3">
        <f>IF(A143="","",$C$3/$D$3)</f>
        <v>4166.66666666667</v>
      </c>
      <c r="G143" s="2">
        <f>IF(ROW()-6&lt;=$D$3,ROW()-6,"")</f>
        <v>137</v>
      </c>
      <c r="H143" s="3">
        <f t="shared" si="19"/>
        <v>591630.413330032</v>
      </c>
      <c r="I143" s="3">
        <f>IF(G143="","",$I$3*(($K$3/12)*(1+$K$3/12)^$J$3)/((1+$K$3/12)^$J$3-1))</f>
        <v>7455.731355151</v>
      </c>
      <c r="J143" s="3">
        <f>IF(G143="","",H143*$K$3/12)</f>
        <v>3204.66473887101</v>
      </c>
      <c r="K143" s="3">
        <f t="shared" si="16"/>
        <v>4251.06661627999</v>
      </c>
      <c r="M143" s="2">
        <f>IF(ROW()-6&lt;=$D$3,ROW()-6,"")</f>
        <v>137</v>
      </c>
      <c r="N143" s="3">
        <f>IF(M143&lt;=$P$3,$O$3,"")</f>
        <v>1000000</v>
      </c>
      <c r="O143" s="3">
        <f t="shared" si="17"/>
        <v>5416.66666666667</v>
      </c>
      <c r="P143" s="3">
        <f>IF(M143&lt;&gt;"",$O$3*$Q$3/12,"")</f>
        <v>5416.66666666667</v>
      </c>
      <c r="Q143" s="3">
        <f t="shared" si="14"/>
        <v>0</v>
      </c>
      <c r="S143" s="2">
        <f>IF(ROW()-6&lt;=$D$3,ROW()-6,"")</f>
        <v>137</v>
      </c>
      <c r="T143" s="3">
        <f>IF(S143&lt;=$V$3,$U$3,"")</f>
        <v>1000000</v>
      </c>
      <c r="U143" s="3">
        <f>IF(S143=$V$3,SUM(V143:W143),IF(S143&lt;$V$3,0,""))</f>
        <v>0</v>
      </c>
      <c r="V143" s="3">
        <f>IF(S143=$V$3,$W$5*$W$3*$V$3/12,IF(S143&lt;$V$3,0,""))</f>
        <v>0</v>
      </c>
      <c r="W143" s="3">
        <f>IF(S143=$V$3,$W$5,IF(S143&lt;$V$3,0,""))</f>
        <v>0</v>
      </c>
    </row>
    <row r="144" spans="1:23">
      <c r="A144" s="2">
        <f>IF(ROW()-6&lt;=$D$3,ROW()-6,"")</f>
        <v>138</v>
      </c>
      <c r="B144" s="3">
        <f t="shared" si="18"/>
        <v>429166.666666671</v>
      </c>
      <c r="C144" s="3">
        <f t="shared" si="15"/>
        <v>6491.31944444447</v>
      </c>
      <c r="D144" s="3">
        <f>IF(A144="","",B144*$E$3/12)</f>
        <v>2324.6527777778</v>
      </c>
      <c r="E144" s="3">
        <f>IF(A144="","",$C$3/$D$3)</f>
        <v>4166.66666666667</v>
      </c>
      <c r="G144" s="2">
        <f>IF(ROW()-6&lt;=$D$3,ROW()-6,"")</f>
        <v>138</v>
      </c>
      <c r="H144" s="3">
        <f t="shared" si="19"/>
        <v>587379.346713752</v>
      </c>
      <c r="I144" s="3">
        <f>IF(G144="","",$I$3*(($K$3/12)*(1+$K$3/12)^$J$3)/((1+$K$3/12)^$J$3-1))</f>
        <v>7455.731355151</v>
      </c>
      <c r="J144" s="3">
        <f>IF(G144="","",H144*$K$3/12)</f>
        <v>3181.63812803282</v>
      </c>
      <c r="K144" s="3">
        <f t="shared" si="16"/>
        <v>4274.09322711818</v>
      </c>
      <c r="M144" s="2">
        <f>IF(ROW()-6&lt;=$D$3,ROW()-6,"")</f>
        <v>138</v>
      </c>
      <c r="N144" s="3">
        <f>IF(M144&lt;=$P$3,$O$3,"")</f>
        <v>1000000</v>
      </c>
      <c r="O144" s="3">
        <f t="shared" si="17"/>
        <v>5416.66666666667</v>
      </c>
      <c r="P144" s="3">
        <f>IF(M144&lt;&gt;"",$O$3*$Q$3/12,"")</f>
        <v>5416.66666666667</v>
      </c>
      <c r="Q144" s="3">
        <f t="shared" si="14"/>
        <v>0</v>
      </c>
      <c r="S144" s="2">
        <f>IF(ROW()-6&lt;=$D$3,ROW()-6,"")</f>
        <v>138</v>
      </c>
      <c r="T144" s="3">
        <f>IF(S144&lt;=$V$3,$U$3,"")</f>
        <v>1000000</v>
      </c>
      <c r="U144" s="3">
        <f>IF(S144=$V$3,SUM(V144:W144),IF(S144&lt;$V$3,0,""))</f>
        <v>0</v>
      </c>
      <c r="V144" s="3">
        <f>IF(S144=$V$3,$W$5*$W$3*$V$3/12,IF(S144&lt;$V$3,0,""))</f>
        <v>0</v>
      </c>
      <c r="W144" s="3">
        <f>IF(S144=$V$3,$W$5,IF(S144&lt;$V$3,0,""))</f>
        <v>0</v>
      </c>
    </row>
    <row r="145" spans="1:23">
      <c r="A145" s="2">
        <f>IF(ROW()-6&lt;=$D$3,ROW()-6,"")</f>
        <v>139</v>
      </c>
      <c r="B145" s="3">
        <f t="shared" si="18"/>
        <v>425000.000000004</v>
      </c>
      <c r="C145" s="3">
        <f t="shared" si="15"/>
        <v>6468.75000000002</v>
      </c>
      <c r="D145" s="3">
        <f>IF(A145="","",B145*$E$3/12)</f>
        <v>2302.08333333335</v>
      </c>
      <c r="E145" s="3">
        <f>IF(A145="","",$C$3/$D$3)</f>
        <v>4166.66666666667</v>
      </c>
      <c r="G145" s="2">
        <f>IF(ROW()-6&lt;=$D$3,ROW()-6,"")</f>
        <v>139</v>
      </c>
      <c r="H145" s="3">
        <f t="shared" si="19"/>
        <v>583105.253486634</v>
      </c>
      <c r="I145" s="3">
        <f>IF(G145="","",$I$3*(($K$3/12)*(1+$K$3/12)^$J$3)/((1+$K$3/12)^$J$3-1))</f>
        <v>7455.731355151</v>
      </c>
      <c r="J145" s="3">
        <f>IF(G145="","",H145*$K$3/12)</f>
        <v>3158.48678971927</v>
      </c>
      <c r="K145" s="3">
        <f t="shared" si="16"/>
        <v>4297.24456543173</v>
      </c>
      <c r="M145" s="2">
        <f>IF(ROW()-6&lt;=$D$3,ROW()-6,"")</f>
        <v>139</v>
      </c>
      <c r="N145" s="3">
        <f>IF(M145&lt;=$P$3,$O$3,"")</f>
        <v>1000000</v>
      </c>
      <c r="O145" s="3">
        <f t="shared" si="17"/>
        <v>5416.66666666667</v>
      </c>
      <c r="P145" s="3">
        <f>IF(M145&lt;&gt;"",$O$3*$Q$3/12,"")</f>
        <v>5416.66666666667</v>
      </c>
      <c r="Q145" s="3">
        <f t="shared" si="14"/>
        <v>0</v>
      </c>
      <c r="S145" s="2">
        <f>IF(ROW()-6&lt;=$D$3,ROW()-6,"")</f>
        <v>139</v>
      </c>
      <c r="T145" s="3">
        <f>IF(S145&lt;=$V$3,$U$3,"")</f>
        <v>1000000</v>
      </c>
      <c r="U145" s="3">
        <f>IF(S145=$V$3,SUM(V145:W145),IF(S145&lt;$V$3,0,""))</f>
        <v>0</v>
      </c>
      <c r="V145" s="3">
        <f>IF(S145=$V$3,$W$5*$W$3*$V$3/12,IF(S145&lt;$V$3,0,""))</f>
        <v>0</v>
      </c>
      <c r="W145" s="3">
        <f>IF(S145=$V$3,$W$5,IF(S145&lt;$V$3,0,""))</f>
        <v>0</v>
      </c>
    </row>
    <row r="146" spans="1:23">
      <c r="A146" s="2">
        <f>IF(ROW()-6&lt;=$D$3,ROW()-6,"")</f>
        <v>140</v>
      </c>
      <c r="B146" s="3">
        <f t="shared" si="18"/>
        <v>420833.333333337</v>
      </c>
      <c r="C146" s="3">
        <f t="shared" si="15"/>
        <v>6446.18055555558</v>
      </c>
      <c r="D146" s="3">
        <f>IF(A146="","",B146*$E$3/12)</f>
        <v>2279.51388888891</v>
      </c>
      <c r="E146" s="3">
        <f>IF(A146="","",$C$3/$D$3)</f>
        <v>4166.66666666667</v>
      </c>
      <c r="G146" s="2">
        <f>IF(ROW()-6&lt;=$D$3,ROW()-6,"")</f>
        <v>140</v>
      </c>
      <c r="H146" s="3">
        <f t="shared" si="19"/>
        <v>578808.008921202</v>
      </c>
      <c r="I146" s="3">
        <f>IF(G146="","",$I$3*(($K$3/12)*(1+$K$3/12)^$J$3)/((1+$K$3/12)^$J$3-1))</f>
        <v>7455.731355151</v>
      </c>
      <c r="J146" s="3">
        <f>IF(G146="","",H146*$K$3/12)</f>
        <v>3135.21004832318</v>
      </c>
      <c r="K146" s="3">
        <f t="shared" si="16"/>
        <v>4320.52130682782</v>
      </c>
      <c r="M146" s="2">
        <f>IF(ROW()-6&lt;=$D$3,ROW()-6,"")</f>
        <v>140</v>
      </c>
      <c r="N146" s="3">
        <f>IF(M146&lt;=$P$3,$O$3,"")</f>
        <v>1000000</v>
      </c>
      <c r="O146" s="3">
        <f t="shared" si="17"/>
        <v>5416.66666666667</v>
      </c>
      <c r="P146" s="3">
        <f>IF(M146&lt;&gt;"",$O$3*$Q$3/12,"")</f>
        <v>5416.66666666667</v>
      </c>
      <c r="Q146" s="3">
        <f t="shared" si="14"/>
        <v>0</v>
      </c>
      <c r="S146" s="2">
        <f>IF(ROW()-6&lt;=$D$3,ROW()-6,"")</f>
        <v>140</v>
      </c>
      <c r="T146" s="3">
        <f>IF(S146&lt;=$V$3,$U$3,"")</f>
        <v>1000000</v>
      </c>
      <c r="U146" s="3">
        <f>IF(S146=$V$3,SUM(V146:W146),IF(S146&lt;$V$3,0,""))</f>
        <v>0</v>
      </c>
      <c r="V146" s="3">
        <f>IF(S146=$V$3,$W$5*$W$3*$V$3/12,IF(S146&lt;$V$3,0,""))</f>
        <v>0</v>
      </c>
      <c r="W146" s="3">
        <f>IF(S146=$V$3,$W$5,IF(S146&lt;$V$3,0,""))</f>
        <v>0</v>
      </c>
    </row>
    <row r="147" spans="1:23">
      <c r="A147" s="2">
        <f>IF(ROW()-6&lt;=$D$3,ROW()-6,"")</f>
        <v>141</v>
      </c>
      <c r="B147" s="3">
        <f t="shared" si="18"/>
        <v>416666.666666671</v>
      </c>
      <c r="C147" s="3">
        <f t="shared" si="15"/>
        <v>6423.61111111113</v>
      </c>
      <c r="D147" s="3">
        <f>IF(A147="","",B147*$E$3/12)</f>
        <v>2256.94444444447</v>
      </c>
      <c r="E147" s="3">
        <f>IF(A147="","",$C$3/$D$3)</f>
        <v>4166.66666666667</v>
      </c>
      <c r="G147" s="2">
        <f>IF(ROW()-6&lt;=$D$3,ROW()-6,"")</f>
        <v>141</v>
      </c>
      <c r="H147" s="3">
        <f t="shared" si="19"/>
        <v>574487.487614374</v>
      </c>
      <c r="I147" s="3">
        <f>IF(G147="","",$I$3*(($K$3/12)*(1+$K$3/12)^$J$3)/((1+$K$3/12)^$J$3-1))</f>
        <v>7455.731355151</v>
      </c>
      <c r="J147" s="3">
        <f>IF(G147="","",H147*$K$3/12)</f>
        <v>3111.80722457786</v>
      </c>
      <c r="K147" s="3">
        <f t="shared" si="16"/>
        <v>4343.92413057314</v>
      </c>
      <c r="M147" s="2">
        <f>IF(ROW()-6&lt;=$D$3,ROW()-6,"")</f>
        <v>141</v>
      </c>
      <c r="N147" s="3">
        <f>IF(M147&lt;=$P$3,$O$3,"")</f>
        <v>1000000</v>
      </c>
      <c r="O147" s="3">
        <f t="shared" si="17"/>
        <v>5416.66666666667</v>
      </c>
      <c r="P147" s="3">
        <f>IF(M147&lt;&gt;"",$O$3*$Q$3/12,"")</f>
        <v>5416.66666666667</v>
      </c>
      <c r="Q147" s="3">
        <f t="shared" si="14"/>
        <v>0</v>
      </c>
      <c r="S147" s="2">
        <f>IF(ROW()-6&lt;=$D$3,ROW()-6,"")</f>
        <v>141</v>
      </c>
      <c r="T147" s="3">
        <f>IF(S147&lt;=$V$3,$U$3,"")</f>
        <v>1000000</v>
      </c>
      <c r="U147" s="3">
        <f>IF(S147=$V$3,SUM(V147:W147),IF(S147&lt;$V$3,0,""))</f>
        <v>0</v>
      </c>
      <c r="V147" s="3">
        <f>IF(S147=$V$3,$W$5*$W$3*$V$3/12,IF(S147&lt;$V$3,0,""))</f>
        <v>0</v>
      </c>
      <c r="W147" s="3">
        <f>IF(S147=$V$3,$W$5,IF(S147&lt;$V$3,0,""))</f>
        <v>0</v>
      </c>
    </row>
    <row r="148" spans="1:23">
      <c r="A148" s="2">
        <f>IF(ROW()-6&lt;=$D$3,ROW()-6,"")</f>
        <v>142</v>
      </c>
      <c r="B148" s="3">
        <f t="shared" si="18"/>
        <v>412500.000000004</v>
      </c>
      <c r="C148" s="3">
        <f t="shared" si="15"/>
        <v>6401.04166666669</v>
      </c>
      <c r="D148" s="3">
        <f>IF(A148="","",B148*$E$3/12)</f>
        <v>2234.37500000002</v>
      </c>
      <c r="E148" s="3">
        <f>IF(A148="","",$C$3/$D$3)</f>
        <v>4166.66666666667</v>
      </c>
      <c r="G148" s="2">
        <f>IF(ROW()-6&lt;=$D$3,ROW()-6,"")</f>
        <v>142</v>
      </c>
      <c r="H148" s="3">
        <f t="shared" si="19"/>
        <v>570143.563483801</v>
      </c>
      <c r="I148" s="3">
        <f>IF(G148="","",$I$3*(($K$3/12)*(1+$K$3/12)^$J$3)/((1+$K$3/12)^$J$3-1))</f>
        <v>7455.731355151</v>
      </c>
      <c r="J148" s="3">
        <f>IF(G148="","",H148*$K$3/12)</f>
        <v>3088.27763553726</v>
      </c>
      <c r="K148" s="3">
        <f t="shared" si="16"/>
        <v>4367.45371961374</v>
      </c>
      <c r="M148" s="2">
        <f>IF(ROW()-6&lt;=$D$3,ROW()-6,"")</f>
        <v>142</v>
      </c>
      <c r="N148" s="3">
        <f>IF(M148&lt;=$P$3,$O$3,"")</f>
        <v>1000000</v>
      </c>
      <c r="O148" s="3">
        <f t="shared" si="17"/>
        <v>5416.66666666667</v>
      </c>
      <c r="P148" s="3">
        <f>IF(M148&lt;&gt;"",$O$3*$Q$3/12,"")</f>
        <v>5416.66666666667</v>
      </c>
      <c r="Q148" s="3">
        <f t="shared" si="14"/>
        <v>0</v>
      </c>
      <c r="S148" s="2">
        <f>IF(ROW()-6&lt;=$D$3,ROW()-6,"")</f>
        <v>142</v>
      </c>
      <c r="T148" s="3">
        <f>IF(S148&lt;=$V$3,$U$3,"")</f>
        <v>1000000</v>
      </c>
      <c r="U148" s="3">
        <f>IF(S148=$V$3,SUM(V148:W148),IF(S148&lt;$V$3,0,""))</f>
        <v>0</v>
      </c>
      <c r="V148" s="3">
        <f>IF(S148=$V$3,$W$5*$W$3*$V$3/12,IF(S148&lt;$V$3,0,""))</f>
        <v>0</v>
      </c>
      <c r="W148" s="3">
        <f>IF(S148=$V$3,$W$5,IF(S148&lt;$V$3,0,""))</f>
        <v>0</v>
      </c>
    </row>
    <row r="149" spans="1:23">
      <c r="A149" s="2">
        <f>IF(ROW()-6&lt;=$D$3,ROW()-6,"")</f>
        <v>143</v>
      </c>
      <c r="B149" s="3">
        <f t="shared" si="18"/>
        <v>408333.333333337</v>
      </c>
      <c r="C149" s="3">
        <f t="shared" si="15"/>
        <v>6378.47222222224</v>
      </c>
      <c r="D149" s="3">
        <f>IF(A149="","",B149*$E$3/12)</f>
        <v>2211.80555555558</v>
      </c>
      <c r="E149" s="3">
        <f>IF(A149="","",$C$3/$D$3)</f>
        <v>4166.66666666667</v>
      </c>
      <c r="G149" s="2">
        <f>IF(ROW()-6&lt;=$D$3,ROW()-6,"")</f>
        <v>143</v>
      </c>
      <c r="H149" s="3">
        <f t="shared" si="19"/>
        <v>565776.109764187</v>
      </c>
      <c r="I149" s="3">
        <f>IF(G149="","",$I$3*(($K$3/12)*(1+$K$3/12)^$J$3)/((1+$K$3/12)^$J$3-1))</f>
        <v>7455.731355151</v>
      </c>
      <c r="J149" s="3">
        <f>IF(G149="","",H149*$K$3/12)</f>
        <v>3064.62059455602</v>
      </c>
      <c r="K149" s="3">
        <f t="shared" si="16"/>
        <v>4391.11076059498</v>
      </c>
      <c r="M149" s="2">
        <f>IF(ROW()-6&lt;=$D$3,ROW()-6,"")</f>
        <v>143</v>
      </c>
      <c r="N149" s="3">
        <f>IF(M149&lt;=$P$3,$O$3,"")</f>
        <v>1000000</v>
      </c>
      <c r="O149" s="3">
        <f t="shared" si="17"/>
        <v>5416.66666666667</v>
      </c>
      <c r="P149" s="3">
        <f>IF(M149&lt;&gt;"",$O$3*$Q$3/12,"")</f>
        <v>5416.66666666667</v>
      </c>
      <c r="Q149" s="3">
        <f t="shared" si="14"/>
        <v>0</v>
      </c>
      <c r="S149" s="2">
        <f>IF(ROW()-6&lt;=$D$3,ROW()-6,"")</f>
        <v>143</v>
      </c>
      <c r="T149" s="3">
        <f>IF(S149&lt;=$V$3,$U$3,"")</f>
        <v>1000000</v>
      </c>
      <c r="U149" s="3">
        <f>IF(S149=$V$3,SUM(V149:W149),IF(S149&lt;$V$3,0,""))</f>
        <v>0</v>
      </c>
      <c r="V149" s="3">
        <f>IF(S149=$V$3,$W$5*$W$3*$V$3/12,IF(S149&lt;$V$3,0,""))</f>
        <v>0</v>
      </c>
      <c r="W149" s="3">
        <f>IF(S149=$V$3,$W$5,IF(S149&lt;$V$3,0,""))</f>
        <v>0</v>
      </c>
    </row>
    <row r="150" spans="1:23">
      <c r="A150" s="2">
        <f>IF(ROW()-6&lt;=$D$3,ROW()-6,"")</f>
        <v>144</v>
      </c>
      <c r="B150" s="3">
        <f t="shared" si="18"/>
        <v>404166.666666671</v>
      </c>
      <c r="C150" s="3">
        <f t="shared" si="15"/>
        <v>6355.9027777778</v>
      </c>
      <c r="D150" s="3">
        <f>IF(A150="","",B150*$E$3/12)</f>
        <v>2189.23611111113</v>
      </c>
      <c r="E150" s="3">
        <f>IF(A150="","",$C$3/$D$3)</f>
        <v>4166.66666666667</v>
      </c>
      <c r="G150" s="2">
        <f>IF(ROW()-6&lt;=$D$3,ROW()-6,"")</f>
        <v>144</v>
      </c>
      <c r="H150" s="3">
        <f t="shared" si="19"/>
        <v>561384.999003593</v>
      </c>
      <c r="I150" s="3">
        <f>IF(G150="","",$I$3*(($K$3/12)*(1+$K$3/12)^$J$3)/((1+$K$3/12)^$J$3-1))</f>
        <v>7455.731355151</v>
      </c>
      <c r="J150" s="3">
        <f>IF(G150="","",H150*$K$3/12)</f>
        <v>3040.83541126946</v>
      </c>
      <c r="K150" s="3">
        <f t="shared" si="16"/>
        <v>4414.89594388154</v>
      </c>
      <c r="M150" s="2">
        <f>IF(ROW()-6&lt;=$D$3,ROW()-6,"")</f>
        <v>144</v>
      </c>
      <c r="N150" s="3">
        <f>IF(M150&lt;=$P$3,$O$3,"")</f>
        <v>1000000</v>
      </c>
      <c r="O150" s="3">
        <f t="shared" si="17"/>
        <v>5416.66666666667</v>
      </c>
      <c r="P150" s="3">
        <f>IF(M150&lt;&gt;"",$O$3*$Q$3/12,"")</f>
        <v>5416.66666666667</v>
      </c>
      <c r="Q150" s="3">
        <f t="shared" si="14"/>
        <v>0</v>
      </c>
      <c r="S150" s="2">
        <f>IF(ROW()-6&lt;=$D$3,ROW()-6,"")</f>
        <v>144</v>
      </c>
      <c r="T150" s="3">
        <f>IF(S150&lt;=$V$3,$U$3,"")</f>
        <v>1000000</v>
      </c>
      <c r="U150" s="3">
        <f>IF(S150=$V$3,SUM(V150:W150),IF(S150&lt;$V$3,0,""))</f>
        <v>0</v>
      </c>
      <c r="V150" s="3">
        <f>IF(S150=$V$3,$W$5*$W$3*$V$3/12,IF(S150&lt;$V$3,0,""))</f>
        <v>0</v>
      </c>
      <c r="W150" s="3">
        <f>IF(S150=$V$3,$W$5,IF(S150&lt;$V$3,0,""))</f>
        <v>0</v>
      </c>
    </row>
    <row r="151" spans="1:23">
      <c r="A151" s="2">
        <f>IF(ROW()-6&lt;=$D$3,ROW()-6,"")</f>
        <v>145</v>
      </c>
      <c r="B151" s="3">
        <f t="shared" si="18"/>
        <v>400000.000000004</v>
      </c>
      <c r="C151" s="3">
        <f t="shared" si="15"/>
        <v>6333.33333333335</v>
      </c>
      <c r="D151" s="3">
        <f>IF(A151="","",B151*$E$3/12)</f>
        <v>2166.66666666669</v>
      </c>
      <c r="E151" s="3">
        <f>IF(A151="","",$C$3/$D$3)</f>
        <v>4166.66666666667</v>
      </c>
      <c r="G151" s="2">
        <f>IF(ROW()-6&lt;=$D$3,ROW()-6,"")</f>
        <v>145</v>
      </c>
      <c r="H151" s="3">
        <f t="shared" si="19"/>
        <v>556970.103059711</v>
      </c>
      <c r="I151" s="3">
        <f>IF(G151="","",$I$3*(($K$3/12)*(1+$K$3/12)^$J$3)/((1+$K$3/12)^$J$3-1))</f>
        <v>7455.731355151</v>
      </c>
      <c r="J151" s="3">
        <f>IF(G151="","",H151*$K$3/12)</f>
        <v>3016.92139157343</v>
      </c>
      <c r="K151" s="3">
        <f t="shared" si="16"/>
        <v>4438.80996357757</v>
      </c>
      <c r="M151" s="2">
        <f>IF(ROW()-6&lt;=$D$3,ROW()-6,"")</f>
        <v>145</v>
      </c>
      <c r="N151" s="3">
        <f>IF(M151&lt;=$P$3,$O$3,"")</f>
        <v>1000000</v>
      </c>
      <c r="O151" s="3">
        <f t="shared" si="17"/>
        <v>5416.66666666667</v>
      </c>
      <c r="P151" s="3">
        <f>IF(M151&lt;&gt;"",$O$3*$Q$3/12,"")</f>
        <v>5416.66666666667</v>
      </c>
      <c r="Q151" s="3">
        <f t="shared" si="14"/>
        <v>0</v>
      </c>
      <c r="S151" s="2">
        <f>IF(ROW()-6&lt;=$D$3,ROW()-6,"")</f>
        <v>145</v>
      </c>
      <c r="T151" s="3">
        <f>IF(S151&lt;=$V$3,$U$3,"")</f>
        <v>1000000</v>
      </c>
      <c r="U151" s="3">
        <f>IF(S151=$V$3,SUM(V151:W151),IF(S151&lt;$V$3,0,""))</f>
        <v>0</v>
      </c>
      <c r="V151" s="3">
        <f>IF(S151=$V$3,$W$5*$W$3*$V$3/12,IF(S151&lt;$V$3,0,""))</f>
        <v>0</v>
      </c>
      <c r="W151" s="3">
        <f>IF(S151=$V$3,$W$5,IF(S151&lt;$V$3,0,""))</f>
        <v>0</v>
      </c>
    </row>
    <row r="152" spans="1:23">
      <c r="A152" s="2">
        <f>IF(ROW()-6&lt;=$D$3,ROW()-6,"")</f>
        <v>146</v>
      </c>
      <c r="B152" s="3">
        <f t="shared" si="18"/>
        <v>395833.333333337</v>
      </c>
      <c r="C152" s="3">
        <f t="shared" si="15"/>
        <v>6310.76388888891</v>
      </c>
      <c r="D152" s="3">
        <f>IF(A152="","",B152*$E$3/12)</f>
        <v>2144.09722222224</v>
      </c>
      <c r="E152" s="3">
        <f>IF(A152="","",$C$3/$D$3)</f>
        <v>4166.66666666667</v>
      </c>
      <c r="G152" s="2">
        <f>IF(ROW()-6&lt;=$D$3,ROW()-6,"")</f>
        <v>146</v>
      </c>
      <c r="H152" s="3">
        <f t="shared" si="19"/>
        <v>552531.293096133</v>
      </c>
      <c r="I152" s="3">
        <f>IF(G152="","",$I$3*(($K$3/12)*(1+$K$3/12)^$J$3)/((1+$K$3/12)^$J$3-1))</f>
        <v>7455.731355151</v>
      </c>
      <c r="J152" s="3">
        <f>IF(G152="","",H152*$K$3/12)</f>
        <v>2992.87783760406</v>
      </c>
      <c r="K152" s="3">
        <f t="shared" si="16"/>
        <v>4462.85351754694</v>
      </c>
      <c r="M152" s="2">
        <f>IF(ROW()-6&lt;=$D$3,ROW()-6,"")</f>
        <v>146</v>
      </c>
      <c r="N152" s="3">
        <f>IF(M152&lt;=$P$3,$O$3,"")</f>
        <v>1000000</v>
      </c>
      <c r="O152" s="3">
        <f t="shared" si="17"/>
        <v>5416.66666666667</v>
      </c>
      <c r="P152" s="3">
        <f>IF(M152&lt;&gt;"",$O$3*$Q$3/12,"")</f>
        <v>5416.66666666667</v>
      </c>
      <c r="Q152" s="3">
        <f t="shared" si="14"/>
        <v>0</v>
      </c>
      <c r="S152" s="2">
        <f>IF(ROW()-6&lt;=$D$3,ROW()-6,"")</f>
        <v>146</v>
      </c>
      <c r="T152" s="3">
        <f>IF(S152&lt;=$V$3,$U$3,"")</f>
        <v>1000000</v>
      </c>
      <c r="U152" s="3">
        <f>IF(S152=$V$3,SUM(V152:W152),IF(S152&lt;$V$3,0,""))</f>
        <v>0</v>
      </c>
      <c r="V152" s="3">
        <f>IF(S152=$V$3,$W$5*$W$3*$V$3/12,IF(S152&lt;$V$3,0,""))</f>
        <v>0</v>
      </c>
      <c r="W152" s="3">
        <f>IF(S152=$V$3,$W$5,IF(S152&lt;$V$3,0,""))</f>
        <v>0</v>
      </c>
    </row>
    <row r="153" spans="1:23">
      <c r="A153" s="2">
        <f>IF(ROW()-6&lt;=$D$3,ROW()-6,"")</f>
        <v>147</v>
      </c>
      <c r="B153" s="3">
        <f t="shared" si="18"/>
        <v>391666.66666667</v>
      </c>
      <c r="C153" s="3">
        <f t="shared" si="15"/>
        <v>6288.19444444447</v>
      </c>
      <c r="D153" s="3">
        <f>IF(A153="","",B153*$E$3/12)</f>
        <v>2121.5277777778</v>
      </c>
      <c r="E153" s="3">
        <f>IF(A153="","",$C$3/$D$3)</f>
        <v>4166.66666666667</v>
      </c>
      <c r="G153" s="2">
        <f>IF(ROW()-6&lt;=$D$3,ROW()-6,"")</f>
        <v>147</v>
      </c>
      <c r="H153" s="3">
        <f t="shared" si="19"/>
        <v>548068.439578586</v>
      </c>
      <c r="I153" s="3">
        <f>IF(G153="","",$I$3*(($K$3/12)*(1+$K$3/12)^$J$3)/((1+$K$3/12)^$J$3-1))</f>
        <v>7455.731355151</v>
      </c>
      <c r="J153" s="3">
        <f>IF(G153="","",H153*$K$3/12)</f>
        <v>2968.70404771734</v>
      </c>
      <c r="K153" s="3">
        <f t="shared" si="16"/>
        <v>4487.02730743366</v>
      </c>
      <c r="M153" s="2">
        <f>IF(ROW()-6&lt;=$D$3,ROW()-6,"")</f>
        <v>147</v>
      </c>
      <c r="N153" s="3">
        <f>IF(M153&lt;=$P$3,$O$3,"")</f>
        <v>1000000</v>
      </c>
      <c r="O153" s="3">
        <f t="shared" si="17"/>
        <v>5416.66666666667</v>
      </c>
      <c r="P153" s="3">
        <f>IF(M153&lt;&gt;"",$O$3*$Q$3/12,"")</f>
        <v>5416.66666666667</v>
      </c>
      <c r="Q153" s="3">
        <f t="shared" si="14"/>
        <v>0</v>
      </c>
      <c r="S153" s="2">
        <f>IF(ROW()-6&lt;=$D$3,ROW()-6,"")</f>
        <v>147</v>
      </c>
      <c r="T153" s="3">
        <f>IF(S153&lt;=$V$3,$U$3,"")</f>
        <v>1000000</v>
      </c>
      <c r="U153" s="3">
        <f>IF(S153=$V$3,SUM(V153:W153),IF(S153&lt;$V$3,0,""))</f>
        <v>0</v>
      </c>
      <c r="V153" s="3">
        <f>IF(S153=$V$3,$W$5*$W$3*$V$3/12,IF(S153&lt;$V$3,0,""))</f>
        <v>0</v>
      </c>
      <c r="W153" s="3">
        <f>IF(S153=$V$3,$W$5,IF(S153&lt;$V$3,0,""))</f>
        <v>0</v>
      </c>
    </row>
    <row r="154" spans="1:23">
      <c r="A154" s="2">
        <f>IF(ROW()-6&lt;=$D$3,ROW()-6,"")</f>
        <v>148</v>
      </c>
      <c r="B154" s="3">
        <f t="shared" si="18"/>
        <v>387500.000000004</v>
      </c>
      <c r="C154" s="3">
        <f t="shared" si="15"/>
        <v>6265.62500000002</v>
      </c>
      <c r="D154" s="3">
        <f>IF(A154="","",B154*$E$3/12)</f>
        <v>2098.95833333335</v>
      </c>
      <c r="E154" s="3">
        <f>IF(A154="","",$C$3/$D$3)</f>
        <v>4166.66666666667</v>
      </c>
      <c r="G154" s="2">
        <f>IF(ROW()-6&lt;=$D$3,ROW()-6,"")</f>
        <v>148</v>
      </c>
      <c r="H154" s="3">
        <f t="shared" si="19"/>
        <v>543581.412271153</v>
      </c>
      <c r="I154" s="3">
        <f>IF(G154="","",$I$3*(($K$3/12)*(1+$K$3/12)^$J$3)/((1+$K$3/12)^$J$3-1))</f>
        <v>7455.731355151</v>
      </c>
      <c r="J154" s="3">
        <f>IF(G154="","",H154*$K$3/12)</f>
        <v>2944.39931646874</v>
      </c>
      <c r="K154" s="3">
        <f t="shared" si="16"/>
        <v>4511.33203868225</v>
      </c>
      <c r="M154" s="2">
        <f>IF(ROW()-6&lt;=$D$3,ROW()-6,"")</f>
        <v>148</v>
      </c>
      <c r="N154" s="3">
        <f>IF(M154&lt;=$P$3,$O$3,"")</f>
        <v>1000000</v>
      </c>
      <c r="O154" s="3">
        <f t="shared" si="17"/>
        <v>5416.66666666667</v>
      </c>
      <c r="P154" s="3">
        <f>IF(M154&lt;&gt;"",$O$3*$Q$3/12,"")</f>
        <v>5416.66666666667</v>
      </c>
      <c r="Q154" s="3">
        <f t="shared" si="14"/>
        <v>0</v>
      </c>
      <c r="S154" s="2">
        <f>IF(ROW()-6&lt;=$D$3,ROW()-6,"")</f>
        <v>148</v>
      </c>
      <c r="T154" s="3">
        <f>IF(S154&lt;=$V$3,$U$3,"")</f>
        <v>1000000</v>
      </c>
      <c r="U154" s="3">
        <f>IF(S154=$V$3,SUM(V154:W154),IF(S154&lt;$V$3,0,""))</f>
        <v>0</v>
      </c>
      <c r="V154" s="3">
        <f>IF(S154=$V$3,$W$5*$W$3*$V$3/12,IF(S154&lt;$V$3,0,""))</f>
        <v>0</v>
      </c>
      <c r="W154" s="3">
        <f>IF(S154=$V$3,$W$5,IF(S154&lt;$V$3,0,""))</f>
        <v>0</v>
      </c>
    </row>
    <row r="155" spans="1:23">
      <c r="A155" s="2">
        <f>IF(ROW()-6&lt;=$D$3,ROW()-6,"")</f>
        <v>149</v>
      </c>
      <c r="B155" s="3">
        <f t="shared" si="18"/>
        <v>383333.333333337</v>
      </c>
      <c r="C155" s="3">
        <f t="shared" si="15"/>
        <v>6243.05555555558</v>
      </c>
      <c r="D155" s="3">
        <f>IF(A155="","",B155*$E$3/12)</f>
        <v>2076.38888888891</v>
      </c>
      <c r="E155" s="3">
        <f>IF(A155="","",$C$3/$D$3)</f>
        <v>4166.66666666667</v>
      </c>
      <c r="G155" s="2">
        <f>IF(ROW()-6&lt;=$D$3,ROW()-6,"")</f>
        <v>149</v>
      </c>
      <c r="H155" s="3">
        <f t="shared" si="19"/>
        <v>539070.080232471</v>
      </c>
      <c r="I155" s="3">
        <f>IF(G155="","",$I$3*(($K$3/12)*(1+$K$3/12)^$J$3)/((1+$K$3/12)^$J$3-1))</f>
        <v>7455.731355151</v>
      </c>
      <c r="J155" s="3">
        <f>IF(G155="","",H155*$K$3/12)</f>
        <v>2919.96293459255</v>
      </c>
      <c r="K155" s="3">
        <f t="shared" si="16"/>
        <v>4535.76842055845</v>
      </c>
      <c r="M155" s="2">
        <f>IF(ROW()-6&lt;=$D$3,ROW()-6,"")</f>
        <v>149</v>
      </c>
      <c r="N155" s="3">
        <f>IF(M155&lt;=$P$3,$O$3,"")</f>
        <v>1000000</v>
      </c>
      <c r="O155" s="3">
        <f t="shared" si="17"/>
        <v>5416.66666666667</v>
      </c>
      <c r="P155" s="3">
        <f>IF(M155&lt;&gt;"",$O$3*$Q$3/12,"")</f>
        <v>5416.66666666667</v>
      </c>
      <c r="Q155" s="3">
        <f t="shared" si="14"/>
        <v>0</v>
      </c>
      <c r="S155" s="2">
        <f>IF(ROW()-6&lt;=$D$3,ROW()-6,"")</f>
        <v>149</v>
      </c>
      <c r="T155" s="3">
        <f>IF(S155&lt;=$V$3,$U$3,"")</f>
        <v>1000000</v>
      </c>
      <c r="U155" s="3">
        <f>IF(S155=$V$3,SUM(V155:W155),IF(S155&lt;$V$3,0,""))</f>
        <v>0</v>
      </c>
      <c r="V155" s="3">
        <f>IF(S155=$V$3,$W$5*$W$3*$V$3/12,IF(S155&lt;$V$3,0,""))</f>
        <v>0</v>
      </c>
      <c r="W155" s="3">
        <f>IF(S155=$V$3,$W$5,IF(S155&lt;$V$3,0,""))</f>
        <v>0</v>
      </c>
    </row>
    <row r="156" spans="1:23">
      <c r="A156" s="2">
        <f>IF(ROW()-6&lt;=$D$3,ROW()-6,"")</f>
        <v>150</v>
      </c>
      <c r="B156" s="3">
        <f t="shared" si="18"/>
        <v>379166.66666667</v>
      </c>
      <c r="C156" s="3">
        <f t="shared" si="15"/>
        <v>6220.48611111113</v>
      </c>
      <c r="D156" s="3">
        <f>IF(A156="","",B156*$E$3/12)</f>
        <v>2053.81944444446</v>
      </c>
      <c r="E156" s="3">
        <f>IF(A156="","",$C$3/$D$3)</f>
        <v>4166.66666666667</v>
      </c>
      <c r="G156" s="2">
        <f>IF(ROW()-6&lt;=$D$3,ROW()-6,"")</f>
        <v>150</v>
      </c>
      <c r="H156" s="3">
        <f t="shared" si="19"/>
        <v>534534.311811912</v>
      </c>
      <c r="I156" s="3">
        <f>IF(G156="","",$I$3*(($K$3/12)*(1+$K$3/12)^$J$3)/((1+$K$3/12)^$J$3-1))</f>
        <v>7455.731355151</v>
      </c>
      <c r="J156" s="3">
        <f>IF(G156="","",H156*$K$3/12)</f>
        <v>2895.39418898119</v>
      </c>
      <c r="K156" s="3">
        <f t="shared" si="16"/>
        <v>4560.33716616981</v>
      </c>
      <c r="M156" s="2">
        <f>IF(ROW()-6&lt;=$D$3,ROW()-6,"")</f>
        <v>150</v>
      </c>
      <c r="N156" s="3">
        <f>IF(M156&lt;=$P$3,$O$3,"")</f>
        <v>1000000</v>
      </c>
      <c r="O156" s="3">
        <f t="shared" si="17"/>
        <v>5416.66666666667</v>
      </c>
      <c r="P156" s="3">
        <f>IF(M156&lt;&gt;"",$O$3*$Q$3/12,"")</f>
        <v>5416.66666666667</v>
      </c>
      <c r="Q156" s="3">
        <f t="shared" si="14"/>
        <v>0</v>
      </c>
      <c r="S156" s="2">
        <f>IF(ROW()-6&lt;=$D$3,ROW()-6,"")</f>
        <v>150</v>
      </c>
      <c r="T156" s="3">
        <f>IF(S156&lt;=$V$3,$U$3,"")</f>
        <v>1000000</v>
      </c>
      <c r="U156" s="3">
        <f>IF(S156=$V$3,SUM(V156:W156),IF(S156&lt;$V$3,0,""))</f>
        <v>0</v>
      </c>
      <c r="V156" s="3">
        <f>IF(S156=$V$3,$W$5*$W$3*$V$3/12,IF(S156&lt;$V$3,0,""))</f>
        <v>0</v>
      </c>
      <c r="W156" s="3">
        <f>IF(S156=$V$3,$W$5,IF(S156&lt;$V$3,0,""))</f>
        <v>0</v>
      </c>
    </row>
    <row r="157" spans="1:23">
      <c r="A157" s="2">
        <f>IF(ROW()-6&lt;=$D$3,ROW()-6,"")</f>
        <v>151</v>
      </c>
      <c r="B157" s="3">
        <f t="shared" si="18"/>
        <v>375000.000000004</v>
      </c>
      <c r="C157" s="3">
        <f t="shared" si="15"/>
        <v>6197.91666666669</v>
      </c>
      <c r="D157" s="3">
        <f>IF(A157="","",B157*$E$3/12)</f>
        <v>2031.25000000002</v>
      </c>
      <c r="E157" s="3">
        <f>IF(A157="","",$C$3/$D$3)</f>
        <v>4166.66666666667</v>
      </c>
      <c r="G157" s="2">
        <f>IF(ROW()-6&lt;=$D$3,ROW()-6,"")</f>
        <v>151</v>
      </c>
      <c r="H157" s="3">
        <f t="shared" si="19"/>
        <v>529973.974645742</v>
      </c>
      <c r="I157" s="3">
        <f>IF(G157="","",$I$3*(($K$3/12)*(1+$K$3/12)^$J$3)/((1+$K$3/12)^$J$3-1))</f>
        <v>7455.731355151</v>
      </c>
      <c r="J157" s="3">
        <f>IF(G157="","",H157*$K$3/12)</f>
        <v>2870.69236266444</v>
      </c>
      <c r="K157" s="3">
        <f t="shared" si="16"/>
        <v>4585.03899248656</v>
      </c>
      <c r="M157" s="2">
        <f>IF(ROW()-6&lt;=$D$3,ROW()-6,"")</f>
        <v>151</v>
      </c>
      <c r="N157" s="3">
        <f>IF(M157&lt;=$P$3,$O$3,"")</f>
        <v>1000000</v>
      </c>
      <c r="O157" s="3">
        <f t="shared" si="17"/>
        <v>5416.66666666667</v>
      </c>
      <c r="P157" s="3">
        <f>IF(M157&lt;&gt;"",$O$3*$Q$3/12,"")</f>
        <v>5416.66666666667</v>
      </c>
      <c r="Q157" s="3">
        <f t="shared" si="14"/>
        <v>0</v>
      </c>
      <c r="S157" s="2">
        <f>IF(ROW()-6&lt;=$D$3,ROW()-6,"")</f>
        <v>151</v>
      </c>
      <c r="T157" s="3">
        <f>IF(S157&lt;=$V$3,$U$3,"")</f>
        <v>1000000</v>
      </c>
      <c r="U157" s="3">
        <f>IF(S157=$V$3,SUM(V157:W157),IF(S157&lt;$V$3,0,""))</f>
        <v>0</v>
      </c>
      <c r="V157" s="3">
        <f>IF(S157=$V$3,$W$5*$W$3*$V$3/12,IF(S157&lt;$V$3,0,""))</f>
        <v>0</v>
      </c>
      <c r="W157" s="3">
        <f>IF(S157=$V$3,$W$5,IF(S157&lt;$V$3,0,""))</f>
        <v>0</v>
      </c>
    </row>
    <row r="158" spans="1:23">
      <c r="A158" s="2">
        <f>IF(ROW()-6&lt;=$D$3,ROW()-6,"")</f>
        <v>152</v>
      </c>
      <c r="B158" s="3">
        <f t="shared" si="18"/>
        <v>370833.333333337</v>
      </c>
      <c r="C158" s="3">
        <f t="shared" si="15"/>
        <v>6175.34722222224</v>
      </c>
      <c r="D158" s="3">
        <f>IF(A158="","",B158*$E$3/12)</f>
        <v>2008.68055555558</v>
      </c>
      <c r="E158" s="3">
        <f>IF(A158="","",$C$3/$D$3)</f>
        <v>4166.66666666667</v>
      </c>
      <c r="G158" s="2">
        <f>IF(ROW()-6&lt;=$D$3,ROW()-6,"")</f>
        <v>152</v>
      </c>
      <c r="H158" s="3">
        <f t="shared" si="19"/>
        <v>525388.935653256</v>
      </c>
      <c r="I158" s="3">
        <f>IF(G158="","",$I$3*(($K$3/12)*(1+$K$3/12)^$J$3)/((1+$K$3/12)^$J$3-1))</f>
        <v>7455.731355151</v>
      </c>
      <c r="J158" s="3">
        <f>IF(G158="","",H158*$K$3/12)</f>
        <v>2845.85673478847</v>
      </c>
      <c r="K158" s="3">
        <f t="shared" si="16"/>
        <v>4609.87462036253</v>
      </c>
      <c r="M158" s="2">
        <f>IF(ROW()-6&lt;=$D$3,ROW()-6,"")</f>
        <v>152</v>
      </c>
      <c r="N158" s="3">
        <f>IF(M158&lt;=$P$3,$O$3,"")</f>
        <v>1000000</v>
      </c>
      <c r="O158" s="3">
        <f t="shared" si="17"/>
        <v>5416.66666666667</v>
      </c>
      <c r="P158" s="3">
        <f>IF(M158&lt;&gt;"",$O$3*$Q$3/12,"")</f>
        <v>5416.66666666667</v>
      </c>
      <c r="Q158" s="3">
        <f t="shared" si="14"/>
        <v>0</v>
      </c>
      <c r="S158" s="2">
        <f>IF(ROW()-6&lt;=$D$3,ROW()-6,"")</f>
        <v>152</v>
      </c>
      <c r="T158" s="3">
        <f>IF(S158&lt;=$V$3,$U$3,"")</f>
        <v>1000000</v>
      </c>
      <c r="U158" s="3">
        <f>IF(S158=$V$3,SUM(V158:W158),IF(S158&lt;$V$3,0,""))</f>
        <v>0</v>
      </c>
      <c r="V158" s="3">
        <f>IF(S158=$V$3,$W$5*$W$3*$V$3/12,IF(S158&lt;$V$3,0,""))</f>
        <v>0</v>
      </c>
      <c r="W158" s="3">
        <f>IF(S158=$V$3,$W$5,IF(S158&lt;$V$3,0,""))</f>
        <v>0</v>
      </c>
    </row>
    <row r="159" spans="1:23">
      <c r="A159" s="2">
        <f>IF(ROW()-6&lt;=$D$3,ROW()-6,"")</f>
        <v>153</v>
      </c>
      <c r="B159" s="3">
        <f t="shared" si="18"/>
        <v>366666.66666667</v>
      </c>
      <c r="C159" s="3">
        <f t="shared" si="15"/>
        <v>6152.7777777778</v>
      </c>
      <c r="D159" s="3">
        <f>IF(A159="","",B159*$E$3/12)</f>
        <v>1986.11111111113</v>
      </c>
      <c r="E159" s="3">
        <f>IF(A159="","",$C$3/$D$3)</f>
        <v>4166.66666666667</v>
      </c>
      <c r="G159" s="2">
        <f>IF(ROW()-6&lt;=$D$3,ROW()-6,"")</f>
        <v>153</v>
      </c>
      <c r="H159" s="3">
        <f t="shared" si="19"/>
        <v>520779.061032893</v>
      </c>
      <c r="I159" s="3">
        <f>IF(G159="","",$I$3*(($K$3/12)*(1+$K$3/12)^$J$3)/((1+$K$3/12)^$J$3-1))</f>
        <v>7455.731355151</v>
      </c>
      <c r="J159" s="3">
        <f>IF(G159="","",H159*$K$3/12)</f>
        <v>2820.88658059484</v>
      </c>
      <c r="K159" s="3">
        <f t="shared" si="16"/>
        <v>4634.84477455616</v>
      </c>
      <c r="M159" s="2">
        <f>IF(ROW()-6&lt;=$D$3,ROW()-6,"")</f>
        <v>153</v>
      </c>
      <c r="N159" s="3">
        <f>IF(M159&lt;=$P$3,$O$3,"")</f>
        <v>1000000</v>
      </c>
      <c r="O159" s="3">
        <f t="shared" si="17"/>
        <v>5416.66666666667</v>
      </c>
      <c r="P159" s="3">
        <f>IF(M159&lt;&gt;"",$O$3*$Q$3/12,"")</f>
        <v>5416.66666666667</v>
      </c>
      <c r="Q159" s="3">
        <f t="shared" si="14"/>
        <v>0</v>
      </c>
      <c r="S159" s="2">
        <f>IF(ROW()-6&lt;=$D$3,ROW()-6,"")</f>
        <v>153</v>
      </c>
      <c r="T159" s="3">
        <f>IF(S159&lt;=$V$3,$U$3,"")</f>
        <v>1000000</v>
      </c>
      <c r="U159" s="3">
        <f>IF(S159=$V$3,SUM(V159:W159),IF(S159&lt;$V$3,0,""))</f>
        <v>0</v>
      </c>
      <c r="V159" s="3">
        <f>IF(S159=$V$3,$W$5*$W$3*$V$3/12,IF(S159&lt;$V$3,0,""))</f>
        <v>0</v>
      </c>
      <c r="W159" s="3">
        <f>IF(S159=$V$3,$W$5,IF(S159&lt;$V$3,0,""))</f>
        <v>0</v>
      </c>
    </row>
    <row r="160" spans="1:23">
      <c r="A160" s="2">
        <f>IF(ROW()-6&lt;=$D$3,ROW()-6,"")</f>
        <v>154</v>
      </c>
      <c r="B160" s="3">
        <f t="shared" si="18"/>
        <v>362500.000000004</v>
      </c>
      <c r="C160" s="3">
        <f t="shared" si="15"/>
        <v>6130.20833333335</v>
      </c>
      <c r="D160" s="3">
        <f>IF(A160="","",B160*$E$3/12)</f>
        <v>1963.54166666669</v>
      </c>
      <c r="E160" s="3">
        <f>IF(A160="","",$C$3/$D$3)</f>
        <v>4166.66666666667</v>
      </c>
      <c r="G160" s="2">
        <f>IF(ROW()-6&lt;=$D$3,ROW()-6,"")</f>
        <v>154</v>
      </c>
      <c r="H160" s="3">
        <f t="shared" si="19"/>
        <v>516144.216258337</v>
      </c>
      <c r="I160" s="3">
        <f>IF(G160="","",$I$3*(($K$3/12)*(1+$K$3/12)^$J$3)/((1+$K$3/12)^$J$3-1))</f>
        <v>7455.731355151</v>
      </c>
      <c r="J160" s="3">
        <f>IF(G160="","",H160*$K$3/12)</f>
        <v>2795.78117139933</v>
      </c>
      <c r="K160" s="3">
        <f t="shared" si="16"/>
        <v>4659.95018375167</v>
      </c>
      <c r="M160" s="2">
        <f>IF(ROW()-6&lt;=$D$3,ROW()-6,"")</f>
        <v>154</v>
      </c>
      <c r="N160" s="3">
        <f>IF(M160&lt;=$P$3,$O$3,"")</f>
        <v>1000000</v>
      </c>
      <c r="O160" s="3">
        <f t="shared" si="17"/>
        <v>5416.66666666667</v>
      </c>
      <c r="P160" s="3">
        <f>IF(M160&lt;&gt;"",$O$3*$Q$3/12,"")</f>
        <v>5416.66666666667</v>
      </c>
      <c r="Q160" s="3">
        <f t="shared" si="14"/>
        <v>0</v>
      </c>
      <c r="S160" s="2">
        <f>IF(ROW()-6&lt;=$D$3,ROW()-6,"")</f>
        <v>154</v>
      </c>
      <c r="T160" s="3">
        <f>IF(S160&lt;=$V$3,$U$3,"")</f>
        <v>1000000</v>
      </c>
      <c r="U160" s="3">
        <f>IF(S160=$V$3,SUM(V160:W160),IF(S160&lt;$V$3,0,""))</f>
        <v>0</v>
      </c>
      <c r="V160" s="3">
        <f>IF(S160=$V$3,$W$5*$W$3*$V$3/12,IF(S160&lt;$V$3,0,""))</f>
        <v>0</v>
      </c>
      <c r="W160" s="3">
        <f>IF(S160=$V$3,$W$5,IF(S160&lt;$V$3,0,""))</f>
        <v>0</v>
      </c>
    </row>
    <row r="161" spans="1:23">
      <c r="A161" s="2">
        <f>IF(ROW()-6&lt;=$D$3,ROW()-6,"")</f>
        <v>155</v>
      </c>
      <c r="B161" s="3">
        <f t="shared" si="18"/>
        <v>358333.333333337</v>
      </c>
      <c r="C161" s="3">
        <f t="shared" si="15"/>
        <v>6107.63888888891</v>
      </c>
      <c r="D161" s="3">
        <f>IF(A161="","",B161*$E$3/12)</f>
        <v>1940.97222222224</v>
      </c>
      <c r="E161" s="3">
        <f>IF(A161="","",$C$3/$D$3)</f>
        <v>4166.66666666667</v>
      </c>
      <c r="G161" s="2">
        <f>IF(ROW()-6&lt;=$D$3,ROW()-6,"")</f>
        <v>155</v>
      </c>
      <c r="H161" s="3">
        <f t="shared" si="19"/>
        <v>511484.266074585</v>
      </c>
      <c r="I161" s="3">
        <f>IF(G161="","",$I$3*(($K$3/12)*(1+$K$3/12)^$J$3)/((1+$K$3/12)^$J$3-1))</f>
        <v>7455.731355151</v>
      </c>
      <c r="J161" s="3">
        <f>IF(G161="","",H161*$K$3/12)</f>
        <v>2770.53977457067</v>
      </c>
      <c r="K161" s="3">
        <f t="shared" si="16"/>
        <v>4685.19158058033</v>
      </c>
      <c r="M161" s="2">
        <f>IF(ROW()-6&lt;=$D$3,ROW()-6,"")</f>
        <v>155</v>
      </c>
      <c r="N161" s="3">
        <f>IF(M161&lt;=$P$3,$O$3,"")</f>
        <v>1000000</v>
      </c>
      <c r="O161" s="3">
        <f t="shared" si="17"/>
        <v>5416.66666666667</v>
      </c>
      <c r="P161" s="3">
        <f>IF(M161&lt;&gt;"",$O$3*$Q$3/12,"")</f>
        <v>5416.66666666667</v>
      </c>
      <c r="Q161" s="3">
        <f t="shared" si="14"/>
        <v>0</v>
      </c>
      <c r="S161" s="2">
        <f>IF(ROW()-6&lt;=$D$3,ROW()-6,"")</f>
        <v>155</v>
      </c>
      <c r="T161" s="3">
        <f>IF(S161&lt;=$V$3,$U$3,"")</f>
        <v>1000000</v>
      </c>
      <c r="U161" s="3">
        <f>IF(S161=$V$3,SUM(V161:W161),IF(S161&lt;$V$3,0,""))</f>
        <v>0</v>
      </c>
      <c r="V161" s="3">
        <f>IF(S161=$V$3,$W$5*$W$3*$V$3/12,IF(S161&lt;$V$3,0,""))</f>
        <v>0</v>
      </c>
      <c r="W161" s="3">
        <f>IF(S161=$V$3,$W$5,IF(S161&lt;$V$3,0,""))</f>
        <v>0</v>
      </c>
    </row>
    <row r="162" spans="1:23">
      <c r="A162" s="2">
        <f>IF(ROW()-6&lt;=$D$3,ROW()-6,"")</f>
        <v>156</v>
      </c>
      <c r="B162" s="3">
        <f t="shared" si="18"/>
        <v>354166.66666667</v>
      </c>
      <c r="C162" s="3">
        <f t="shared" si="15"/>
        <v>6085.06944444446</v>
      </c>
      <c r="D162" s="3">
        <f>IF(A162="","",B162*$E$3/12)</f>
        <v>1918.4027777778</v>
      </c>
      <c r="E162" s="3">
        <f>IF(A162="","",$C$3/$D$3)</f>
        <v>4166.66666666667</v>
      </c>
      <c r="G162" s="2">
        <f>IF(ROW()-6&lt;=$D$3,ROW()-6,"")</f>
        <v>156</v>
      </c>
      <c r="H162" s="3">
        <f t="shared" si="19"/>
        <v>506799.074494005</v>
      </c>
      <c r="I162" s="3">
        <f>IF(G162="","",$I$3*(($K$3/12)*(1+$K$3/12)^$J$3)/((1+$K$3/12)^$J$3-1))</f>
        <v>7455.731355151</v>
      </c>
      <c r="J162" s="3">
        <f>IF(G162="","",H162*$K$3/12)</f>
        <v>2745.16165350919</v>
      </c>
      <c r="K162" s="3">
        <f t="shared" si="16"/>
        <v>4710.56970164181</v>
      </c>
      <c r="M162" s="2">
        <f>IF(ROW()-6&lt;=$D$3,ROW()-6,"")</f>
        <v>156</v>
      </c>
      <c r="N162" s="3">
        <f>IF(M162&lt;=$P$3,$O$3,"")</f>
        <v>1000000</v>
      </c>
      <c r="O162" s="3">
        <f t="shared" si="17"/>
        <v>5416.66666666667</v>
      </c>
      <c r="P162" s="3">
        <f>IF(M162&lt;&gt;"",$O$3*$Q$3/12,"")</f>
        <v>5416.66666666667</v>
      </c>
      <c r="Q162" s="3">
        <f t="shared" si="14"/>
        <v>0</v>
      </c>
      <c r="S162" s="2">
        <f>IF(ROW()-6&lt;=$D$3,ROW()-6,"")</f>
        <v>156</v>
      </c>
      <c r="T162" s="3">
        <f>IF(S162&lt;=$V$3,$U$3,"")</f>
        <v>1000000</v>
      </c>
      <c r="U162" s="3">
        <f>IF(S162=$V$3,SUM(V162:W162),IF(S162&lt;$V$3,0,""))</f>
        <v>0</v>
      </c>
      <c r="V162" s="3">
        <f>IF(S162=$V$3,$W$5*$W$3*$V$3/12,IF(S162&lt;$V$3,0,""))</f>
        <v>0</v>
      </c>
      <c r="W162" s="3">
        <f>IF(S162=$V$3,$W$5,IF(S162&lt;$V$3,0,""))</f>
        <v>0</v>
      </c>
    </row>
    <row r="163" spans="1:23">
      <c r="A163" s="2">
        <f>IF(ROW()-6&lt;=$D$3,ROW()-6,"")</f>
        <v>157</v>
      </c>
      <c r="B163" s="3">
        <f t="shared" si="18"/>
        <v>350000.000000004</v>
      </c>
      <c r="C163" s="3">
        <f t="shared" si="15"/>
        <v>6062.50000000002</v>
      </c>
      <c r="D163" s="3">
        <f>IF(A163="","",B163*$E$3/12)</f>
        <v>1895.83333333335</v>
      </c>
      <c r="E163" s="3">
        <f>IF(A163="","",$C$3/$D$3)</f>
        <v>4166.66666666667</v>
      </c>
      <c r="G163" s="2">
        <f>IF(ROW()-6&lt;=$D$3,ROW()-6,"")</f>
        <v>157</v>
      </c>
      <c r="H163" s="3">
        <f t="shared" si="19"/>
        <v>502088.504792363</v>
      </c>
      <c r="I163" s="3">
        <f>IF(G163="","",$I$3*(($K$3/12)*(1+$K$3/12)^$J$3)/((1+$K$3/12)^$J$3-1))</f>
        <v>7455.731355151</v>
      </c>
      <c r="J163" s="3">
        <f>IF(G163="","",H163*$K$3/12)</f>
        <v>2719.6460676253</v>
      </c>
      <c r="K163" s="3">
        <f t="shared" si="16"/>
        <v>4736.0852875257</v>
      </c>
      <c r="M163" s="2">
        <f>IF(ROW()-6&lt;=$D$3,ROW()-6,"")</f>
        <v>157</v>
      </c>
      <c r="N163" s="3">
        <f>IF(M163&lt;=$P$3,$O$3,"")</f>
        <v>1000000</v>
      </c>
      <c r="O163" s="3">
        <f t="shared" si="17"/>
        <v>5416.66666666667</v>
      </c>
      <c r="P163" s="3">
        <f>IF(M163&lt;&gt;"",$O$3*$Q$3/12,"")</f>
        <v>5416.66666666667</v>
      </c>
      <c r="Q163" s="3">
        <f t="shared" si="14"/>
        <v>0</v>
      </c>
      <c r="S163" s="2">
        <f>IF(ROW()-6&lt;=$D$3,ROW()-6,"")</f>
        <v>157</v>
      </c>
      <c r="T163" s="3">
        <f>IF(S163&lt;=$V$3,$U$3,"")</f>
        <v>1000000</v>
      </c>
      <c r="U163" s="3">
        <f>IF(S163=$V$3,SUM(V163:W163),IF(S163&lt;$V$3,0,""))</f>
        <v>0</v>
      </c>
      <c r="V163" s="3">
        <f>IF(S163=$V$3,$W$5*$W$3*$V$3/12,IF(S163&lt;$V$3,0,""))</f>
        <v>0</v>
      </c>
      <c r="W163" s="3">
        <f>IF(S163=$V$3,$W$5,IF(S163&lt;$V$3,0,""))</f>
        <v>0</v>
      </c>
    </row>
    <row r="164" spans="1:23">
      <c r="A164" s="2">
        <f>IF(ROW()-6&lt;=$D$3,ROW()-6,"")</f>
        <v>158</v>
      </c>
      <c r="B164" s="3">
        <f t="shared" si="18"/>
        <v>345833.333333337</v>
      </c>
      <c r="C164" s="3">
        <f t="shared" si="15"/>
        <v>6039.93055555558</v>
      </c>
      <c r="D164" s="3">
        <f>IF(A164="","",B164*$E$3/12)</f>
        <v>1873.26388888891</v>
      </c>
      <c r="E164" s="3">
        <f>IF(A164="","",$C$3/$D$3)</f>
        <v>4166.66666666667</v>
      </c>
      <c r="G164" s="2">
        <f>IF(ROW()-6&lt;=$D$3,ROW()-6,"")</f>
        <v>158</v>
      </c>
      <c r="H164" s="3">
        <f t="shared" si="19"/>
        <v>497352.419504838</v>
      </c>
      <c r="I164" s="3">
        <f>IF(G164="","",$I$3*(($K$3/12)*(1+$K$3/12)^$J$3)/((1+$K$3/12)^$J$3-1))</f>
        <v>7455.731355151</v>
      </c>
      <c r="J164" s="3">
        <f>IF(G164="","",H164*$K$3/12)</f>
        <v>2693.99227231787</v>
      </c>
      <c r="K164" s="3">
        <f t="shared" si="16"/>
        <v>4761.73908283313</v>
      </c>
      <c r="M164" s="2">
        <f>IF(ROW()-6&lt;=$D$3,ROW()-6,"")</f>
        <v>158</v>
      </c>
      <c r="N164" s="3">
        <f>IF(M164&lt;=$P$3,$O$3,"")</f>
        <v>1000000</v>
      </c>
      <c r="O164" s="3">
        <f t="shared" si="17"/>
        <v>5416.66666666667</v>
      </c>
      <c r="P164" s="3">
        <f>IF(M164&lt;&gt;"",$O$3*$Q$3/12,"")</f>
        <v>5416.66666666667</v>
      </c>
      <c r="Q164" s="3">
        <f t="shared" si="14"/>
        <v>0</v>
      </c>
      <c r="S164" s="2">
        <f>IF(ROW()-6&lt;=$D$3,ROW()-6,"")</f>
        <v>158</v>
      </c>
      <c r="T164" s="3">
        <f>IF(S164&lt;=$V$3,$U$3,"")</f>
        <v>1000000</v>
      </c>
      <c r="U164" s="3">
        <f>IF(S164=$V$3,SUM(V164:W164),IF(S164&lt;$V$3,0,""))</f>
        <v>0</v>
      </c>
      <c r="V164" s="3">
        <f>IF(S164=$V$3,$W$5*$W$3*$V$3/12,IF(S164&lt;$V$3,0,""))</f>
        <v>0</v>
      </c>
      <c r="W164" s="3">
        <f>IF(S164=$V$3,$W$5,IF(S164&lt;$V$3,0,""))</f>
        <v>0</v>
      </c>
    </row>
    <row r="165" spans="1:23">
      <c r="A165" s="2">
        <f>IF(ROW()-6&lt;=$D$3,ROW()-6,"")</f>
        <v>159</v>
      </c>
      <c r="B165" s="3">
        <f t="shared" si="18"/>
        <v>341666.66666667</v>
      </c>
      <c r="C165" s="3">
        <f t="shared" si="15"/>
        <v>6017.36111111113</v>
      </c>
      <c r="D165" s="3">
        <f>IF(A165="","",B165*$E$3/12)</f>
        <v>1850.69444444446</v>
      </c>
      <c r="E165" s="3">
        <f>IF(A165="","",$C$3/$D$3)</f>
        <v>4166.66666666667</v>
      </c>
      <c r="G165" s="2">
        <f>IF(ROW()-6&lt;=$D$3,ROW()-6,"")</f>
        <v>159</v>
      </c>
      <c r="H165" s="3">
        <f t="shared" si="19"/>
        <v>492590.680422004</v>
      </c>
      <c r="I165" s="3">
        <f>IF(G165="","",$I$3*(($K$3/12)*(1+$K$3/12)^$J$3)/((1+$K$3/12)^$J$3-1))</f>
        <v>7455.731355151</v>
      </c>
      <c r="J165" s="3">
        <f>IF(G165="","",H165*$K$3/12)</f>
        <v>2668.19951895252</v>
      </c>
      <c r="K165" s="3">
        <f t="shared" si="16"/>
        <v>4787.53183619848</v>
      </c>
      <c r="M165" s="2">
        <f>IF(ROW()-6&lt;=$D$3,ROW()-6,"")</f>
        <v>159</v>
      </c>
      <c r="N165" s="3">
        <f>IF(M165&lt;=$P$3,$O$3,"")</f>
        <v>1000000</v>
      </c>
      <c r="O165" s="3">
        <f t="shared" si="17"/>
        <v>5416.66666666667</v>
      </c>
      <c r="P165" s="3">
        <f>IF(M165&lt;&gt;"",$O$3*$Q$3/12,"")</f>
        <v>5416.66666666667</v>
      </c>
      <c r="Q165" s="3">
        <f t="shared" si="14"/>
        <v>0</v>
      </c>
      <c r="S165" s="2">
        <f>IF(ROW()-6&lt;=$D$3,ROW()-6,"")</f>
        <v>159</v>
      </c>
      <c r="T165" s="3">
        <f>IF(S165&lt;=$V$3,$U$3,"")</f>
        <v>1000000</v>
      </c>
      <c r="U165" s="3">
        <f>IF(S165=$V$3,SUM(V165:W165),IF(S165&lt;$V$3,0,""))</f>
        <v>0</v>
      </c>
      <c r="V165" s="3">
        <f>IF(S165=$V$3,$W$5*$W$3*$V$3/12,IF(S165&lt;$V$3,0,""))</f>
        <v>0</v>
      </c>
      <c r="W165" s="3">
        <f>IF(S165=$V$3,$W$5,IF(S165&lt;$V$3,0,""))</f>
        <v>0</v>
      </c>
    </row>
    <row r="166" spans="1:23">
      <c r="A166" s="2">
        <f>IF(ROW()-6&lt;=$D$3,ROW()-6,"")</f>
        <v>160</v>
      </c>
      <c r="B166" s="3">
        <f t="shared" si="18"/>
        <v>337500.000000004</v>
      </c>
      <c r="C166" s="3">
        <f t="shared" si="15"/>
        <v>5994.79166666669</v>
      </c>
      <c r="D166" s="3">
        <f>IF(A166="","",B166*$E$3/12)</f>
        <v>1828.12500000002</v>
      </c>
      <c r="E166" s="3">
        <f>IF(A166="","",$C$3/$D$3)</f>
        <v>4166.66666666667</v>
      </c>
      <c r="G166" s="2">
        <f>IF(ROW()-6&lt;=$D$3,ROW()-6,"")</f>
        <v>160</v>
      </c>
      <c r="H166" s="3">
        <f t="shared" si="19"/>
        <v>487803.148585806</v>
      </c>
      <c r="I166" s="3">
        <f>IF(G166="","",$I$3*(($K$3/12)*(1+$K$3/12)^$J$3)/((1+$K$3/12)^$J$3-1))</f>
        <v>7455.731355151</v>
      </c>
      <c r="J166" s="3">
        <f>IF(G166="","",H166*$K$3/12)</f>
        <v>2642.26705483978</v>
      </c>
      <c r="K166" s="3">
        <f t="shared" si="16"/>
        <v>4813.46430031122</v>
      </c>
      <c r="M166" s="2">
        <f>IF(ROW()-6&lt;=$D$3,ROW()-6,"")</f>
        <v>160</v>
      </c>
      <c r="N166" s="3">
        <f>IF(M166&lt;=$P$3,$O$3,"")</f>
        <v>1000000</v>
      </c>
      <c r="O166" s="3">
        <f t="shared" si="17"/>
        <v>5416.66666666667</v>
      </c>
      <c r="P166" s="3">
        <f>IF(M166&lt;&gt;"",$O$3*$Q$3/12,"")</f>
        <v>5416.66666666667</v>
      </c>
      <c r="Q166" s="3">
        <f t="shared" si="14"/>
        <v>0</v>
      </c>
      <c r="S166" s="2">
        <f>IF(ROW()-6&lt;=$D$3,ROW()-6,"")</f>
        <v>160</v>
      </c>
      <c r="T166" s="3">
        <f>IF(S166&lt;=$V$3,$U$3,"")</f>
        <v>1000000</v>
      </c>
      <c r="U166" s="3">
        <f>IF(S166=$V$3,SUM(V166:W166),IF(S166&lt;$V$3,0,""))</f>
        <v>0</v>
      </c>
      <c r="V166" s="3">
        <f>IF(S166=$V$3,$W$5*$W$3*$V$3/12,IF(S166&lt;$V$3,0,""))</f>
        <v>0</v>
      </c>
      <c r="W166" s="3">
        <f>IF(S166=$V$3,$W$5,IF(S166&lt;$V$3,0,""))</f>
        <v>0</v>
      </c>
    </row>
    <row r="167" spans="1:23">
      <c r="A167" s="2">
        <f>IF(ROW()-6&lt;=$D$3,ROW()-6,"")</f>
        <v>161</v>
      </c>
      <c r="B167" s="3">
        <f t="shared" si="18"/>
        <v>333333.333333337</v>
      </c>
      <c r="C167" s="3">
        <f t="shared" si="15"/>
        <v>5972.22222222224</v>
      </c>
      <c r="D167" s="3">
        <f>IF(A167="","",B167*$E$3/12)</f>
        <v>1805.55555555557</v>
      </c>
      <c r="E167" s="3">
        <f>IF(A167="","",$C$3/$D$3)</f>
        <v>4166.66666666667</v>
      </c>
      <c r="G167" s="2">
        <f>IF(ROW()-6&lt;=$D$3,ROW()-6,"")</f>
        <v>161</v>
      </c>
      <c r="H167" s="3">
        <f t="shared" si="19"/>
        <v>482989.684285495</v>
      </c>
      <c r="I167" s="3">
        <f>IF(G167="","",$I$3*(($K$3/12)*(1+$K$3/12)^$J$3)/((1+$K$3/12)^$J$3-1))</f>
        <v>7455.731355151</v>
      </c>
      <c r="J167" s="3">
        <f>IF(G167="","",H167*$K$3/12)</f>
        <v>2616.1941232131</v>
      </c>
      <c r="K167" s="3">
        <f t="shared" si="16"/>
        <v>4839.5372319379</v>
      </c>
      <c r="M167" s="2">
        <f>IF(ROW()-6&lt;=$D$3,ROW()-6,"")</f>
        <v>161</v>
      </c>
      <c r="N167" s="3">
        <f>IF(M167&lt;=$P$3,$O$3,"")</f>
        <v>1000000</v>
      </c>
      <c r="O167" s="3">
        <f t="shared" si="17"/>
        <v>5416.66666666667</v>
      </c>
      <c r="P167" s="3">
        <f>IF(M167&lt;&gt;"",$O$3*$Q$3/12,"")</f>
        <v>5416.66666666667</v>
      </c>
      <c r="Q167" s="3">
        <f t="shared" si="14"/>
        <v>0</v>
      </c>
      <c r="S167" s="2">
        <f>IF(ROW()-6&lt;=$D$3,ROW()-6,"")</f>
        <v>161</v>
      </c>
      <c r="T167" s="3">
        <f>IF(S167&lt;=$V$3,$U$3,"")</f>
        <v>1000000</v>
      </c>
      <c r="U167" s="3">
        <f>IF(S167=$V$3,SUM(V167:W167),IF(S167&lt;$V$3,0,""))</f>
        <v>0</v>
      </c>
      <c r="V167" s="3">
        <f>IF(S167=$V$3,$W$5*$W$3*$V$3/12,IF(S167&lt;$V$3,0,""))</f>
        <v>0</v>
      </c>
      <c r="W167" s="3">
        <f>IF(S167=$V$3,$W$5,IF(S167&lt;$V$3,0,""))</f>
        <v>0</v>
      </c>
    </row>
    <row r="168" spans="1:23">
      <c r="A168" s="2">
        <f>IF(ROW()-6&lt;=$D$3,ROW()-6,"")</f>
        <v>162</v>
      </c>
      <c r="B168" s="3">
        <f t="shared" si="18"/>
        <v>329166.66666667</v>
      </c>
      <c r="C168" s="3">
        <f t="shared" si="15"/>
        <v>5949.6527777778</v>
      </c>
      <c r="D168" s="3">
        <f>IF(A168="","",B168*$E$3/12)</f>
        <v>1782.98611111113</v>
      </c>
      <c r="E168" s="3">
        <f>IF(A168="","",$C$3/$D$3)</f>
        <v>4166.66666666667</v>
      </c>
      <c r="G168" s="2">
        <f>IF(ROW()-6&lt;=$D$3,ROW()-6,"")</f>
        <v>162</v>
      </c>
      <c r="H168" s="3">
        <f t="shared" si="19"/>
        <v>478150.147053557</v>
      </c>
      <c r="I168" s="3">
        <f>IF(G168="","",$I$3*(($K$3/12)*(1+$K$3/12)^$J$3)/((1+$K$3/12)^$J$3-1))</f>
        <v>7455.731355151</v>
      </c>
      <c r="J168" s="3">
        <f>IF(G168="","",H168*$K$3/12)</f>
        <v>2589.97996320677</v>
      </c>
      <c r="K168" s="3">
        <f t="shared" si="16"/>
        <v>4865.75139194423</v>
      </c>
      <c r="M168" s="2">
        <f>IF(ROW()-6&lt;=$D$3,ROW()-6,"")</f>
        <v>162</v>
      </c>
      <c r="N168" s="3">
        <f>IF(M168&lt;=$P$3,$O$3,"")</f>
        <v>1000000</v>
      </c>
      <c r="O168" s="3">
        <f t="shared" si="17"/>
        <v>5416.66666666667</v>
      </c>
      <c r="P168" s="3">
        <f>IF(M168&lt;&gt;"",$O$3*$Q$3/12,"")</f>
        <v>5416.66666666667</v>
      </c>
      <c r="Q168" s="3">
        <f t="shared" si="14"/>
        <v>0</v>
      </c>
      <c r="S168" s="2">
        <f>IF(ROW()-6&lt;=$D$3,ROW()-6,"")</f>
        <v>162</v>
      </c>
      <c r="T168" s="3">
        <f>IF(S168&lt;=$V$3,$U$3,"")</f>
        <v>1000000</v>
      </c>
      <c r="U168" s="3">
        <f>IF(S168=$V$3,SUM(V168:W168),IF(S168&lt;$V$3,0,""))</f>
        <v>0</v>
      </c>
      <c r="V168" s="3">
        <f>IF(S168=$V$3,$W$5*$W$3*$V$3/12,IF(S168&lt;$V$3,0,""))</f>
        <v>0</v>
      </c>
      <c r="W168" s="3">
        <f>IF(S168=$V$3,$W$5,IF(S168&lt;$V$3,0,""))</f>
        <v>0</v>
      </c>
    </row>
    <row r="169" spans="1:23">
      <c r="A169" s="2">
        <f>IF(ROW()-6&lt;=$D$3,ROW()-6,"")</f>
        <v>163</v>
      </c>
      <c r="B169" s="3">
        <f t="shared" si="18"/>
        <v>325000.000000003</v>
      </c>
      <c r="C169" s="3">
        <f t="shared" si="15"/>
        <v>5927.08333333335</v>
      </c>
      <c r="D169" s="3">
        <f>IF(A169="","",B169*$E$3/12)</f>
        <v>1760.41666666669</v>
      </c>
      <c r="E169" s="3">
        <f>IF(A169="","",$C$3/$D$3)</f>
        <v>4166.66666666667</v>
      </c>
      <c r="G169" s="2">
        <f>IF(ROW()-6&lt;=$D$3,ROW()-6,"")</f>
        <v>163</v>
      </c>
      <c r="H169" s="3">
        <f t="shared" si="19"/>
        <v>473284.395661613</v>
      </c>
      <c r="I169" s="3">
        <f>IF(G169="","",$I$3*(($K$3/12)*(1+$K$3/12)^$J$3)/((1+$K$3/12)^$J$3-1))</f>
        <v>7455.731355151</v>
      </c>
      <c r="J169" s="3">
        <f>IF(G169="","",H169*$K$3/12)</f>
        <v>2563.62380983373</v>
      </c>
      <c r="K169" s="3">
        <f t="shared" si="16"/>
        <v>4892.10754531727</v>
      </c>
      <c r="M169" s="2">
        <f>IF(ROW()-6&lt;=$D$3,ROW()-6,"")</f>
        <v>163</v>
      </c>
      <c r="N169" s="3">
        <f>IF(M169&lt;=$P$3,$O$3,"")</f>
        <v>1000000</v>
      </c>
      <c r="O169" s="3">
        <f t="shared" si="17"/>
        <v>5416.66666666667</v>
      </c>
      <c r="P169" s="3">
        <f>IF(M169&lt;&gt;"",$O$3*$Q$3/12,"")</f>
        <v>5416.66666666667</v>
      </c>
      <c r="Q169" s="3">
        <f t="shared" si="14"/>
        <v>0</v>
      </c>
      <c r="S169" s="2">
        <f>IF(ROW()-6&lt;=$D$3,ROW()-6,"")</f>
        <v>163</v>
      </c>
      <c r="T169" s="3">
        <f>IF(S169&lt;=$V$3,$U$3,"")</f>
        <v>1000000</v>
      </c>
      <c r="U169" s="3">
        <f>IF(S169=$V$3,SUM(V169:W169),IF(S169&lt;$V$3,0,""))</f>
        <v>0</v>
      </c>
      <c r="V169" s="3">
        <f>IF(S169=$V$3,$W$5*$W$3*$V$3/12,IF(S169&lt;$V$3,0,""))</f>
        <v>0</v>
      </c>
      <c r="W169" s="3">
        <f>IF(S169=$V$3,$W$5,IF(S169&lt;$V$3,0,""))</f>
        <v>0</v>
      </c>
    </row>
    <row r="170" spans="1:23">
      <c r="A170" s="2">
        <f>IF(ROW()-6&lt;=$D$3,ROW()-6,"")</f>
        <v>164</v>
      </c>
      <c r="B170" s="3">
        <f t="shared" si="18"/>
        <v>320833.333333337</v>
      </c>
      <c r="C170" s="3">
        <f t="shared" si="15"/>
        <v>5904.51388888891</v>
      </c>
      <c r="D170" s="3">
        <f>IF(A170="","",B170*$E$3/12)</f>
        <v>1737.84722222224</v>
      </c>
      <c r="E170" s="3">
        <f>IF(A170="","",$C$3/$D$3)</f>
        <v>4166.66666666667</v>
      </c>
      <c r="G170" s="2">
        <f>IF(ROW()-6&lt;=$D$3,ROW()-6,"")</f>
        <v>164</v>
      </c>
      <c r="H170" s="3">
        <f t="shared" si="19"/>
        <v>468392.288116295</v>
      </c>
      <c r="I170" s="3">
        <f>IF(G170="","",$I$3*(($K$3/12)*(1+$K$3/12)^$J$3)/((1+$K$3/12)^$J$3-1))</f>
        <v>7455.731355151</v>
      </c>
      <c r="J170" s="3">
        <f>IF(G170="","",H170*$K$3/12)</f>
        <v>2537.12489396327</v>
      </c>
      <c r="K170" s="3">
        <f t="shared" si="16"/>
        <v>4918.60646118773</v>
      </c>
      <c r="M170" s="2">
        <f>IF(ROW()-6&lt;=$D$3,ROW()-6,"")</f>
        <v>164</v>
      </c>
      <c r="N170" s="3">
        <f>IF(M170&lt;=$P$3,$O$3,"")</f>
        <v>1000000</v>
      </c>
      <c r="O170" s="3">
        <f t="shared" si="17"/>
        <v>5416.66666666667</v>
      </c>
      <c r="P170" s="3">
        <f>IF(M170&lt;&gt;"",$O$3*$Q$3/12,"")</f>
        <v>5416.66666666667</v>
      </c>
      <c r="Q170" s="3">
        <f t="shared" si="14"/>
        <v>0</v>
      </c>
      <c r="S170" s="2">
        <f>IF(ROW()-6&lt;=$D$3,ROW()-6,"")</f>
        <v>164</v>
      </c>
      <c r="T170" s="3">
        <f>IF(S170&lt;=$V$3,$U$3,"")</f>
        <v>1000000</v>
      </c>
      <c r="U170" s="3">
        <f>IF(S170=$V$3,SUM(V170:W170),IF(S170&lt;$V$3,0,""))</f>
        <v>0</v>
      </c>
      <c r="V170" s="3">
        <f>IF(S170=$V$3,$W$5*$W$3*$V$3/12,IF(S170&lt;$V$3,0,""))</f>
        <v>0</v>
      </c>
      <c r="W170" s="3">
        <f>IF(S170=$V$3,$W$5,IF(S170&lt;$V$3,0,""))</f>
        <v>0</v>
      </c>
    </row>
    <row r="171" spans="1:23">
      <c r="A171" s="2">
        <f>IF(ROW()-6&lt;=$D$3,ROW()-6,"")</f>
        <v>165</v>
      </c>
      <c r="B171" s="3">
        <f t="shared" si="18"/>
        <v>316666.66666667</v>
      </c>
      <c r="C171" s="3">
        <f t="shared" si="15"/>
        <v>5881.94444444446</v>
      </c>
      <c r="D171" s="3">
        <f>IF(A171="","",B171*$E$3/12)</f>
        <v>1715.2777777778</v>
      </c>
      <c r="E171" s="3">
        <f>IF(A171="","",$C$3/$D$3)</f>
        <v>4166.66666666667</v>
      </c>
      <c r="G171" s="2">
        <f>IF(ROW()-6&lt;=$D$3,ROW()-6,"")</f>
        <v>165</v>
      </c>
      <c r="H171" s="3">
        <f t="shared" si="19"/>
        <v>463473.681655108</v>
      </c>
      <c r="I171" s="3">
        <f>IF(G171="","",$I$3*(($K$3/12)*(1+$K$3/12)^$J$3)/((1+$K$3/12)^$J$3-1))</f>
        <v>7455.731355151</v>
      </c>
      <c r="J171" s="3">
        <f>IF(G171="","",H171*$K$3/12)</f>
        <v>2510.4824422985</v>
      </c>
      <c r="K171" s="3">
        <f t="shared" si="16"/>
        <v>4945.2489128525</v>
      </c>
      <c r="M171" s="2">
        <f>IF(ROW()-6&lt;=$D$3,ROW()-6,"")</f>
        <v>165</v>
      </c>
      <c r="N171" s="3">
        <f>IF(M171&lt;=$P$3,$O$3,"")</f>
        <v>1000000</v>
      </c>
      <c r="O171" s="3">
        <f t="shared" si="17"/>
        <v>5416.66666666667</v>
      </c>
      <c r="P171" s="3">
        <f>IF(M171&lt;&gt;"",$O$3*$Q$3/12,"")</f>
        <v>5416.66666666667</v>
      </c>
      <c r="Q171" s="3">
        <f t="shared" si="14"/>
        <v>0</v>
      </c>
      <c r="S171" s="2">
        <f>IF(ROW()-6&lt;=$D$3,ROW()-6,"")</f>
        <v>165</v>
      </c>
      <c r="T171" s="3">
        <f>IF(S171&lt;=$V$3,$U$3,"")</f>
        <v>1000000</v>
      </c>
      <c r="U171" s="3">
        <f>IF(S171=$V$3,SUM(V171:W171),IF(S171&lt;$V$3,0,""))</f>
        <v>0</v>
      </c>
      <c r="V171" s="3">
        <f>IF(S171=$V$3,$W$5*$W$3*$V$3/12,IF(S171&lt;$V$3,0,""))</f>
        <v>0</v>
      </c>
      <c r="W171" s="3">
        <f>IF(S171=$V$3,$W$5,IF(S171&lt;$V$3,0,""))</f>
        <v>0</v>
      </c>
    </row>
    <row r="172" spans="1:23">
      <c r="A172" s="2">
        <f>IF(ROW()-6&lt;=$D$3,ROW()-6,"")</f>
        <v>166</v>
      </c>
      <c r="B172" s="3">
        <f t="shared" si="18"/>
        <v>312500.000000003</v>
      </c>
      <c r="C172" s="3">
        <f t="shared" si="15"/>
        <v>5859.37500000002</v>
      </c>
      <c r="D172" s="3">
        <f>IF(A172="","",B172*$E$3/12)</f>
        <v>1692.70833333335</v>
      </c>
      <c r="E172" s="3">
        <f>IF(A172="","",$C$3/$D$3)</f>
        <v>4166.66666666667</v>
      </c>
      <c r="G172" s="2">
        <f>IF(ROW()-6&lt;=$D$3,ROW()-6,"")</f>
        <v>166</v>
      </c>
      <c r="H172" s="3">
        <f t="shared" si="19"/>
        <v>458528.432742255</v>
      </c>
      <c r="I172" s="3">
        <f>IF(G172="","",$I$3*(($K$3/12)*(1+$K$3/12)^$J$3)/((1+$K$3/12)^$J$3-1))</f>
        <v>7455.731355151</v>
      </c>
      <c r="J172" s="3">
        <f>IF(G172="","",H172*$K$3/12)</f>
        <v>2483.69567735388</v>
      </c>
      <c r="K172" s="3">
        <f t="shared" si="16"/>
        <v>4972.03567779712</v>
      </c>
      <c r="M172" s="2">
        <f>IF(ROW()-6&lt;=$D$3,ROW()-6,"")</f>
        <v>166</v>
      </c>
      <c r="N172" s="3">
        <f>IF(M172&lt;=$P$3,$O$3,"")</f>
        <v>1000000</v>
      </c>
      <c r="O172" s="3">
        <f t="shared" si="17"/>
        <v>5416.66666666667</v>
      </c>
      <c r="P172" s="3">
        <f>IF(M172&lt;&gt;"",$O$3*$Q$3/12,"")</f>
        <v>5416.66666666667</v>
      </c>
      <c r="Q172" s="3">
        <f t="shared" si="14"/>
        <v>0</v>
      </c>
      <c r="S172" s="2">
        <f>IF(ROW()-6&lt;=$D$3,ROW()-6,"")</f>
        <v>166</v>
      </c>
      <c r="T172" s="3">
        <f>IF(S172&lt;=$V$3,$U$3,"")</f>
        <v>1000000</v>
      </c>
      <c r="U172" s="3">
        <f>IF(S172=$V$3,SUM(V172:W172),IF(S172&lt;$V$3,0,""))</f>
        <v>0</v>
      </c>
      <c r="V172" s="3">
        <f>IF(S172=$V$3,$W$5*$W$3*$V$3/12,IF(S172&lt;$V$3,0,""))</f>
        <v>0</v>
      </c>
      <c r="W172" s="3">
        <f>IF(S172=$V$3,$W$5,IF(S172&lt;$V$3,0,""))</f>
        <v>0</v>
      </c>
    </row>
    <row r="173" spans="1:23">
      <c r="A173" s="2">
        <f>IF(ROW()-6&lt;=$D$3,ROW()-6,"")</f>
        <v>167</v>
      </c>
      <c r="B173" s="3">
        <f t="shared" si="18"/>
        <v>308333.333333337</v>
      </c>
      <c r="C173" s="3">
        <f t="shared" si="15"/>
        <v>5836.80555555557</v>
      </c>
      <c r="D173" s="3">
        <f>IF(A173="","",B173*$E$3/12)</f>
        <v>1670.13888888891</v>
      </c>
      <c r="E173" s="3">
        <f>IF(A173="","",$C$3/$D$3)</f>
        <v>4166.66666666667</v>
      </c>
      <c r="G173" s="2">
        <f>IF(ROW()-6&lt;=$D$3,ROW()-6,"")</f>
        <v>167</v>
      </c>
      <c r="H173" s="3">
        <f t="shared" si="19"/>
        <v>453556.397064458</v>
      </c>
      <c r="I173" s="3">
        <f>IF(G173="","",$I$3*(($K$3/12)*(1+$K$3/12)^$J$3)/((1+$K$3/12)^$J$3-1))</f>
        <v>7455.731355151</v>
      </c>
      <c r="J173" s="3">
        <f>IF(G173="","",H173*$K$3/12)</f>
        <v>2456.76381743248</v>
      </c>
      <c r="K173" s="3">
        <f t="shared" si="16"/>
        <v>4998.96753771852</v>
      </c>
      <c r="M173" s="2">
        <f>IF(ROW()-6&lt;=$D$3,ROW()-6,"")</f>
        <v>167</v>
      </c>
      <c r="N173" s="3">
        <f>IF(M173&lt;=$P$3,$O$3,"")</f>
        <v>1000000</v>
      </c>
      <c r="O173" s="3">
        <f t="shared" si="17"/>
        <v>5416.66666666667</v>
      </c>
      <c r="P173" s="3">
        <f>IF(M173&lt;&gt;"",$O$3*$Q$3/12,"")</f>
        <v>5416.66666666667</v>
      </c>
      <c r="Q173" s="3">
        <f t="shared" si="14"/>
        <v>0</v>
      </c>
      <c r="S173" s="2">
        <f>IF(ROW()-6&lt;=$D$3,ROW()-6,"")</f>
        <v>167</v>
      </c>
      <c r="T173" s="3">
        <f>IF(S173&lt;=$V$3,$U$3,"")</f>
        <v>1000000</v>
      </c>
      <c r="U173" s="3">
        <f>IF(S173=$V$3,SUM(V173:W173),IF(S173&lt;$V$3,0,""))</f>
        <v>0</v>
      </c>
      <c r="V173" s="3">
        <f>IF(S173=$V$3,$W$5*$W$3*$V$3/12,IF(S173&lt;$V$3,0,""))</f>
        <v>0</v>
      </c>
      <c r="W173" s="3">
        <f>IF(S173=$V$3,$W$5,IF(S173&lt;$V$3,0,""))</f>
        <v>0</v>
      </c>
    </row>
    <row r="174" spans="1:23">
      <c r="A174" s="2">
        <f>IF(ROW()-6&lt;=$D$3,ROW()-6,"")</f>
        <v>168</v>
      </c>
      <c r="B174" s="3">
        <f t="shared" si="18"/>
        <v>304166.66666667</v>
      </c>
      <c r="C174" s="3">
        <f t="shared" si="15"/>
        <v>5814.23611111113</v>
      </c>
      <c r="D174" s="3">
        <f>IF(A174="","",B174*$E$3/12)</f>
        <v>1647.56944444446</v>
      </c>
      <c r="E174" s="3">
        <f>IF(A174="","",$C$3/$D$3)</f>
        <v>4166.66666666667</v>
      </c>
      <c r="G174" s="2">
        <f>IF(ROW()-6&lt;=$D$3,ROW()-6,"")</f>
        <v>168</v>
      </c>
      <c r="H174" s="3">
        <f t="shared" si="19"/>
        <v>448557.429526739</v>
      </c>
      <c r="I174" s="3">
        <f>IF(G174="","",$I$3*(($K$3/12)*(1+$K$3/12)^$J$3)/((1+$K$3/12)^$J$3-1))</f>
        <v>7455.731355151</v>
      </c>
      <c r="J174" s="3">
        <f>IF(G174="","",H174*$K$3/12)</f>
        <v>2429.68607660317</v>
      </c>
      <c r="K174" s="3">
        <f t="shared" si="16"/>
        <v>5026.04527854783</v>
      </c>
      <c r="M174" s="2">
        <f>IF(ROW()-6&lt;=$D$3,ROW()-6,"")</f>
        <v>168</v>
      </c>
      <c r="N174" s="3">
        <f>IF(M174&lt;=$P$3,$O$3,"")</f>
        <v>1000000</v>
      </c>
      <c r="O174" s="3">
        <f t="shared" si="17"/>
        <v>5416.66666666667</v>
      </c>
      <c r="P174" s="3">
        <f>IF(M174&lt;&gt;"",$O$3*$Q$3/12,"")</f>
        <v>5416.66666666667</v>
      </c>
      <c r="Q174" s="3">
        <f t="shared" si="14"/>
        <v>0</v>
      </c>
      <c r="S174" s="2">
        <f>IF(ROW()-6&lt;=$D$3,ROW()-6,"")</f>
        <v>168</v>
      </c>
      <c r="T174" s="3">
        <f>IF(S174&lt;=$V$3,$U$3,"")</f>
        <v>1000000</v>
      </c>
      <c r="U174" s="3">
        <f>IF(S174=$V$3,SUM(V174:W174),IF(S174&lt;$V$3,0,""))</f>
        <v>0</v>
      </c>
      <c r="V174" s="3">
        <f>IF(S174=$V$3,$W$5*$W$3*$V$3/12,IF(S174&lt;$V$3,0,""))</f>
        <v>0</v>
      </c>
      <c r="W174" s="3">
        <f>IF(S174=$V$3,$W$5,IF(S174&lt;$V$3,0,""))</f>
        <v>0</v>
      </c>
    </row>
    <row r="175" spans="1:23">
      <c r="A175" s="2">
        <f>IF(ROW()-6&lt;=$D$3,ROW()-6,"")</f>
        <v>169</v>
      </c>
      <c r="B175" s="3">
        <f t="shared" si="18"/>
        <v>300000.000000003</v>
      </c>
      <c r="C175" s="3">
        <f t="shared" si="15"/>
        <v>5791.66666666669</v>
      </c>
      <c r="D175" s="3">
        <f>IF(A175="","",B175*$E$3/12)</f>
        <v>1625.00000000002</v>
      </c>
      <c r="E175" s="3">
        <f>IF(A175="","",$C$3/$D$3)</f>
        <v>4166.66666666667</v>
      </c>
      <c r="G175" s="2">
        <f>IF(ROW()-6&lt;=$D$3,ROW()-6,"")</f>
        <v>169</v>
      </c>
      <c r="H175" s="3">
        <f t="shared" si="19"/>
        <v>443531.384248192</v>
      </c>
      <c r="I175" s="3">
        <f>IF(G175="","",$I$3*(($K$3/12)*(1+$K$3/12)^$J$3)/((1+$K$3/12)^$J$3-1))</f>
        <v>7455.731355151</v>
      </c>
      <c r="J175" s="3">
        <f>IF(G175="","",H175*$K$3/12)</f>
        <v>2402.4616646777</v>
      </c>
      <c r="K175" s="3">
        <f t="shared" si="16"/>
        <v>5053.26969047329</v>
      </c>
      <c r="M175" s="2">
        <f>IF(ROW()-6&lt;=$D$3,ROW()-6,"")</f>
        <v>169</v>
      </c>
      <c r="N175" s="3">
        <f>IF(M175&lt;=$P$3,$O$3,"")</f>
        <v>1000000</v>
      </c>
      <c r="O175" s="3">
        <f t="shared" si="17"/>
        <v>5416.66666666667</v>
      </c>
      <c r="P175" s="3">
        <f>IF(M175&lt;&gt;"",$O$3*$Q$3/12,"")</f>
        <v>5416.66666666667</v>
      </c>
      <c r="Q175" s="3">
        <f t="shared" si="14"/>
        <v>0</v>
      </c>
      <c r="S175" s="2">
        <f>IF(ROW()-6&lt;=$D$3,ROW()-6,"")</f>
        <v>169</v>
      </c>
      <c r="T175" s="3">
        <f>IF(S175&lt;=$V$3,$U$3,"")</f>
        <v>1000000</v>
      </c>
      <c r="U175" s="3">
        <f>IF(S175=$V$3,SUM(V175:W175),IF(S175&lt;$V$3,0,""))</f>
        <v>0</v>
      </c>
      <c r="V175" s="3">
        <f>IF(S175=$V$3,$W$5*$W$3*$V$3/12,IF(S175&lt;$V$3,0,""))</f>
        <v>0</v>
      </c>
      <c r="W175" s="3">
        <f>IF(S175=$V$3,$W$5,IF(S175&lt;$V$3,0,""))</f>
        <v>0</v>
      </c>
    </row>
    <row r="176" spans="1:23">
      <c r="A176" s="2">
        <f>IF(ROW()-6&lt;=$D$3,ROW()-6,"")</f>
        <v>170</v>
      </c>
      <c r="B176" s="3">
        <f t="shared" si="18"/>
        <v>295833.333333337</v>
      </c>
      <c r="C176" s="3">
        <f t="shared" si="15"/>
        <v>5769.09722222224</v>
      </c>
      <c r="D176" s="3">
        <f>IF(A176="","",B176*$E$3/12)</f>
        <v>1602.43055555557</v>
      </c>
      <c r="E176" s="3">
        <f>IF(A176="","",$C$3/$D$3)</f>
        <v>4166.66666666667</v>
      </c>
      <c r="G176" s="2">
        <f>IF(ROW()-6&lt;=$D$3,ROW()-6,"")</f>
        <v>170</v>
      </c>
      <c r="H176" s="3">
        <f t="shared" si="19"/>
        <v>438478.114557718</v>
      </c>
      <c r="I176" s="3">
        <f>IF(G176="","",$I$3*(($K$3/12)*(1+$K$3/12)^$J$3)/((1+$K$3/12)^$J$3-1))</f>
        <v>7455.731355151</v>
      </c>
      <c r="J176" s="3">
        <f>IF(G176="","",H176*$K$3/12)</f>
        <v>2375.08978718764</v>
      </c>
      <c r="K176" s="3">
        <f t="shared" si="16"/>
        <v>5080.64156796336</v>
      </c>
      <c r="M176" s="2">
        <f>IF(ROW()-6&lt;=$D$3,ROW()-6,"")</f>
        <v>170</v>
      </c>
      <c r="N176" s="3">
        <f>IF(M176&lt;=$P$3,$O$3,"")</f>
        <v>1000000</v>
      </c>
      <c r="O176" s="3">
        <f t="shared" si="17"/>
        <v>5416.66666666667</v>
      </c>
      <c r="P176" s="3">
        <f>IF(M176&lt;&gt;"",$O$3*$Q$3/12,"")</f>
        <v>5416.66666666667</v>
      </c>
      <c r="Q176" s="3">
        <f t="shared" si="14"/>
        <v>0</v>
      </c>
      <c r="S176" s="2">
        <f>IF(ROW()-6&lt;=$D$3,ROW()-6,"")</f>
        <v>170</v>
      </c>
      <c r="T176" s="3">
        <f>IF(S176&lt;=$V$3,$U$3,"")</f>
        <v>1000000</v>
      </c>
      <c r="U176" s="3">
        <f>IF(S176=$V$3,SUM(V176:W176),IF(S176&lt;$V$3,0,""))</f>
        <v>0</v>
      </c>
      <c r="V176" s="3">
        <f>IF(S176=$V$3,$W$5*$W$3*$V$3/12,IF(S176&lt;$V$3,0,""))</f>
        <v>0</v>
      </c>
      <c r="W176" s="3">
        <f>IF(S176=$V$3,$W$5,IF(S176&lt;$V$3,0,""))</f>
        <v>0</v>
      </c>
    </row>
    <row r="177" spans="1:23">
      <c r="A177" s="2">
        <f>IF(ROW()-6&lt;=$D$3,ROW()-6,"")</f>
        <v>171</v>
      </c>
      <c r="B177" s="3">
        <f t="shared" si="18"/>
        <v>291666.66666667</v>
      </c>
      <c r="C177" s="3">
        <f t="shared" si="15"/>
        <v>5746.5277777778</v>
      </c>
      <c r="D177" s="3">
        <f>IF(A177="","",B177*$E$3/12)</f>
        <v>1579.86111111113</v>
      </c>
      <c r="E177" s="3">
        <f>IF(A177="","",$C$3/$D$3)</f>
        <v>4166.66666666667</v>
      </c>
      <c r="G177" s="2">
        <f>IF(ROW()-6&lt;=$D$3,ROW()-6,"")</f>
        <v>171</v>
      </c>
      <c r="H177" s="3">
        <f t="shared" si="19"/>
        <v>433397.472989755</v>
      </c>
      <c r="I177" s="3">
        <f>IF(G177="","",$I$3*(($K$3/12)*(1+$K$3/12)^$J$3)/((1+$K$3/12)^$J$3-1))</f>
        <v>7455.731355151</v>
      </c>
      <c r="J177" s="3">
        <f>IF(G177="","",H177*$K$3/12)</f>
        <v>2347.56964536117</v>
      </c>
      <c r="K177" s="3">
        <f t="shared" si="16"/>
        <v>5108.16170978983</v>
      </c>
      <c r="M177" s="2">
        <f>IF(ROW()-6&lt;=$D$3,ROW()-6,"")</f>
        <v>171</v>
      </c>
      <c r="N177" s="3">
        <f>IF(M177&lt;=$P$3,$O$3,"")</f>
        <v>1000000</v>
      </c>
      <c r="O177" s="3">
        <f t="shared" si="17"/>
        <v>5416.66666666667</v>
      </c>
      <c r="P177" s="3">
        <f>IF(M177&lt;&gt;"",$O$3*$Q$3/12,"")</f>
        <v>5416.66666666667</v>
      </c>
      <c r="Q177" s="3">
        <f t="shared" si="14"/>
        <v>0</v>
      </c>
      <c r="S177" s="2">
        <f>IF(ROW()-6&lt;=$D$3,ROW()-6,"")</f>
        <v>171</v>
      </c>
      <c r="T177" s="3">
        <f>IF(S177&lt;=$V$3,$U$3,"")</f>
        <v>1000000</v>
      </c>
      <c r="U177" s="3">
        <f>IF(S177=$V$3,SUM(V177:W177),IF(S177&lt;$V$3,0,""))</f>
        <v>0</v>
      </c>
      <c r="V177" s="3">
        <f>IF(S177=$V$3,$W$5*$W$3*$V$3/12,IF(S177&lt;$V$3,0,""))</f>
        <v>0</v>
      </c>
      <c r="W177" s="3">
        <f>IF(S177=$V$3,$W$5,IF(S177&lt;$V$3,0,""))</f>
        <v>0</v>
      </c>
    </row>
    <row r="178" spans="1:23">
      <c r="A178" s="2">
        <f>IF(ROW()-6&lt;=$D$3,ROW()-6,"")</f>
        <v>172</v>
      </c>
      <c r="B178" s="3">
        <f t="shared" si="18"/>
        <v>287500.000000003</v>
      </c>
      <c r="C178" s="3">
        <f t="shared" si="15"/>
        <v>5723.95833333335</v>
      </c>
      <c r="D178" s="3">
        <f>IF(A178="","",B178*$E$3/12)</f>
        <v>1557.29166666668</v>
      </c>
      <c r="E178" s="3">
        <f>IF(A178="","",$C$3/$D$3)</f>
        <v>4166.66666666667</v>
      </c>
      <c r="G178" s="2">
        <f>IF(ROW()-6&lt;=$D$3,ROW()-6,"")</f>
        <v>172</v>
      </c>
      <c r="H178" s="3">
        <f t="shared" si="19"/>
        <v>428289.311279965</v>
      </c>
      <c r="I178" s="3">
        <f>IF(G178="","",$I$3*(($K$3/12)*(1+$K$3/12)^$J$3)/((1+$K$3/12)^$J$3-1))</f>
        <v>7455.731355151</v>
      </c>
      <c r="J178" s="3">
        <f>IF(G178="","",H178*$K$3/12)</f>
        <v>2319.90043609981</v>
      </c>
      <c r="K178" s="3">
        <f t="shared" si="16"/>
        <v>5135.83091905119</v>
      </c>
      <c r="M178" s="2">
        <f>IF(ROW()-6&lt;=$D$3,ROW()-6,"")</f>
        <v>172</v>
      </c>
      <c r="N178" s="3">
        <f>IF(M178&lt;=$P$3,$O$3,"")</f>
        <v>1000000</v>
      </c>
      <c r="O178" s="3">
        <f t="shared" si="17"/>
        <v>5416.66666666667</v>
      </c>
      <c r="P178" s="3">
        <f>IF(M178&lt;&gt;"",$O$3*$Q$3/12,"")</f>
        <v>5416.66666666667</v>
      </c>
      <c r="Q178" s="3">
        <f t="shared" si="14"/>
        <v>0</v>
      </c>
      <c r="S178" s="2">
        <f>IF(ROW()-6&lt;=$D$3,ROW()-6,"")</f>
        <v>172</v>
      </c>
      <c r="T178" s="3">
        <f>IF(S178&lt;=$V$3,$U$3,"")</f>
        <v>1000000</v>
      </c>
      <c r="U178" s="3">
        <f>IF(S178=$V$3,SUM(V178:W178),IF(S178&lt;$V$3,0,""))</f>
        <v>0</v>
      </c>
      <c r="V178" s="3">
        <f>IF(S178=$V$3,$W$5*$W$3*$V$3/12,IF(S178&lt;$V$3,0,""))</f>
        <v>0</v>
      </c>
      <c r="W178" s="3">
        <f>IF(S178=$V$3,$W$5,IF(S178&lt;$V$3,0,""))</f>
        <v>0</v>
      </c>
    </row>
    <row r="179" spans="1:23">
      <c r="A179" s="2">
        <f>IF(ROW()-6&lt;=$D$3,ROW()-6,"")</f>
        <v>173</v>
      </c>
      <c r="B179" s="3">
        <f t="shared" si="18"/>
        <v>283333.333333337</v>
      </c>
      <c r="C179" s="3">
        <f t="shared" si="15"/>
        <v>5701.38888888891</v>
      </c>
      <c r="D179" s="3">
        <f>IF(A179="","",B179*$E$3/12)</f>
        <v>1534.72222222224</v>
      </c>
      <c r="E179" s="3">
        <f>IF(A179="","",$C$3/$D$3)</f>
        <v>4166.66666666667</v>
      </c>
      <c r="G179" s="2">
        <f>IF(ROW()-6&lt;=$D$3,ROW()-6,"")</f>
        <v>173</v>
      </c>
      <c r="H179" s="3">
        <f t="shared" si="19"/>
        <v>423153.480360914</v>
      </c>
      <c r="I179" s="3">
        <f>IF(G179="","",$I$3*(($K$3/12)*(1+$K$3/12)^$J$3)/((1+$K$3/12)^$J$3-1))</f>
        <v>7455.731355151</v>
      </c>
      <c r="J179" s="3">
        <f>IF(G179="","",H179*$K$3/12)</f>
        <v>2292.08135195495</v>
      </c>
      <c r="K179" s="3">
        <f t="shared" si="16"/>
        <v>5163.65000319605</v>
      </c>
      <c r="M179" s="2">
        <f>IF(ROW()-6&lt;=$D$3,ROW()-6,"")</f>
        <v>173</v>
      </c>
      <c r="N179" s="3">
        <f>IF(M179&lt;=$P$3,$O$3,"")</f>
        <v>1000000</v>
      </c>
      <c r="O179" s="3">
        <f t="shared" si="17"/>
        <v>5416.66666666667</v>
      </c>
      <c r="P179" s="3">
        <f>IF(M179&lt;&gt;"",$O$3*$Q$3/12,"")</f>
        <v>5416.66666666667</v>
      </c>
      <c r="Q179" s="3">
        <f t="shared" si="14"/>
        <v>0</v>
      </c>
      <c r="S179" s="2">
        <f>IF(ROW()-6&lt;=$D$3,ROW()-6,"")</f>
        <v>173</v>
      </c>
      <c r="T179" s="3">
        <f>IF(S179&lt;=$V$3,$U$3,"")</f>
        <v>1000000</v>
      </c>
      <c r="U179" s="3">
        <f>IF(S179=$V$3,SUM(V179:W179),IF(S179&lt;$V$3,0,""))</f>
        <v>0</v>
      </c>
      <c r="V179" s="3">
        <f>IF(S179=$V$3,$W$5*$W$3*$V$3/12,IF(S179&lt;$V$3,0,""))</f>
        <v>0</v>
      </c>
      <c r="W179" s="3">
        <f>IF(S179=$V$3,$W$5,IF(S179&lt;$V$3,0,""))</f>
        <v>0</v>
      </c>
    </row>
    <row r="180" spans="1:23">
      <c r="A180" s="2">
        <f>IF(ROW()-6&lt;=$D$3,ROW()-6,"")</f>
        <v>174</v>
      </c>
      <c r="B180" s="3">
        <f t="shared" si="18"/>
        <v>279166.66666667</v>
      </c>
      <c r="C180" s="3">
        <f t="shared" si="15"/>
        <v>5678.81944444446</v>
      </c>
      <c r="D180" s="3">
        <f>IF(A180="","",B180*$E$3/12)</f>
        <v>1512.1527777778</v>
      </c>
      <c r="E180" s="3">
        <f>IF(A180="","",$C$3/$D$3)</f>
        <v>4166.66666666667</v>
      </c>
      <c r="G180" s="2">
        <f>IF(ROW()-6&lt;=$D$3,ROW()-6,"")</f>
        <v>174</v>
      </c>
      <c r="H180" s="3">
        <f t="shared" si="19"/>
        <v>417989.830357718</v>
      </c>
      <c r="I180" s="3">
        <f>IF(G180="","",$I$3*(($K$3/12)*(1+$K$3/12)^$J$3)/((1+$K$3/12)^$J$3-1))</f>
        <v>7455.731355151</v>
      </c>
      <c r="J180" s="3">
        <f>IF(G180="","",H180*$K$3/12)</f>
        <v>2264.11158110431</v>
      </c>
      <c r="K180" s="3">
        <f t="shared" si="16"/>
        <v>5191.61977404669</v>
      </c>
      <c r="M180" s="2">
        <f>IF(ROW()-6&lt;=$D$3,ROW()-6,"")</f>
        <v>174</v>
      </c>
      <c r="N180" s="3">
        <f>IF(M180&lt;=$P$3,$O$3,"")</f>
        <v>1000000</v>
      </c>
      <c r="O180" s="3">
        <f t="shared" si="17"/>
        <v>5416.66666666667</v>
      </c>
      <c r="P180" s="3">
        <f>IF(M180&lt;&gt;"",$O$3*$Q$3/12,"")</f>
        <v>5416.66666666667</v>
      </c>
      <c r="Q180" s="3">
        <f t="shared" si="14"/>
        <v>0</v>
      </c>
      <c r="S180" s="2">
        <f>IF(ROW()-6&lt;=$D$3,ROW()-6,"")</f>
        <v>174</v>
      </c>
      <c r="T180" s="3">
        <f>IF(S180&lt;=$V$3,$U$3,"")</f>
        <v>1000000</v>
      </c>
      <c r="U180" s="3">
        <f>IF(S180=$V$3,SUM(V180:W180),IF(S180&lt;$V$3,0,""))</f>
        <v>0</v>
      </c>
      <c r="V180" s="3">
        <f>IF(S180=$V$3,$W$5*$W$3*$V$3/12,IF(S180&lt;$V$3,0,""))</f>
        <v>0</v>
      </c>
      <c r="W180" s="3">
        <f>IF(S180=$V$3,$W$5,IF(S180&lt;$V$3,0,""))</f>
        <v>0</v>
      </c>
    </row>
    <row r="181" spans="1:23">
      <c r="A181" s="2">
        <f>IF(ROW()-6&lt;=$D$3,ROW()-6,"")</f>
        <v>175</v>
      </c>
      <c r="B181" s="3">
        <f t="shared" si="18"/>
        <v>275000.000000003</v>
      </c>
      <c r="C181" s="3">
        <f t="shared" si="15"/>
        <v>5656.25000000002</v>
      </c>
      <c r="D181" s="3">
        <f>IF(A181="","",B181*$E$3/12)</f>
        <v>1489.58333333335</v>
      </c>
      <c r="E181" s="3">
        <f>IF(A181="","",$C$3/$D$3)</f>
        <v>4166.66666666667</v>
      </c>
      <c r="G181" s="2">
        <f>IF(ROW()-6&lt;=$D$3,ROW()-6,"")</f>
        <v>175</v>
      </c>
      <c r="H181" s="3">
        <f t="shared" si="19"/>
        <v>412798.210583671</v>
      </c>
      <c r="I181" s="3">
        <f>IF(G181="","",$I$3*(($K$3/12)*(1+$K$3/12)^$J$3)/((1+$K$3/12)^$J$3-1))</f>
        <v>7455.731355151</v>
      </c>
      <c r="J181" s="3">
        <f>IF(G181="","",H181*$K$3/12)</f>
        <v>2235.99030732822</v>
      </c>
      <c r="K181" s="3">
        <f t="shared" si="16"/>
        <v>5219.74104782278</v>
      </c>
      <c r="M181" s="2">
        <f>IF(ROW()-6&lt;=$D$3,ROW()-6,"")</f>
        <v>175</v>
      </c>
      <c r="N181" s="3">
        <f>IF(M181&lt;=$P$3,$O$3,"")</f>
        <v>1000000</v>
      </c>
      <c r="O181" s="3">
        <f t="shared" si="17"/>
        <v>5416.66666666667</v>
      </c>
      <c r="P181" s="3">
        <f>IF(M181&lt;&gt;"",$O$3*$Q$3/12,"")</f>
        <v>5416.66666666667</v>
      </c>
      <c r="Q181" s="3">
        <f t="shared" si="14"/>
        <v>0</v>
      </c>
      <c r="S181" s="2">
        <f>IF(ROW()-6&lt;=$D$3,ROW()-6,"")</f>
        <v>175</v>
      </c>
      <c r="T181" s="3">
        <f>IF(S181&lt;=$V$3,$U$3,"")</f>
        <v>1000000</v>
      </c>
      <c r="U181" s="3">
        <f>IF(S181=$V$3,SUM(V181:W181),IF(S181&lt;$V$3,0,""))</f>
        <v>0</v>
      </c>
      <c r="V181" s="3">
        <f>IF(S181=$V$3,$W$5*$W$3*$V$3/12,IF(S181&lt;$V$3,0,""))</f>
        <v>0</v>
      </c>
      <c r="W181" s="3">
        <f>IF(S181=$V$3,$W$5,IF(S181&lt;$V$3,0,""))</f>
        <v>0</v>
      </c>
    </row>
    <row r="182" spans="1:23">
      <c r="A182" s="2">
        <f>IF(ROW()-6&lt;=$D$3,ROW()-6,"")</f>
        <v>176</v>
      </c>
      <c r="B182" s="3">
        <f t="shared" si="18"/>
        <v>270833.333333337</v>
      </c>
      <c r="C182" s="3">
        <f t="shared" si="15"/>
        <v>5633.68055555557</v>
      </c>
      <c r="D182" s="3">
        <f>IF(A182="","",B182*$E$3/12)</f>
        <v>1467.01388888891</v>
      </c>
      <c r="E182" s="3">
        <f>IF(A182="","",$C$3/$D$3)</f>
        <v>4166.66666666667</v>
      </c>
      <c r="G182" s="2">
        <f>IF(ROW()-6&lt;=$D$3,ROW()-6,"")</f>
        <v>176</v>
      </c>
      <c r="H182" s="3">
        <f t="shared" si="19"/>
        <v>407578.469535848</v>
      </c>
      <c r="I182" s="3">
        <f>IF(G182="","",$I$3*(($K$3/12)*(1+$K$3/12)^$J$3)/((1+$K$3/12)^$J$3-1))</f>
        <v>7455.731355151</v>
      </c>
      <c r="J182" s="3">
        <f>IF(G182="","",H182*$K$3/12)</f>
        <v>2207.71670998585</v>
      </c>
      <c r="K182" s="3">
        <f t="shared" si="16"/>
        <v>5248.01464516515</v>
      </c>
      <c r="M182" s="2">
        <f>IF(ROW()-6&lt;=$D$3,ROW()-6,"")</f>
        <v>176</v>
      </c>
      <c r="N182" s="3">
        <f>IF(M182&lt;=$P$3,$O$3,"")</f>
        <v>1000000</v>
      </c>
      <c r="O182" s="3">
        <f t="shared" si="17"/>
        <v>5416.66666666667</v>
      </c>
      <c r="P182" s="3">
        <f>IF(M182&lt;&gt;"",$O$3*$Q$3/12,"")</f>
        <v>5416.66666666667</v>
      </c>
      <c r="Q182" s="3">
        <f t="shared" si="14"/>
        <v>0</v>
      </c>
      <c r="S182" s="2">
        <f>IF(ROW()-6&lt;=$D$3,ROW()-6,"")</f>
        <v>176</v>
      </c>
      <c r="T182" s="3">
        <f>IF(S182&lt;=$V$3,$U$3,"")</f>
        <v>1000000</v>
      </c>
      <c r="U182" s="3">
        <f>IF(S182=$V$3,SUM(V182:W182),IF(S182&lt;$V$3,0,""))</f>
        <v>0</v>
      </c>
      <c r="V182" s="3">
        <f>IF(S182=$V$3,$W$5*$W$3*$V$3/12,IF(S182&lt;$V$3,0,""))</f>
        <v>0</v>
      </c>
      <c r="W182" s="3">
        <f>IF(S182=$V$3,$W$5,IF(S182&lt;$V$3,0,""))</f>
        <v>0</v>
      </c>
    </row>
    <row r="183" spans="1:23">
      <c r="A183" s="2">
        <f>IF(ROW()-6&lt;=$D$3,ROW()-6,"")</f>
        <v>177</v>
      </c>
      <c r="B183" s="3">
        <f t="shared" si="18"/>
        <v>266666.66666667</v>
      </c>
      <c r="C183" s="3">
        <f t="shared" si="15"/>
        <v>5611.11111111113</v>
      </c>
      <c r="D183" s="3">
        <f>IF(A183="","",B183*$E$3/12)</f>
        <v>1444.44444444446</v>
      </c>
      <c r="E183" s="3">
        <f>IF(A183="","",$C$3/$D$3)</f>
        <v>4166.66666666667</v>
      </c>
      <c r="G183" s="2">
        <f>IF(ROW()-6&lt;=$D$3,ROW()-6,"")</f>
        <v>177</v>
      </c>
      <c r="H183" s="3">
        <f t="shared" si="19"/>
        <v>402330.454890683</v>
      </c>
      <c r="I183" s="3">
        <f>IF(G183="","",$I$3*(($K$3/12)*(1+$K$3/12)^$J$3)/((1+$K$3/12)^$J$3-1))</f>
        <v>7455.731355151</v>
      </c>
      <c r="J183" s="3">
        <f>IF(G183="","",H183*$K$3/12)</f>
        <v>2179.2899639912</v>
      </c>
      <c r="K183" s="3">
        <f t="shared" si="16"/>
        <v>5276.4413911598</v>
      </c>
      <c r="M183" s="2">
        <f>IF(ROW()-6&lt;=$D$3,ROW()-6,"")</f>
        <v>177</v>
      </c>
      <c r="N183" s="3">
        <f>IF(M183&lt;=$P$3,$O$3,"")</f>
        <v>1000000</v>
      </c>
      <c r="O183" s="3">
        <f t="shared" si="17"/>
        <v>5416.66666666667</v>
      </c>
      <c r="P183" s="3">
        <f>IF(M183&lt;&gt;"",$O$3*$Q$3/12,"")</f>
        <v>5416.66666666667</v>
      </c>
      <c r="Q183" s="3">
        <f t="shared" si="14"/>
        <v>0</v>
      </c>
      <c r="S183" s="2">
        <f>IF(ROW()-6&lt;=$D$3,ROW()-6,"")</f>
        <v>177</v>
      </c>
      <c r="T183" s="3">
        <f>IF(S183&lt;=$V$3,$U$3,"")</f>
        <v>1000000</v>
      </c>
      <c r="U183" s="3">
        <f>IF(S183=$V$3,SUM(V183:W183),IF(S183&lt;$V$3,0,""))</f>
        <v>0</v>
      </c>
      <c r="V183" s="3">
        <f>IF(S183=$V$3,$W$5*$W$3*$V$3/12,IF(S183&lt;$V$3,0,""))</f>
        <v>0</v>
      </c>
      <c r="W183" s="3">
        <f>IF(S183=$V$3,$W$5,IF(S183&lt;$V$3,0,""))</f>
        <v>0</v>
      </c>
    </row>
    <row r="184" spans="1:23">
      <c r="A184" s="2">
        <f>IF(ROW()-6&lt;=$D$3,ROW()-6,"")</f>
        <v>178</v>
      </c>
      <c r="B184" s="3">
        <f t="shared" si="18"/>
        <v>262500.000000003</v>
      </c>
      <c r="C184" s="3">
        <f t="shared" si="15"/>
        <v>5588.54166666668</v>
      </c>
      <c r="D184" s="3">
        <f>IF(A184="","",B184*$E$3/12)</f>
        <v>1421.87500000002</v>
      </c>
      <c r="E184" s="3">
        <f>IF(A184="","",$C$3/$D$3)</f>
        <v>4166.66666666667</v>
      </c>
      <c r="G184" s="2">
        <f>IF(ROW()-6&lt;=$D$3,ROW()-6,"")</f>
        <v>178</v>
      </c>
      <c r="H184" s="3">
        <f t="shared" si="19"/>
        <v>397054.013499524</v>
      </c>
      <c r="I184" s="3">
        <f>IF(G184="","",$I$3*(($K$3/12)*(1+$K$3/12)^$J$3)/((1+$K$3/12)^$J$3-1))</f>
        <v>7455.731355151</v>
      </c>
      <c r="J184" s="3">
        <f>IF(G184="","",H184*$K$3/12)</f>
        <v>2150.70923978909</v>
      </c>
      <c r="K184" s="3">
        <f t="shared" si="16"/>
        <v>5305.02211536191</v>
      </c>
      <c r="M184" s="2">
        <f>IF(ROW()-6&lt;=$D$3,ROW()-6,"")</f>
        <v>178</v>
      </c>
      <c r="N184" s="3">
        <f>IF(M184&lt;=$P$3,$O$3,"")</f>
        <v>1000000</v>
      </c>
      <c r="O184" s="3">
        <f t="shared" si="17"/>
        <v>5416.66666666667</v>
      </c>
      <c r="P184" s="3">
        <f>IF(M184&lt;&gt;"",$O$3*$Q$3/12,"")</f>
        <v>5416.66666666667</v>
      </c>
      <c r="Q184" s="3">
        <f t="shared" si="14"/>
        <v>0</v>
      </c>
      <c r="S184" s="2">
        <f>IF(ROW()-6&lt;=$D$3,ROW()-6,"")</f>
        <v>178</v>
      </c>
      <c r="T184" s="3">
        <f>IF(S184&lt;=$V$3,$U$3,"")</f>
        <v>1000000</v>
      </c>
      <c r="U184" s="3">
        <f>IF(S184=$V$3,SUM(V184:W184),IF(S184&lt;$V$3,0,""))</f>
        <v>0</v>
      </c>
      <c r="V184" s="3">
        <f>IF(S184=$V$3,$W$5*$W$3*$V$3/12,IF(S184&lt;$V$3,0,""))</f>
        <v>0</v>
      </c>
      <c r="W184" s="3">
        <f>IF(S184=$V$3,$W$5,IF(S184&lt;$V$3,0,""))</f>
        <v>0</v>
      </c>
    </row>
    <row r="185" spans="1:23">
      <c r="A185" s="2">
        <f>IF(ROW()-6&lt;=$D$3,ROW()-6,"")</f>
        <v>179</v>
      </c>
      <c r="B185" s="3">
        <f t="shared" si="18"/>
        <v>258333.333333337</v>
      </c>
      <c r="C185" s="3">
        <f t="shared" si="15"/>
        <v>5565.97222222224</v>
      </c>
      <c r="D185" s="3">
        <f>IF(A185="","",B185*$E$3/12)</f>
        <v>1399.30555555557</v>
      </c>
      <c r="E185" s="3">
        <f>IF(A185="","",$C$3/$D$3)</f>
        <v>4166.66666666667</v>
      </c>
      <c r="G185" s="2">
        <f>IF(ROW()-6&lt;=$D$3,ROW()-6,"")</f>
        <v>179</v>
      </c>
      <c r="H185" s="3">
        <f t="shared" si="19"/>
        <v>391748.991384162</v>
      </c>
      <c r="I185" s="3">
        <f>IF(G185="","",$I$3*(($K$3/12)*(1+$K$3/12)^$J$3)/((1+$K$3/12)^$J$3-1))</f>
        <v>7455.731355151</v>
      </c>
      <c r="J185" s="3">
        <f>IF(G185="","",H185*$K$3/12)</f>
        <v>2121.97370333088</v>
      </c>
      <c r="K185" s="3">
        <f t="shared" si="16"/>
        <v>5333.75765182012</v>
      </c>
      <c r="M185" s="2">
        <f>IF(ROW()-6&lt;=$D$3,ROW()-6,"")</f>
        <v>179</v>
      </c>
      <c r="N185" s="3">
        <f>IF(M185&lt;=$P$3,$O$3,"")</f>
        <v>1000000</v>
      </c>
      <c r="O185" s="3">
        <f t="shared" si="17"/>
        <v>5416.66666666667</v>
      </c>
      <c r="P185" s="3">
        <f>IF(M185&lt;&gt;"",$O$3*$Q$3/12,"")</f>
        <v>5416.66666666667</v>
      </c>
      <c r="Q185" s="3">
        <f t="shared" si="14"/>
        <v>0</v>
      </c>
      <c r="S185" s="2">
        <f>IF(ROW()-6&lt;=$D$3,ROW()-6,"")</f>
        <v>179</v>
      </c>
      <c r="T185" s="3">
        <f>IF(S185&lt;=$V$3,$U$3,"")</f>
        <v>1000000</v>
      </c>
      <c r="U185" s="3">
        <f>IF(S185=$V$3,SUM(V185:W185),IF(S185&lt;$V$3,0,""))</f>
        <v>0</v>
      </c>
      <c r="V185" s="3">
        <f>IF(S185=$V$3,$W$5*$W$3*$V$3/12,IF(S185&lt;$V$3,0,""))</f>
        <v>0</v>
      </c>
      <c r="W185" s="3">
        <f>IF(S185=$V$3,$W$5,IF(S185&lt;$V$3,0,""))</f>
        <v>0</v>
      </c>
    </row>
    <row r="186" spans="1:23">
      <c r="A186" s="2">
        <f>IF(ROW()-6&lt;=$D$3,ROW()-6,"")</f>
        <v>180</v>
      </c>
      <c r="B186" s="3">
        <f t="shared" si="18"/>
        <v>254166.66666667</v>
      </c>
      <c r="C186" s="3">
        <f t="shared" si="15"/>
        <v>5543.4027777778</v>
      </c>
      <c r="D186" s="3">
        <f>IF(A186="","",B186*$E$3/12)</f>
        <v>1376.73611111113</v>
      </c>
      <c r="E186" s="3">
        <f>IF(A186="","",$C$3/$D$3)</f>
        <v>4166.66666666667</v>
      </c>
      <c r="G186" s="2">
        <f>IF(ROW()-6&lt;=$D$3,ROW()-6,"")</f>
        <v>180</v>
      </c>
      <c r="H186" s="3">
        <f t="shared" si="19"/>
        <v>386415.233732341</v>
      </c>
      <c r="I186" s="3">
        <f>IF(G186="","",$I$3*(($K$3/12)*(1+$K$3/12)^$J$3)/((1+$K$3/12)^$J$3-1))</f>
        <v>7455.731355151</v>
      </c>
      <c r="J186" s="3">
        <f>IF(G186="","",H186*$K$3/12)</f>
        <v>2093.08251605018</v>
      </c>
      <c r="K186" s="3">
        <f t="shared" si="16"/>
        <v>5362.64883910082</v>
      </c>
      <c r="M186" s="2">
        <f>IF(ROW()-6&lt;=$D$3,ROW()-6,"")</f>
        <v>180</v>
      </c>
      <c r="N186" s="3">
        <f>IF(M186&lt;=$P$3,$O$3,"")</f>
        <v>1000000</v>
      </c>
      <c r="O186" s="3">
        <f t="shared" si="17"/>
        <v>5416.66666666667</v>
      </c>
      <c r="P186" s="3">
        <f>IF(M186&lt;&gt;"",$O$3*$Q$3/12,"")</f>
        <v>5416.66666666667</v>
      </c>
      <c r="Q186" s="3">
        <f t="shared" si="14"/>
        <v>0</v>
      </c>
      <c r="S186" s="2">
        <f>IF(ROW()-6&lt;=$D$3,ROW()-6,"")</f>
        <v>180</v>
      </c>
      <c r="T186" s="3">
        <f>IF(S186&lt;=$V$3,$U$3,"")</f>
        <v>1000000</v>
      </c>
      <c r="U186" s="3">
        <f>IF(S186=$V$3,SUM(V186:W186),IF(S186&lt;$V$3,0,""))</f>
        <v>0</v>
      </c>
      <c r="V186" s="3">
        <f>IF(S186=$V$3,$W$5*$W$3*$V$3/12,IF(S186&lt;$V$3,0,""))</f>
        <v>0</v>
      </c>
      <c r="W186" s="3">
        <f>IF(S186=$V$3,$W$5,IF(S186&lt;$V$3,0,""))</f>
        <v>0</v>
      </c>
    </row>
    <row r="187" spans="1:23">
      <c r="A187" s="2">
        <f>IF(ROW()-6&lt;=$D$3,ROW()-6,"")</f>
        <v>181</v>
      </c>
      <c r="B187" s="3">
        <f t="shared" si="18"/>
        <v>250000.000000003</v>
      </c>
      <c r="C187" s="3">
        <f t="shared" si="15"/>
        <v>5520.83333333335</v>
      </c>
      <c r="D187" s="3">
        <f>IF(A187="","",B187*$E$3/12)</f>
        <v>1354.16666666668</v>
      </c>
      <c r="E187" s="3">
        <f>IF(A187="","",$C$3/$D$3)</f>
        <v>4166.66666666667</v>
      </c>
      <c r="G187" s="2">
        <f>IF(ROW()-6&lt;=$D$3,ROW()-6,"")</f>
        <v>181</v>
      </c>
      <c r="H187" s="3">
        <f t="shared" si="19"/>
        <v>381052.584893241</v>
      </c>
      <c r="I187" s="3">
        <f>IF(G187="","",$I$3*(($K$3/12)*(1+$K$3/12)^$J$3)/((1+$K$3/12)^$J$3-1))</f>
        <v>7455.731355151</v>
      </c>
      <c r="J187" s="3">
        <f>IF(G187="","",H187*$K$3/12)</f>
        <v>2064.03483483839</v>
      </c>
      <c r="K187" s="3">
        <f t="shared" si="16"/>
        <v>5391.69652031261</v>
      </c>
      <c r="M187" s="2">
        <f>IF(ROW()-6&lt;=$D$3,ROW()-6,"")</f>
        <v>181</v>
      </c>
      <c r="N187" s="3">
        <f>IF(M187&lt;=$P$3,$O$3,"")</f>
        <v>1000000</v>
      </c>
      <c r="O187" s="3">
        <f t="shared" si="17"/>
        <v>5416.66666666667</v>
      </c>
      <c r="P187" s="3">
        <f>IF(M187&lt;&gt;"",$O$3*$Q$3/12,"")</f>
        <v>5416.66666666667</v>
      </c>
      <c r="Q187" s="3">
        <f t="shared" si="14"/>
        <v>0</v>
      </c>
      <c r="S187" s="2">
        <f>IF(ROW()-6&lt;=$D$3,ROW()-6,"")</f>
        <v>181</v>
      </c>
      <c r="T187" s="3">
        <f>IF(S187&lt;=$V$3,$U$3,"")</f>
        <v>1000000</v>
      </c>
      <c r="U187" s="3">
        <f>IF(S187=$V$3,SUM(V187:W187),IF(S187&lt;$V$3,0,""))</f>
        <v>0</v>
      </c>
      <c r="V187" s="3">
        <f>IF(S187=$V$3,$W$5*$W$3*$V$3/12,IF(S187&lt;$V$3,0,""))</f>
        <v>0</v>
      </c>
      <c r="W187" s="3">
        <f>IF(S187=$V$3,$W$5,IF(S187&lt;$V$3,0,""))</f>
        <v>0</v>
      </c>
    </row>
    <row r="188" spans="1:23">
      <c r="A188" s="2">
        <f>IF(ROW()-6&lt;=$D$3,ROW()-6,"")</f>
        <v>182</v>
      </c>
      <c r="B188" s="3">
        <f t="shared" si="18"/>
        <v>245833.333333337</v>
      </c>
      <c r="C188" s="3">
        <f t="shared" si="15"/>
        <v>5498.26388888891</v>
      </c>
      <c r="D188" s="3">
        <f>IF(A188="","",B188*$E$3/12)</f>
        <v>1331.59722222224</v>
      </c>
      <c r="E188" s="3">
        <f>IF(A188="","",$C$3/$D$3)</f>
        <v>4166.66666666667</v>
      </c>
      <c r="G188" s="2">
        <f>IF(ROW()-6&lt;=$D$3,ROW()-6,"")</f>
        <v>182</v>
      </c>
      <c r="H188" s="3">
        <f t="shared" si="19"/>
        <v>375660.888372928</v>
      </c>
      <c r="I188" s="3">
        <f>IF(G188="","",$I$3*(($K$3/12)*(1+$K$3/12)^$J$3)/((1+$K$3/12)^$J$3-1))</f>
        <v>7455.731355151</v>
      </c>
      <c r="J188" s="3">
        <f>IF(G188="","",H188*$K$3/12)</f>
        <v>2034.82981202003</v>
      </c>
      <c r="K188" s="3">
        <f t="shared" si="16"/>
        <v>5420.90154313097</v>
      </c>
      <c r="M188" s="2">
        <f>IF(ROW()-6&lt;=$D$3,ROW()-6,"")</f>
        <v>182</v>
      </c>
      <c r="N188" s="3">
        <f>IF(M188&lt;=$P$3,$O$3,"")</f>
        <v>1000000</v>
      </c>
      <c r="O188" s="3">
        <f t="shared" si="17"/>
        <v>5416.66666666667</v>
      </c>
      <c r="P188" s="3">
        <f>IF(M188&lt;&gt;"",$O$3*$Q$3/12,"")</f>
        <v>5416.66666666667</v>
      </c>
      <c r="Q188" s="3">
        <f t="shared" si="14"/>
        <v>0</v>
      </c>
      <c r="S188" s="2">
        <f>IF(ROW()-6&lt;=$D$3,ROW()-6,"")</f>
        <v>182</v>
      </c>
      <c r="T188" s="3">
        <f>IF(S188&lt;=$V$3,$U$3,"")</f>
        <v>1000000</v>
      </c>
      <c r="U188" s="3">
        <f>IF(S188=$V$3,SUM(V188:W188),IF(S188&lt;$V$3,0,""))</f>
        <v>0</v>
      </c>
      <c r="V188" s="3">
        <f>IF(S188=$V$3,$W$5*$W$3*$V$3/12,IF(S188&lt;$V$3,0,""))</f>
        <v>0</v>
      </c>
      <c r="W188" s="3">
        <f>IF(S188=$V$3,$W$5,IF(S188&lt;$V$3,0,""))</f>
        <v>0</v>
      </c>
    </row>
    <row r="189" spans="1:23">
      <c r="A189" s="2">
        <f>IF(ROW()-6&lt;=$D$3,ROW()-6,"")</f>
        <v>183</v>
      </c>
      <c r="B189" s="3">
        <f t="shared" si="18"/>
        <v>241666.66666667</v>
      </c>
      <c r="C189" s="3">
        <f t="shared" si="15"/>
        <v>5475.69444444446</v>
      </c>
      <c r="D189" s="3">
        <f>IF(A189="","",B189*$E$3/12)</f>
        <v>1309.0277777778</v>
      </c>
      <c r="E189" s="3">
        <f>IF(A189="","",$C$3/$D$3)</f>
        <v>4166.66666666667</v>
      </c>
      <c r="G189" s="2">
        <f>IF(ROW()-6&lt;=$D$3,ROW()-6,"")</f>
        <v>183</v>
      </c>
      <c r="H189" s="3">
        <f t="shared" si="19"/>
        <v>370239.986829797</v>
      </c>
      <c r="I189" s="3">
        <f>IF(G189="","",$I$3*(($K$3/12)*(1+$K$3/12)^$J$3)/((1+$K$3/12)^$J$3-1))</f>
        <v>7455.731355151</v>
      </c>
      <c r="J189" s="3">
        <f>IF(G189="","",H189*$K$3/12)</f>
        <v>2005.46659532807</v>
      </c>
      <c r="K189" s="3">
        <f t="shared" si="16"/>
        <v>5450.26475982293</v>
      </c>
      <c r="M189" s="2">
        <f>IF(ROW()-6&lt;=$D$3,ROW()-6,"")</f>
        <v>183</v>
      </c>
      <c r="N189" s="3">
        <f>IF(M189&lt;=$P$3,$O$3,"")</f>
        <v>1000000</v>
      </c>
      <c r="O189" s="3">
        <f t="shared" si="17"/>
        <v>5416.66666666667</v>
      </c>
      <c r="P189" s="3">
        <f>IF(M189&lt;&gt;"",$O$3*$Q$3/12,"")</f>
        <v>5416.66666666667</v>
      </c>
      <c r="Q189" s="3">
        <f t="shared" si="14"/>
        <v>0</v>
      </c>
      <c r="S189" s="2">
        <f>IF(ROW()-6&lt;=$D$3,ROW()-6,"")</f>
        <v>183</v>
      </c>
      <c r="T189" s="3">
        <f>IF(S189&lt;=$V$3,$U$3,"")</f>
        <v>1000000</v>
      </c>
      <c r="U189" s="3">
        <f>IF(S189=$V$3,SUM(V189:W189),IF(S189&lt;$V$3,0,""))</f>
        <v>0</v>
      </c>
      <c r="V189" s="3">
        <f>IF(S189=$V$3,$W$5*$W$3*$V$3/12,IF(S189&lt;$V$3,0,""))</f>
        <v>0</v>
      </c>
      <c r="W189" s="3">
        <f>IF(S189=$V$3,$W$5,IF(S189&lt;$V$3,0,""))</f>
        <v>0</v>
      </c>
    </row>
    <row r="190" spans="1:23">
      <c r="A190" s="2">
        <f>IF(ROW()-6&lt;=$D$3,ROW()-6,"")</f>
        <v>184</v>
      </c>
      <c r="B190" s="3">
        <f t="shared" si="18"/>
        <v>237500.000000003</v>
      </c>
      <c r="C190" s="3">
        <f t="shared" si="15"/>
        <v>5453.12500000002</v>
      </c>
      <c r="D190" s="3">
        <f>IF(A190="","",B190*$E$3/12)</f>
        <v>1286.45833333335</v>
      </c>
      <c r="E190" s="3">
        <f>IF(A190="","",$C$3/$D$3)</f>
        <v>4166.66666666667</v>
      </c>
      <c r="G190" s="2">
        <f>IF(ROW()-6&lt;=$D$3,ROW()-6,"")</f>
        <v>184</v>
      </c>
      <c r="H190" s="3">
        <f t="shared" si="19"/>
        <v>364789.722069974</v>
      </c>
      <c r="I190" s="3">
        <f>IF(G190="","",$I$3*(($K$3/12)*(1+$K$3/12)^$J$3)/((1+$K$3/12)^$J$3-1))</f>
        <v>7455.731355151</v>
      </c>
      <c r="J190" s="3">
        <f>IF(G190="","",H190*$K$3/12)</f>
        <v>1975.94432787903</v>
      </c>
      <c r="K190" s="3">
        <f t="shared" si="16"/>
        <v>5479.78702727197</v>
      </c>
      <c r="M190" s="2">
        <f>IF(ROW()-6&lt;=$D$3,ROW()-6,"")</f>
        <v>184</v>
      </c>
      <c r="N190" s="3">
        <f>IF(M190&lt;=$P$3,$O$3,"")</f>
        <v>1000000</v>
      </c>
      <c r="O190" s="3">
        <f t="shared" si="17"/>
        <v>5416.66666666667</v>
      </c>
      <c r="P190" s="3">
        <f>IF(M190&lt;&gt;"",$O$3*$Q$3/12,"")</f>
        <v>5416.66666666667</v>
      </c>
      <c r="Q190" s="3">
        <f t="shared" si="14"/>
        <v>0</v>
      </c>
      <c r="S190" s="2">
        <f>IF(ROW()-6&lt;=$D$3,ROW()-6,"")</f>
        <v>184</v>
      </c>
      <c r="T190" s="3">
        <f>IF(S190&lt;=$V$3,$U$3,"")</f>
        <v>1000000</v>
      </c>
      <c r="U190" s="3">
        <f>IF(S190=$V$3,SUM(V190:W190),IF(S190&lt;$V$3,0,""))</f>
        <v>0</v>
      </c>
      <c r="V190" s="3">
        <f>IF(S190=$V$3,$W$5*$W$3*$V$3/12,IF(S190&lt;$V$3,0,""))</f>
        <v>0</v>
      </c>
      <c r="W190" s="3">
        <f>IF(S190=$V$3,$W$5,IF(S190&lt;$V$3,0,""))</f>
        <v>0</v>
      </c>
    </row>
    <row r="191" spans="1:23">
      <c r="A191" s="2">
        <f>IF(ROW()-6&lt;=$D$3,ROW()-6,"")</f>
        <v>185</v>
      </c>
      <c r="B191" s="3">
        <f t="shared" si="18"/>
        <v>233333.333333337</v>
      </c>
      <c r="C191" s="3">
        <f t="shared" si="15"/>
        <v>5430.55555555557</v>
      </c>
      <c r="D191" s="3">
        <f>IF(A191="","",B191*$E$3/12)</f>
        <v>1263.88888888891</v>
      </c>
      <c r="E191" s="3">
        <f>IF(A191="","",$C$3/$D$3)</f>
        <v>4166.66666666667</v>
      </c>
      <c r="G191" s="2">
        <f>IF(ROW()-6&lt;=$D$3,ROW()-6,"")</f>
        <v>185</v>
      </c>
      <c r="H191" s="3">
        <f t="shared" si="19"/>
        <v>359309.935042702</v>
      </c>
      <c r="I191" s="3">
        <f>IF(G191="","",$I$3*(($K$3/12)*(1+$K$3/12)^$J$3)/((1+$K$3/12)^$J$3-1))</f>
        <v>7455.731355151</v>
      </c>
      <c r="J191" s="3">
        <f>IF(G191="","",H191*$K$3/12)</f>
        <v>1946.26214814797</v>
      </c>
      <c r="K191" s="3">
        <f t="shared" si="16"/>
        <v>5509.46920700303</v>
      </c>
      <c r="M191" s="2">
        <f>IF(ROW()-6&lt;=$D$3,ROW()-6,"")</f>
        <v>185</v>
      </c>
      <c r="N191" s="3">
        <f>IF(M191&lt;=$P$3,$O$3,"")</f>
        <v>1000000</v>
      </c>
      <c r="O191" s="3">
        <f t="shared" si="17"/>
        <v>5416.66666666667</v>
      </c>
      <c r="P191" s="3">
        <f>IF(M191&lt;&gt;"",$O$3*$Q$3/12,"")</f>
        <v>5416.66666666667</v>
      </c>
      <c r="Q191" s="3">
        <f t="shared" si="14"/>
        <v>0</v>
      </c>
      <c r="S191" s="2">
        <f>IF(ROW()-6&lt;=$D$3,ROW()-6,"")</f>
        <v>185</v>
      </c>
      <c r="T191" s="3">
        <f>IF(S191&lt;=$V$3,$U$3,"")</f>
        <v>1000000</v>
      </c>
      <c r="U191" s="3">
        <f>IF(S191=$V$3,SUM(V191:W191),IF(S191&lt;$V$3,0,""))</f>
        <v>0</v>
      </c>
      <c r="V191" s="3">
        <f>IF(S191=$V$3,$W$5*$W$3*$V$3/12,IF(S191&lt;$V$3,0,""))</f>
        <v>0</v>
      </c>
      <c r="W191" s="3">
        <f>IF(S191=$V$3,$W$5,IF(S191&lt;$V$3,0,""))</f>
        <v>0</v>
      </c>
    </row>
    <row r="192" spans="1:23">
      <c r="A192" s="2">
        <f>IF(ROW()-6&lt;=$D$3,ROW()-6,"")</f>
        <v>186</v>
      </c>
      <c r="B192" s="3">
        <f t="shared" si="18"/>
        <v>229166.66666667</v>
      </c>
      <c r="C192" s="3">
        <f t="shared" si="15"/>
        <v>5407.98611111113</v>
      </c>
      <c r="D192" s="3">
        <f>IF(A192="","",B192*$E$3/12)</f>
        <v>1241.31944444446</v>
      </c>
      <c r="E192" s="3">
        <f>IF(A192="","",$C$3/$D$3)</f>
        <v>4166.66666666667</v>
      </c>
      <c r="G192" s="2">
        <f>IF(ROW()-6&lt;=$D$3,ROW()-6,"")</f>
        <v>186</v>
      </c>
      <c r="H192" s="3">
        <f t="shared" si="19"/>
        <v>353800.465835699</v>
      </c>
      <c r="I192" s="3">
        <f>IF(G192="","",$I$3*(($K$3/12)*(1+$K$3/12)^$J$3)/((1+$K$3/12)^$J$3-1))</f>
        <v>7455.731355151</v>
      </c>
      <c r="J192" s="3">
        <f>IF(G192="","",H192*$K$3/12)</f>
        <v>1916.41918994337</v>
      </c>
      <c r="K192" s="3">
        <f t="shared" si="16"/>
        <v>5539.31216520763</v>
      </c>
      <c r="M192" s="2">
        <f>IF(ROW()-6&lt;=$D$3,ROW()-6,"")</f>
        <v>186</v>
      </c>
      <c r="N192" s="3">
        <f>IF(M192&lt;=$P$3,$O$3,"")</f>
        <v>1000000</v>
      </c>
      <c r="O192" s="3">
        <f t="shared" si="17"/>
        <v>5416.66666666667</v>
      </c>
      <c r="P192" s="3">
        <f>IF(M192&lt;&gt;"",$O$3*$Q$3/12,"")</f>
        <v>5416.66666666667</v>
      </c>
      <c r="Q192" s="3">
        <f t="shared" si="14"/>
        <v>0</v>
      </c>
      <c r="S192" s="2">
        <f>IF(ROW()-6&lt;=$D$3,ROW()-6,"")</f>
        <v>186</v>
      </c>
      <c r="T192" s="3">
        <f>IF(S192&lt;=$V$3,$U$3,"")</f>
        <v>1000000</v>
      </c>
      <c r="U192" s="3">
        <f>IF(S192=$V$3,SUM(V192:W192),IF(S192&lt;$V$3,0,""))</f>
        <v>0</v>
      </c>
      <c r="V192" s="3">
        <f>IF(S192=$V$3,$W$5*$W$3*$V$3/12,IF(S192&lt;$V$3,0,""))</f>
        <v>0</v>
      </c>
      <c r="W192" s="3">
        <f>IF(S192=$V$3,$W$5,IF(S192&lt;$V$3,0,""))</f>
        <v>0</v>
      </c>
    </row>
    <row r="193" spans="1:23">
      <c r="A193" s="2">
        <f>IF(ROW()-6&lt;=$D$3,ROW()-6,"")</f>
        <v>187</v>
      </c>
      <c r="B193" s="3">
        <f t="shared" si="18"/>
        <v>225000.000000003</v>
      </c>
      <c r="C193" s="3">
        <f t="shared" si="15"/>
        <v>5385.41666666669</v>
      </c>
      <c r="D193" s="3">
        <f>IF(A193="","",B193*$E$3/12)</f>
        <v>1218.75000000002</v>
      </c>
      <c r="E193" s="3">
        <f>IF(A193="","",$C$3/$D$3)</f>
        <v>4166.66666666667</v>
      </c>
      <c r="G193" s="2">
        <f>IF(ROW()-6&lt;=$D$3,ROW()-6,"")</f>
        <v>187</v>
      </c>
      <c r="H193" s="3">
        <f t="shared" si="19"/>
        <v>348261.153670491</v>
      </c>
      <c r="I193" s="3">
        <f>IF(G193="","",$I$3*(($K$3/12)*(1+$K$3/12)^$J$3)/((1+$K$3/12)^$J$3-1))</f>
        <v>7455.731355151</v>
      </c>
      <c r="J193" s="3">
        <f>IF(G193="","",H193*$K$3/12)</f>
        <v>1886.41458238183</v>
      </c>
      <c r="K193" s="3">
        <f t="shared" si="16"/>
        <v>5569.31677276917</v>
      </c>
      <c r="M193" s="2">
        <f>IF(ROW()-6&lt;=$D$3,ROW()-6,"")</f>
        <v>187</v>
      </c>
      <c r="N193" s="3">
        <f>IF(M193&lt;=$P$3,$O$3,"")</f>
        <v>1000000</v>
      </c>
      <c r="O193" s="3">
        <f t="shared" si="17"/>
        <v>5416.66666666667</v>
      </c>
      <c r="P193" s="3">
        <f>IF(M193&lt;&gt;"",$O$3*$Q$3/12,"")</f>
        <v>5416.66666666667</v>
      </c>
      <c r="Q193" s="3">
        <f t="shared" si="14"/>
        <v>0</v>
      </c>
      <c r="S193" s="2">
        <f>IF(ROW()-6&lt;=$D$3,ROW()-6,"")</f>
        <v>187</v>
      </c>
      <c r="T193" s="3">
        <f>IF(S193&lt;=$V$3,$U$3,"")</f>
        <v>1000000</v>
      </c>
      <c r="U193" s="3">
        <f>IF(S193=$V$3,SUM(V193:W193),IF(S193&lt;$V$3,0,""))</f>
        <v>0</v>
      </c>
      <c r="V193" s="3">
        <f>IF(S193=$V$3,$W$5*$W$3*$V$3/12,IF(S193&lt;$V$3,0,""))</f>
        <v>0</v>
      </c>
      <c r="W193" s="3">
        <f>IF(S193=$V$3,$W$5,IF(S193&lt;$V$3,0,""))</f>
        <v>0</v>
      </c>
    </row>
    <row r="194" spans="1:23">
      <c r="A194" s="2">
        <f>IF(ROW()-6&lt;=$D$3,ROW()-6,"")</f>
        <v>188</v>
      </c>
      <c r="B194" s="3">
        <f t="shared" si="18"/>
        <v>220833.333333337</v>
      </c>
      <c r="C194" s="3">
        <f t="shared" si="15"/>
        <v>5362.84722222224</v>
      </c>
      <c r="D194" s="3">
        <f>IF(A194="","",B194*$E$3/12)</f>
        <v>1196.18055555557</v>
      </c>
      <c r="E194" s="3">
        <f>IF(A194="","",$C$3/$D$3)</f>
        <v>4166.66666666667</v>
      </c>
      <c r="G194" s="2">
        <f>IF(ROW()-6&lt;=$D$3,ROW()-6,"")</f>
        <v>188</v>
      </c>
      <c r="H194" s="3">
        <f t="shared" si="19"/>
        <v>342691.836897722</v>
      </c>
      <c r="I194" s="3">
        <f>IF(G194="","",$I$3*(($K$3/12)*(1+$K$3/12)^$J$3)/((1+$K$3/12)^$J$3-1))</f>
        <v>7455.731355151</v>
      </c>
      <c r="J194" s="3">
        <f>IF(G194="","",H194*$K$3/12)</f>
        <v>1856.24744986266</v>
      </c>
      <c r="K194" s="3">
        <f t="shared" si="16"/>
        <v>5599.48390528834</v>
      </c>
      <c r="M194" s="2">
        <f>IF(ROW()-6&lt;=$D$3,ROW()-6,"")</f>
        <v>188</v>
      </c>
      <c r="N194" s="3">
        <f>IF(M194&lt;=$P$3,$O$3,"")</f>
        <v>1000000</v>
      </c>
      <c r="O194" s="3">
        <f t="shared" si="17"/>
        <v>5416.66666666667</v>
      </c>
      <c r="P194" s="3">
        <f>IF(M194&lt;&gt;"",$O$3*$Q$3/12,"")</f>
        <v>5416.66666666667</v>
      </c>
      <c r="Q194" s="3">
        <f t="shared" si="14"/>
        <v>0</v>
      </c>
      <c r="S194" s="2">
        <f>IF(ROW()-6&lt;=$D$3,ROW()-6,"")</f>
        <v>188</v>
      </c>
      <c r="T194" s="3">
        <f>IF(S194&lt;=$V$3,$U$3,"")</f>
        <v>1000000</v>
      </c>
      <c r="U194" s="3">
        <f>IF(S194=$V$3,SUM(V194:W194),IF(S194&lt;$V$3,0,""))</f>
        <v>0</v>
      </c>
      <c r="V194" s="3">
        <f>IF(S194=$V$3,$W$5*$W$3*$V$3/12,IF(S194&lt;$V$3,0,""))</f>
        <v>0</v>
      </c>
      <c r="W194" s="3">
        <f>IF(S194=$V$3,$W$5,IF(S194&lt;$V$3,0,""))</f>
        <v>0</v>
      </c>
    </row>
    <row r="195" spans="1:23">
      <c r="A195" s="2">
        <f>IF(ROW()-6&lt;=$D$3,ROW()-6,"")</f>
        <v>189</v>
      </c>
      <c r="B195" s="3">
        <f t="shared" si="18"/>
        <v>216666.66666667</v>
      </c>
      <c r="C195" s="3">
        <f t="shared" si="15"/>
        <v>5340.2777777778</v>
      </c>
      <c r="D195" s="3">
        <f>IF(A195="","",B195*$E$3/12)</f>
        <v>1173.61111111113</v>
      </c>
      <c r="E195" s="3">
        <f>IF(A195="","",$C$3/$D$3)</f>
        <v>4166.66666666667</v>
      </c>
      <c r="G195" s="2">
        <f>IF(ROW()-6&lt;=$D$3,ROW()-6,"")</f>
        <v>189</v>
      </c>
      <c r="H195" s="3">
        <f t="shared" si="19"/>
        <v>337092.352992434</v>
      </c>
      <c r="I195" s="3">
        <f>IF(G195="","",$I$3*(($K$3/12)*(1+$K$3/12)^$J$3)/((1+$K$3/12)^$J$3-1))</f>
        <v>7455.731355151</v>
      </c>
      <c r="J195" s="3">
        <f>IF(G195="","",H195*$K$3/12)</f>
        <v>1825.91691204235</v>
      </c>
      <c r="K195" s="3">
        <f t="shared" si="16"/>
        <v>5629.81444310865</v>
      </c>
      <c r="M195" s="2">
        <f>IF(ROW()-6&lt;=$D$3,ROW()-6,"")</f>
        <v>189</v>
      </c>
      <c r="N195" s="3">
        <f>IF(M195&lt;=$P$3,$O$3,"")</f>
        <v>1000000</v>
      </c>
      <c r="O195" s="3">
        <f t="shared" si="17"/>
        <v>5416.66666666667</v>
      </c>
      <c r="P195" s="3">
        <f>IF(M195&lt;&gt;"",$O$3*$Q$3/12,"")</f>
        <v>5416.66666666667</v>
      </c>
      <c r="Q195" s="3">
        <f t="shared" si="14"/>
        <v>0</v>
      </c>
      <c r="S195" s="2">
        <f>IF(ROW()-6&lt;=$D$3,ROW()-6,"")</f>
        <v>189</v>
      </c>
      <c r="T195" s="3">
        <f>IF(S195&lt;=$V$3,$U$3,"")</f>
        <v>1000000</v>
      </c>
      <c r="U195" s="3">
        <f>IF(S195=$V$3,SUM(V195:W195),IF(S195&lt;$V$3,0,""))</f>
        <v>0</v>
      </c>
      <c r="V195" s="3">
        <f>IF(S195=$V$3,$W$5*$W$3*$V$3/12,IF(S195&lt;$V$3,0,""))</f>
        <v>0</v>
      </c>
      <c r="W195" s="3">
        <f>IF(S195=$V$3,$W$5,IF(S195&lt;$V$3,0,""))</f>
        <v>0</v>
      </c>
    </row>
    <row r="196" spans="1:23">
      <c r="A196" s="2">
        <f>IF(ROW()-6&lt;=$D$3,ROW()-6,"")</f>
        <v>190</v>
      </c>
      <c r="B196" s="3">
        <f t="shared" si="18"/>
        <v>212500.000000003</v>
      </c>
      <c r="C196" s="3">
        <f t="shared" si="15"/>
        <v>5317.70833333335</v>
      </c>
      <c r="D196" s="3">
        <f>IF(A196="","",B196*$E$3/12)</f>
        <v>1151.04166666668</v>
      </c>
      <c r="E196" s="3">
        <f>IF(A196="","",$C$3/$D$3)</f>
        <v>4166.66666666667</v>
      </c>
      <c r="G196" s="2">
        <f>IF(ROW()-6&lt;=$D$3,ROW()-6,"")</f>
        <v>190</v>
      </c>
      <c r="H196" s="3">
        <f t="shared" si="19"/>
        <v>331462.538549325</v>
      </c>
      <c r="I196" s="3">
        <f>IF(G196="","",$I$3*(($K$3/12)*(1+$K$3/12)^$J$3)/((1+$K$3/12)^$J$3-1))</f>
        <v>7455.731355151</v>
      </c>
      <c r="J196" s="3">
        <f>IF(G196="","",H196*$K$3/12)</f>
        <v>1795.42208380885</v>
      </c>
      <c r="K196" s="3">
        <f t="shared" si="16"/>
        <v>5660.30927134215</v>
      </c>
      <c r="M196" s="2">
        <f>IF(ROW()-6&lt;=$D$3,ROW()-6,"")</f>
        <v>190</v>
      </c>
      <c r="N196" s="3">
        <f>IF(M196&lt;=$P$3,$O$3,"")</f>
        <v>1000000</v>
      </c>
      <c r="O196" s="3">
        <f t="shared" si="17"/>
        <v>5416.66666666667</v>
      </c>
      <c r="P196" s="3">
        <f>IF(M196&lt;&gt;"",$O$3*$Q$3/12,"")</f>
        <v>5416.66666666667</v>
      </c>
      <c r="Q196" s="3">
        <f t="shared" ref="Q196:Q259" si="20">IF(M196=$P$3,$Q$5,IF(M196&lt;$P$3,0,""))</f>
        <v>0</v>
      </c>
      <c r="S196" s="2">
        <f>IF(ROW()-6&lt;=$D$3,ROW()-6,"")</f>
        <v>190</v>
      </c>
      <c r="T196" s="3">
        <f>IF(S196&lt;=$V$3,$U$3,"")</f>
        <v>1000000</v>
      </c>
      <c r="U196" s="3">
        <f>IF(S196=$V$3,SUM(V196:W196),IF(S196&lt;$V$3,0,""))</f>
        <v>0</v>
      </c>
      <c r="V196" s="3">
        <f>IF(S196=$V$3,$W$5*$W$3*$V$3/12,IF(S196&lt;$V$3,0,""))</f>
        <v>0</v>
      </c>
      <c r="W196" s="3">
        <f>IF(S196=$V$3,$W$5,IF(S196&lt;$V$3,0,""))</f>
        <v>0</v>
      </c>
    </row>
    <row r="197" spans="1:23">
      <c r="A197" s="2">
        <f>IF(ROW()-6&lt;=$D$3,ROW()-6,"")</f>
        <v>191</v>
      </c>
      <c r="B197" s="3">
        <f t="shared" si="18"/>
        <v>208333.333333337</v>
      </c>
      <c r="C197" s="3">
        <f t="shared" si="15"/>
        <v>5295.13888888891</v>
      </c>
      <c r="D197" s="3">
        <f>IF(A197="","",B197*$E$3/12)</f>
        <v>1128.47222222224</v>
      </c>
      <c r="E197" s="3">
        <f>IF(A197="","",$C$3/$D$3)</f>
        <v>4166.66666666667</v>
      </c>
      <c r="G197" s="2">
        <f>IF(ROW()-6&lt;=$D$3,ROW()-6,"")</f>
        <v>191</v>
      </c>
      <c r="H197" s="3">
        <f t="shared" si="19"/>
        <v>325802.229277983</v>
      </c>
      <c r="I197" s="3">
        <f>IF(G197="","",$I$3*(($K$3/12)*(1+$K$3/12)^$J$3)/((1+$K$3/12)^$J$3-1))</f>
        <v>7455.731355151</v>
      </c>
      <c r="J197" s="3">
        <f>IF(G197="","",H197*$K$3/12)</f>
        <v>1764.76207525574</v>
      </c>
      <c r="K197" s="3">
        <f t="shared" si="16"/>
        <v>5690.96927989526</v>
      </c>
      <c r="M197" s="2">
        <f>IF(ROW()-6&lt;=$D$3,ROW()-6,"")</f>
        <v>191</v>
      </c>
      <c r="N197" s="3">
        <f>IF(M197&lt;=$P$3,$O$3,"")</f>
        <v>1000000</v>
      </c>
      <c r="O197" s="3">
        <f t="shared" si="17"/>
        <v>5416.66666666667</v>
      </c>
      <c r="P197" s="3">
        <f>IF(M197&lt;&gt;"",$O$3*$Q$3/12,"")</f>
        <v>5416.66666666667</v>
      </c>
      <c r="Q197" s="3">
        <f t="shared" si="20"/>
        <v>0</v>
      </c>
      <c r="S197" s="2">
        <f>IF(ROW()-6&lt;=$D$3,ROW()-6,"")</f>
        <v>191</v>
      </c>
      <c r="T197" s="3">
        <f>IF(S197&lt;=$V$3,$U$3,"")</f>
        <v>1000000</v>
      </c>
      <c r="U197" s="3">
        <f>IF(S197=$V$3,SUM(V197:W197),IF(S197&lt;$V$3,0,""))</f>
        <v>0</v>
      </c>
      <c r="V197" s="3">
        <f>IF(S197=$V$3,$W$5*$W$3*$V$3/12,IF(S197&lt;$V$3,0,""))</f>
        <v>0</v>
      </c>
      <c r="W197" s="3">
        <f>IF(S197=$V$3,$W$5,IF(S197&lt;$V$3,0,""))</f>
        <v>0</v>
      </c>
    </row>
    <row r="198" spans="1:23">
      <c r="A198" s="2">
        <f>IF(ROW()-6&lt;=$D$3,ROW()-6,"")</f>
        <v>192</v>
      </c>
      <c r="B198" s="3">
        <f t="shared" si="18"/>
        <v>204166.66666667</v>
      </c>
      <c r="C198" s="3">
        <f t="shared" si="15"/>
        <v>5272.56944444446</v>
      </c>
      <c r="D198" s="3">
        <f>IF(A198="","",B198*$E$3/12)</f>
        <v>1105.9027777778</v>
      </c>
      <c r="E198" s="3">
        <f>IF(A198="","",$C$3/$D$3)</f>
        <v>4166.66666666667</v>
      </c>
      <c r="G198" s="2">
        <f>IF(ROW()-6&lt;=$D$3,ROW()-6,"")</f>
        <v>192</v>
      </c>
      <c r="H198" s="3">
        <f t="shared" si="19"/>
        <v>320111.259998088</v>
      </c>
      <c r="I198" s="3">
        <f>IF(G198="","",$I$3*(($K$3/12)*(1+$K$3/12)^$J$3)/((1+$K$3/12)^$J$3-1))</f>
        <v>7455.731355151</v>
      </c>
      <c r="J198" s="3">
        <f>IF(G198="","",H198*$K$3/12)</f>
        <v>1733.93599165631</v>
      </c>
      <c r="K198" s="3">
        <f t="shared" si="16"/>
        <v>5721.79536349469</v>
      </c>
      <c r="M198" s="2">
        <f>IF(ROW()-6&lt;=$D$3,ROW()-6,"")</f>
        <v>192</v>
      </c>
      <c r="N198" s="3">
        <f>IF(M198&lt;=$P$3,$O$3,"")</f>
        <v>1000000</v>
      </c>
      <c r="O198" s="3">
        <f t="shared" si="17"/>
        <v>5416.66666666667</v>
      </c>
      <c r="P198" s="3">
        <f>IF(M198&lt;&gt;"",$O$3*$Q$3/12,"")</f>
        <v>5416.66666666667</v>
      </c>
      <c r="Q198" s="3">
        <f t="shared" si="20"/>
        <v>0</v>
      </c>
      <c r="S198" s="2">
        <f>IF(ROW()-6&lt;=$D$3,ROW()-6,"")</f>
        <v>192</v>
      </c>
      <c r="T198" s="3">
        <f>IF(S198&lt;=$V$3,$U$3,"")</f>
        <v>1000000</v>
      </c>
      <c r="U198" s="3">
        <f>IF(S198=$V$3,SUM(V198:W198),IF(S198&lt;$V$3,0,""))</f>
        <v>0</v>
      </c>
      <c r="V198" s="3">
        <f>IF(S198=$V$3,$W$5*$W$3*$V$3/12,IF(S198&lt;$V$3,0,""))</f>
        <v>0</v>
      </c>
      <c r="W198" s="3">
        <f>IF(S198=$V$3,$W$5,IF(S198&lt;$V$3,0,""))</f>
        <v>0</v>
      </c>
    </row>
    <row r="199" spans="1:23">
      <c r="A199" s="2">
        <f>IF(ROW()-6&lt;=$D$3,ROW()-6,"")</f>
        <v>193</v>
      </c>
      <c r="B199" s="3">
        <f t="shared" si="18"/>
        <v>200000.000000003</v>
      </c>
      <c r="C199" s="3">
        <f t="shared" ref="C199:C247" si="21">IF(B199="","",SUM(D199:E199))</f>
        <v>5250.00000000002</v>
      </c>
      <c r="D199" s="3">
        <f>IF(A199="","",B199*$E$3/12)</f>
        <v>1083.33333333335</v>
      </c>
      <c r="E199" s="3">
        <f>IF(A199="","",$C$3/$D$3)</f>
        <v>4166.66666666667</v>
      </c>
      <c r="G199" s="2">
        <f>IF(ROW()-6&lt;=$D$3,ROW()-6,"")</f>
        <v>193</v>
      </c>
      <c r="H199" s="3">
        <f t="shared" si="19"/>
        <v>314389.464634593</v>
      </c>
      <c r="I199" s="3">
        <f>IF(G199="","",$I$3*(($K$3/12)*(1+$K$3/12)^$J$3)/((1+$K$3/12)^$J$3-1))</f>
        <v>7455.731355151</v>
      </c>
      <c r="J199" s="3">
        <f>IF(G199="","",H199*$K$3/12)</f>
        <v>1702.94293343738</v>
      </c>
      <c r="K199" s="3">
        <f t="shared" ref="K199:K262" si="22">IF(G199="","",I199-J199)</f>
        <v>5752.78842171362</v>
      </c>
      <c r="M199" s="2">
        <f>IF(ROW()-6&lt;=$D$3,ROW()-6,"")</f>
        <v>193</v>
      </c>
      <c r="N199" s="3">
        <f>IF(M199&lt;=$P$3,$O$3,"")</f>
        <v>1000000</v>
      </c>
      <c r="O199" s="3">
        <f t="shared" ref="O199:O262" si="23">IF(M199&lt;&gt;"",SUM(P199:Q199),"")</f>
        <v>5416.66666666667</v>
      </c>
      <c r="P199" s="3">
        <f>IF(M199&lt;&gt;"",$O$3*$Q$3/12,"")</f>
        <v>5416.66666666667</v>
      </c>
      <c r="Q199" s="3">
        <f t="shared" si="20"/>
        <v>0</v>
      </c>
      <c r="S199" s="2">
        <f>IF(ROW()-6&lt;=$D$3,ROW()-6,"")</f>
        <v>193</v>
      </c>
      <c r="T199" s="3">
        <f>IF(S199&lt;=$V$3,$U$3,"")</f>
        <v>1000000</v>
      </c>
      <c r="U199" s="3">
        <f>IF(S199=$V$3,SUM(V199:W199),IF(S199&lt;$V$3,0,""))</f>
        <v>0</v>
      </c>
      <c r="V199" s="3">
        <f>IF(S199=$V$3,$W$5*$W$3*$V$3/12,IF(S199&lt;$V$3,0,""))</f>
        <v>0</v>
      </c>
      <c r="W199" s="3">
        <f>IF(S199=$V$3,$W$5,IF(S199&lt;$V$3,0,""))</f>
        <v>0</v>
      </c>
    </row>
    <row r="200" spans="1:23">
      <c r="A200" s="2">
        <f>IF(ROW()-6&lt;=$D$3,ROW()-6,"")</f>
        <v>194</v>
      </c>
      <c r="B200" s="3">
        <f t="shared" ref="B200:B249" si="24">IF(A200&lt;&gt;"",B199-E199,"")</f>
        <v>195833.333333337</v>
      </c>
      <c r="C200" s="3">
        <f t="shared" si="21"/>
        <v>5227.43055555557</v>
      </c>
      <c r="D200" s="3">
        <f>IF(A200="","",B200*$E$3/12)</f>
        <v>1060.76388888891</v>
      </c>
      <c r="E200" s="3">
        <f>IF(A200="","",$C$3/$D$3)</f>
        <v>4166.66666666667</v>
      </c>
      <c r="G200" s="2">
        <f>IF(ROW()-6&lt;=$D$3,ROW()-6,"")</f>
        <v>194</v>
      </c>
      <c r="H200" s="3">
        <f t="shared" si="19"/>
        <v>308636.67621288</v>
      </c>
      <c r="I200" s="3">
        <f>IF(G200="","",$I$3*(($K$3/12)*(1+$K$3/12)^$J$3)/((1+$K$3/12)^$J$3-1))</f>
        <v>7455.731355151</v>
      </c>
      <c r="J200" s="3">
        <f>IF(G200="","",H200*$K$3/12)</f>
        <v>1671.7819961531</v>
      </c>
      <c r="K200" s="3">
        <f t="shared" si="22"/>
        <v>5783.9493589979</v>
      </c>
      <c r="M200" s="2">
        <f>IF(ROW()-6&lt;=$D$3,ROW()-6,"")</f>
        <v>194</v>
      </c>
      <c r="N200" s="3">
        <f>IF(M200&lt;=$P$3,$O$3,"")</f>
        <v>1000000</v>
      </c>
      <c r="O200" s="3">
        <f t="shared" si="23"/>
        <v>5416.66666666667</v>
      </c>
      <c r="P200" s="3">
        <f>IF(M200&lt;&gt;"",$O$3*$Q$3/12,"")</f>
        <v>5416.66666666667</v>
      </c>
      <c r="Q200" s="3">
        <f t="shared" si="20"/>
        <v>0</v>
      </c>
      <c r="S200" s="2">
        <f>IF(ROW()-6&lt;=$D$3,ROW()-6,"")</f>
        <v>194</v>
      </c>
      <c r="T200" s="3">
        <f>IF(S200&lt;=$V$3,$U$3,"")</f>
        <v>1000000</v>
      </c>
      <c r="U200" s="3">
        <f>IF(S200=$V$3,SUM(V200:W200),IF(S200&lt;$V$3,0,""))</f>
        <v>0</v>
      </c>
      <c r="V200" s="3">
        <f>IF(S200=$V$3,$W$5*$W$3*$V$3/12,IF(S200&lt;$V$3,0,""))</f>
        <v>0</v>
      </c>
      <c r="W200" s="3">
        <f>IF(S200=$V$3,$W$5,IF(S200&lt;$V$3,0,""))</f>
        <v>0</v>
      </c>
    </row>
    <row r="201" spans="1:23">
      <c r="A201" s="2">
        <f>IF(ROW()-6&lt;=$D$3,ROW()-6,"")</f>
        <v>195</v>
      </c>
      <c r="B201" s="3">
        <f t="shared" si="24"/>
        <v>191666.66666667</v>
      </c>
      <c r="C201" s="3">
        <f t="shared" si="21"/>
        <v>5204.86111111113</v>
      </c>
      <c r="D201" s="3">
        <f>IF(A201="","",B201*$E$3/12)</f>
        <v>1038.19444444446</v>
      </c>
      <c r="E201" s="3">
        <f>IF(A201="","",$C$3/$D$3)</f>
        <v>4166.66666666667</v>
      </c>
      <c r="G201" s="2">
        <f>IF(ROW()-6&lt;=$D$3,ROW()-6,"")</f>
        <v>195</v>
      </c>
      <c r="H201" s="3">
        <f t="shared" ref="H201:H264" si="25">IF(G201&lt;&gt;"",H200-K200,"")</f>
        <v>302852.726853882</v>
      </c>
      <c r="I201" s="3">
        <f>IF(G201="","",$I$3*(($K$3/12)*(1+$K$3/12)^$J$3)/((1+$K$3/12)^$J$3-1))</f>
        <v>7455.731355151</v>
      </c>
      <c r="J201" s="3">
        <f>IF(G201="","",H201*$K$3/12)</f>
        <v>1640.45227045853</v>
      </c>
      <c r="K201" s="3">
        <f t="shared" si="22"/>
        <v>5815.27908469247</v>
      </c>
      <c r="M201" s="2">
        <f>IF(ROW()-6&lt;=$D$3,ROW()-6,"")</f>
        <v>195</v>
      </c>
      <c r="N201" s="3">
        <f>IF(M201&lt;=$P$3,$O$3,"")</f>
        <v>1000000</v>
      </c>
      <c r="O201" s="3">
        <f t="shared" si="23"/>
        <v>5416.66666666667</v>
      </c>
      <c r="P201" s="3">
        <f>IF(M201&lt;&gt;"",$O$3*$Q$3/12,"")</f>
        <v>5416.66666666667</v>
      </c>
      <c r="Q201" s="3">
        <f t="shared" si="20"/>
        <v>0</v>
      </c>
      <c r="S201" s="2">
        <f>IF(ROW()-6&lt;=$D$3,ROW()-6,"")</f>
        <v>195</v>
      </c>
      <c r="T201" s="3">
        <f>IF(S201&lt;=$V$3,$U$3,"")</f>
        <v>1000000</v>
      </c>
      <c r="U201" s="3">
        <f>IF(S201=$V$3,SUM(V201:W201),IF(S201&lt;$V$3,0,""))</f>
        <v>0</v>
      </c>
      <c r="V201" s="3">
        <f>IF(S201=$V$3,$W$5*$W$3*$V$3/12,IF(S201&lt;$V$3,0,""))</f>
        <v>0</v>
      </c>
      <c r="W201" s="3">
        <f>IF(S201=$V$3,$W$5,IF(S201&lt;$V$3,0,""))</f>
        <v>0</v>
      </c>
    </row>
    <row r="202" spans="1:23">
      <c r="A202" s="2">
        <f>IF(ROW()-6&lt;=$D$3,ROW()-6,"")</f>
        <v>196</v>
      </c>
      <c r="B202" s="3">
        <f t="shared" si="24"/>
        <v>187500.000000003</v>
      </c>
      <c r="C202" s="3">
        <f t="shared" si="21"/>
        <v>5182.29166666669</v>
      </c>
      <c r="D202" s="3">
        <f>IF(A202="","",B202*$E$3/12)</f>
        <v>1015.62500000002</v>
      </c>
      <c r="E202" s="3">
        <f>IF(A202="","",$C$3/$D$3)</f>
        <v>4166.66666666667</v>
      </c>
      <c r="G202" s="2">
        <f>IF(ROW()-6&lt;=$D$3,ROW()-6,"")</f>
        <v>196</v>
      </c>
      <c r="H202" s="3">
        <f t="shared" si="25"/>
        <v>297037.447769189</v>
      </c>
      <c r="I202" s="3">
        <f>IF(G202="","",$I$3*(($K$3/12)*(1+$K$3/12)^$J$3)/((1+$K$3/12)^$J$3-1))</f>
        <v>7455.731355151</v>
      </c>
      <c r="J202" s="3">
        <f>IF(G202="","",H202*$K$3/12)</f>
        <v>1608.95284208311</v>
      </c>
      <c r="K202" s="3">
        <f t="shared" si="22"/>
        <v>5846.77851306789</v>
      </c>
      <c r="M202" s="2">
        <f>IF(ROW()-6&lt;=$D$3,ROW()-6,"")</f>
        <v>196</v>
      </c>
      <c r="N202" s="3">
        <f>IF(M202&lt;=$P$3,$O$3,"")</f>
        <v>1000000</v>
      </c>
      <c r="O202" s="3">
        <f t="shared" si="23"/>
        <v>5416.66666666667</v>
      </c>
      <c r="P202" s="3">
        <f>IF(M202&lt;&gt;"",$O$3*$Q$3/12,"")</f>
        <v>5416.66666666667</v>
      </c>
      <c r="Q202" s="3">
        <f t="shared" si="20"/>
        <v>0</v>
      </c>
      <c r="S202" s="2">
        <f>IF(ROW()-6&lt;=$D$3,ROW()-6,"")</f>
        <v>196</v>
      </c>
      <c r="T202" s="3">
        <f>IF(S202&lt;=$V$3,$U$3,"")</f>
        <v>1000000</v>
      </c>
      <c r="U202" s="3">
        <f>IF(S202=$V$3,SUM(V202:W202),IF(S202&lt;$V$3,0,""))</f>
        <v>0</v>
      </c>
      <c r="V202" s="3">
        <f>IF(S202=$V$3,$W$5*$W$3*$V$3/12,IF(S202&lt;$V$3,0,""))</f>
        <v>0</v>
      </c>
      <c r="W202" s="3">
        <f>IF(S202=$V$3,$W$5,IF(S202&lt;$V$3,0,""))</f>
        <v>0</v>
      </c>
    </row>
    <row r="203" spans="1:23">
      <c r="A203" s="2">
        <f>IF(ROW()-6&lt;=$D$3,ROW()-6,"")</f>
        <v>197</v>
      </c>
      <c r="B203" s="3">
        <f t="shared" si="24"/>
        <v>183333.333333337</v>
      </c>
      <c r="C203" s="3">
        <f t="shared" si="21"/>
        <v>5159.72222222224</v>
      </c>
      <c r="D203" s="3">
        <f>IF(A203="","",B203*$E$3/12)</f>
        <v>993.055555555574</v>
      </c>
      <c r="E203" s="3">
        <f>IF(A203="","",$C$3/$D$3)</f>
        <v>4166.66666666667</v>
      </c>
      <c r="G203" s="2">
        <f>IF(ROW()-6&lt;=$D$3,ROW()-6,"")</f>
        <v>197</v>
      </c>
      <c r="H203" s="3">
        <f t="shared" si="25"/>
        <v>291190.669256121</v>
      </c>
      <c r="I203" s="3">
        <f>IF(G203="","",$I$3*(($K$3/12)*(1+$K$3/12)^$J$3)/((1+$K$3/12)^$J$3-1))</f>
        <v>7455.731355151</v>
      </c>
      <c r="J203" s="3">
        <f>IF(G203="","",H203*$K$3/12)</f>
        <v>1577.28279180399</v>
      </c>
      <c r="K203" s="3">
        <f t="shared" si="22"/>
        <v>5878.44856334701</v>
      </c>
      <c r="M203" s="2">
        <f>IF(ROW()-6&lt;=$D$3,ROW()-6,"")</f>
        <v>197</v>
      </c>
      <c r="N203" s="3">
        <f>IF(M203&lt;=$P$3,$O$3,"")</f>
        <v>1000000</v>
      </c>
      <c r="O203" s="3">
        <f t="shared" si="23"/>
        <v>5416.66666666667</v>
      </c>
      <c r="P203" s="3">
        <f>IF(M203&lt;&gt;"",$O$3*$Q$3/12,"")</f>
        <v>5416.66666666667</v>
      </c>
      <c r="Q203" s="3">
        <f t="shared" si="20"/>
        <v>0</v>
      </c>
      <c r="S203" s="2">
        <f>IF(ROW()-6&lt;=$D$3,ROW()-6,"")</f>
        <v>197</v>
      </c>
      <c r="T203" s="3">
        <f>IF(S203&lt;=$V$3,$U$3,"")</f>
        <v>1000000</v>
      </c>
      <c r="U203" s="3">
        <f>IF(S203=$V$3,SUM(V203:W203),IF(S203&lt;$V$3,0,""))</f>
        <v>0</v>
      </c>
      <c r="V203" s="3">
        <f>IF(S203=$V$3,$W$5*$W$3*$V$3/12,IF(S203&lt;$V$3,0,""))</f>
        <v>0</v>
      </c>
      <c r="W203" s="3">
        <f>IF(S203=$V$3,$W$5,IF(S203&lt;$V$3,0,""))</f>
        <v>0</v>
      </c>
    </row>
    <row r="204" spans="1:23">
      <c r="A204" s="2">
        <f>IF(ROW()-6&lt;=$D$3,ROW()-6,"")</f>
        <v>198</v>
      </c>
      <c r="B204" s="3">
        <f t="shared" si="24"/>
        <v>179166.66666667</v>
      </c>
      <c r="C204" s="3">
        <f t="shared" si="21"/>
        <v>5137.1527777778</v>
      </c>
      <c r="D204" s="3">
        <f>IF(A204="","",B204*$E$3/12)</f>
        <v>970.48611111113</v>
      </c>
      <c r="E204" s="3">
        <f>IF(A204="","",$C$3/$D$3)</f>
        <v>4166.66666666667</v>
      </c>
      <c r="G204" s="2">
        <f>IF(ROW()-6&lt;=$D$3,ROW()-6,"")</f>
        <v>198</v>
      </c>
      <c r="H204" s="3">
        <f t="shared" si="25"/>
        <v>285312.220692774</v>
      </c>
      <c r="I204" s="3">
        <f>IF(G204="","",$I$3*(($K$3/12)*(1+$K$3/12)^$J$3)/((1+$K$3/12)^$J$3-1))</f>
        <v>7455.731355151</v>
      </c>
      <c r="J204" s="3">
        <f>IF(G204="","",H204*$K$3/12)</f>
        <v>1545.44119541919</v>
      </c>
      <c r="K204" s="3">
        <f t="shared" si="22"/>
        <v>5910.29015973181</v>
      </c>
      <c r="M204" s="2">
        <f>IF(ROW()-6&lt;=$D$3,ROW()-6,"")</f>
        <v>198</v>
      </c>
      <c r="N204" s="3">
        <f>IF(M204&lt;=$P$3,$O$3,"")</f>
        <v>1000000</v>
      </c>
      <c r="O204" s="3">
        <f t="shared" si="23"/>
        <v>5416.66666666667</v>
      </c>
      <c r="P204" s="3">
        <f>IF(M204&lt;&gt;"",$O$3*$Q$3/12,"")</f>
        <v>5416.66666666667</v>
      </c>
      <c r="Q204" s="3">
        <f t="shared" si="20"/>
        <v>0</v>
      </c>
      <c r="S204" s="2">
        <f>IF(ROW()-6&lt;=$D$3,ROW()-6,"")</f>
        <v>198</v>
      </c>
      <c r="T204" s="3">
        <f>IF(S204&lt;=$V$3,$U$3,"")</f>
        <v>1000000</v>
      </c>
      <c r="U204" s="3">
        <f>IF(S204=$V$3,SUM(V204:W204),IF(S204&lt;$V$3,0,""))</f>
        <v>0</v>
      </c>
      <c r="V204" s="3">
        <f>IF(S204=$V$3,$W$5*$W$3*$V$3/12,IF(S204&lt;$V$3,0,""))</f>
        <v>0</v>
      </c>
      <c r="W204" s="3">
        <f>IF(S204=$V$3,$W$5,IF(S204&lt;$V$3,0,""))</f>
        <v>0</v>
      </c>
    </row>
    <row r="205" spans="1:23">
      <c r="A205" s="2">
        <f>IF(ROW()-6&lt;=$D$3,ROW()-6,"")</f>
        <v>199</v>
      </c>
      <c r="B205" s="3">
        <f t="shared" si="24"/>
        <v>175000.000000003</v>
      </c>
      <c r="C205" s="3">
        <f t="shared" si="21"/>
        <v>5114.58333333335</v>
      </c>
      <c r="D205" s="3">
        <f>IF(A205="","",B205*$E$3/12)</f>
        <v>947.916666666685</v>
      </c>
      <c r="E205" s="3">
        <f>IF(A205="","",$C$3/$D$3)</f>
        <v>4166.66666666667</v>
      </c>
      <c r="G205" s="2">
        <f>IF(ROW()-6&lt;=$D$3,ROW()-6,"")</f>
        <v>199</v>
      </c>
      <c r="H205" s="3">
        <f t="shared" si="25"/>
        <v>279401.930533043</v>
      </c>
      <c r="I205" s="3">
        <f>IF(G205="","",$I$3*(($K$3/12)*(1+$K$3/12)^$J$3)/((1+$K$3/12)^$J$3-1))</f>
        <v>7455.731355151</v>
      </c>
      <c r="J205" s="3">
        <f>IF(G205="","",H205*$K$3/12)</f>
        <v>1513.42712372065</v>
      </c>
      <c r="K205" s="3">
        <f t="shared" si="22"/>
        <v>5942.30423143035</v>
      </c>
      <c r="M205" s="2">
        <f>IF(ROW()-6&lt;=$D$3,ROW()-6,"")</f>
        <v>199</v>
      </c>
      <c r="N205" s="3">
        <f>IF(M205&lt;=$P$3,$O$3,"")</f>
        <v>1000000</v>
      </c>
      <c r="O205" s="3">
        <f t="shared" si="23"/>
        <v>5416.66666666667</v>
      </c>
      <c r="P205" s="3">
        <f>IF(M205&lt;&gt;"",$O$3*$Q$3/12,"")</f>
        <v>5416.66666666667</v>
      </c>
      <c r="Q205" s="3">
        <f t="shared" si="20"/>
        <v>0</v>
      </c>
      <c r="S205" s="2">
        <f>IF(ROW()-6&lt;=$D$3,ROW()-6,"")</f>
        <v>199</v>
      </c>
      <c r="T205" s="3">
        <f>IF(S205&lt;=$V$3,$U$3,"")</f>
        <v>1000000</v>
      </c>
      <c r="U205" s="3">
        <f>IF(S205=$V$3,SUM(V205:W205),IF(S205&lt;$V$3,0,""))</f>
        <v>0</v>
      </c>
      <c r="V205" s="3">
        <f>IF(S205=$V$3,$W$5*$W$3*$V$3/12,IF(S205&lt;$V$3,0,""))</f>
        <v>0</v>
      </c>
      <c r="W205" s="3">
        <f>IF(S205=$V$3,$W$5,IF(S205&lt;$V$3,0,""))</f>
        <v>0</v>
      </c>
    </row>
    <row r="206" spans="1:23">
      <c r="A206" s="2">
        <f>IF(ROW()-6&lt;=$D$3,ROW()-6,"")</f>
        <v>200</v>
      </c>
      <c r="B206" s="3">
        <f t="shared" si="24"/>
        <v>170833.333333337</v>
      </c>
      <c r="C206" s="3">
        <f t="shared" si="21"/>
        <v>5092.01388888891</v>
      </c>
      <c r="D206" s="3">
        <f>IF(A206="","",B206*$E$3/12)</f>
        <v>925.347222222241</v>
      </c>
      <c r="E206" s="3">
        <f>IF(A206="","",$C$3/$D$3)</f>
        <v>4166.66666666667</v>
      </c>
      <c r="G206" s="2">
        <f>IF(ROW()-6&lt;=$D$3,ROW()-6,"")</f>
        <v>200</v>
      </c>
      <c r="H206" s="3">
        <f t="shared" si="25"/>
        <v>273459.626301612</v>
      </c>
      <c r="I206" s="3">
        <f>IF(G206="","",$I$3*(($K$3/12)*(1+$K$3/12)^$J$3)/((1+$K$3/12)^$J$3-1))</f>
        <v>7455.731355151</v>
      </c>
      <c r="J206" s="3">
        <f>IF(G206="","",H206*$K$3/12)</f>
        <v>1481.23964246707</v>
      </c>
      <c r="K206" s="3">
        <f t="shared" si="22"/>
        <v>5974.49171268393</v>
      </c>
      <c r="M206" s="2">
        <f>IF(ROW()-6&lt;=$D$3,ROW()-6,"")</f>
        <v>200</v>
      </c>
      <c r="N206" s="3">
        <f>IF(M206&lt;=$P$3,$O$3,"")</f>
        <v>1000000</v>
      </c>
      <c r="O206" s="3">
        <f t="shared" si="23"/>
        <v>5416.66666666667</v>
      </c>
      <c r="P206" s="3">
        <f>IF(M206&lt;&gt;"",$O$3*$Q$3/12,"")</f>
        <v>5416.66666666667</v>
      </c>
      <c r="Q206" s="3">
        <f t="shared" si="20"/>
        <v>0</v>
      </c>
      <c r="S206" s="2">
        <f>IF(ROW()-6&lt;=$D$3,ROW()-6,"")</f>
        <v>200</v>
      </c>
      <c r="T206" s="3">
        <f>IF(S206&lt;=$V$3,$U$3,"")</f>
        <v>1000000</v>
      </c>
      <c r="U206" s="3">
        <f>IF(S206=$V$3,SUM(V206:W206),IF(S206&lt;$V$3,0,""))</f>
        <v>0</v>
      </c>
      <c r="V206" s="3">
        <f>IF(S206=$V$3,$W$5*$W$3*$V$3/12,IF(S206&lt;$V$3,0,""))</f>
        <v>0</v>
      </c>
      <c r="W206" s="3">
        <f>IF(S206=$V$3,$W$5,IF(S206&lt;$V$3,0,""))</f>
        <v>0</v>
      </c>
    </row>
    <row r="207" spans="1:23">
      <c r="A207" s="2">
        <f>IF(ROW()-6&lt;=$D$3,ROW()-6,"")</f>
        <v>201</v>
      </c>
      <c r="B207" s="3">
        <f t="shared" si="24"/>
        <v>166666.66666667</v>
      </c>
      <c r="C207" s="3">
        <f t="shared" si="21"/>
        <v>5069.44444444446</v>
      </c>
      <c r="D207" s="3">
        <f>IF(A207="","",B207*$E$3/12)</f>
        <v>902.777777777796</v>
      </c>
      <c r="E207" s="3">
        <f>IF(A207="","",$C$3/$D$3)</f>
        <v>4166.66666666667</v>
      </c>
      <c r="G207" s="2">
        <f>IF(ROW()-6&lt;=$D$3,ROW()-6,"")</f>
        <v>201</v>
      </c>
      <c r="H207" s="3">
        <f t="shared" si="25"/>
        <v>267485.134588928</v>
      </c>
      <c r="I207" s="3">
        <f>IF(G207="","",$I$3*(($K$3/12)*(1+$K$3/12)^$J$3)/((1+$K$3/12)^$J$3-1))</f>
        <v>7455.731355151</v>
      </c>
      <c r="J207" s="3">
        <f>IF(G207="","",H207*$K$3/12)</f>
        <v>1448.87781235669</v>
      </c>
      <c r="K207" s="3">
        <f t="shared" si="22"/>
        <v>6006.85354279431</v>
      </c>
      <c r="M207" s="2">
        <f>IF(ROW()-6&lt;=$D$3,ROW()-6,"")</f>
        <v>201</v>
      </c>
      <c r="N207" s="3">
        <f>IF(M207&lt;=$P$3,$O$3,"")</f>
        <v>1000000</v>
      </c>
      <c r="O207" s="3">
        <f t="shared" si="23"/>
        <v>5416.66666666667</v>
      </c>
      <c r="P207" s="3">
        <f>IF(M207&lt;&gt;"",$O$3*$Q$3/12,"")</f>
        <v>5416.66666666667</v>
      </c>
      <c r="Q207" s="3">
        <f t="shared" si="20"/>
        <v>0</v>
      </c>
      <c r="S207" s="2">
        <f>IF(ROW()-6&lt;=$D$3,ROW()-6,"")</f>
        <v>201</v>
      </c>
      <c r="T207" s="3">
        <f>IF(S207&lt;=$V$3,$U$3,"")</f>
        <v>1000000</v>
      </c>
      <c r="U207" s="3">
        <f>IF(S207=$V$3,SUM(V207:W207),IF(S207&lt;$V$3,0,""))</f>
        <v>0</v>
      </c>
      <c r="V207" s="3">
        <f>IF(S207=$V$3,$W$5*$W$3*$V$3/12,IF(S207&lt;$V$3,0,""))</f>
        <v>0</v>
      </c>
      <c r="W207" s="3">
        <f>IF(S207=$V$3,$W$5,IF(S207&lt;$V$3,0,""))</f>
        <v>0</v>
      </c>
    </row>
    <row r="208" spans="1:23">
      <c r="A208" s="2">
        <f>IF(ROW()-6&lt;=$D$3,ROW()-6,"")</f>
        <v>202</v>
      </c>
      <c r="B208" s="3">
        <f t="shared" si="24"/>
        <v>162500.000000003</v>
      </c>
      <c r="C208" s="3">
        <f t="shared" si="21"/>
        <v>5046.87500000002</v>
      </c>
      <c r="D208" s="3">
        <f>IF(A208="","",B208*$E$3/12)</f>
        <v>880.208333333352</v>
      </c>
      <c r="E208" s="3">
        <f>IF(A208="","",$C$3/$D$3)</f>
        <v>4166.66666666667</v>
      </c>
      <c r="G208" s="2">
        <f>IF(ROW()-6&lt;=$D$3,ROW()-6,"")</f>
        <v>202</v>
      </c>
      <c r="H208" s="3">
        <f t="shared" si="25"/>
        <v>261478.281046134</v>
      </c>
      <c r="I208" s="3">
        <f>IF(G208="","",$I$3*(($K$3/12)*(1+$K$3/12)^$J$3)/((1+$K$3/12)^$J$3-1))</f>
        <v>7455.731355151</v>
      </c>
      <c r="J208" s="3">
        <f>IF(G208="","",H208*$K$3/12)</f>
        <v>1416.34068899989</v>
      </c>
      <c r="K208" s="3">
        <f t="shared" si="22"/>
        <v>6039.39066615111</v>
      </c>
      <c r="M208" s="2">
        <f>IF(ROW()-6&lt;=$D$3,ROW()-6,"")</f>
        <v>202</v>
      </c>
      <c r="N208" s="3">
        <f>IF(M208&lt;=$P$3,$O$3,"")</f>
        <v>1000000</v>
      </c>
      <c r="O208" s="3">
        <f t="shared" si="23"/>
        <v>5416.66666666667</v>
      </c>
      <c r="P208" s="3">
        <f>IF(M208&lt;&gt;"",$O$3*$Q$3/12,"")</f>
        <v>5416.66666666667</v>
      </c>
      <c r="Q208" s="3">
        <f t="shared" si="20"/>
        <v>0</v>
      </c>
      <c r="S208" s="2">
        <f>IF(ROW()-6&lt;=$D$3,ROW()-6,"")</f>
        <v>202</v>
      </c>
      <c r="T208" s="3">
        <f>IF(S208&lt;=$V$3,$U$3,"")</f>
        <v>1000000</v>
      </c>
      <c r="U208" s="3">
        <f>IF(S208=$V$3,SUM(V208:W208),IF(S208&lt;$V$3,0,""))</f>
        <v>0</v>
      </c>
      <c r="V208" s="3">
        <f>IF(S208=$V$3,$W$5*$W$3*$V$3/12,IF(S208&lt;$V$3,0,""))</f>
        <v>0</v>
      </c>
      <c r="W208" s="3">
        <f>IF(S208=$V$3,$W$5,IF(S208&lt;$V$3,0,""))</f>
        <v>0</v>
      </c>
    </row>
    <row r="209" spans="1:23">
      <c r="A209" s="2">
        <f>IF(ROW()-6&lt;=$D$3,ROW()-6,"")</f>
        <v>203</v>
      </c>
      <c r="B209" s="3">
        <f t="shared" si="24"/>
        <v>158333.333333337</v>
      </c>
      <c r="C209" s="3">
        <f t="shared" si="21"/>
        <v>5024.30555555557</v>
      </c>
      <c r="D209" s="3">
        <f>IF(A209="","",B209*$E$3/12)</f>
        <v>857.638888888908</v>
      </c>
      <c r="E209" s="3">
        <f>IF(A209="","",$C$3/$D$3)</f>
        <v>4166.66666666667</v>
      </c>
      <c r="G209" s="2">
        <f>IF(ROW()-6&lt;=$D$3,ROW()-6,"")</f>
        <v>203</v>
      </c>
      <c r="H209" s="3">
        <f t="shared" si="25"/>
        <v>255438.890379983</v>
      </c>
      <c r="I209" s="3">
        <f>IF(G209="","",$I$3*(($K$3/12)*(1+$K$3/12)^$J$3)/((1+$K$3/12)^$J$3-1))</f>
        <v>7455.731355151</v>
      </c>
      <c r="J209" s="3">
        <f>IF(G209="","",H209*$K$3/12)</f>
        <v>1383.62732289157</v>
      </c>
      <c r="K209" s="3">
        <f t="shared" si="22"/>
        <v>6072.10403225943</v>
      </c>
      <c r="M209" s="2">
        <f>IF(ROW()-6&lt;=$D$3,ROW()-6,"")</f>
        <v>203</v>
      </c>
      <c r="N209" s="3">
        <f>IF(M209&lt;=$P$3,$O$3,"")</f>
        <v>1000000</v>
      </c>
      <c r="O209" s="3">
        <f t="shared" si="23"/>
        <v>5416.66666666667</v>
      </c>
      <c r="P209" s="3">
        <f>IF(M209&lt;&gt;"",$O$3*$Q$3/12,"")</f>
        <v>5416.66666666667</v>
      </c>
      <c r="Q209" s="3">
        <f t="shared" si="20"/>
        <v>0</v>
      </c>
      <c r="S209" s="2">
        <f>IF(ROW()-6&lt;=$D$3,ROW()-6,"")</f>
        <v>203</v>
      </c>
      <c r="T209" s="3">
        <f>IF(S209&lt;=$V$3,$U$3,"")</f>
        <v>1000000</v>
      </c>
      <c r="U209" s="3">
        <f>IF(S209=$V$3,SUM(V209:W209),IF(S209&lt;$V$3,0,""))</f>
        <v>0</v>
      </c>
      <c r="V209" s="3">
        <f>IF(S209=$V$3,$W$5*$W$3*$V$3/12,IF(S209&lt;$V$3,0,""))</f>
        <v>0</v>
      </c>
      <c r="W209" s="3">
        <f>IF(S209=$V$3,$W$5,IF(S209&lt;$V$3,0,""))</f>
        <v>0</v>
      </c>
    </row>
    <row r="210" spans="1:23">
      <c r="A210" s="2">
        <f>IF(ROW()-6&lt;=$D$3,ROW()-6,"")</f>
        <v>204</v>
      </c>
      <c r="B210" s="3">
        <f t="shared" si="24"/>
        <v>154166.66666667</v>
      </c>
      <c r="C210" s="3">
        <f t="shared" si="21"/>
        <v>5001.73611111113</v>
      </c>
      <c r="D210" s="3">
        <f>IF(A210="","",B210*$E$3/12)</f>
        <v>835.069444444463</v>
      </c>
      <c r="E210" s="3">
        <f>IF(A210="","",$C$3/$D$3)</f>
        <v>4166.66666666667</v>
      </c>
      <c r="G210" s="2">
        <f>IF(ROW()-6&lt;=$D$3,ROW()-6,"")</f>
        <v>204</v>
      </c>
      <c r="H210" s="3">
        <f t="shared" si="25"/>
        <v>249366.786347723</v>
      </c>
      <c r="I210" s="3">
        <f>IF(G210="","",$I$3*(($K$3/12)*(1+$K$3/12)^$J$3)/((1+$K$3/12)^$J$3-1))</f>
        <v>7455.731355151</v>
      </c>
      <c r="J210" s="3">
        <f>IF(G210="","",H210*$K$3/12)</f>
        <v>1350.7367593835</v>
      </c>
      <c r="K210" s="3">
        <f t="shared" si="22"/>
        <v>6104.9945957675</v>
      </c>
      <c r="M210" s="2">
        <f>IF(ROW()-6&lt;=$D$3,ROW()-6,"")</f>
        <v>204</v>
      </c>
      <c r="N210" s="3">
        <f>IF(M210&lt;=$P$3,$O$3,"")</f>
        <v>1000000</v>
      </c>
      <c r="O210" s="3">
        <f t="shared" si="23"/>
        <v>5416.66666666667</v>
      </c>
      <c r="P210" s="3">
        <f>IF(M210&lt;&gt;"",$O$3*$Q$3/12,"")</f>
        <v>5416.66666666667</v>
      </c>
      <c r="Q210" s="3">
        <f t="shared" si="20"/>
        <v>0</v>
      </c>
      <c r="S210" s="2">
        <f>IF(ROW()-6&lt;=$D$3,ROW()-6,"")</f>
        <v>204</v>
      </c>
      <c r="T210" s="3">
        <f>IF(S210&lt;=$V$3,$U$3,"")</f>
        <v>1000000</v>
      </c>
      <c r="U210" s="3">
        <f>IF(S210=$V$3,SUM(V210:W210),IF(S210&lt;$V$3,0,""))</f>
        <v>0</v>
      </c>
      <c r="V210" s="3">
        <f>IF(S210=$V$3,$W$5*$W$3*$V$3/12,IF(S210&lt;$V$3,0,""))</f>
        <v>0</v>
      </c>
      <c r="W210" s="3">
        <f>IF(S210=$V$3,$W$5,IF(S210&lt;$V$3,0,""))</f>
        <v>0</v>
      </c>
    </row>
    <row r="211" spans="1:23">
      <c r="A211" s="2">
        <f>IF(ROW()-6&lt;=$D$3,ROW()-6,"")</f>
        <v>205</v>
      </c>
      <c r="B211" s="3">
        <f t="shared" si="24"/>
        <v>150000.000000003</v>
      </c>
      <c r="C211" s="3">
        <f t="shared" si="21"/>
        <v>4979.16666666669</v>
      </c>
      <c r="D211" s="3">
        <f>IF(A211="","",B211*$E$3/12)</f>
        <v>812.500000000019</v>
      </c>
      <c r="E211" s="3">
        <f>IF(A211="","",$C$3/$D$3)</f>
        <v>4166.66666666667</v>
      </c>
      <c r="G211" s="2">
        <f>IF(ROW()-6&lt;=$D$3,ROW()-6,"")</f>
        <v>205</v>
      </c>
      <c r="H211" s="3">
        <f t="shared" si="25"/>
        <v>243261.791751956</v>
      </c>
      <c r="I211" s="3">
        <f>IF(G211="","",$I$3*(($K$3/12)*(1+$K$3/12)^$J$3)/((1+$K$3/12)^$J$3-1))</f>
        <v>7455.731355151</v>
      </c>
      <c r="J211" s="3">
        <f>IF(G211="","",H211*$K$3/12)</f>
        <v>1317.66803865643</v>
      </c>
      <c r="K211" s="3">
        <f t="shared" si="22"/>
        <v>6138.06331649457</v>
      </c>
      <c r="M211" s="2">
        <f>IF(ROW()-6&lt;=$D$3,ROW()-6,"")</f>
        <v>205</v>
      </c>
      <c r="N211" s="3">
        <f>IF(M211&lt;=$P$3,$O$3,"")</f>
        <v>1000000</v>
      </c>
      <c r="O211" s="3">
        <f t="shared" si="23"/>
        <v>5416.66666666667</v>
      </c>
      <c r="P211" s="3">
        <f>IF(M211&lt;&gt;"",$O$3*$Q$3/12,"")</f>
        <v>5416.66666666667</v>
      </c>
      <c r="Q211" s="3">
        <f t="shared" si="20"/>
        <v>0</v>
      </c>
      <c r="S211" s="2">
        <f>IF(ROW()-6&lt;=$D$3,ROW()-6,"")</f>
        <v>205</v>
      </c>
      <c r="T211" s="3">
        <f>IF(S211&lt;=$V$3,$U$3,"")</f>
        <v>1000000</v>
      </c>
      <c r="U211" s="3">
        <f>IF(S211=$V$3,SUM(V211:W211),IF(S211&lt;$V$3,0,""))</f>
        <v>0</v>
      </c>
      <c r="V211" s="3">
        <f>IF(S211=$V$3,$W$5*$W$3*$V$3/12,IF(S211&lt;$V$3,0,""))</f>
        <v>0</v>
      </c>
      <c r="W211" s="3">
        <f>IF(S211=$V$3,$W$5,IF(S211&lt;$V$3,0,""))</f>
        <v>0</v>
      </c>
    </row>
    <row r="212" spans="1:23">
      <c r="A212" s="2">
        <f>IF(ROW()-6&lt;=$D$3,ROW()-6,"")</f>
        <v>206</v>
      </c>
      <c r="B212" s="3">
        <f t="shared" si="24"/>
        <v>145833.333333337</v>
      </c>
      <c r="C212" s="3">
        <f t="shared" si="21"/>
        <v>4956.59722222224</v>
      </c>
      <c r="D212" s="3">
        <f>IF(A212="","",B212*$E$3/12)</f>
        <v>789.930555555574</v>
      </c>
      <c r="E212" s="3">
        <f>IF(A212="","",$C$3/$D$3)</f>
        <v>4166.66666666667</v>
      </c>
      <c r="G212" s="2">
        <f>IF(ROW()-6&lt;=$D$3,ROW()-6,"")</f>
        <v>206</v>
      </c>
      <c r="H212" s="3">
        <f t="shared" si="25"/>
        <v>237123.728435461</v>
      </c>
      <c r="I212" s="3">
        <f>IF(G212="","",$I$3*(($K$3/12)*(1+$K$3/12)^$J$3)/((1+$K$3/12)^$J$3-1))</f>
        <v>7455.731355151</v>
      </c>
      <c r="J212" s="3">
        <f>IF(G212="","",H212*$K$3/12)</f>
        <v>1284.42019569208</v>
      </c>
      <c r="K212" s="3">
        <f t="shared" si="22"/>
        <v>6171.31115945892</v>
      </c>
      <c r="M212" s="2">
        <f>IF(ROW()-6&lt;=$D$3,ROW()-6,"")</f>
        <v>206</v>
      </c>
      <c r="N212" s="3">
        <f>IF(M212&lt;=$P$3,$O$3,"")</f>
        <v>1000000</v>
      </c>
      <c r="O212" s="3">
        <f t="shared" si="23"/>
        <v>5416.66666666667</v>
      </c>
      <c r="P212" s="3">
        <f>IF(M212&lt;&gt;"",$O$3*$Q$3/12,"")</f>
        <v>5416.66666666667</v>
      </c>
      <c r="Q212" s="3">
        <f t="shared" si="20"/>
        <v>0</v>
      </c>
      <c r="S212" s="2">
        <f>IF(ROW()-6&lt;=$D$3,ROW()-6,"")</f>
        <v>206</v>
      </c>
      <c r="T212" s="3">
        <f>IF(S212&lt;=$V$3,$U$3,"")</f>
        <v>1000000</v>
      </c>
      <c r="U212" s="3">
        <f>IF(S212=$V$3,SUM(V212:W212),IF(S212&lt;$V$3,0,""))</f>
        <v>0</v>
      </c>
      <c r="V212" s="3">
        <f>IF(S212=$V$3,$W$5*$W$3*$V$3/12,IF(S212&lt;$V$3,0,""))</f>
        <v>0</v>
      </c>
      <c r="W212" s="3">
        <f>IF(S212=$V$3,$W$5,IF(S212&lt;$V$3,0,""))</f>
        <v>0</v>
      </c>
    </row>
    <row r="213" spans="1:23">
      <c r="A213" s="2">
        <f>IF(ROW()-6&lt;=$D$3,ROW()-6,"")</f>
        <v>207</v>
      </c>
      <c r="B213" s="3">
        <f t="shared" si="24"/>
        <v>141666.66666667</v>
      </c>
      <c r="C213" s="3">
        <f t="shared" si="21"/>
        <v>4934.0277777778</v>
      </c>
      <c r="D213" s="3">
        <f>IF(A213="","",B213*$E$3/12)</f>
        <v>767.36111111113</v>
      </c>
      <c r="E213" s="3">
        <f>IF(A213="","",$C$3/$D$3)</f>
        <v>4166.66666666667</v>
      </c>
      <c r="G213" s="2">
        <f>IF(ROW()-6&lt;=$D$3,ROW()-6,"")</f>
        <v>207</v>
      </c>
      <c r="H213" s="3">
        <f t="shared" si="25"/>
        <v>230952.417276002</v>
      </c>
      <c r="I213" s="3">
        <f>IF(G213="","",$I$3*(($K$3/12)*(1+$K$3/12)^$J$3)/((1+$K$3/12)^$J$3-1))</f>
        <v>7455.731355151</v>
      </c>
      <c r="J213" s="3">
        <f>IF(G213="","",H213*$K$3/12)</f>
        <v>1250.99226024501</v>
      </c>
      <c r="K213" s="3">
        <f t="shared" si="22"/>
        <v>6204.73909490599</v>
      </c>
      <c r="M213" s="2">
        <f>IF(ROW()-6&lt;=$D$3,ROW()-6,"")</f>
        <v>207</v>
      </c>
      <c r="N213" s="3">
        <f>IF(M213&lt;=$P$3,$O$3,"")</f>
        <v>1000000</v>
      </c>
      <c r="O213" s="3">
        <f t="shared" si="23"/>
        <v>5416.66666666667</v>
      </c>
      <c r="P213" s="3">
        <f>IF(M213&lt;&gt;"",$O$3*$Q$3/12,"")</f>
        <v>5416.66666666667</v>
      </c>
      <c r="Q213" s="3">
        <f t="shared" si="20"/>
        <v>0</v>
      </c>
      <c r="S213" s="2">
        <f>IF(ROW()-6&lt;=$D$3,ROW()-6,"")</f>
        <v>207</v>
      </c>
      <c r="T213" s="3">
        <f>IF(S213&lt;=$V$3,$U$3,"")</f>
        <v>1000000</v>
      </c>
      <c r="U213" s="3">
        <f>IF(S213=$V$3,SUM(V213:W213),IF(S213&lt;$V$3,0,""))</f>
        <v>0</v>
      </c>
      <c r="V213" s="3">
        <f>IF(S213=$V$3,$W$5*$W$3*$V$3/12,IF(S213&lt;$V$3,0,""))</f>
        <v>0</v>
      </c>
      <c r="W213" s="3">
        <f>IF(S213=$V$3,$W$5,IF(S213&lt;$V$3,0,""))</f>
        <v>0</v>
      </c>
    </row>
    <row r="214" spans="1:23">
      <c r="A214" s="2">
        <f>IF(ROW()-6&lt;=$D$3,ROW()-6,"")</f>
        <v>208</v>
      </c>
      <c r="B214" s="3">
        <f t="shared" si="24"/>
        <v>137500.000000003</v>
      </c>
      <c r="C214" s="3">
        <f t="shared" si="21"/>
        <v>4911.45833333335</v>
      </c>
      <c r="D214" s="3">
        <f>IF(A214="","",B214*$E$3/12)</f>
        <v>744.791666666686</v>
      </c>
      <c r="E214" s="3">
        <f>IF(A214="","",$C$3/$D$3)</f>
        <v>4166.66666666667</v>
      </c>
      <c r="G214" s="2">
        <f>IF(ROW()-6&lt;=$D$3,ROW()-6,"")</f>
        <v>208</v>
      </c>
      <c r="H214" s="3">
        <f t="shared" si="25"/>
        <v>224747.678181096</v>
      </c>
      <c r="I214" s="3">
        <f>IF(G214="","",$I$3*(($K$3/12)*(1+$K$3/12)^$J$3)/((1+$K$3/12)^$J$3-1))</f>
        <v>7455.731355151</v>
      </c>
      <c r="J214" s="3">
        <f>IF(G214="","",H214*$K$3/12)</f>
        <v>1217.38325681427</v>
      </c>
      <c r="K214" s="3">
        <f t="shared" si="22"/>
        <v>6238.34809833673</v>
      </c>
      <c r="M214" s="2">
        <f>IF(ROW()-6&lt;=$D$3,ROW()-6,"")</f>
        <v>208</v>
      </c>
      <c r="N214" s="3">
        <f>IF(M214&lt;=$P$3,$O$3,"")</f>
        <v>1000000</v>
      </c>
      <c r="O214" s="3">
        <f t="shared" si="23"/>
        <v>5416.66666666667</v>
      </c>
      <c r="P214" s="3">
        <f>IF(M214&lt;&gt;"",$O$3*$Q$3/12,"")</f>
        <v>5416.66666666667</v>
      </c>
      <c r="Q214" s="3">
        <f t="shared" si="20"/>
        <v>0</v>
      </c>
      <c r="S214" s="2">
        <f>IF(ROW()-6&lt;=$D$3,ROW()-6,"")</f>
        <v>208</v>
      </c>
      <c r="T214" s="3">
        <f>IF(S214&lt;=$V$3,$U$3,"")</f>
        <v>1000000</v>
      </c>
      <c r="U214" s="3">
        <f>IF(S214=$V$3,SUM(V214:W214),IF(S214&lt;$V$3,0,""))</f>
        <v>0</v>
      </c>
      <c r="V214" s="3">
        <f>IF(S214=$V$3,$W$5*$W$3*$V$3/12,IF(S214&lt;$V$3,0,""))</f>
        <v>0</v>
      </c>
      <c r="W214" s="3">
        <f>IF(S214=$V$3,$W$5,IF(S214&lt;$V$3,0,""))</f>
        <v>0</v>
      </c>
    </row>
    <row r="215" spans="1:23">
      <c r="A215" s="2">
        <f>IF(ROW()-6&lt;=$D$3,ROW()-6,"")</f>
        <v>209</v>
      </c>
      <c r="B215" s="3">
        <f t="shared" si="24"/>
        <v>133333.333333337</v>
      </c>
      <c r="C215" s="3">
        <f t="shared" si="21"/>
        <v>4888.88888888891</v>
      </c>
      <c r="D215" s="3">
        <f>IF(A215="","",B215*$E$3/12)</f>
        <v>722.222222222241</v>
      </c>
      <c r="E215" s="3">
        <f>IF(A215="","",$C$3/$D$3)</f>
        <v>4166.66666666667</v>
      </c>
      <c r="G215" s="2">
        <f>IF(ROW()-6&lt;=$D$3,ROW()-6,"")</f>
        <v>209</v>
      </c>
      <c r="H215" s="3">
        <f t="shared" si="25"/>
        <v>218509.33008276</v>
      </c>
      <c r="I215" s="3">
        <f>IF(G215="","",$I$3*(($K$3/12)*(1+$K$3/12)^$J$3)/((1+$K$3/12)^$J$3-1))</f>
        <v>7455.731355151</v>
      </c>
      <c r="J215" s="3">
        <f>IF(G215="","",H215*$K$3/12)</f>
        <v>1183.59220461495</v>
      </c>
      <c r="K215" s="3">
        <f t="shared" si="22"/>
        <v>6272.13915053605</v>
      </c>
      <c r="M215" s="2">
        <f>IF(ROW()-6&lt;=$D$3,ROW()-6,"")</f>
        <v>209</v>
      </c>
      <c r="N215" s="3">
        <f>IF(M215&lt;=$P$3,$O$3,"")</f>
        <v>1000000</v>
      </c>
      <c r="O215" s="3">
        <f t="shared" si="23"/>
        <v>5416.66666666667</v>
      </c>
      <c r="P215" s="3">
        <f>IF(M215&lt;&gt;"",$O$3*$Q$3/12,"")</f>
        <v>5416.66666666667</v>
      </c>
      <c r="Q215" s="3">
        <f t="shared" si="20"/>
        <v>0</v>
      </c>
      <c r="S215" s="2">
        <f>IF(ROW()-6&lt;=$D$3,ROW()-6,"")</f>
        <v>209</v>
      </c>
      <c r="T215" s="3">
        <f>IF(S215&lt;=$V$3,$U$3,"")</f>
        <v>1000000</v>
      </c>
      <c r="U215" s="3">
        <f>IF(S215=$V$3,SUM(V215:W215),IF(S215&lt;$V$3,0,""))</f>
        <v>0</v>
      </c>
      <c r="V215" s="3">
        <f>IF(S215=$V$3,$W$5*$W$3*$V$3/12,IF(S215&lt;$V$3,0,""))</f>
        <v>0</v>
      </c>
      <c r="W215" s="3">
        <f>IF(S215=$V$3,$W$5,IF(S215&lt;$V$3,0,""))</f>
        <v>0</v>
      </c>
    </row>
    <row r="216" spans="1:23">
      <c r="A216" s="2">
        <f>IF(ROW()-6&lt;=$D$3,ROW()-6,"")</f>
        <v>210</v>
      </c>
      <c r="B216" s="3">
        <f t="shared" si="24"/>
        <v>129166.66666667</v>
      </c>
      <c r="C216" s="3">
        <f t="shared" si="21"/>
        <v>4866.31944444446</v>
      </c>
      <c r="D216" s="3">
        <f>IF(A216="","",B216*$E$3/12)</f>
        <v>699.652777777797</v>
      </c>
      <c r="E216" s="3">
        <f>IF(A216="","",$C$3/$D$3)</f>
        <v>4166.66666666667</v>
      </c>
      <c r="G216" s="2">
        <f>IF(ROW()-6&lt;=$D$3,ROW()-6,"")</f>
        <v>210</v>
      </c>
      <c r="H216" s="3">
        <f t="shared" si="25"/>
        <v>212237.190932224</v>
      </c>
      <c r="I216" s="3">
        <f>IF(G216="","",$I$3*(($K$3/12)*(1+$K$3/12)^$J$3)/((1+$K$3/12)^$J$3-1))</f>
        <v>7455.731355151</v>
      </c>
      <c r="J216" s="3">
        <f>IF(G216="","",H216*$K$3/12)</f>
        <v>1149.61811754955</v>
      </c>
      <c r="K216" s="3">
        <f t="shared" si="22"/>
        <v>6306.11323760145</v>
      </c>
      <c r="M216" s="2">
        <f>IF(ROW()-6&lt;=$D$3,ROW()-6,"")</f>
        <v>210</v>
      </c>
      <c r="N216" s="3">
        <f>IF(M216&lt;=$P$3,$O$3,"")</f>
        <v>1000000</v>
      </c>
      <c r="O216" s="3">
        <f t="shared" si="23"/>
        <v>5416.66666666667</v>
      </c>
      <c r="P216" s="3">
        <f>IF(M216&lt;&gt;"",$O$3*$Q$3/12,"")</f>
        <v>5416.66666666667</v>
      </c>
      <c r="Q216" s="3">
        <f t="shared" si="20"/>
        <v>0</v>
      </c>
      <c r="S216" s="2">
        <f>IF(ROW()-6&lt;=$D$3,ROW()-6,"")</f>
        <v>210</v>
      </c>
      <c r="T216" s="3">
        <f>IF(S216&lt;=$V$3,$U$3,"")</f>
        <v>1000000</v>
      </c>
      <c r="U216" s="3">
        <f>IF(S216=$V$3,SUM(V216:W216),IF(S216&lt;$V$3,0,""))</f>
        <v>0</v>
      </c>
      <c r="V216" s="3">
        <f>IF(S216=$V$3,$W$5*$W$3*$V$3/12,IF(S216&lt;$V$3,0,""))</f>
        <v>0</v>
      </c>
      <c r="W216" s="3">
        <f>IF(S216=$V$3,$W$5,IF(S216&lt;$V$3,0,""))</f>
        <v>0</v>
      </c>
    </row>
    <row r="217" spans="1:23">
      <c r="A217" s="2">
        <f>IF(ROW()-6&lt;=$D$3,ROW()-6,"")</f>
        <v>211</v>
      </c>
      <c r="B217" s="3">
        <f t="shared" si="24"/>
        <v>125000.000000003</v>
      </c>
      <c r="C217" s="3">
        <f t="shared" si="21"/>
        <v>4843.75000000002</v>
      </c>
      <c r="D217" s="3">
        <f>IF(A217="","",B217*$E$3/12)</f>
        <v>677.083333333352</v>
      </c>
      <c r="E217" s="3">
        <f>IF(A217="","",$C$3/$D$3)</f>
        <v>4166.66666666667</v>
      </c>
      <c r="G217" s="2">
        <f>IF(ROW()-6&lt;=$D$3,ROW()-6,"")</f>
        <v>211</v>
      </c>
      <c r="H217" s="3">
        <f t="shared" si="25"/>
        <v>205931.077694622</v>
      </c>
      <c r="I217" s="3">
        <f>IF(G217="","",$I$3*(($K$3/12)*(1+$K$3/12)^$J$3)/((1+$K$3/12)^$J$3-1))</f>
        <v>7455.731355151</v>
      </c>
      <c r="J217" s="3">
        <f>IF(G217="","",H217*$K$3/12)</f>
        <v>1115.4600041792</v>
      </c>
      <c r="K217" s="3">
        <f t="shared" si="22"/>
        <v>6340.2713509718</v>
      </c>
      <c r="M217" s="2">
        <f>IF(ROW()-6&lt;=$D$3,ROW()-6,"")</f>
        <v>211</v>
      </c>
      <c r="N217" s="3">
        <f>IF(M217&lt;=$P$3,$O$3,"")</f>
        <v>1000000</v>
      </c>
      <c r="O217" s="3">
        <f t="shared" si="23"/>
        <v>5416.66666666667</v>
      </c>
      <c r="P217" s="3">
        <f>IF(M217&lt;&gt;"",$O$3*$Q$3/12,"")</f>
        <v>5416.66666666667</v>
      </c>
      <c r="Q217" s="3">
        <f t="shared" si="20"/>
        <v>0</v>
      </c>
      <c r="S217" s="2">
        <f>IF(ROW()-6&lt;=$D$3,ROW()-6,"")</f>
        <v>211</v>
      </c>
      <c r="T217" s="3">
        <f>IF(S217&lt;=$V$3,$U$3,"")</f>
        <v>1000000</v>
      </c>
      <c r="U217" s="3">
        <f>IF(S217=$V$3,SUM(V217:W217),IF(S217&lt;$V$3,0,""))</f>
        <v>0</v>
      </c>
      <c r="V217" s="3">
        <f>IF(S217=$V$3,$W$5*$W$3*$V$3/12,IF(S217&lt;$V$3,0,""))</f>
        <v>0</v>
      </c>
      <c r="W217" s="3">
        <f>IF(S217=$V$3,$W$5,IF(S217&lt;$V$3,0,""))</f>
        <v>0</v>
      </c>
    </row>
    <row r="218" spans="1:23">
      <c r="A218" s="2">
        <f>IF(ROW()-6&lt;=$D$3,ROW()-6,"")</f>
        <v>212</v>
      </c>
      <c r="B218" s="3">
        <f t="shared" si="24"/>
        <v>120833.333333337</v>
      </c>
      <c r="C218" s="3">
        <f t="shared" si="21"/>
        <v>4821.18055555557</v>
      </c>
      <c r="D218" s="3">
        <f>IF(A218="","",B218*$E$3/12)</f>
        <v>654.513888888908</v>
      </c>
      <c r="E218" s="3">
        <f>IF(A218="","",$C$3/$D$3)</f>
        <v>4166.66666666667</v>
      </c>
      <c r="G218" s="2">
        <f>IF(ROW()-6&lt;=$D$3,ROW()-6,"")</f>
        <v>212</v>
      </c>
      <c r="H218" s="3">
        <f t="shared" si="25"/>
        <v>199590.80634365</v>
      </c>
      <c r="I218" s="3">
        <f>IF(G218="","",$I$3*(($K$3/12)*(1+$K$3/12)^$J$3)/((1+$K$3/12)^$J$3-1))</f>
        <v>7455.731355151</v>
      </c>
      <c r="J218" s="3">
        <f>IF(G218="","",H218*$K$3/12)</f>
        <v>1081.11686769477</v>
      </c>
      <c r="K218" s="3">
        <f t="shared" si="22"/>
        <v>6374.61448745623</v>
      </c>
      <c r="M218" s="2">
        <f>IF(ROW()-6&lt;=$D$3,ROW()-6,"")</f>
        <v>212</v>
      </c>
      <c r="N218" s="3">
        <f>IF(M218&lt;=$P$3,$O$3,"")</f>
        <v>1000000</v>
      </c>
      <c r="O218" s="3">
        <f t="shared" si="23"/>
        <v>5416.66666666667</v>
      </c>
      <c r="P218" s="3">
        <f>IF(M218&lt;&gt;"",$O$3*$Q$3/12,"")</f>
        <v>5416.66666666667</v>
      </c>
      <c r="Q218" s="3">
        <f t="shared" si="20"/>
        <v>0</v>
      </c>
      <c r="S218" s="2">
        <f>IF(ROW()-6&lt;=$D$3,ROW()-6,"")</f>
        <v>212</v>
      </c>
      <c r="T218" s="3">
        <f>IF(S218&lt;=$V$3,$U$3,"")</f>
        <v>1000000</v>
      </c>
      <c r="U218" s="3">
        <f>IF(S218=$V$3,SUM(V218:W218),IF(S218&lt;$V$3,0,""))</f>
        <v>0</v>
      </c>
      <c r="V218" s="3">
        <f>IF(S218=$V$3,$W$5*$W$3*$V$3/12,IF(S218&lt;$V$3,0,""))</f>
        <v>0</v>
      </c>
      <c r="W218" s="3">
        <f>IF(S218=$V$3,$W$5,IF(S218&lt;$V$3,0,""))</f>
        <v>0</v>
      </c>
    </row>
    <row r="219" spans="1:23">
      <c r="A219" s="2">
        <f>IF(ROW()-6&lt;=$D$3,ROW()-6,"")</f>
        <v>213</v>
      </c>
      <c r="B219" s="3">
        <f t="shared" si="24"/>
        <v>116666.66666667</v>
      </c>
      <c r="C219" s="3">
        <f t="shared" si="21"/>
        <v>4798.61111111113</v>
      </c>
      <c r="D219" s="3">
        <f>IF(A219="","",B219*$E$3/12)</f>
        <v>631.944444444463</v>
      </c>
      <c r="E219" s="3">
        <f>IF(A219="","",$C$3/$D$3)</f>
        <v>4166.66666666667</v>
      </c>
      <c r="G219" s="2">
        <f>IF(ROW()-6&lt;=$D$3,ROW()-6,"")</f>
        <v>213</v>
      </c>
      <c r="H219" s="3">
        <f t="shared" si="25"/>
        <v>193216.191856194</v>
      </c>
      <c r="I219" s="3">
        <f>IF(G219="","",$I$3*(($K$3/12)*(1+$K$3/12)^$J$3)/((1+$K$3/12)^$J$3-1))</f>
        <v>7455.731355151</v>
      </c>
      <c r="J219" s="3">
        <f>IF(G219="","",H219*$K$3/12)</f>
        <v>1046.58770588772</v>
      </c>
      <c r="K219" s="3">
        <f t="shared" si="22"/>
        <v>6409.14364926328</v>
      </c>
      <c r="M219" s="2">
        <f>IF(ROW()-6&lt;=$D$3,ROW()-6,"")</f>
        <v>213</v>
      </c>
      <c r="N219" s="3">
        <f>IF(M219&lt;=$P$3,$O$3,"")</f>
        <v>1000000</v>
      </c>
      <c r="O219" s="3">
        <f t="shared" si="23"/>
        <v>5416.66666666667</v>
      </c>
      <c r="P219" s="3">
        <f>IF(M219&lt;&gt;"",$O$3*$Q$3/12,"")</f>
        <v>5416.66666666667</v>
      </c>
      <c r="Q219" s="3">
        <f t="shared" si="20"/>
        <v>0</v>
      </c>
      <c r="S219" s="2">
        <f>IF(ROW()-6&lt;=$D$3,ROW()-6,"")</f>
        <v>213</v>
      </c>
      <c r="T219" s="3">
        <f>IF(S219&lt;=$V$3,$U$3,"")</f>
        <v>1000000</v>
      </c>
      <c r="U219" s="3">
        <f>IF(S219=$V$3,SUM(V219:W219),IF(S219&lt;$V$3,0,""))</f>
        <v>0</v>
      </c>
      <c r="V219" s="3">
        <f>IF(S219=$V$3,$W$5*$W$3*$V$3/12,IF(S219&lt;$V$3,0,""))</f>
        <v>0</v>
      </c>
      <c r="W219" s="3">
        <f>IF(S219=$V$3,$W$5,IF(S219&lt;$V$3,0,""))</f>
        <v>0</v>
      </c>
    </row>
    <row r="220" spans="1:23">
      <c r="A220" s="2">
        <f>IF(ROW()-6&lt;=$D$3,ROW()-6,"")</f>
        <v>214</v>
      </c>
      <c r="B220" s="3">
        <f t="shared" si="24"/>
        <v>112500.000000003</v>
      </c>
      <c r="C220" s="3">
        <f t="shared" si="21"/>
        <v>4776.04166666669</v>
      </c>
      <c r="D220" s="3">
        <f>IF(A220="","",B220*$E$3/12)</f>
        <v>609.375000000019</v>
      </c>
      <c r="E220" s="3">
        <f>IF(A220="","",$C$3/$D$3)</f>
        <v>4166.66666666667</v>
      </c>
      <c r="G220" s="2">
        <f>IF(ROW()-6&lt;=$D$3,ROW()-6,"")</f>
        <v>214</v>
      </c>
      <c r="H220" s="3">
        <f t="shared" si="25"/>
        <v>186807.048206931</v>
      </c>
      <c r="I220" s="3">
        <f>IF(G220="","",$I$3*(($K$3/12)*(1+$K$3/12)^$J$3)/((1+$K$3/12)^$J$3-1))</f>
        <v>7455.731355151</v>
      </c>
      <c r="J220" s="3">
        <f>IF(G220="","",H220*$K$3/12)</f>
        <v>1011.87151112088</v>
      </c>
      <c r="K220" s="3">
        <f t="shared" si="22"/>
        <v>6443.85984403012</v>
      </c>
      <c r="M220" s="2">
        <f>IF(ROW()-6&lt;=$D$3,ROW()-6,"")</f>
        <v>214</v>
      </c>
      <c r="N220" s="3">
        <f>IF(M220&lt;=$P$3,$O$3,"")</f>
        <v>1000000</v>
      </c>
      <c r="O220" s="3">
        <f t="shared" si="23"/>
        <v>5416.66666666667</v>
      </c>
      <c r="P220" s="3">
        <f>IF(M220&lt;&gt;"",$O$3*$Q$3/12,"")</f>
        <v>5416.66666666667</v>
      </c>
      <c r="Q220" s="3">
        <f t="shared" si="20"/>
        <v>0</v>
      </c>
      <c r="S220" s="2">
        <f>IF(ROW()-6&lt;=$D$3,ROW()-6,"")</f>
        <v>214</v>
      </c>
      <c r="T220" s="3">
        <f>IF(S220&lt;=$V$3,$U$3,"")</f>
        <v>1000000</v>
      </c>
      <c r="U220" s="3">
        <f>IF(S220=$V$3,SUM(V220:W220),IF(S220&lt;$V$3,0,""))</f>
        <v>0</v>
      </c>
      <c r="V220" s="3">
        <f>IF(S220=$V$3,$W$5*$W$3*$V$3/12,IF(S220&lt;$V$3,0,""))</f>
        <v>0</v>
      </c>
      <c r="W220" s="3">
        <f>IF(S220=$V$3,$W$5,IF(S220&lt;$V$3,0,""))</f>
        <v>0</v>
      </c>
    </row>
    <row r="221" spans="1:23">
      <c r="A221" s="2">
        <f>IF(ROW()-6&lt;=$D$3,ROW()-6,"")</f>
        <v>215</v>
      </c>
      <c r="B221" s="3">
        <f t="shared" si="24"/>
        <v>108333.333333337</v>
      </c>
      <c r="C221" s="3">
        <f t="shared" si="21"/>
        <v>4753.47222222224</v>
      </c>
      <c r="D221" s="3">
        <f>IF(A221="","",B221*$E$3/12)</f>
        <v>586.805555555574</v>
      </c>
      <c r="E221" s="3">
        <f>IF(A221="","",$C$3/$D$3)</f>
        <v>4166.66666666667</v>
      </c>
      <c r="G221" s="2">
        <f>IF(ROW()-6&lt;=$D$3,ROW()-6,"")</f>
        <v>215</v>
      </c>
      <c r="H221" s="3">
        <f t="shared" si="25"/>
        <v>180363.188362901</v>
      </c>
      <c r="I221" s="3">
        <f>IF(G221="","",$I$3*(($K$3/12)*(1+$K$3/12)^$J$3)/((1+$K$3/12)^$J$3-1))</f>
        <v>7455.731355151</v>
      </c>
      <c r="J221" s="3">
        <f>IF(G221="","",H221*$K$3/12)</f>
        <v>976.967270299046</v>
      </c>
      <c r="K221" s="3">
        <f t="shared" si="22"/>
        <v>6478.76408485195</v>
      </c>
      <c r="M221" s="2">
        <f>IF(ROW()-6&lt;=$D$3,ROW()-6,"")</f>
        <v>215</v>
      </c>
      <c r="N221" s="3">
        <f>IF(M221&lt;=$P$3,$O$3,"")</f>
        <v>1000000</v>
      </c>
      <c r="O221" s="3">
        <f t="shared" si="23"/>
        <v>5416.66666666667</v>
      </c>
      <c r="P221" s="3">
        <f>IF(M221&lt;&gt;"",$O$3*$Q$3/12,"")</f>
        <v>5416.66666666667</v>
      </c>
      <c r="Q221" s="3">
        <f t="shared" si="20"/>
        <v>0</v>
      </c>
      <c r="S221" s="2">
        <f>IF(ROW()-6&lt;=$D$3,ROW()-6,"")</f>
        <v>215</v>
      </c>
      <c r="T221" s="3">
        <f>IF(S221&lt;=$V$3,$U$3,"")</f>
        <v>1000000</v>
      </c>
      <c r="U221" s="3">
        <f>IF(S221=$V$3,SUM(V221:W221),IF(S221&lt;$V$3,0,""))</f>
        <v>0</v>
      </c>
      <c r="V221" s="3">
        <f>IF(S221=$V$3,$W$5*$W$3*$V$3/12,IF(S221&lt;$V$3,0,""))</f>
        <v>0</v>
      </c>
      <c r="W221" s="3">
        <f>IF(S221=$V$3,$W$5,IF(S221&lt;$V$3,0,""))</f>
        <v>0</v>
      </c>
    </row>
    <row r="222" spans="1:23">
      <c r="A222" s="2">
        <f>IF(ROW()-6&lt;=$D$3,ROW()-6,"")</f>
        <v>216</v>
      </c>
      <c r="B222" s="3">
        <f t="shared" si="24"/>
        <v>104166.66666667</v>
      </c>
      <c r="C222" s="3">
        <f t="shared" si="21"/>
        <v>4730.9027777778</v>
      </c>
      <c r="D222" s="3">
        <f>IF(A222="","",B222*$E$3/12)</f>
        <v>564.23611111113</v>
      </c>
      <c r="E222" s="3">
        <f>IF(A222="","",$C$3/$D$3)</f>
        <v>4166.66666666667</v>
      </c>
      <c r="G222" s="2">
        <f>IF(ROW()-6&lt;=$D$3,ROW()-6,"")</f>
        <v>216</v>
      </c>
      <c r="H222" s="3">
        <f t="shared" si="25"/>
        <v>173884.424278049</v>
      </c>
      <c r="I222" s="3">
        <f>IF(G222="","",$I$3*(($K$3/12)*(1+$K$3/12)^$J$3)/((1+$K$3/12)^$J$3-1))</f>
        <v>7455.731355151</v>
      </c>
      <c r="J222" s="3">
        <f>IF(G222="","",H222*$K$3/12)</f>
        <v>941.873964839432</v>
      </c>
      <c r="K222" s="3">
        <f t="shared" si="22"/>
        <v>6513.85739031157</v>
      </c>
      <c r="M222" s="2">
        <f>IF(ROW()-6&lt;=$D$3,ROW()-6,"")</f>
        <v>216</v>
      </c>
      <c r="N222" s="3">
        <f>IF(M222&lt;=$P$3,$O$3,"")</f>
        <v>1000000</v>
      </c>
      <c r="O222" s="3">
        <f t="shared" si="23"/>
        <v>5416.66666666667</v>
      </c>
      <c r="P222" s="3">
        <f>IF(M222&lt;&gt;"",$O$3*$Q$3/12,"")</f>
        <v>5416.66666666667</v>
      </c>
      <c r="Q222" s="3">
        <f t="shared" si="20"/>
        <v>0</v>
      </c>
      <c r="S222" s="2">
        <f>IF(ROW()-6&lt;=$D$3,ROW()-6,"")</f>
        <v>216</v>
      </c>
      <c r="T222" s="3">
        <f>IF(S222&lt;=$V$3,$U$3,"")</f>
        <v>1000000</v>
      </c>
      <c r="U222" s="3">
        <f>IF(S222=$V$3,SUM(V222:W222),IF(S222&lt;$V$3,0,""))</f>
        <v>0</v>
      </c>
      <c r="V222" s="3">
        <f>IF(S222=$V$3,$W$5*$W$3*$V$3/12,IF(S222&lt;$V$3,0,""))</f>
        <v>0</v>
      </c>
      <c r="W222" s="3">
        <f>IF(S222=$V$3,$W$5,IF(S222&lt;$V$3,0,""))</f>
        <v>0</v>
      </c>
    </row>
    <row r="223" spans="1:23">
      <c r="A223" s="2">
        <f>IF(ROW()-6&lt;=$D$3,ROW()-6,"")</f>
        <v>217</v>
      </c>
      <c r="B223" s="3">
        <f t="shared" si="24"/>
        <v>100000.000000003</v>
      </c>
      <c r="C223" s="3">
        <f t="shared" si="21"/>
        <v>4708.33333333335</v>
      </c>
      <c r="D223" s="3">
        <f>IF(A223="","",B223*$E$3/12)</f>
        <v>541.666666666686</v>
      </c>
      <c r="E223" s="3">
        <f>IF(A223="","",$C$3/$D$3)</f>
        <v>4166.66666666667</v>
      </c>
      <c r="G223" s="2">
        <f>IF(ROW()-6&lt;=$D$3,ROW()-6,"")</f>
        <v>217</v>
      </c>
      <c r="H223" s="3">
        <f t="shared" si="25"/>
        <v>167370.566887737</v>
      </c>
      <c r="I223" s="3">
        <f>IF(G223="","",$I$3*(($K$3/12)*(1+$K$3/12)^$J$3)/((1+$K$3/12)^$J$3-1))</f>
        <v>7455.731355151</v>
      </c>
      <c r="J223" s="3">
        <f>IF(G223="","",H223*$K$3/12)</f>
        <v>906.59057064191</v>
      </c>
      <c r="K223" s="3">
        <f t="shared" si="22"/>
        <v>6549.14078450909</v>
      </c>
      <c r="M223" s="2">
        <f>IF(ROW()-6&lt;=$D$3,ROW()-6,"")</f>
        <v>217</v>
      </c>
      <c r="N223" s="3">
        <f>IF(M223&lt;=$P$3,$O$3,"")</f>
        <v>1000000</v>
      </c>
      <c r="O223" s="3">
        <f t="shared" si="23"/>
        <v>5416.66666666667</v>
      </c>
      <c r="P223" s="3">
        <f>IF(M223&lt;&gt;"",$O$3*$Q$3/12,"")</f>
        <v>5416.66666666667</v>
      </c>
      <c r="Q223" s="3">
        <f t="shared" si="20"/>
        <v>0</v>
      </c>
      <c r="S223" s="2">
        <f>IF(ROW()-6&lt;=$D$3,ROW()-6,"")</f>
        <v>217</v>
      </c>
      <c r="T223" s="3">
        <f>IF(S223&lt;=$V$3,$U$3,"")</f>
        <v>1000000</v>
      </c>
      <c r="U223" s="3">
        <f>IF(S223=$V$3,SUM(V223:W223),IF(S223&lt;$V$3,0,""))</f>
        <v>0</v>
      </c>
      <c r="V223" s="3">
        <f>IF(S223=$V$3,$W$5*$W$3*$V$3/12,IF(S223&lt;$V$3,0,""))</f>
        <v>0</v>
      </c>
      <c r="W223" s="3">
        <f>IF(S223=$V$3,$W$5,IF(S223&lt;$V$3,0,""))</f>
        <v>0</v>
      </c>
    </row>
    <row r="224" spans="1:23">
      <c r="A224" s="2">
        <f>IF(ROW()-6&lt;=$D$3,ROW()-6,"")</f>
        <v>218</v>
      </c>
      <c r="B224" s="3">
        <f t="shared" si="24"/>
        <v>95833.3333333368</v>
      </c>
      <c r="C224" s="3">
        <f t="shared" si="21"/>
        <v>4685.76388888891</v>
      </c>
      <c r="D224" s="3">
        <f>IF(A224="","",B224*$E$3/12)</f>
        <v>519.097222222241</v>
      </c>
      <c r="E224" s="3">
        <f>IF(A224="","",$C$3/$D$3)</f>
        <v>4166.66666666667</v>
      </c>
      <c r="G224" s="2">
        <f>IF(ROW()-6&lt;=$D$3,ROW()-6,"")</f>
        <v>218</v>
      </c>
      <c r="H224" s="3">
        <f t="shared" si="25"/>
        <v>160821.426103228</v>
      </c>
      <c r="I224" s="3">
        <f>IF(G224="","",$I$3*(($K$3/12)*(1+$K$3/12)^$J$3)/((1+$K$3/12)^$J$3-1))</f>
        <v>7455.731355151</v>
      </c>
      <c r="J224" s="3">
        <f>IF(G224="","",H224*$K$3/12)</f>
        <v>871.116058059153</v>
      </c>
      <c r="K224" s="3">
        <f t="shared" si="22"/>
        <v>6584.61529709185</v>
      </c>
      <c r="M224" s="2">
        <f>IF(ROW()-6&lt;=$D$3,ROW()-6,"")</f>
        <v>218</v>
      </c>
      <c r="N224" s="3">
        <f>IF(M224&lt;=$P$3,$O$3,"")</f>
        <v>1000000</v>
      </c>
      <c r="O224" s="3">
        <f t="shared" si="23"/>
        <v>5416.66666666667</v>
      </c>
      <c r="P224" s="3">
        <f>IF(M224&lt;&gt;"",$O$3*$Q$3/12,"")</f>
        <v>5416.66666666667</v>
      </c>
      <c r="Q224" s="3">
        <f t="shared" si="20"/>
        <v>0</v>
      </c>
      <c r="S224" s="2">
        <f>IF(ROW()-6&lt;=$D$3,ROW()-6,"")</f>
        <v>218</v>
      </c>
      <c r="T224" s="3">
        <f>IF(S224&lt;=$V$3,$U$3,"")</f>
        <v>1000000</v>
      </c>
      <c r="U224" s="3">
        <f>IF(S224=$V$3,SUM(V224:W224),IF(S224&lt;$V$3,0,""))</f>
        <v>0</v>
      </c>
      <c r="V224" s="3">
        <f>IF(S224=$V$3,$W$5*$W$3*$V$3/12,IF(S224&lt;$V$3,0,""))</f>
        <v>0</v>
      </c>
      <c r="W224" s="3">
        <f>IF(S224=$V$3,$W$5,IF(S224&lt;$V$3,0,""))</f>
        <v>0</v>
      </c>
    </row>
    <row r="225" spans="1:23">
      <c r="A225" s="2">
        <f>IF(ROW()-6&lt;=$D$3,ROW()-6,"")</f>
        <v>219</v>
      </c>
      <c r="B225" s="3">
        <f t="shared" si="24"/>
        <v>91666.6666666701</v>
      </c>
      <c r="C225" s="3">
        <f t="shared" si="21"/>
        <v>4663.19444444446</v>
      </c>
      <c r="D225" s="3">
        <f>IF(A225="","",B225*$E$3/12)</f>
        <v>496.527777777796</v>
      </c>
      <c r="E225" s="3">
        <f>IF(A225="","",$C$3/$D$3)</f>
        <v>4166.66666666667</v>
      </c>
      <c r="G225" s="2">
        <f>IF(ROW()-6&lt;=$D$3,ROW()-6,"")</f>
        <v>219</v>
      </c>
      <c r="H225" s="3">
        <f t="shared" si="25"/>
        <v>154236.810806136</v>
      </c>
      <c r="I225" s="3">
        <f>IF(G225="","",$I$3*(($K$3/12)*(1+$K$3/12)^$J$3)/((1+$K$3/12)^$J$3-1))</f>
        <v>7455.731355151</v>
      </c>
      <c r="J225" s="3">
        <f>IF(G225="","",H225*$K$3/12)</f>
        <v>835.449391866572</v>
      </c>
      <c r="K225" s="3">
        <f t="shared" si="22"/>
        <v>6620.28196328443</v>
      </c>
      <c r="M225" s="2">
        <f>IF(ROW()-6&lt;=$D$3,ROW()-6,"")</f>
        <v>219</v>
      </c>
      <c r="N225" s="3">
        <f>IF(M225&lt;=$P$3,$O$3,"")</f>
        <v>1000000</v>
      </c>
      <c r="O225" s="3">
        <f t="shared" si="23"/>
        <v>5416.66666666667</v>
      </c>
      <c r="P225" s="3">
        <f>IF(M225&lt;&gt;"",$O$3*$Q$3/12,"")</f>
        <v>5416.66666666667</v>
      </c>
      <c r="Q225" s="3">
        <f t="shared" si="20"/>
        <v>0</v>
      </c>
      <c r="S225" s="2">
        <f>IF(ROW()-6&lt;=$D$3,ROW()-6,"")</f>
        <v>219</v>
      </c>
      <c r="T225" s="3">
        <f>IF(S225&lt;=$V$3,$U$3,"")</f>
        <v>1000000</v>
      </c>
      <c r="U225" s="3">
        <f>IF(S225=$V$3,SUM(V225:W225),IF(S225&lt;$V$3,0,""))</f>
        <v>0</v>
      </c>
      <c r="V225" s="3">
        <f>IF(S225=$V$3,$W$5*$W$3*$V$3/12,IF(S225&lt;$V$3,0,""))</f>
        <v>0</v>
      </c>
      <c r="W225" s="3">
        <f>IF(S225=$V$3,$W$5,IF(S225&lt;$V$3,0,""))</f>
        <v>0</v>
      </c>
    </row>
    <row r="226" spans="1:23">
      <c r="A226" s="2">
        <f>IF(ROW()-6&lt;=$D$3,ROW()-6,"")</f>
        <v>220</v>
      </c>
      <c r="B226" s="3">
        <f t="shared" si="24"/>
        <v>87500.0000000034</v>
      </c>
      <c r="C226" s="3">
        <f t="shared" si="21"/>
        <v>4640.62500000002</v>
      </c>
      <c r="D226" s="3">
        <f>IF(A226="","",B226*$E$3/12)</f>
        <v>473.958333333352</v>
      </c>
      <c r="E226" s="3">
        <f>IF(A226="","",$C$3/$D$3)</f>
        <v>4166.66666666667</v>
      </c>
      <c r="G226" s="2">
        <f>IF(ROW()-6&lt;=$D$3,ROW()-6,"")</f>
        <v>220</v>
      </c>
      <c r="H226" s="3">
        <f t="shared" si="25"/>
        <v>147616.528842852</v>
      </c>
      <c r="I226" s="3">
        <f>IF(G226="","",$I$3*(($K$3/12)*(1+$K$3/12)^$J$3)/((1+$K$3/12)^$J$3-1))</f>
        <v>7455.731355151</v>
      </c>
      <c r="J226" s="3">
        <f>IF(G226="","",H226*$K$3/12)</f>
        <v>799.589531232115</v>
      </c>
      <c r="K226" s="3">
        <f t="shared" si="22"/>
        <v>6656.14182391889</v>
      </c>
      <c r="M226" s="2">
        <f>IF(ROW()-6&lt;=$D$3,ROW()-6,"")</f>
        <v>220</v>
      </c>
      <c r="N226" s="3">
        <f>IF(M226&lt;=$P$3,$O$3,"")</f>
        <v>1000000</v>
      </c>
      <c r="O226" s="3">
        <f t="shared" si="23"/>
        <v>5416.66666666667</v>
      </c>
      <c r="P226" s="3">
        <f>IF(M226&lt;&gt;"",$O$3*$Q$3/12,"")</f>
        <v>5416.66666666667</v>
      </c>
      <c r="Q226" s="3">
        <f t="shared" si="20"/>
        <v>0</v>
      </c>
      <c r="S226" s="2">
        <f>IF(ROW()-6&lt;=$D$3,ROW()-6,"")</f>
        <v>220</v>
      </c>
      <c r="T226" s="3">
        <f>IF(S226&lt;=$V$3,$U$3,"")</f>
        <v>1000000</v>
      </c>
      <c r="U226" s="3">
        <f>IF(S226=$V$3,SUM(V226:W226),IF(S226&lt;$V$3,0,""))</f>
        <v>0</v>
      </c>
      <c r="V226" s="3">
        <f>IF(S226=$V$3,$W$5*$W$3*$V$3/12,IF(S226&lt;$V$3,0,""))</f>
        <v>0</v>
      </c>
      <c r="W226" s="3">
        <f>IF(S226=$V$3,$W$5,IF(S226&lt;$V$3,0,""))</f>
        <v>0</v>
      </c>
    </row>
    <row r="227" spans="1:23">
      <c r="A227" s="2">
        <f>IF(ROW()-6&lt;=$D$3,ROW()-6,"")</f>
        <v>221</v>
      </c>
      <c r="B227" s="3">
        <f t="shared" si="24"/>
        <v>83333.3333333368</v>
      </c>
      <c r="C227" s="3">
        <f t="shared" si="21"/>
        <v>4618.05555555557</v>
      </c>
      <c r="D227" s="3">
        <f>IF(A227="","",B227*$E$3/12)</f>
        <v>451.388888888908</v>
      </c>
      <c r="E227" s="3">
        <f>IF(A227="","",$C$3/$D$3)</f>
        <v>4166.66666666667</v>
      </c>
      <c r="G227" s="2">
        <f>IF(ROW()-6&lt;=$D$3,ROW()-6,"")</f>
        <v>221</v>
      </c>
      <c r="H227" s="3">
        <f t="shared" si="25"/>
        <v>140960.387018933</v>
      </c>
      <c r="I227" s="3">
        <f>IF(G227="","",$I$3*(($K$3/12)*(1+$K$3/12)^$J$3)/((1+$K$3/12)^$J$3-1))</f>
        <v>7455.731355151</v>
      </c>
      <c r="J227" s="3">
        <f>IF(G227="","",H227*$K$3/12)</f>
        <v>763.535429685888</v>
      </c>
      <c r="K227" s="3">
        <f t="shared" si="22"/>
        <v>6692.19592546511</v>
      </c>
      <c r="M227" s="2">
        <f>IF(ROW()-6&lt;=$D$3,ROW()-6,"")</f>
        <v>221</v>
      </c>
      <c r="N227" s="3">
        <f>IF(M227&lt;=$P$3,$O$3,"")</f>
        <v>1000000</v>
      </c>
      <c r="O227" s="3">
        <f t="shared" si="23"/>
        <v>5416.66666666667</v>
      </c>
      <c r="P227" s="3">
        <f>IF(M227&lt;&gt;"",$O$3*$Q$3/12,"")</f>
        <v>5416.66666666667</v>
      </c>
      <c r="Q227" s="3">
        <f t="shared" si="20"/>
        <v>0</v>
      </c>
      <c r="S227" s="2">
        <f>IF(ROW()-6&lt;=$D$3,ROW()-6,"")</f>
        <v>221</v>
      </c>
      <c r="T227" s="3">
        <f>IF(S227&lt;=$V$3,$U$3,"")</f>
        <v>1000000</v>
      </c>
      <c r="U227" s="3">
        <f>IF(S227=$V$3,SUM(V227:W227),IF(S227&lt;$V$3,0,""))</f>
        <v>0</v>
      </c>
      <c r="V227" s="3">
        <f>IF(S227=$V$3,$W$5*$W$3*$V$3/12,IF(S227&lt;$V$3,0,""))</f>
        <v>0</v>
      </c>
      <c r="W227" s="3">
        <f>IF(S227=$V$3,$W$5,IF(S227&lt;$V$3,0,""))</f>
        <v>0</v>
      </c>
    </row>
    <row r="228" spans="1:23">
      <c r="A228" s="2">
        <f>IF(ROW()-6&lt;=$D$3,ROW()-6,"")</f>
        <v>222</v>
      </c>
      <c r="B228" s="3">
        <f t="shared" si="24"/>
        <v>79166.6666666701</v>
      </c>
      <c r="C228" s="3">
        <f t="shared" si="21"/>
        <v>4595.48611111113</v>
      </c>
      <c r="D228" s="3">
        <f>IF(A228="","",B228*$E$3/12)</f>
        <v>428.819444444463</v>
      </c>
      <c r="E228" s="3">
        <f>IF(A228="","",$C$3/$D$3)</f>
        <v>4166.66666666667</v>
      </c>
      <c r="G228" s="2">
        <f>IF(ROW()-6&lt;=$D$3,ROW()-6,"")</f>
        <v>222</v>
      </c>
      <c r="H228" s="3">
        <f t="shared" si="25"/>
        <v>134268.191093468</v>
      </c>
      <c r="I228" s="3">
        <f>IF(G228="","",$I$3*(($K$3/12)*(1+$K$3/12)^$J$3)/((1+$K$3/12)^$J$3-1))</f>
        <v>7455.731355151</v>
      </c>
      <c r="J228" s="3">
        <f>IF(G228="","",H228*$K$3/12)</f>
        <v>727.286035089618</v>
      </c>
      <c r="K228" s="3">
        <f t="shared" si="22"/>
        <v>6728.44532006138</v>
      </c>
      <c r="M228" s="2">
        <f>IF(ROW()-6&lt;=$D$3,ROW()-6,"")</f>
        <v>222</v>
      </c>
      <c r="N228" s="3">
        <f>IF(M228&lt;=$P$3,$O$3,"")</f>
        <v>1000000</v>
      </c>
      <c r="O228" s="3">
        <f t="shared" si="23"/>
        <v>5416.66666666667</v>
      </c>
      <c r="P228" s="3">
        <f>IF(M228&lt;&gt;"",$O$3*$Q$3/12,"")</f>
        <v>5416.66666666667</v>
      </c>
      <c r="Q228" s="3">
        <f t="shared" si="20"/>
        <v>0</v>
      </c>
      <c r="S228" s="2">
        <f>IF(ROW()-6&lt;=$D$3,ROW()-6,"")</f>
        <v>222</v>
      </c>
      <c r="T228" s="3">
        <f>IF(S228&lt;=$V$3,$U$3,"")</f>
        <v>1000000</v>
      </c>
      <c r="U228" s="3">
        <f>IF(S228=$V$3,SUM(V228:W228),IF(S228&lt;$V$3,0,""))</f>
        <v>0</v>
      </c>
      <c r="V228" s="3">
        <f>IF(S228=$V$3,$W$5*$W$3*$V$3/12,IF(S228&lt;$V$3,0,""))</f>
        <v>0</v>
      </c>
      <c r="W228" s="3">
        <f>IF(S228=$V$3,$W$5,IF(S228&lt;$V$3,0,""))</f>
        <v>0</v>
      </c>
    </row>
    <row r="229" spans="1:23">
      <c r="A229" s="2">
        <f>IF(ROW()-6&lt;=$D$3,ROW()-6,"")</f>
        <v>223</v>
      </c>
      <c r="B229" s="3">
        <f t="shared" si="24"/>
        <v>75000.0000000034</v>
      </c>
      <c r="C229" s="3">
        <f t="shared" si="21"/>
        <v>4572.91666666669</v>
      </c>
      <c r="D229" s="3">
        <f>IF(A229="","",B229*$E$3/12)</f>
        <v>406.250000000019</v>
      </c>
      <c r="E229" s="3">
        <f>IF(A229="","",$C$3/$D$3)</f>
        <v>4166.66666666667</v>
      </c>
      <c r="G229" s="2">
        <f>IF(ROW()-6&lt;=$D$3,ROW()-6,"")</f>
        <v>223</v>
      </c>
      <c r="H229" s="3">
        <f t="shared" si="25"/>
        <v>127539.745773407</v>
      </c>
      <c r="I229" s="3">
        <f>IF(G229="","",$I$3*(($K$3/12)*(1+$K$3/12)^$J$3)/((1+$K$3/12)^$J$3-1))</f>
        <v>7455.731355151</v>
      </c>
      <c r="J229" s="3">
        <f>IF(G229="","",H229*$K$3/12)</f>
        <v>690.840289605952</v>
      </c>
      <c r="K229" s="3">
        <f t="shared" si="22"/>
        <v>6764.89106554505</v>
      </c>
      <c r="M229" s="2">
        <f>IF(ROW()-6&lt;=$D$3,ROW()-6,"")</f>
        <v>223</v>
      </c>
      <c r="N229" s="3">
        <f>IF(M229&lt;=$P$3,$O$3,"")</f>
        <v>1000000</v>
      </c>
      <c r="O229" s="3">
        <f t="shared" si="23"/>
        <v>5416.66666666667</v>
      </c>
      <c r="P229" s="3">
        <f>IF(M229&lt;&gt;"",$O$3*$Q$3/12,"")</f>
        <v>5416.66666666667</v>
      </c>
      <c r="Q229" s="3">
        <f t="shared" si="20"/>
        <v>0</v>
      </c>
      <c r="S229" s="2">
        <f>IF(ROW()-6&lt;=$D$3,ROW()-6,"")</f>
        <v>223</v>
      </c>
      <c r="T229" s="3">
        <f>IF(S229&lt;=$V$3,$U$3,"")</f>
        <v>1000000</v>
      </c>
      <c r="U229" s="3">
        <f>IF(S229=$V$3,SUM(V229:W229),IF(S229&lt;$V$3,0,""))</f>
        <v>0</v>
      </c>
      <c r="V229" s="3">
        <f>IF(S229=$V$3,$W$5*$W$3*$V$3/12,IF(S229&lt;$V$3,0,""))</f>
        <v>0</v>
      </c>
      <c r="W229" s="3">
        <f>IF(S229=$V$3,$W$5,IF(S229&lt;$V$3,0,""))</f>
        <v>0</v>
      </c>
    </row>
    <row r="230" spans="1:23">
      <c r="A230" s="2">
        <f>IF(ROW()-6&lt;=$D$3,ROW()-6,"")</f>
        <v>224</v>
      </c>
      <c r="B230" s="3">
        <f t="shared" si="24"/>
        <v>70833.3333333368</v>
      </c>
      <c r="C230" s="3">
        <f t="shared" si="21"/>
        <v>4550.34722222224</v>
      </c>
      <c r="D230" s="3">
        <f>IF(A230="","",B230*$E$3/12)</f>
        <v>383.680555555574</v>
      </c>
      <c r="E230" s="3">
        <f>IF(A230="","",$C$3/$D$3)</f>
        <v>4166.66666666667</v>
      </c>
      <c r="G230" s="2">
        <f>IF(ROW()-6&lt;=$D$3,ROW()-6,"")</f>
        <v>224</v>
      </c>
      <c r="H230" s="3">
        <f t="shared" si="25"/>
        <v>120774.854707862</v>
      </c>
      <c r="I230" s="3">
        <f>IF(G230="","",$I$3*(($K$3/12)*(1+$K$3/12)^$J$3)/((1+$K$3/12)^$J$3-1))</f>
        <v>7455.731355151</v>
      </c>
      <c r="J230" s="3">
        <f>IF(G230="","",H230*$K$3/12)</f>
        <v>654.197129667583</v>
      </c>
      <c r="K230" s="3">
        <f t="shared" si="22"/>
        <v>6801.53422548342</v>
      </c>
      <c r="M230" s="2">
        <f>IF(ROW()-6&lt;=$D$3,ROW()-6,"")</f>
        <v>224</v>
      </c>
      <c r="N230" s="3">
        <f>IF(M230&lt;=$P$3,$O$3,"")</f>
        <v>1000000</v>
      </c>
      <c r="O230" s="3">
        <f t="shared" si="23"/>
        <v>5416.66666666667</v>
      </c>
      <c r="P230" s="3">
        <f>IF(M230&lt;&gt;"",$O$3*$Q$3/12,"")</f>
        <v>5416.66666666667</v>
      </c>
      <c r="Q230" s="3">
        <f t="shared" si="20"/>
        <v>0</v>
      </c>
      <c r="S230" s="2">
        <f>IF(ROW()-6&lt;=$D$3,ROW()-6,"")</f>
        <v>224</v>
      </c>
      <c r="T230" s="3">
        <f>IF(S230&lt;=$V$3,$U$3,"")</f>
        <v>1000000</v>
      </c>
      <c r="U230" s="3">
        <f>IF(S230=$V$3,SUM(V230:W230),IF(S230&lt;$V$3,0,""))</f>
        <v>0</v>
      </c>
      <c r="V230" s="3">
        <f>IF(S230=$V$3,$W$5*$W$3*$V$3/12,IF(S230&lt;$V$3,0,""))</f>
        <v>0</v>
      </c>
      <c r="W230" s="3">
        <f>IF(S230=$V$3,$W$5,IF(S230&lt;$V$3,0,""))</f>
        <v>0</v>
      </c>
    </row>
    <row r="231" spans="1:23">
      <c r="A231" s="2">
        <f>IF(ROW()-6&lt;=$D$3,ROW()-6,"")</f>
        <v>225</v>
      </c>
      <c r="B231" s="3">
        <f t="shared" si="24"/>
        <v>66666.6666666701</v>
      </c>
      <c r="C231" s="3">
        <f t="shared" si="21"/>
        <v>4527.7777777778</v>
      </c>
      <c r="D231" s="3">
        <f>IF(A231="","",B231*$E$3/12)</f>
        <v>361.11111111113</v>
      </c>
      <c r="E231" s="3">
        <f>IF(A231="","",$C$3/$D$3)</f>
        <v>4166.66666666667</v>
      </c>
      <c r="G231" s="2">
        <f>IF(ROW()-6&lt;=$D$3,ROW()-6,"")</f>
        <v>225</v>
      </c>
      <c r="H231" s="3">
        <f t="shared" si="25"/>
        <v>113973.320482378</v>
      </c>
      <c r="I231" s="3">
        <f>IF(G231="","",$I$3*(($K$3/12)*(1+$K$3/12)^$J$3)/((1+$K$3/12)^$J$3-1))</f>
        <v>7455.731355151</v>
      </c>
      <c r="J231" s="3">
        <f>IF(G231="","",H231*$K$3/12)</f>
        <v>617.355485946215</v>
      </c>
      <c r="K231" s="3">
        <f t="shared" si="22"/>
        <v>6838.37586920478</v>
      </c>
      <c r="M231" s="2">
        <f>IF(ROW()-6&lt;=$D$3,ROW()-6,"")</f>
        <v>225</v>
      </c>
      <c r="N231" s="3">
        <f>IF(M231&lt;=$P$3,$O$3,"")</f>
        <v>1000000</v>
      </c>
      <c r="O231" s="3">
        <f t="shared" si="23"/>
        <v>5416.66666666667</v>
      </c>
      <c r="P231" s="3">
        <f>IF(M231&lt;&gt;"",$O$3*$Q$3/12,"")</f>
        <v>5416.66666666667</v>
      </c>
      <c r="Q231" s="3">
        <f t="shared" si="20"/>
        <v>0</v>
      </c>
      <c r="S231" s="2">
        <f>IF(ROW()-6&lt;=$D$3,ROW()-6,"")</f>
        <v>225</v>
      </c>
      <c r="T231" s="3">
        <f>IF(S231&lt;=$V$3,$U$3,"")</f>
        <v>1000000</v>
      </c>
      <c r="U231" s="3">
        <f>IF(S231=$V$3,SUM(V231:W231),IF(S231&lt;$V$3,0,""))</f>
        <v>0</v>
      </c>
      <c r="V231" s="3">
        <f>IF(S231=$V$3,$W$5*$W$3*$V$3/12,IF(S231&lt;$V$3,0,""))</f>
        <v>0</v>
      </c>
      <c r="W231" s="3">
        <f>IF(S231=$V$3,$W$5,IF(S231&lt;$V$3,0,""))</f>
        <v>0</v>
      </c>
    </row>
    <row r="232" spans="1:23">
      <c r="A232" s="2">
        <f>IF(ROW()-6&lt;=$D$3,ROW()-6,"")</f>
        <v>226</v>
      </c>
      <c r="B232" s="3">
        <f t="shared" si="24"/>
        <v>62500.0000000034</v>
      </c>
      <c r="C232" s="3">
        <f t="shared" si="21"/>
        <v>4505.20833333335</v>
      </c>
      <c r="D232" s="3">
        <f>IF(A232="","",B232*$E$3/12)</f>
        <v>338.541666666685</v>
      </c>
      <c r="E232" s="3">
        <f>IF(A232="","",$C$3/$D$3)</f>
        <v>4166.66666666667</v>
      </c>
      <c r="G232" s="2">
        <f>IF(ROW()-6&lt;=$D$3,ROW()-6,"")</f>
        <v>226</v>
      </c>
      <c r="H232" s="3">
        <f t="shared" si="25"/>
        <v>107134.944613173</v>
      </c>
      <c r="I232" s="3">
        <f>IF(G232="","",$I$3*(($K$3/12)*(1+$K$3/12)^$J$3)/((1+$K$3/12)^$J$3-1))</f>
        <v>7455.731355151</v>
      </c>
      <c r="J232" s="3">
        <f>IF(G232="","",H232*$K$3/12)</f>
        <v>580.314283321356</v>
      </c>
      <c r="K232" s="3">
        <f t="shared" si="22"/>
        <v>6875.41707182964</v>
      </c>
      <c r="M232" s="2">
        <f>IF(ROW()-6&lt;=$D$3,ROW()-6,"")</f>
        <v>226</v>
      </c>
      <c r="N232" s="3">
        <f>IF(M232&lt;=$P$3,$O$3,"")</f>
        <v>1000000</v>
      </c>
      <c r="O232" s="3">
        <f t="shared" si="23"/>
        <v>5416.66666666667</v>
      </c>
      <c r="P232" s="3">
        <f>IF(M232&lt;&gt;"",$O$3*$Q$3/12,"")</f>
        <v>5416.66666666667</v>
      </c>
      <c r="Q232" s="3">
        <f t="shared" si="20"/>
        <v>0</v>
      </c>
      <c r="S232" s="2">
        <f>IF(ROW()-6&lt;=$D$3,ROW()-6,"")</f>
        <v>226</v>
      </c>
      <c r="T232" s="3">
        <f>IF(S232&lt;=$V$3,$U$3,"")</f>
        <v>1000000</v>
      </c>
      <c r="U232" s="3">
        <f>IF(S232=$V$3,SUM(V232:W232),IF(S232&lt;$V$3,0,""))</f>
        <v>0</v>
      </c>
      <c r="V232" s="3">
        <f>IF(S232=$V$3,$W$5*$W$3*$V$3/12,IF(S232&lt;$V$3,0,""))</f>
        <v>0</v>
      </c>
      <c r="W232" s="3">
        <f>IF(S232=$V$3,$W$5,IF(S232&lt;$V$3,0,""))</f>
        <v>0</v>
      </c>
    </row>
    <row r="233" spans="1:23">
      <c r="A233" s="2">
        <f>IF(ROW()-6&lt;=$D$3,ROW()-6,"")</f>
        <v>227</v>
      </c>
      <c r="B233" s="3">
        <f t="shared" si="24"/>
        <v>58333.3333333368</v>
      </c>
      <c r="C233" s="3">
        <f t="shared" si="21"/>
        <v>4482.63888888891</v>
      </c>
      <c r="D233" s="3">
        <f>IF(A233="","",B233*$E$3/12)</f>
        <v>315.972222222241</v>
      </c>
      <c r="E233" s="3">
        <f>IF(A233="","",$C$3/$D$3)</f>
        <v>4166.66666666667</v>
      </c>
      <c r="G233" s="2">
        <f>IF(ROW()-6&lt;=$D$3,ROW()-6,"")</f>
        <v>227</v>
      </c>
      <c r="H233" s="3">
        <f t="shared" si="25"/>
        <v>100259.527541344</v>
      </c>
      <c r="I233" s="3">
        <f>IF(G233="","",$I$3*(($K$3/12)*(1+$K$3/12)^$J$3)/((1+$K$3/12)^$J$3-1))</f>
        <v>7455.731355151</v>
      </c>
      <c r="J233" s="3">
        <f>IF(G233="","",H233*$K$3/12)</f>
        <v>543.072440848945</v>
      </c>
      <c r="K233" s="3">
        <f t="shared" si="22"/>
        <v>6912.65891430205</v>
      </c>
      <c r="M233" s="2">
        <f>IF(ROW()-6&lt;=$D$3,ROW()-6,"")</f>
        <v>227</v>
      </c>
      <c r="N233" s="3">
        <f>IF(M233&lt;=$P$3,$O$3,"")</f>
        <v>1000000</v>
      </c>
      <c r="O233" s="3">
        <f t="shared" si="23"/>
        <v>5416.66666666667</v>
      </c>
      <c r="P233" s="3">
        <f>IF(M233&lt;&gt;"",$O$3*$Q$3/12,"")</f>
        <v>5416.66666666667</v>
      </c>
      <c r="Q233" s="3">
        <f t="shared" si="20"/>
        <v>0</v>
      </c>
      <c r="S233" s="2">
        <f>IF(ROW()-6&lt;=$D$3,ROW()-6,"")</f>
        <v>227</v>
      </c>
      <c r="T233" s="3">
        <f>IF(S233&lt;=$V$3,$U$3,"")</f>
        <v>1000000</v>
      </c>
      <c r="U233" s="3">
        <f>IF(S233=$V$3,SUM(V233:W233),IF(S233&lt;$V$3,0,""))</f>
        <v>0</v>
      </c>
      <c r="V233" s="3">
        <f>IF(S233=$V$3,$W$5*$W$3*$V$3/12,IF(S233&lt;$V$3,0,""))</f>
        <v>0</v>
      </c>
      <c r="W233" s="3">
        <f>IF(S233=$V$3,$W$5,IF(S233&lt;$V$3,0,""))</f>
        <v>0</v>
      </c>
    </row>
    <row r="234" spans="1:23">
      <c r="A234" s="2">
        <f>IF(ROW()-6&lt;=$D$3,ROW()-6,"")</f>
        <v>228</v>
      </c>
      <c r="B234" s="3">
        <f t="shared" si="24"/>
        <v>54166.6666666701</v>
      </c>
      <c r="C234" s="3">
        <f t="shared" si="21"/>
        <v>4460.06944444446</v>
      </c>
      <c r="D234" s="3">
        <f>IF(A234="","",B234*$E$3/12)</f>
        <v>293.402777777796</v>
      </c>
      <c r="E234" s="3">
        <f>IF(A234="","",$C$3/$D$3)</f>
        <v>4166.66666666667</v>
      </c>
      <c r="G234" s="2">
        <f>IF(ROW()-6&lt;=$D$3,ROW()-6,"")</f>
        <v>228</v>
      </c>
      <c r="H234" s="3">
        <f t="shared" si="25"/>
        <v>93346.8686270417</v>
      </c>
      <c r="I234" s="3">
        <f>IF(G234="","",$I$3*(($K$3/12)*(1+$K$3/12)^$J$3)/((1+$K$3/12)^$J$3-1))</f>
        <v>7455.731355151</v>
      </c>
      <c r="J234" s="3">
        <f>IF(G234="","",H234*$K$3/12)</f>
        <v>505.628871729809</v>
      </c>
      <c r="K234" s="3">
        <f t="shared" si="22"/>
        <v>6950.10248342119</v>
      </c>
      <c r="M234" s="2">
        <f>IF(ROW()-6&lt;=$D$3,ROW()-6,"")</f>
        <v>228</v>
      </c>
      <c r="N234" s="3">
        <f>IF(M234&lt;=$P$3,$O$3,"")</f>
        <v>1000000</v>
      </c>
      <c r="O234" s="3">
        <f t="shared" si="23"/>
        <v>5416.66666666667</v>
      </c>
      <c r="P234" s="3">
        <f>IF(M234&lt;&gt;"",$O$3*$Q$3/12,"")</f>
        <v>5416.66666666667</v>
      </c>
      <c r="Q234" s="3">
        <f t="shared" si="20"/>
        <v>0</v>
      </c>
      <c r="S234" s="2">
        <f>IF(ROW()-6&lt;=$D$3,ROW()-6,"")</f>
        <v>228</v>
      </c>
      <c r="T234" s="3">
        <f>IF(S234&lt;=$V$3,$U$3,"")</f>
        <v>1000000</v>
      </c>
      <c r="U234" s="3">
        <f>IF(S234=$V$3,SUM(V234:W234),IF(S234&lt;$V$3,0,""))</f>
        <v>0</v>
      </c>
      <c r="V234" s="3">
        <f>IF(S234=$V$3,$W$5*$W$3*$V$3/12,IF(S234&lt;$V$3,0,""))</f>
        <v>0</v>
      </c>
      <c r="W234" s="3">
        <f>IF(S234=$V$3,$W$5,IF(S234&lt;$V$3,0,""))</f>
        <v>0</v>
      </c>
    </row>
    <row r="235" spans="1:23">
      <c r="A235" s="2">
        <f>IF(ROW()-6&lt;=$D$3,ROW()-6,"")</f>
        <v>229</v>
      </c>
      <c r="B235" s="3">
        <f t="shared" si="24"/>
        <v>50000.0000000034</v>
      </c>
      <c r="C235" s="3">
        <f t="shared" si="21"/>
        <v>4437.50000000002</v>
      </c>
      <c r="D235" s="3">
        <f>IF(A235="","",B235*$E$3/12)</f>
        <v>270.833333333352</v>
      </c>
      <c r="E235" s="3">
        <f>IF(A235="","",$C$3/$D$3)</f>
        <v>4166.66666666667</v>
      </c>
      <c r="G235" s="2">
        <f>IF(ROW()-6&lt;=$D$3,ROW()-6,"")</f>
        <v>229</v>
      </c>
      <c r="H235" s="3">
        <f t="shared" si="25"/>
        <v>86396.7661436205</v>
      </c>
      <c r="I235" s="3">
        <f>IF(G235="","",$I$3*(($K$3/12)*(1+$K$3/12)^$J$3)/((1+$K$3/12)^$J$3-1))</f>
        <v>7455.731355151</v>
      </c>
      <c r="J235" s="3">
        <f>IF(G235="","",H235*$K$3/12)</f>
        <v>467.982483277944</v>
      </c>
      <c r="K235" s="3">
        <f t="shared" si="22"/>
        <v>6987.74887187306</v>
      </c>
      <c r="M235" s="2">
        <f>IF(ROW()-6&lt;=$D$3,ROW()-6,"")</f>
        <v>229</v>
      </c>
      <c r="N235" s="3">
        <f>IF(M235&lt;=$P$3,$O$3,"")</f>
        <v>1000000</v>
      </c>
      <c r="O235" s="3">
        <f t="shared" si="23"/>
        <v>5416.66666666667</v>
      </c>
      <c r="P235" s="3">
        <f>IF(M235&lt;&gt;"",$O$3*$Q$3/12,"")</f>
        <v>5416.66666666667</v>
      </c>
      <c r="Q235" s="3">
        <f t="shared" si="20"/>
        <v>0</v>
      </c>
      <c r="S235" s="2">
        <f>IF(ROW()-6&lt;=$D$3,ROW()-6,"")</f>
        <v>229</v>
      </c>
      <c r="T235" s="3">
        <f>IF(S235&lt;=$V$3,$U$3,"")</f>
        <v>1000000</v>
      </c>
      <c r="U235" s="3">
        <f>IF(S235=$V$3,SUM(V235:W235),IF(S235&lt;$V$3,0,""))</f>
        <v>0</v>
      </c>
      <c r="V235" s="3">
        <f>IF(S235=$V$3,$W$5*$W$3*$V$3/12,IF(S235&lt;$V$3,0,""))</f>
        <v>0</v>
      </c>
      <c r="W235" s="3">
        <f>IF(S235=$V$3,$W$5,IF(S235&lt;$V$3,0,""))</f>
        <v>0</v>
      </c>
    </row>
    <row r="236" spans="1:23">
      <c r="A236" s="2">
        <f>IF(ROW()-6&lt;=$D$3,ROW()-6,"")</f>
        <v>230</v>
      </c>
      <c r="B236" s="3">
        <f t="shared" si="24"/>
        <v>45833.3333333368</v>
      </c>
      <c r="C236" s="3">
        <f t="shared" si="21"/>
        <v>4414.93055555557</v>
      </c>
      <c r="D236" s="3">
        <f>IF(A236="","",B236*$E$3/12)</f>
        <v>248.263888888908</v>
      </c>
      <c r="E236" s="3">
        <f>IF(A236="","",$C$3/$D$3)</f>
        <v>4166.66666666667</v>
      </c>
      <c r="G236" s="2">
        <f>IF(ROW()-6&lt;=$D$3,ROW()-6,"")</f>
        <v>230</v>
      </c>
      <c r="H236" s="3">
        <f t="shared" si="25"/>
        <v>79409.0172717474</v>
      </c>
      <c r="I236" s="3">
        <f>IF(G236="","",$I$3*(($K$3/12)*(1+$K$3/12)^$J$3)/((1+$K$3/12)^$J$3-1))</f>
        <v>7455.731355151</v>
      </c>
      <c r="J236" s="3">
        <f>IF(G236="","",H236*$K$3/12)</f>
        <v>430.132176888632</v>
      </c>
      <c r="K236" s="3">
        <f t="shared" si="22"/>
        <v>7025.59917826237</v>
      </c>
      <c r="M236" s="2">
        <f>IF(ROW()-6&lt;=$D$3,ROW()-6,"")</f>
        <v>230</v>
      </c>
      <c r="N236" s="3">
        <f>IF(M236&lt;=$P$3,$O$3,"")</f>
        <v>1000000</v>
      </c>
      <c r="O236" s="3">
        <f t="shared" si="23"/>
        <v>5416.66666666667</v>
      </c>
      <c r="P236" s="3">
        <f>IF(M236&lt;&gt;"",$O$3*$Q$3/12,"")</f>
        <v>5416.66666666667</v>
      </c>
      <c r="Q236" s="3">
        <f t="shared" si="20"/>
        <v>0</v>
      </c>
      <c r="S236" s="2">
        <f>IF(ROW()-6&lt;=$D$3,ROW()-6,"")</f>
        <v>230</v>
      </c>
      <c r="T236" s="3">
        <f>IF(S236&lt;=$V$3,$U$3,"")</f>
        <v>1000000</v>
      </c>
      <c r="U236" s="3">
        <f>IF(S236=$V$3,SUM(V236:W236),IF(S236&lt;$V$3,0,""))</f>
        <v>0</v>
      </c>
      <c r="V236" s="3">
        <f>IF(S236=$V$3,$W$5*$W$3*$V$3/12,IF(S236&lt;$V$3,0,""))</f>
        <v>0</v>
      </c>
      <c r="W236" s="3">
        <f>IF(S236=$V$3,$W$5,IF(S236&lt;$V$3,0,""))</f>
        <v>0</v>
      </c>
    </row>
    <row r="237" spans="1:23">
      <c r="A237" s="2">
        <f>IF(ROW()-6&lt;=$D$3,ROW()-6,"")</f>
        <v>231</v>
      </c>
      <c r="B237" s="3">
        <f t="shared" si="24"/>
        <v>41666.6666666701</v>
      </c>
      <c r="C237" s="3">
        <f t="shared" si="21"/>
        <v>4392.36111111113</v>
      </c>
      <c r="D237" s="3">
        <f>IF(A237="","",B237*$E$3/12)</f>
        <v>225.694444444463</v>
      </c>
      <c r="E237" s="3">
        <f>IF(A237="","",$C$3/$D$3)</f>
        <v>4166.66666666667</v>
      </c>
      <c r="G237" s="2">
        <f>IF(ROW()-6&lt;=$D$3,ROW()-6,"")</f>
        <v>231</v>
      </c>
      <c r="H237" s="3">
        <f t="shared" si="25"/>
        <v>72383.418093485</v>
      </c>
      <c r="I237" s="3">
        <f>IF(G237="","",$I$3*(($K$3/12)*(1+$K$3/12)^$J$3)/((1+$K$3/12)^$J$3-1))</f>
        <v>7455.731355151</v>
      </c>
      <c r="J237" s="3">
        <f>IF(G237="","",H237*$K$3/12)</f>
        <v>392.076848006377</v>
      </c>
      <c r="K237" s="3">
        <f t="shared" si="22"/>
        <v>7063.65450714462</v>
      </c>
      <c r="M237" s="2">
        <f>IF(ROW()-6&lt;=$D$3,ROW()-6,"")</f>
        <v>231</v>
      </c>
      <c r="N237" s="3">
        <f>IF(M237&lt;=$P$3,$O$3,"")</f>
        <v>1000000</v>
      </c>
      <c r="O237" s="3">
        <f t="shared" si="23"/>
        <v>5416.66666666667</v>
      </c>
      <c r="P237" s="3">
        <f>IF(M237&lt;&gt;"",$O$3*$Q$3/12,"")</f>
        <v>5416.66666666667</v>
      </c>
      <c r="Q237" s="3">
        <f t="shared" si="20"/>
        <v>0</v>
      </c>
      <c r="S237" s="2">
        <f>IF(ROW()-6&lt;=$D$3,ROW()-6,"")</f>
        <v>231</v>
      </c>
      <c r="T237" s="3">
        <f>IF(S237&lt;=$V$3,$U$3,"")</f>
        <v>1000000</v>
      </c>
      <c r="U237" s="3">
        <f>IF(S237=$V$3,SUM(V237:W237),IF(S237&lt;$V$3,0,""))</f>
        <v>0</v>
      </c>
      <c r="V237" s="3">
        <f>IF(S237=$V$3,$W$5*$W$3*$V$3/12,IF(S237&lt;$V$3,0,""))</f>
        <v>0</v>
      </c>
      <c r="W237" s="3">
        <f>IF(S237=$V$3,$W$5,IF(S237&lt;$V$3,0,""))</f>
        <v>0</v>
      </c>
    </row>
    <row r="238" spans="1:23">
      <c r="A238" s="2">
        <f>IF(ROW()-6&lt;=$D$3,ROW()-6,"")</f>
        <v>232</v>
      </c>
      <c r="B238" s="3">
        <f t="shared" si="24"/>
        <v>37500.0000000034</v>
      </c>
      <c r="C238" s="3">
        <f t="shared" si="21"/>
        <v>4369.79166666669</v>
      </c>
      <c r="D238" s="3">
        <f>IF(A238="","",B238*$E$3/12)</f>
        <v>203.125000000019</v>
      </c>
      <c r="E238" s="3">
        <f>IF(A238="","",$C$3/$D$3)</f>
        <v>4166.66666666667</v>
      </c>
      <c r="G238" s="2">
        <f>IF(ROW()-6&lt;=$D$3,ROW()-6,"")</f>
        <v>232</v>
      </c>
      <c r="H238" s="3">
        <f t="shared" si="25"/>
        <v>65319.7635863404</v>
      </c>
      <c r="I238" s="3">
        <f>IF(G238="","",$I$3*(($K$3/12)*(1+$K$3/12)^$J$3)/((1+$K$3/12)^$J$3-1))</f>
        <v>7455.731355151</v>
      </c>
      <c r="J238" s="3">
        <f>IF(G238="","",H238*$K$3/12)</f>
        <v>353.815386092677</v>
      </c>
      <c r="K238" s="3">
        <f t="shared" si="22"/>
        <v>7101.91596905832</v>
      </c>
      <c r="M238" s="2">
        <f>IF(ROW()-6&lt;=$D$3,ROW()-6,"")</f>
        <v>232</v>
      </c>
      <c r="N238" s="3">
        <f>IF(M238&lt;=$P$3,$O$3,"")</f>
        <v>1000000</v>
      </c>
      <c r="O238" s="3">
        <f t="shared" si="23"/>
        <v>5416.66666666667</v>
      </c>
      <c r="P238" s="3">
        <f>IF(M238&lt;&gt;"",$O$3*$Q$3/12,"")</f>
        <v>5416.66666666667</v>
      </c>
      <c r="Q238" s="3">
        <f t="shared" si="20"/>
        <v>0</v>
      </c>
      <c r="S238" s="2">
        <f>IF(ROW()-6&lt;=$D$3,ROW()-6,"")</f>
        <v>232</v>
      </c>
      <c r="T238" s="3">
        <f>IF(S238&lt;=$V$3,$U$3,"")</f>
        <v>1000000</v>
      </c>
      <c r="U238" s="3">
        <f>IF(S238=$V$3,SUM(V238:W238),IF(S238&lt;$V$3,0,""))</f>
        <v>0</v>
      </c>
      <c r="V238" s="3">
        <f>IF(S238=$V$3,$W$5*$W$3*$V$3/12,IF(S238&lt;$V$3,0,""))</f>
        <v>0</v>
      </c>
      <c r="W238" s="3">
        <f>IF(S238=$V$3,$W$5,IF(S238&lt;$V$3,0,""))</f>
        <v>0</v>
      </c>
    </row>
    <row r="239" spans="1:23">
      <c r="A239" s="2">
        <f>IF(ROW()-6&lt;=$D$3,ROW()-6,"")</f>
        <v>233</v>
      </c>
      <c r="B239" s="3">
        <f t="shared" si="24"/>
        <v>33333.3333333368</v>
      </c>
      <c r="C239" s="3">
        <f t="shared" si="21"/>
        <v>4347.22222222224</v>
      </c>
      <c r="D239" s="3">
        <f>IF(A239="","",B239*$E$3/12)</f>
        <v>180.555555555574</v>
      </c>
      <c r="E239" s="3">
        <f>IF(A239="","",$C$3/$D$3)</f>
        <v>4166.66666666667</v>
      </c>
      <c r="G239" s="2">
        <f>IF(ROW()-6&lt;=$D$3,ROW()-6,"")</f>
        <v>233</v>
      </c>
      <c r="H239" s="3">
        <f t="shared" si="25"/>
        <v>58217.8476172821</v>
      </c>
      <c r="I239" s="3">
        <f>IF(G239="","",$I$3*(($K$3/12)*(1+$K$3/12)^$J$3)/((1+$K$3/12)^$J$3-1))</f>
        <v>7455.731355151</v>
      </c>
      <c r="J239" s="3">
        <f>IF(G239="","",H239*$K$3/12)</f>
        <v>315.346674593611</v>
      </c>
      <c r="K239" s="3">
        <f t="shared" si="22"/>
        <v>7140.38468055739</v>
      </c>
      <c r="M239" s="2">
        <f>IF(ROW()-6&lt;=$D$3,ROW()-6,"")</f>
        <v>233</v>
      </c>
      <c r="N239" s="3">
        <f>IF(M239&lt;=$P$3,$O$3,"")</f>
        <v>1000000</v>
      </c>
      <c r="O239" s="3">
        <f t="shared" si="23"/>
        <v>5416.66666666667</v>
      </c>
      <c r="P239" s="3">
        <f>IF(M239&lt;&gt;"",$O$3*$Q$3/12,"")</f>
        <v>5416.66666666667</v>
      </c>
      <c r="Q239" s="3">
        <f t="shared" si="20"/>
        <v>0</v>
      </c>
      <c r="S239" s="2">
        <f>IF(ROW()-6&lt;=$D$3,ROW()-6,"")</f>
        <v>233</v>
      </c>
      <c r="T239" s="3">
        <f>IF(S239&lt;=$V$3,$U$3,"")</f>
        <v>1000000</v>
      </c>
      <c r="U239" s="3">
        <f>IF(S239=$V$3,SUM(V239:W239),IF(S239&lt;$V$3,0,""))</f>
        <v>0</v>
      </c>
      <c r="V239" s="3">
        <f>IF(S239=$V$3,$W$5*$W$3*$V$3/12,IF(S239&lt;$V$3,0,""))</f>
        <v>0</v>
      </c>
      <c r="W239" s="3">
        <f>IF(S239=$V$3,$W$5,IF(S239&lt;$V$3,0,""))</f>
        <v>0</v>
      </c>
    </row>
    <row r="240" spans="1:23">
      <c r="A240" s="2">
        <f>IF(ROW()-6&lt;=$D$3,ROW()-6,"")</f>
        <v>234</v>
      </c>
      <c r="B240" s="3">
        <f t="shared" si="24"/>
        <v>29166.6666666701</v>
      </c>
      <c r="C240" s="3">
        <f t="shared" si="21"/>
        <v>4324.6527777778</v>
      </c>
      <c r="D240" s="3">
        <f>IF(A240="","",B240*$E$3/12)</f>
        <v>157.98611111113</v>
      </c>
      <c r="E240" s="3">
        <f>IF(A240="","",$C$3/$D$3)</f>
        <v>4166.66666666667</v>
      </c>
      <c r="G240" s="2">
        <f>IF(ROW()-6&lt;=$D$3,ROW()-6,"")</f>
        <v>234</v>
      </c>
      <c r="H240" s="3">
        <f t="shared" si="25"/>
        <v>51077.4629367247</v>
      </c>
      <c r="I240" s="3">
        <f>IF(G240="","",$I$3*(($K$3/12)*(1+$K$3/12)^$J$3)/((1+$K$3/12)^$J$3-1))</f>
        <v>7455.731355151</v>
      </c>
      <c r="J240" s="3">
        <f>IF(G240="","",H240*$K$3/12)</f>
        <v>276.669590907259</v>
      </c>
      <c r="K240" s="3">
        <f t="shared" si="22"/>
        <v>7179.06176424374</v>
      </c>
      <c r="M240" s="2">
        <f>IF(ROW()-6&lt;=$D$3,ROW()-6,"")</f>
        <v>234</v>
      </c>
      <c r="N240" s="3">
        <f>IF(M240&lt;=$P$3,$O$3,"")</f>
        <v>1000000</v>
      </c>
      <c r="O240" s="3">
        <f t="shared" si="23"/>
        <v>5416.66666666667</v>
      </c>
      <c r="P240" s="3">
        <f>IF(M240&lt;&gt;"",$O$3*$Q$3/12,"")</f>
        <v>5416.66666666667</v>
      </c>
      <c r="Q240" s="3">
        <f t="shared" si="20"/>
        <v>0</v>
      </c>
      <c r="S240" s="2">
        <f>IF(ROW()-6&lt;=$D$3,ROW()-6,"")</f>
        <v>234</v>
      </c>
      <c r="T240" s="3">
        <f>IF(S240&lt;=$V$3,$U$3,"")</f>
        <v>1000000</v>
      </c>
      <c r="U240" s="3">
        <f>IF(S240=$V$3,SUM(V240:W240),IF(S240&lt;$V$3,0,""))</f>
        <v>0</v>
      </c>
      <c r="V240" s="3">
        <f>IF(S240=$V$3,$W$5*$W$3*$V$3/12,IF(S240&lt;$V$3,0,""))</f>
        <v>0</v>
      </c>
      <c r="W240" s="3">
        <f>IF(S240=$V$3,$W$5,IF(S240&lt;$V$3,0,""))</f>
        <v>0</v>
      </c>
    </row>
    <row r="241" spans="1:23">
      <c r="A241" s="2">
        <f>IF(ROW()-6&lt;=$D$3,ROW()-6,"")</f>
        <v>235</v>
      </c>
      <c r="B241" s="3">
        <f t="shared" si="24"/>
        <v>25000.0000000034</v>
      </c>
      <c r="C241" s="3">
        <f t="shared" si="21"/>
        <v>4302.08333333335</v>
      </c>
      <c r="D241" s="3">
        <f>IF(A241="","",B241*$E$3/12)</f>
        <v>135.416666666685</v>
      </c>
      <c r="E241" s="3">
        <f>IF(A241="","",$C$3/$D$3)</f>
        <v>4166.66666666667</v>
      </c>
      <c r="G241" s="2">
        <f>IF(ROW()-6&lt;=$D$3,ROW()-6,"")</f>
        <v>235</v>
      </c>
      <c r="H241" s="3">
        <f t="shared" si="25"/>
        <v>43898.401172481</v>
      </c>
      <c r="I241" s="3">
        <f>IF(G241="","",$I$3*(($K$3/12)*(1+$K$3/12)^$J$3)/((1+$K$3/12)^$J$3-1))</f>
        <v>7455.731355151</v>
      </c>
      <c r="J241" s="3">
        <f>IF(G241="","",H241*$K$3/12)</f>
        <v>237.783006350939</v>
      </c>
      <c r="K241" s="3">
        <f t="shared" si="22"/>
        <v>7217.94834880006</v>
      </c>
      <c r="M241" s="2">
        <f>IF(ROW()-6&lt;=$D$3,ROW()-6,"")</f>
        <v>235</v>
      </c>
      <c r="N241" s="3">
        <f>IF(M241&lt;=$P$3,$O$3,"")</f>
        <v>1000000</v>
      </c>
      <c r="O241" s="3">
        <f t="shared" si="23"/>
        <v>5416.66666666667</v>
      </c>
      <c r="P241" s="3">
        <f>IF(M241&lt;&gt;"",$O$3*$Q$3/12,"")</f>
        <v>5416.66666666667</v>
      </c>
      <c r="Q241" s="3">
        <f t="shared" si="20"/>
        <v>0</v>
      </c>
      <c r="S241" s="2">
        <f>IF(ROW()-6&lt;=$D$3,ROW()-6,"")</f>
        <v>235</v>
      </c>
      <c r="T241" s="3">
        <f>IF(S241&lt;=$V$3,$U$3,"")</f>
        <v>1000000</v>
      </c>
      <c r="U241" s="3">
        <f>IF(S241=$V$3,SUM(V241:W241),IF(S241&lt;$V$3,0,""))</f>
        <v>0</v>
      </c>
      <c r="V241" s="3">
        <f>IF(S241=$V$3,$W$5*$W$3*$V$3/12,IF(S241&lt;$V$3,0,""))</f>
        <v>0</v>
      </c>
      <c r="W241" s="3">
        <f>IF(S241=$V$3,$W$5,IF(S241&lt;$V$3,0,""))</f>
        <v>0</v>
      </c>
    </row>
    <row r="242" spans="1:23">
      <c r="A242" s="2">
        <f>IF(ROW()-6&lt;=$D$3,ROW()-6,"")</f>
        <v>236</v>
      </c>
      <c r="B242" s="3">
        <f t="shared" si="24"/>
        <v>20833.3333333368</v>
      </c>
      <c r="C242" s="3">
        <f t="shared" si="21"/>
        <v>4279.51388888891</v>
      </c>
      <c r="D242" s="3">
        <f>IF(A242="","",B242*$E$3/12)</f>
        <v>112.847222222241</v>
      </c>
      <c r="E242" s="3">
        <f>IF(A242="","",$C$3/$D$3)</f>
        <v>4166.66666666667</v>
      </c>
      <c r="G242" s="2">
        <f>IF(ROW()-6&lt;=$D$3,ROW()-6,"")</f>
        <v>236</v>
      </c>
      <c r="H242" s="3">
        <f t="shared" si="25"/>
        <v>36680.4528236809</v>
      </c>
      <c r="I242" s="3">
        <f>IF(G242="","",$I$3*(($K$3/12)*(1+$K$3/12)^$J$3)/((1+$K$3/12)^$J$3-1))</f>
        <v>7455.731355151</v>
      </c>
      <c r="J242" s="3">
        <f>IF(G242="","",H242*$K$3/12)</f>
        <v>198.685786128272</v>
      </c>
      <c r="K242" s="3">
        <f t="shared" si="22"/>
        <v>7257.04556902273</v>
      </c>
      <c r="M242" s="2">
        <f>IF(ROW()-6&lt;=$D$3,ROW()-6,"")</f>
        <v>236</v>
      </c>
      <c r="N242" s="3">
        <f>IF(M242&lt;=$P$3,$O$3,"")</f>
        <v>1000000</v>
      </c>
      <c r="O242" s="3">
        <f t="shared" si="23"/>
        <v>5416.66666666667</v>
      </c>
      <c r="P242" s="3">
        <f>IF(M242&lt;&gt;"",$O$3*$Q$3/12,"")</f>
        <v>5416.66666666667</v>
      </c>
      <c r="Q242" s="3">
        <f t="shared" si="20"/>
        <v>0</v>
      </c>
      <c r="S242" s="2">
        <f>IF(ROW()-6&lt;=$D$3,ROW()-6,"")</f>
        <v>236</v>
      </c>
      <c r="T242" s="3">
        <f>IF(S242&lt;=$V$3,$U$3,"")</f>
        <v>1000000</v>
      </c>
      <c r="U242" s="3">
        <f>IF(S242=$V$3,SUM(V242:W242),IF(S242&lt;$V$3,0,""))</f>
        <v>0</v>
      </c>
      <c r="V242" s="3">
        <f>IF(S242=$V$3,$W$5*$W$3*$V$3/12,IF(S242&lt;$V$3,0,""))</f>
        <v>0</v>
      </c>
      <c r="W242" s="3">
        <f>IF(S242=$V$3,$W$5,IF(S242&lt;$V$3,0,""))</f>
        <v>0</v>
      </c>
    </row>
    <row r="243" spans="1:23">
      <c r="A243" s="2">
        <f>IF(ROW()-6&lt;=$D$3,ROW()-6,"")</f>
        <v>237</v>
      </c>
      <c r="B243" s="3">
        <f t="shared" si="24"/>
        <v>16666.6666666701</v>
      </c>
      <c r="C243" s="3">
        <f t="shared" si="21"/>
        <v>4256.94444444446</v>
      </c>
      <c r="D243" s="3">
        <f>IF(A243="","",B243*$E$3/12)</f>
        <v>90.2777777777964</v>
      </c>
      <c r="E243" s="3">
        <f>IF(A243="","",$C$3/$D$3)</f>
        <v>4166.66666666667</v>
      </c>
      <c r="G243" s="2">
        <f>IF(ROW()-6&lt;=$D$3,ROW()-6,"")</f>
        <v>237</v>
      </c>
      <c r="H243" s="3">
        <f t="shared" si="25"/>
        <v>29423.4072546582</v>
      </c>
      <c r="I243" s="3">
        <f>IF(G243="","",$I$3*(($K$3/12)*(1+$K$3/12)^$J$3)/((1+$K$3/12)^$J$3-1))</f>
        <v>7455.731355151</v>
      </c>
      <c r="J243" s="3">
        <f>IF(G243="","",H243*$K$3/12)</f>
        <v>159.376789296065</v>
      </c>
      <c r="K243" s="3">
        <f t="shared" si="22"/>
        <v>7296.35456585493</v>
      </c>
      <c r="M243" s="2">
        <f>IF(ROW()-6&lt;=$D$3,ROW()-6,"")</f>
        <v>237</v>
      </c>
      <c r="N243" s="3">
        <f>IF(M243&lt;=$P$3,$O$3,"")</f>
        <v>1000000</v>
      </c>
      <c r="O243" s="3">
        <f t="shared" si="23"/>
        <v>5416.66666666667</v>
      </c>
      <c r="P243" s="3">
        <f>IF(M243&lt;&gt;"",$O$3*$Q$3/12,"")</f>
        <v>5416.66666666667</v>
      </c>
      <c r="Q243" s="3">
        <f t="shared" si="20"/>
        <v>0</v>
      </c>
      <c r="S243" s="2">
        <f>IF(ROW()-6&lt;=$D$3,ROW()-6,"")</f>
        <v>237</v>
      </c>
      <c r="T243" s="3">
        <f>IF(S243&lt;=$V$3,$U$3,"")</f>
        <v>1000000</v>
      </c>
      <c r="U243" s="3">
        <f>IF(S243=$V$3,SUM(V243:W243),IF(S243&lt;$V$3,0,""))</f>
        <v>0</v>
      </c>
      <c r="V243" s="3">
        <f>IF(S243=$V$3,$W$5*$W$3*$V$3/12,IF(S243&lt;$V$3,0,""))</f>
        <v>0</v>
      </c>
      <c r="W243" s="3">
        <f>IF(S243=$V$3,$W$5,IF(S243&lt;$V$3,0,""))</f>
        <v>0</v>
      </c>
    </row>
    <row r="244" spans="1:23">
      <c r="A244" s="2">
        <f>IF(ROW()-6&lt;=$D$3,ROW()-6,"")</f>
        <v>238</v>
      </c>
      <c r="B244" s="3">
        <f t="shared" si="24"/>
        <v>12500.0000000034</v>
      </c>
      <c r="C244" s="3">
        <f t="shared" si="21"/>
        <v>4234.37500000002</v>
      </c>
      <c r="D244" s="3">
        <f>IF(A244="","",B244*$E$3/12)</f>
        <v>67.708333333352</v>
      </c>
      <c r="E244" s="3">
        <f>IF(A244="","",$C$3/$D$3)</f>
        <v>4166.66666666667</v>
      </c>
      <c r="G244" s="2">
        <f>IF(ROW()-6&lt;=$D$3,ROW()-6,"")</f>
        <v>238</v>
      </c>
      <c r="H244" s="3">
        <f t="shared" si="25"/>
        <v>22127.0526888032</v>
      </c>
      <c r="I244" s="3">
        <f>IF(G244="","",$I$3*(($K$3/12)*(1+$K$3/12)^$J$3)/((1+$K$3/12)^$J$3-1))</f>
        <v>7455.731355151</v>
      </c>
      <c r="J244" s="3">
        <f>IF(G244="","",H244*$K$3/12)</f>
        <v>119.854868731018</v>
      </c>
      <c r="K244" s="3">
        <f t="shared" si="22"/>
        <v>7335.87648641998</v>
      </c>
      <c r="M244" s="2">
        <f>IF(ROW()-6&lt;=$D$3,ROW()-6,"")</f>
        <v>238</v>
      </c>
      <c r="N244" s="3">
        <f>IF(M244&lt;=$P$3,$O$3,"")</f>
        <v>1000000</v>
      </c>
      <c r="O244" s="3">
        <f t="shared" si="23"/>
        <v>5416.66666666667</v>
      </c>
      <c r="P244" s="3">
        <f>IF(M244&lt;&gt;"",$O$3*$Q$3/12,"")</f>
        <v>5416.66666666667</v>
      </c>
      <c r="Q244" s="3">
        <f t="shared" si="20"/>
        <v>0</v>
      </c>
      <c r="S244" s="2">
        <f>IF(ROW()-6&lt;=$D$3,ROW()-6,"")</f>
        <v>238</v>
      </c>
      <c r="T244" s="3">
        <f>IF(S244&lt;=$V$3,$U$3,"")</f>
        <v>1000000</v>
      </c>
      <c r="U244" s="3">
        <f>IF(S244=$V$3,SUM(V244:W244),IF(S244&lt;$V$3,0,""))</f>
        <v>0</v>
      </c>
      <c r="V244" s="3">
        <f>IF(S244=$V$3,$W$5*$W$3*$V$3/12,IF(S244&lt;$V$3,0,""))</f>
        <v>0</v>
      </c>
      <c r="W244" s="3">
        <f>IF(S244=$V$3,$W$5,IF(S244&lt;$V$3,0,""))</f>
        <v>0</v>
      </c>
    </row>
    <row r="245" spans="1:23">
      <c r="A245" s="2">
        <f>IF(ROW()-6&lt;=$D$3,ROW()-6,"")</f>
        <v>239</v>
      </c>
      <c r="B245" s="3">
        <f t="shared" si="24"/>
        <v>8333.33333333677</v>
      </c>
      <c r="C245" s="3">
        <f t="shared" si="21"/>
        <v>4211.80555555557</v>
      </c>
      <c r="D245" s="3">
        <f>IF(A245="","",B245*$E$3/12)</f>
        <v>45.1388888889075</v>
      </c>
      <c r="E245" s="3">
        <f>IF(A245="","",$C$3/$D$3)</f>
        <v>4166.66666666667</v>
      </c>
      <c r="G245" s="2">
        <f>IF(ROW()-6&lt;=$D$3,ROW()-6,"")</f>
        <v>239</v>
      </c>
      <c r="H245" s="3">
        <f t="shared" si="25"/>
        <v>14791.1762023832</v>
      </c>
      <c r="I245" s="3">
        <f>IF(G245="","",$I$3*(($K$3/12)*(1+$K$3/12)^$J$3)/((1+$K$3/12)^$J$3-1))</f>
        <v>7455.731355151</v>
      </c>
      <c r="J245" s="3">
        <f>IF(G245="","",H245*$K$3/12)</f>
        <v>80.1188710962426</v>
      </c>
      <c r="K245" s="3">
        <f t="shared" si="22"/>
        <v>7375.61248405476</v>
      </c>
      <c r="M245" s="2">
        <f>IF(ROW()-6&lt;=$D$3,ROW()-6,"")</f>
        <v>239</v>
      </c>
      <c r="N245" s="3">
        <f>IF(M245&lt;=$P$3,$O$3,"")</f>
        <v>1000000</v>
      </c>
      <c r="O245" s="3">
        <f t="shared" si="23"/>
        <v>5416.66666666667</v>
      </c>
      <c r="P245" s="3">
        <f>IF(M245&lt;&gt;"",$O$3*$Q$3/12,"")</f>
        <v>5416.66666666667</v>
      </c>
      <c r="Q245" s="3">
        <f t="shared" si="20"/>
        <v>0</v>
      </c>
      <c r="S245" s="2">
        <f>IF(ROW()-6&lt;=$D$3,ROW()-6,"")</f>
        <v>239</v>
      </c>
      <c r="T245" s="3">
        <f>IF(S245&lt;=$V$3,$U$3,"")</f>
        <v>1000000</v>
      </c>
      <c r="U245" s="3">
        <f>IF(S245=$V$3,SUM(V245:W245),IF(S245&lt;$V$3,0,""))</f>
        <v>0</v>
      </c>
      <c r="V245" s="3">
        <f>IF(S245=$V$3,$W$5*$W$3*$V$3/12,IF(S245&lt;$V$3,0,""))</f>
        <v>0</v>
      </c>
      <c r="W245" s="3">
        <f>IF(S245=$V$3,$W$5,IF(S245&lt;$V$3,0,""))</f>
        <v>0</v>
      </c>
    </row>
    <row r="246" spans="1:23">
      <c r="A246" s="2">
        <f>IF(ROW()-6&lt;=$D$3,ROW()-6,"")</f>
        <v>240</v>
      </c>
      <c r="B246" s="3">
        <f t="shared" si="24"/>
        <v>4166.6666666701</v>
      </c>
      <c r="C246" s="3">
        <f t="shared" si="21"/>
        <v>4189.23611111113</v>
      </c>
      <c r="D246" s="3">
        <f>IF(A246="","",B246*$E$3/12)</f>
        <v>22.5694444444631</v>
      </c>
      <c r="E246" s="3">
        <f>IF(A246="","",$C$3/$D$3)</f>
        <v>4166.66666666667</v>
      </c>
      <c r="G246" s="2">
        <f>IF(ROW()-6&lt;=$D$3,ROW()-6,"")</f>
        <v>240</v>
      </c>
      <c r="H246" s="3">
        <f t="shared" si="25"/>
        <v>7415.56371832849</v>
      </c>
      <c r="I246" s="3">
        <f>IF(G246="","",$I$3*(($K$3/12)*(1+$K$3/12)^$J$3)/((1+$K$3/12)^$J$3-1))</f>
        <v>7455.731355151</v>
      </c>
      <c r="J246" s="3">
        <f>IF(G246="","",H246*$K$3/12)</f>
        <v>40.1676368076127</v>
      </c>
      <c r="K246" s="3">
        <f t="shared" si="22"/>
        <v>7415.56371834339</v>
      </c>
      <c r="M246" s="2">
        <f>IF(ROW()-6&lt;=$D$3,ROW()-6,"")</f>
        <v>240</v>
      </c>
      <c r="N246" s="3">
        <f>IF(M246&lt;=$P$3,$O$3,"")</f>
        <v>1000000</v>
      </c>
      <c r="O246" s="3">
        <f t="shared" si="23"/>
        <v>1005416.66666667</v>
      </c>
      <c r="P246" s="3">
        <f>IF(M246&lt;&gt;"",$O$3*$Q$3/12,"")</f>
        <v>5416.66666666667</v>
      </c>
      <c r="Q246" s="3">
        <f t="shared" si="20"/>
        <v>1000000</v>
      </c>
      <c r="S246" s="2">
        <f>IF(ROW()-6&lt;=$D$3,ROW()-6,"")</f>
        <v>240</v>
      </c>
      <c r="T246" s="3">
        <f>IF(S246&lt;=$V$3,$U$3,"")</f>
        <v>1000000</v>
      </c>
      <c r="U246" s="3">
        <f>IF(S246=$V$3,SUM(V246:W246),IF(S246&lt;$V$3,0,""))</f>
        <v>2300000</v>
      </c>
      <c r="V246" s="3">
        <f>IF(S246=$V$3,$W$5*$W$3*$V$3/12,IF(S246&lt;$V$3,0,""))</f>
        <v>1300000</v>
      </c>
      <c r="W246" s="3">
        <f>IF(S246=$V$3,$W$5,IF(S246&lt;$V$3,0,""))</f>
        <v>1000000</v>
      </c>
    </row>
    <row r="247" spans="1:23">
      <c r="A247" s="2" t="str">
        <f>IF(ROW()-6&lt;=$D$3,ROW()-6,"")</f>
        <v/>
      </c>
      <c r="B247" s="3" t="str">
        <f t="shared" si="24"/>
        <v/>
      </c>
      <c r="C247" s="3" t="str">
        <f t="shared" si="21"/>
        <v/>
      </c>
      <c r="D247" s="3" t="str">
        <f>IF(A247="","",B247*$E$3/12)</f>
        <v/>
      </c>
      <c r="E247" s="3" t="str">
        <f>IF(A247="","",$C$3/$D$3)</f>
        <v/>
      </c>
      <c r="G247" s="2" t="str">
        <f>IF(ROW()-6&lt;=$D$3,ROW()-6,"")</f>
        <v/>
      </c>
      <c r="H247" s="3" t="str">
        <f t="shared" si="25"/>
        <v/>
      </c>
      <c r="I247" s="3" t="str">
        <f>IF(G247="","",$I$3*(($K$3/12)*(1+$K$3/12)^$J$3)/((1+$K$3/12)^$J$3-1))</f>
        <v/>
      </c>
      <c r="J247" s="3" t="str">
        <f>IF(G247="","",H247*$K$3/12)</f>
        <v/>
      </c>
      <c r="K247" s="3" t="str">
        <f t="shared" si="22"/>
        <v/>
      </c>
      <c r="M247" s="2" t="str">
        <f>IF(ROW()-6&lt;=$D$3,ROW()-6,"")</f>
        <v/>
      </c>
      <c r="N247" s="3" t="str">
        <f>IF(M247&lt;=$P$3,$O$3,"")</f>
        <v/>
      </c>
      <c r="O247" s="3" t="str">
        <f t="shared" si="23"/>
        <v/>
      </c>
      <c r="P247" s="3" t="str">
        <f>IF(M247&lt;&gt;"",$O$3*$Q$3/12,"")</f>
        <v/>
      </c>
      <c r="Q247" s="3" t="str">
        <f t="shared" si="20"/>
        <v/>
      </c>
      <c r="S247" s="2" t="str">
        <f>IF(ROW()-6&lt;=$D$3,ROW()-6,"")</f>
        <v/>
      </c>
      <c r="T247" s="3" t="str">
        <f>IF(S247&lt;=$V$3,$U$3,"")</f>
        <v/>
      </c>
      <c r="U247" s="3" t="str">
        <f>IF(S247=$V$3,SUM(V247:W247),IF(S247&lt;$V$3,0,""))</f>
        <v/>
      </c>
      <c r="V247" s="3" t="str">
        <f>IF(S247=$V$3,$W$5*$W$3*$V$3/12,IF(S247&lt;$V$3,0,""))</f>
        <v/>
      </c>
      <c r="W247" s="3" t="str">
        <f>IF(S247=$V$3,$W$5,IF(S247&lt;$V$3,0,""))</f>
        <v/>
      </c>
    </row>
    <row r="248" spans="1:23">
      <c r="A248" s="2" t="str">
        <f>IF(ROW()-6&lt;=$D$3,ROW()-6,"")</f>
        <v/>
      </c>
      <c r="B248" s="3" t="str">
        <f t="shared" si="24"/>
        <v/>
      </c>
      <c r="C248" s="3" t="str">
        <f t="shared" ref="C248:C279" si="26">IF(B248="","",SUM(D248:E248))</f>
        <v/>
      </c>
      <c r="D248" s="3" t="str">
        <f>IF(A248="","",B248*$E$3/12)</f>
        <v/>
      </c>
      <c r="E248" s="3" t="str">
        <f t="shared" ref="E248:E279" si="27">IF(A248="","",$C$3/$D$3)</f>
        <v/>
      </c>
      <c r="G248" s="2" t="str">
        <f>IF(ROW()-6&lt;=$D$3,ROW()-6,"")</f>
        <v/>
      </c>
      <c r="H248" s="3" t="str">
        <f t="shared" si="25"/>
        <v/>
      </c>
      <c r="I248" s="3" t="str">
        <f>IF(G248="","",$I$3*(($K$3/12)*(1+$K$3/12)^$J$3)/((1+$K$3/12)^$J$3-1))</f>
        <v/>
      </c>
      <c r="J248" s="3" t="str">
        <f>IF(G248="","",H248*$K$3/12)</f>
        <v/>
      </c>
      <c r="K248" s="3" t="str">
        <f t="shared" si="22"/>
        <v/>
      </c>
      <c r="M248" s="2" t="str">
        <f>IF(ROW()-6&lt;=$D$3,ROW()-6,"")</f>
        <v/>
      </c>
      <c r="N248" s="3" t="str">
        <f>IF(M248&lt;=$P$3,$O$3,"")</f>
        <v/>
      </c>
      <c r="O248" s="3" t="str">
        <f t="shared" si="23"/>
        <v/>
      </c>
      <c r="P248" s="3" t="str">
        <f>IF(M248&lt;&gt;"",$O$3*$Q$3/12,"")</f>
        <v/>
      </c>
      <c r="Q248" s="3" t="str">
        <f t="shared" si="20"/>
        <v/>
      </c>
      <c r="S248" s="2" t="str">
        <f>IF(ROW()-6&lt;=$D$3,ROW()-6,"")</f>
        <v/>
      </c>
      <c r="T248" s="3" t="str">
        <f>IF(S248&lt;=$V$3,$U$3,"")</f>
        <v/>
      </c>
      <c r="U248" s="3" t="str">
        <f>IF(S248=$V$3,SUM(V248:W248),IF(S248&lt;$V$3,0,""))</f>
        <v/>
      </c>
      <c r="V248" s="3" t="str">
        <f>IF(S248=$V$3,$W$5*$W$3*$V$3/12,IF(S248&lt;$V$3,0,""))</f>
        <v/>
      </c>
      <c r="W248" s="3" t="str">
        <f>IF(S248=$V$3,$W$5,IF(S248&lt;$V$3,0,""))</f>
        <v/>
      </c>
    </row>
    <row r="249" spans="1:23">
      <c r="A249" s="2" t="str">
        <f>IF(ROW()-6&lt;=$D$3,ROW()-6,"")</f>
        <v/>
      </c>
      <c r="B249" s="3" t="str">
        <f t="shared" si="24"/>
        <v/>
      </c>
      <c r="C249" s="3" t="str">
        <f t="shared" si="26"/>
        <v/>
      </c>
      <c r="D249" s="3" t="str">
        <f>IF(A249="","",B249*$E$3/12)</f>
        <v/>
      </c>
      <c r="E249" s="3" t="str">
        <f t="shared" si="27"/>
        <v/>
      </c>
      <c r="G249" s="2" t="str">
        <f>IF(ROW()-6&lt;=$D$3,ROW()-6,"")</f>
        <v/>
      </c>
      <c r="H249" s="3" t="str">
        <f t="shared" si="25"/>
        <v/>
      </c>
      <c r="I249" s="3" t="str">
        <f>IF(G249="","",$I$3*(($K$3/12)*(1+$K$3/12)^$J$3)/((1+$K$3/12)^$J$3-1))</f>
        <v/>
      </c>
      <c r="J249" s="3" t="str">
        <f>IF(G249="","",H249*$K$3/12)</f>
        <v/>
      </c>
      <c r="K249" s="3" t="str">
        <f t="shared" si="22"/>
        <v/>
      </c>
      <c r="M249" s="2" t="str">
        <f>IF(ROW()-6&lt;=$D$3,ROW()-6,"")</f>
        <v/>
      </c>
      <c r="N249" s="3" t="str">
        <f>IF(M249&lt;=$P$3,$O$3,"")</f>
        <v/>
      </c>
      <c r="O249" s="3" t="str">
        <f t="shared" si="23"/>
        <v/>
      </c>
      <c r="P249" s="3" t="str">
        <f>IF(M249&lt;&gt;"",$O$3*$Q$3/12,"")</f>
        <v/>
      </c>
      <c r="Q249" s="3" t="str">
        <f t="shared" si="20"/>
        <v/>
      </c>
      <c r="S249" s="2" t="str">
        <f>IF(ROW()-6&lt;=$D$3,ROW()-6,"")</f>
        <v/>
      </c>
      <c r="T249" s="3" t="str">
        <f>IF(S249&lt;=$V$3,$U$3,"")</f>
        <v/>
      </c>
      <c r="U249" s="3" t="str">
        <f>IF(S249=$V$3,SUM(V249:W249),IF(S249&lt;$V$3,0,""))</f>
        <v/>
      </c>
      <c r="V249" s="3" t="str">
        <f>IF(S249=$V$3,$W$5*$W$3*$V$3/12,IF(S249&lt;$V$3,0,""))</f>
        <v/>
      </c>
      <c r="W249" s="3" t="str">
        <f>IF(S249=$V$3,$W$5,IF(S249&lt;$V$3,0,""))</f>
        <v/>
      </c>
    </row>
    <row r="250" spans="1:23">
      <c r="A250" s="2" t="str">
        <f>IF(ROW()-6&lt;=$D$3,ROW()-6,"")</f>
        <v/>
      </c>
      <c r="B250" s="3" t="str">
        <f t="shared" ref="B248:B279" si="28">IF(A250&lt;&gt;"",B249-E249,"")</f>
        <v/>
      </c>
      <c r="C250" s="3" t="str">
        <f t="shared" si="26"/>
        <v/>
      </c>
      <c r="D250" s="3" t="str">
        <f>IF(A250="","",B250*$E$3/12)</f>
        <v/>
      </c>
      <c r="E250" s="3" t="str">
        <f t="shared" si="27"/>
        <v/>
      </c>
      <c r="G250" s="2" t="str">
        <f>IF(ROW()-6&lt;=$D$3,ROW()-6,"")</f>
        <v/>
      </c>
      <c r="H250" s="3" t="str">
        <f t="shared" si="25"/>
        <v/>
      </c>
      <c r="I250" s="3" t="str">
        <f>IF(G250="","",$I$3*(($K$3/12)*(1+$K$3/12)^$J$3)/((1+$K$3/12)^$J$3-1))</f>
        <v/>
      </c>
      <c r="J250" s="3" t="str">
        <f>IF(G250="","",H250*$K$3/12)</f>
        <v/>
      </c>
      <c r="K250" s="3" t="str">
        <f t="shared" si="22"/>
        <v/>
      </c>
      <c r="M250" s="2" t="str">
        <f>IF(ROW()-6&lt;=$D$3,ROW()-6,"")</f>
        <v/>
      </c>
      <c r="N250" s="3" t="str">
        <f>IF(M250&lt;=$P$3,$O$3,"")</f>
        <v/>
      </c>
      <c r="O250" s="3" t="str">
        <f t="shared" si="23"/>
        <v/>
      </c>
      <c r="P250" s="3" t="str">
        <f>IF(M250&lt;&gt;"",$O$3*$Q$3/12,"")</f>
        <v/>
      </c>
      <c r="Q250" s="3" t="str">
        <f t="shared" si="20"/>
        <v/>
      </c>
      <c r="S250" s="2" t="str">
        <f>IF(ROW()-6&lt;=$D$3,ROW()-6,"")</f>
        <v/>
      </c>
      <c r="T250" s="3" t="str">
        <f>IF(S250&lt;=$V$3,$U$3,"")</f>
        <v/>
      </c>
      <c r="U250" s="3" t="str">
        <f>IF(S250=$V$3,SUM(V250:W250),IF(S250&lt;$V$3,0,""))</f>
        <v/>
      </c>
      <c r="V250" s="3" t="str">
        <f>IF(S250=$V$3,$W$5*$W$3*$V$3/12,IF(S250&lt;$V$3,0,""))</f>
        <v/>
      </c>
      <c r="W250" s="3" t="str">
        <f>IF(S250=$V$3,$W$5,IF(S250&lt;$V$3,0,""))</f>
        <v/>
      </c>
    </row>
    <row r="251" spans="1:23">
      <c r="A251" s="2" t="str">
        <f>IF(ROW()-6&lt;=$D$3,ROW()-6,"")</f>
        <v/>
      </c>
      <c r="B251" s="3" t="str">
        <f t="shared" si="28"/>
        <v/>
      </c>
      <c r="C251" s="3" t="str">
        <f t="shared" si="26"/>
        <v/>
      </c>
      <c r="D251" s="3" t="str">
        <f>IF(A251="","",B251*$E$3/12)</f>
        <v/>
      </c>
      <c r="E251" s="3" t="str">
        <f t="shared" si="27"/>
        <v/>
      </c>
      <c r="G251" s="2" t="str">
        <f>IF(ROW()-6&lt;=$D$3,ROW()-6,"")</f>
        <v/>
      </c>
      <c r="H251" s="3" t="str">
        <f t="shared" si="25"/>
        <v/>
      </c>
      <c r="I251" s="3" t="str">
        <f>IF(G251="","",$I$3*(($K$3/12)*(1+$K$3/12)^$J$3)/((1+$K$3/12)^$J$3-1))</f>
        <v/>
      </c>
      <c r="J251" s="3" t="str">
        <f>IF(G251="","",H251*$K$3/12)</f>
        <v/>
      </c>
      <c r="K251" s="3" t="str">
        <f t="shared" si="22"/>
        <v/>
      </c>
      <c r="M251" s="2" t="str">
        <f>IF(ROW()-6&lt;=$D$3,ROW()-6,"")</f>
        <v/>
      </c>
      <c r="N251" s="3" t="str">
        <f>IF(M251&lt;=$P$3,$O$3,"")</f>
        <v/>
      </c>
      <c r="O251" s="3" t="str">
        <f t="shared" si="23"/>
        <v/>
      </c>
      <c r="P251" s="3" t="str">
        <f>IF(M251&lt;&gt;"",$O$3*$Q$3/12,"")</f>
        <v/>
      </c>
      <c r="Q251" s="3" t="str">
        <f t="shared" si="20"/>
        <v/>
      </c>
      <c r="S251" s="2" t="str">
        <f>IF(ROW()-6&lt;=$D$3,ROW()-6,"")</f>
        <v/>
      </c>
      <c r="T251" s="3" t="str">
        <f>IF(S251&lt;=$V$3,$U$3,"")</f>
        <v/>
      </c>
      <c r="U251" s="3" t="str">
        <f>IF(S251=$V$3,SUM(V251:W251),IF(S251&lt;$V$3,0,""))</f>
        <v/>
      </c>
      <c r="V251" s="3" t="str">
        <f>IF(S251=$V$3,$W$5*$W$3*$V$3/12,IF(S251&lt;$V$3,0,""))</f>
        <v/>
      </c>
      <c r="W251" s="3" t="str">
        <f>IF(S251=$V$3,$W$5,IF(S251&lt;$V$3,0,""))</f>
        <v/>
      </c>
    </row>
    <row r="252" spans="1:23">
      <c r="A252" s="2" t="str">
        <f>IF(ROW()-6&lt;=$D$3,ROW()-6,"")</f>
        <v/>
      </c>
      <c r="B252" s="3" t="str">
        <f t="shared" si="28"/>
        <v/>
      </c>
      <c r="C252" s="3" t="str">
        <f t="shared" si="26"/>
        <v/>
      </c>
      <c r="D252" s="3" t="str">
        <f>IF(A252="","",B252*$E$3/12)</f>
        <v/>
      </c>
      <c r="E252" s="3" t="str">
        <f t="shared" si="27"/>
        <v/>
      </c>
      <c r="G252" s="2" t="str">
        <f>IF(ROW()-6&lt;=$D$3,ROW()-6,"")</f>
        <v/>
      </c>
      <c r="H252" s="3" t="str">
        <f t="shared" si="25"/>
        <v/>
      </c>
      <c r="I252" s="3" t="str">
        <f>IF(G252="","",$I$3*(($K$3/12)*(1+$K$3/12)^$J$3)/((1+$K$3/12)^$J$3-1))</f>
        <v/>
      </c>
      <c r="J252" s="3" t="str">
        <f>IF(G252="","",H252*$K$3/12)</f>
        <v/>
      </c>
      <c r="K252" s="3" t="str">
        <f t="shared" si="22"/>
        <v/>
      </c>
      <c r="M252" s="2" t="str">
        <f>IF(ROW()-6&lt;=$D$3,ROW()-6,"")</f>
        <v/>
      </c>
      <c r="N252" s="3" t="str">
        <f>IF(M252&lt;=$P$3,$O$3,"")</f>
        <v/>
      </c>
      <c r="O252" s="3" t="str">
        <f t="shared" si="23"/>
        <v/>
      </c>
      <c r="P252" s="3" t="str">
        <f>IF(M252&lt;&gt;"",$O$3*$Q$3/12,"")</f>
        <v/>
      </c>
      <c r="Q252" s="3" t="str">
        <f t="shared" si="20"/>
        <v/>
      </c>
      <c r="S252" s="2" t="str">
        <f>IF(ROW()-6&lt;=$D$3,ROW()-6,"")</f>
        <v/>
      </c>
      <c r="T252" s="3" t="str">
        <f>IF(S252&lt;=$V$3,$U$3,"")</f>
        <v/>
      </c>
      <c r="U252" s="3" t="str">
        <f>IF(S252=$V$3,SUM(V252:W252),IF(S252&lt;$V$3,0,""))</f>
        <v/>
      </c>
      <c r="V252" s="3" t="str">
        <f>IF(S252=$V$3,$W$5*$W$3*$V$3/12,IF(S252&lt;$V$3,0,""))</f>
        <v/>
      </c>
      <c r="W252" s="3" t="str">
        <f>IF(S252=$V$3,$W$5,IF(S252&lt;$V$3,0,""))</f>
        <v/>
      </c>
    </row>
    <row r="253" spans="1:23">
      <c r="A253" s="2" t="str">
        <f>IF(ROW()-6&lt;=$D$3,ROW()-6,"")</f>
        <v/>
      </c>
      <c r="B253" s="3" t="str">
        <f t="shared" si="28"/>
        <v/>
      </c>
      <c r="C253" s="3" t="str">
        <f t="shared" si="26"/>
        <v/>
      </c>
      <c r="D253" s="3" t="str">
        <f>IF(A253="","",B253*$E$3/12)</f>
        <v/>
      </c>
      <c r="E253" s="3" t="str">
        <f t="shared" si="27"/>
        <v/>
      </c>
      <c r="G253" s="2" t="str">
        <f>IF(ROW()-6&lt;=$D$3,ROW()-6,"")</f>
        <v/>
      </c>
      <c r="H253" s="3" t="str">
        <f t="shared" si="25"/>
        <v/>
      </c>
      <c r="I253" s="3" t="str">
        <f>IF(G253="","",$I$3*(($K$3/12)*(1+$K$3/12)^$J$3)/((1+$K$3/12)^$J$3-1))</f>
        <v/>
      </c>
      <c r="J253" s="3" t="str">
        <f>IF(G253="","",H253*$K$3/12)</f>
        <v/>
      </c>
      <c r="K253" s="3" t="str">
        <f t="shared" si="22"/>
        <v/>
      </c>
      <c r="M253" s="2" t="str">
        <f>IF(ROW()-6&lt;=$D$3,ROW()-6,"")</f>
        <v/>
      </c>
      <c r="N253" s="3" t="str">
        <f>IF(M253&lt;=$P$3,$O$3,"")</f>
        <v/>
      </c>
      <c r="O253" s="3" t="str">
        <f t="shared" si="23"/>
        <v/>
      </c>
      <c r="P253" s="3" t="str">
        <f>IF(M253&lt;&gt;"",$O$3*$Q$3/12,"")</f>
        <v/>
      </c>
      <c r="Q253" s="3" t="str">
        <f t="shared" si="20"/>
        <v/>
      </c>
      <c r="S253" s="2" t="str">
        <f>IF(ROW()-6&lt;=$D$3,ROW()-6,"")</f>
        <v/>
      </c>
      <c r="T253" s="3" t="str">
        <f>IF(S253&lt;=$V$3,$U$3,"")</f>
        <v/>
      </c>
      <c r="U253" s="3" t="str">
        <f>IF(S253=$V$3,SUM(V253:W253),IF(S253&lt;$V$3,0,""))</f>
        <v/>
      </c>
      <c r="V253" s="3" t="str">
        <f>IF(S253=$V$3,$W$5*$W$3*$V$3/12,IF(S253&lt;$V$3,0,""))</f>
        <v/>
      </c>
      <c r="W253" s="3" t="str">
        <f>IF(S253=$V$3,$W$5,IF(S253&lt;$V$3,0,""))</f>
        <v/>
      </c>
    </row>
    <row r="254" spans="1:23">
      <c r="A254" s="2" t="str">
        <f>IF(ROW()-6&lt;=$D$3,ROW()-6,"")</f>
        <v/>
      </c>
      <c r="B254" s="3" t="str">
        <f t="shared" si="28"/>
        <v/>
      </c>
      <c r="C254" s="3" t="str">
        <f t="shared" si="26"/>
        <v/>
      </c>
      <c r="D254" s="3" t="str">
        <f>IF(A254="","",B254*$E$3/12)</f>
        <v/>
      </c>
      <c r="E254" s="3" t="str">
        <f t="shared" si="27"/>
        <v/>
      </c>
      <c r="G254" s="2" t="str">
        <f>IF(ROW()-6&lt;=$D$3,ROW()-6,"")</f>
        <v/>
      </c>
      <c r="H254" s="3" t="str">
        <f t="shared" si="25"/>
        <v/>
      </c>
      <c r="I254" s="3" t="str">
        <f>IF(G254="","",$I$3*(($K$3/12)*(1+$K$3/12)^$J$3)/((1+$K$3/12)^$J$3-1))</f>
        <v/>
      </c>
      <c r="J254" s="3" t="str">
        <f>IF(G254="","",H254*$K$3/12)</f>
        <v/>
      </c>
      <c r="K254" s="3" t="str">
        <f t="shared" si="22"/>
        <v/>
      </c>
      <c r="M254" s="2" t="str">
        <f>IF(ROW()-6&lt;=$D$3,ROW()-6,"")</f>
        <v/>
      </c>
      <c r="N254" s="3" t="str">
        <f>IF(M254&lt;=$P$3,$O$3,"")</f>
        <v/>
      </c>
      <c r="O254" s="3" t="str">
        <f t="shared" si="23"/>
        <v/>
      </c>
      <c r="P254" s="3" t="str">
        <f>IF(M254&lt;&gt;"",$O$3*$Q$3/12,"")</f>
        <v/>
      </c>
      <c r="Q254" s="3" t="str">
        <f t="shared" si="20"/>
        <v/>
      </c>
      <c r="S254" s="2" t="str">
        <f>IF(ROW()-6&lt;=$D$3,ROW()-6,"")</f>
        <v/>
      </c>
      <c r="T254" s="3" t="str">
        <f>IF(S254&lt;=$V$3,$U$3,"")</f>
        <v/>
      </c>
      <c r="U254" s="3" t="str">
        <f>IF(S254=$V$3,SUM(V254:W254),IF(S254&lt;$V$3,0,""))</f>
        <v/>
      </c>
      <c r="V254" s="3" t="str">
        <f>IF(S254=$V$3,$W$5*$W$3*$V$3/12,IF(S254&lt;$V$3,0,""))</f>
        <v/>
      </c>
      <c r="W254" s="3" t="str">
        <f>IF(S254=$V$3,$W$5,IF(S254&lt;$V$3,0,""))</f>
        <v/>
      </c>
    </row>
    <row r="255" spans="1:23">
      <c r="A255" s="2" t="str">
        <f>IF(ROW()-6&lt;=$D$3,ROW()-6,"")</f>
        <v/>
      </c>
      <c r="B255" s="3" t="str">
        <f t="shared" si="28"/>
        <v/>
      </c>
      <c r="C255" s="3" t="str">
        <f t="shared" si="26"/>
        <v/>
      </c>
      <c r="D255" s="3" t="str">
        <f>IF(A255="","",B255*$E$3/12)</f>
        <v/>
      </c>
      <c r="E255" s="3" t="str">
        <f t="shared" si="27"/>
        <v/>
      </c>
      <c r="G255" s="2" t="str">
        <f>IF(ROW()-6&lt;=$D$3,ROW()-6,"")</f>
        <v/>
      </c>
      <c r="H255" s="3" t="str">
        <f t="shared" si="25"/>
        <v/>
      </c>
      <c r="I255" s="3" t="str">
        <f>IF(G255="","",$I$3*(($K$3/12)*(1+$K$3/12)^$J$3)/((1+$K$3/12)^$J$3-1))</f>
        <v/>
      </c>
      <c r="J255" s="3" t="str">
        <f>IF(G255="","",H255*$K$3/12)</f>
        <v/>
      </c>
      <c r="K255" s="3" t="str">
        <f t="shared" si="22"/>
        <v/>
      </c>
      <c r="M255" s="2" t="str">
        <f>IF(ROW()-6&lt;=$D$3,ROW()-6,"")</f>
        <v/>
      </c>
      <c r="N255" s="3" t="str">
        <f>IF(M255&lt;=$P$3,$O$3,"")</f>
        <v/>
      </c>
      <c r="O255" s="3" t="str">
        <f t="shared" si="23"/>
        <v/>
      </c>
      <c r="P255" s="3" t="str">
        <f>IF(M255&lt;&gt;"",$O$3*$Q$3/12,"")</f>
        <v/>
      </c>
      <c r="Q255" s="3" t="str">
        <f t="shared" si="20"/>
        <v/>
      </c>
      <c r="S255" s="2" t="str">
        <f>IF(ROW()-6&lt;=$D$3,ROW()-6,"")</f>
        <v/>
      </c>
      <c r="T255" s="3" t="str">
        <f>IF(S255&lt;=$V$3,$U$3,"")</f>
        <v/>
      </c>
      <c r="U255" s="3" t="str">
        <f>IF(S255=$V$3,SUM(V255:W255),IF(S255&lt;$V$3,0,""))</f>
        <v/>
      </c>
      <c r="V255" s="3" t="str">
        <f>IF(S255=$V$3,$W$5*$W$3*$V$3/12,IF(S255&lt;$V$3,0,""))</f>
        <v/>
      </c>
      <c r="W255" s="3" t="str">
        <f>IF(S255=$V$3,$W$5,IF(S255&lt;$V$3,0,""))</f>
        <v/>
      </c>
    </row>
    <row r="256" spans="1:23">
      <c r="A256" s="2" t="str">
        <f>IF(ROW()-6&lt;=$D$3,ROW()-6,"")</f>
        <v/>
      </c>
      <c r="B256" s="3" t="str">
        <f t="shared" si="28"/>
        <v/>
      </c>
      <c r="C256" s="3" t="str">
        <f t="shared" si="26"/>
        <v/>
      </c>
      <c r="D256" s="3" t="str">
        <f>IF(A256="","",B256*$E$3/12)</f>
        <v/>
      </c>
      <c r="E256" s="3" t="str">
        <f t="shared" si="27"/>
        <v/>
      </c>
      <c r="G256" s="2" t="str">
        <f>IF(ROW()-6&lt;=$D$3,ROW()-6,"")</f>
        <v/>
      </c>
      <c r="H256" s="3" t="str">
        <f t="shared" si="25"/>
        <v/>
      </c>
      <c r="I256" s="3" t="str">
        <f>IF(G256="","",$I$3*(($K$3/12)*(1+$K$3/12)^$J$3)/((1+$K$3/12)^$J$3-1))</f>
        <v/>
      </c>
      <c r="J256" s="3" t="str">
        <f>IF(G256="","",H256*$K$3/12)</f>
        <v/>
      </c>
      <c r="K256" s="3" t="str">
        <f t="shared" si="22"/>
        <v/>
      </c>
      <c r="M256" s="2" t="str">
        <f>IF(ROW()-6&lt;=$D$3,ROW()-6,"")</f>
        <v/>
      </c>
      <c r="N256" s="3" t="str">
        <f>IF(M256&lt;=$P$3,$O$3,"")</f>
        <v/>
      </c>
      <c r="O256" s="3" t="str">
        <f t="shared" si="23"/>
        <v/>
      </c>
      <c r="P256" s="3" t="str">
        <f>IF(M256&lt;&gt;"",$O$3*$Q$3/12,"")</f>
        <v/>
      </c>
      <c r="Q256" s="3" t="str">
        <f t="shared" si="20"/>
        <v/>
      </c>
      <c r="S256" s="2" t="str">
        <f>IF(ROW()-6&lt;=$D$3,ROW()-6,"")</f>
        <v/>
      </c>
      <c r="T256" s="3" t="str">
        <f>IF(S256&lt;=$V$3,$U$3,"")</f>
        <v/>
      </c>
      <c r="U256" s="3" t="str">
        <f>IF(S256=$V$3,SUM(V256:W256),IF(S256&lt;$V$3,0,""))</f>
        <v/>
      </c>
      <c r="V256" s="3" t="str">
        <f>IF(S256=$V$3,$W$5*$W$3*$V$3/12,IF(S256&lt;$V$3,0,""))</f>
        <v/>
      </c>
      <c r="W256" s="3" t="str">
        <f>IF(S256=$V$3,$W$5,IF(S256&lt;$V$3,0,""))</f>
        <v/>
      </c>
    </row>
    <row r="257" spans="1:23">
      <c r="A257" s="2" t="str">
        <f>IF(ROW()-6&lt;=$D$3,ROW()-6,"")</f>
        <v/>
      </c>
      <c r="B257" s="3" t="str">
        <f t="shared" si="28"/>
        <v/>
      </c>
      <c r="C257" s="3" t="str">
        <f t="shared" si="26"/>
        <v/>
      </c>
      <c r="D257" s="3" t="str">
        <f>IF(A257="","",B257*$E$3/12)</f>
        <v/>
      </c>
      <c r="E257" s="3" t="str">
        <f t="shared" si="27"/>
        <v/>
      </c>
      <c r="G257" s="2" t="str">
        <f>IF(ROW()-6&lt;=$D$3,ROW()-6,"")</f>
        <v/>
      </c>
      <c r="H257" s="3" t="str">
        <f t="shared" si="25"/>
        <v/>
      </c>
      <c r="I257" s="3" t="str">
        <f>IF(G257="","",$I$3*(($K$3/12)*(1+$K$3/12)^$J$3)/((1+$K$3/12)^$J$3-1))</f>
        <v/>
      </c>
      <c r="J257" s="3" t="str">
        <f>IF(G257="","",H257*$K$3/12)</f>
        <v/>
      </c>
      <c r="K257" s="3" t="str">
        <f t="shared" si="22"/>
        <v/>
      </c>
      <c r="M257" s="2" t="str">
        <f>IF(ROW()-6&lt;=$D$3,ROW()-6,"")</f>
        <v/>
      </c>
      <c r="N257" s="3" t="str">
        <f>IF(M257&lt;=$P$3,$O$3,"")</f>
        <v/>
      </c>
      <c r="O257" s="3" t="str">
        <f t="shared" si="23"/>
        <v/>
      </c>
      <c r="P257" s="3" t="str">
        <f>IF(M257&lt;&gt;"",$O$3*$Q$3/12,"")</f>
        <v/>
      </c>
      <c r="Q257" s="3" t="str">
        <f t="shared" si="20"/>
        <v/>
      </c>
      <c r="S257" s="2" t="str">
        <f>IF(ROW()-6&lt;=$D$3,ROW()-6,"")</f>
        <v/>
      </c>
      <c r="T257" s="3" t="str">
        <f>IF(S257&lt;=$V$3,$U$3,"")</f>
        <v/>
      </c>
      <c r="U257" s="3" t="str">
        <f>IF(S257=$V$3,SUM(V257:W257),IF(S257&lt;$V$3,0,""))</f>
        <v/>
      </c>
      <c r="V257" s="3" t="str">
        <f>IF(S257=$V$3,$W$5*$W$3*$V$3/12,IF(S257&lt;$V$3,0,""))</f>
        <v/>
      </c>
      <c r="W257" s="3" t="str">
        <f>IF(S257=$V$3,$W$5,IF(S257&lt;$V$3,0,""))</f>
        <v/>
      </c>
    </row>
    <row r="258" spans="1:23">
      <c r="A258" s="2" t="str">
        <f>IF(ROW()-6&lt;=$D$3,ROW()-6,"")</f>
        <v/>
      </c>
      <c r="B258" s="3" t="str">
        <f t="shared" si="28"/>
        <v/>
      </c>
      <c r="C258" s="3" t="str">
        <f t="shared" si="26"/>
        <v/>
      </c>
      <c r="D258" s="3" t="str">
        <f>IF(A258="","",B258*$E$3/12)</f>
        <v/>
      </c>
      <c r="E258" s="3" t="str">
        <f t="shared" si="27"/>
        <v/>
      </c>
      <c r="G258" s="2" t="str">
        <f>IF(ROW()-6&lt;=$D$3,ROW()-6,"")</f>
        <v/>
      </c>
      <c r="H258" s="3" t="str">
        <f t="shared" si="25"/>
        <v/>
      </c>
      <c r="I258" s="3" t="str">
        <f>IF(G258="","",$I$3*(($K$3/12)*(1+$K$3/12)^$J$3)/((1+$K$3/12)^$J$3-1))</f>
        <v/>
      </c>
      <c r="J258" s="3" t="str">
        <f>IF(G258="","",H258*$K$3/12)</f>
        <v/>
      </c>
      <c r="K258" s="3" t="str">
        <f t="shared" si="22"/>
        <v/>
      </c>
      <c r="M258" s="2" t="str">
        <f>IF(ROW()-6&lt;=$D$3,ROW()-6,"")</f>
        <v/>
      </c>
      <c r="N258" s="3" t="str">
        <f>IF(M258&lt;=$P$3,$O$3,"")</f>
        <v/>
      </c>
      <c r="O258" s="3" t="str">
        <f t="shared" si="23"/>
        <v/>
      </c>
      <c r="P258" s="3" t="str">
        <f>IF(M258&lt;&gt;"",$O$3*$Q$3/12,"")</f>
        <v/>
      </c>
      <c r="Q258" s="3" t="str">
        <f t="shared" si="20"/>
        <v/>
      </c>
      <c r="S258" s="2" t="str">
        <f>IF(ROW()-6&lt;=$D$3,ROW()-6,"")</f>
        <v/>
      </c>
      <c r="T258" s="3" t="str">
        <f>IF(S258&lt;=$V$3,$U$3,"")</f>
        <v/>
      </c>
      <c r="U258" s="3" t="str">
        <f>IF(S258=$V$3,SUM(V258:W258),IF(S258&lt;$V$3,0,""))</f>
        <v/>
      </c>
      <c r="V258" s="3" t="str">
        <f>IF(S258=$V$3,$W$5*$W$3*$V$3/12,IF(S258&lt;$V$3,0,""))</f>
        <v/>
      </c>
      <c r="W258" s="3" t="str">
        <f>IF(S258=$V$3,$W$5,IF(S258&lt;$V$3,0,""))</f>
        <v/>
      </c>
    </row>
    <row r="259" spans="1:23">
      <c r="A259" s="2" t="str">
        <f>IF(ROW()-6&lt;=$D$3,ROW()-6,"")</f>
        <v/>
      </c>
      <c r="B259" s="3" t="str">
        <f t="shared" si="28"/>
        <v/>
      </c>
      <c r="C259" s="3" t="str">
        <f t="shared" si="26"/>
        <v/>
      </c>
      <c r="D259" s="3" t="str">
        <f>IF(A259="","",B259*$E$3/12)</f>
        <v/>
      </c>
      <c r="E259" s="3" t="str">
        <f t="shared" si="27"/>
        <v/>
      </c>
      <c r="G259" s="2" t="str">
        <f>IF(ROW()-6&lt;=$D$3,ROW()-6,"")</f>
        <v/>
      </c>
      <c r="H259" s="3" t="str">
        <f t="shared" si="25"/>
        <v/>
      </c>
      <c r="I259" s="3" t="str">
        <f>IF(G259="","",$I$3*(($K$3/12)*(1+$K$3/12)^$J$3)/((1+$K$3/12)^$J$3-1))</f>
        <v/>
      </c>
      <c r="J259" s="3" t="str">
        <f>IF(G259="","",H259*$K$3/12)</f>
        <v/>
      </c>
      <c r="K259" s="3" t="str">
        <f t="shared" si="22"/>
        <v/>
      </c>
      <c r="M259" s="2" t="str">
        <f>IF(ROW()-6&lt;=$D$3,ROW()-6,"")</f>
        <v/>
      </c>
      <c r="N259" s="3" t="str">
        <f>IF(M259&lt;=$P$3,$O$3,"")</f>
        <v/>
      </c>
      <c r="O259" s="3" t="str">
        <f t="shared" si="23"/>
        <v/>
      </c>
      <c r="P259" s="3" t="str">
        <f>IF(M259&lt;&gt;"",$O$3*$Q$3/12,"")</f>
        <v/>
      </c>
      <c r="Q259" s="3" t="str">
        <f t="shared" si="20"/>
        <v/>
      </c>
      <c r="S259" s="2" t="str">
        <f>IF(ROW()-6&lt;=$D$3,ROW()-6,"")</f>
        <v/>
      </c>
      <c r="T259" s="3" t="str">
        <f>IF(S259&lt;=$V$3,$U$3,"")</f>
        <v/>
      </c>
      <c r="U259" s="3" t="str">
        <f>IF(S259=$V$3,SUM(V259:W259),IF(S259&lt;$V$3,0,""))</f>
        <v/>
      </c>
      <c r="V259" s="3" t="str">
        <f>IF(S259=$V$3,$W$5*$W$3*$V$3/12,IF(S259&lt;$V$3,0,""))</f>
        <v/>
      </c>
      <c r="W259" s="3" t="str">
        <f>IF(S259=$V$3,$W$5,IF(S259&lt;$V$3,0,""))</f>
        <v/>
      </c>
    </row>
    <row r="260" spans="1:23">
      <c r="A260" s="2" t="str">
        <f>IF(ROW()-6&lt;=$D$3,ROW()-6,"")</f>
        <v/>
      </c>
      <c r="B260" s="3" t="str">
        <f t="shared" si="28"/>
        <v/>
      </c>
      <c r="C260" s="3" t="str">
        <f t="shared" si="26"/>
        <v/>
      </c>
      <c r="D260" s="3" t="str">
        <f>IF(A260="","",B260*$E$3/12)</f>
        <v/>
      </c>
      <c r="E260" s="3" t="str">
        <f t="shared" si="27"/>
        <v/>
      </c>
      <c r="G260" s="2" t="str">
        <f>IF(ROW()-6&lt;=$D$3,ROW()-6,"")</f>
        <v/>
      </c>
      <c r="H260" s="3" t="str">
        <f t="shared" si="25"/>
        <v/>
      </c>
      <c r="I260" s="3" t="str">
        <f>IF(G260="","",$I$3*(($K$3/12)*(1+$K$3/12)^$J$3)/((1+$K$3/12)^$J$3-1))</f>
        <v/>
      </c>
      <c r="J260" s="3" t="str">
        <f>IF(G260="","",H260*$K$3/12)</f>
        <v/>
      </c>
      <c r="K260" s="3" t="str">
        <f t="shared" si="22"/>
        <v/>
      </c>
      <c r="M260" s="2" t="str">
        <f>IF(ROW()-6&lt;=$D$3,ROW()-6,"")</f>
        <v/>
      </c>
      <c r="N260" s="3" t="str">
        <f>IF(M260&lt;=$P$3,$O$3,"")</f>
        <v/>
      </c>
      <c r="O260" s="3" t="str">
        <f t="shared" si="23"/>
        <v/>
      </c>
      <c r="P260" s="3" t="str">
        <f>IF(M260&lt;&gt;"",$O$3*$Q$3/12,"")</f>
        <v/>
      </c>
      <c r="Q260" s="3" t="str">
        <f t="shared" ref="Q260:Q323" si="29">IF(M260=$P$3,$Q$5,IF(M260&lt;$P$3,0,""))</f>
        <v/>
      </c>
      <c r="S260" s="2" t="str">
        <f>IF(ROW()-6&lt;=$D$3,ROW()-6,"")</f>
        <v/>
      </c>
      <c r="T260" s="3" t="str">
        <f>IF(S260&lt;=$V$3,$U$3,"")</f>
        <v/>
      </c>
      <c r="U260" s="3" t="str">
        <f>IF(S260=$V$3,SUM(V260:W260),IF(S260&lt;$V$3,0,""))</f>
        <v/>
      </c>
      <c r="V260" s="3" t="str">
        <f>IF(S260=$V$3,$W$5*$W$3*$V$3/12,IF(S260&lt;$V$3,0,""))</f>
        <v/>
      </c>
      <c r="W260" s="3" t="str">
        <f>IF(S260=$V$3,$W$5,IF(S260&lt;$V$3,0,""))</f>
        <v/>
      </c>
    </row>
    <row r="261" spans="1:23">
      <c r="A261" s="2" t="str">
        <f>IF(ROW()-6&lt;=$D$3,ROW()-6,"")</f>
        <v/>
      </c>
      <c r="B261" s="3" t="str">
        <f t="shared" si="28"/>
        <v/>
      </c>
      <c r="C261" s="3" t="str">
        <f t="shared" si="26"/>
        <v/>
      </c>
      <c r="D261" s="3" t="str">
        <f>IF(A261="","",B261*$E$3/12)</f>
        <v/>
      </c>
      <c r="E261" s="3" t="str">
        <f t="shared" si="27"/>
        <v/>
      </c>
      <c r="G261" s="2" t="str">
        <f>IF(ROW()-6&lt;=$D$3,ROW()-6,"")</f>
        <v/>
      </c>
      <c r="H261" s="3" t="str">
        <f t="shared" si="25"/>
        <v/>
      </c>
      <c r="I261" s="3" t="str">
        <f>IF(G261="","",$I$3*(($K$3/12)*(1+$K$3/12)^$J$3)/((1+$K$3/12)^$J$3-1))</f>
        <v/>
      </c>
      <c r="J261" s="3" t="str">
        <f>IF(G261="","",H261*$K$3/12)</f>
        <v/>
      </c>
      <c r="K261" s="3" t="str">
        <f t="shared" si="22"/>
        <v/>
      </c>
      <c r="M261" s="2" t="str">
        <f>IF(ROW()-6&lt;=$D$3,ROW()-6,"")</f>
        <v/>
      </c>
      <c r="N261" s="3" t="str">
        <f>IF(M261&lt;=$P$3,$O$3,"")</f>
        <v/>
      </c>
      <c r="O261" s="3" t="str">
        <f t="shared" si="23"/>
        <v/>
      </c>
      <c r="P261" s="3" t="str">
        <f>IF(M261&lt;&gt;"",$O$3*$Q$3/12,"")</f>
        <v/>
      </c>
      <c r="Q261" s="3" t="str">
        <f t="shared" si="29"/>
        <v/>
      </c>
      <c r="S261" s="2" t="str">
        <f>IF(ROW()-6&lt;=$D$3,ROW()-6,"")</f>
        <v/>
      </c>
      <c r="T261" s="3" t="str">
        <f>IF(S261&lt;=$V$3,$U$3,"")</f>
        <v/>
      </c>
      <c r="U261" s="3" t="str">
        <f>IF(S261=$V$3,SUM(V261:W261),IF(S261&lt;$V$3,0,""))</f>
        <v/>
      </c>
      <c r="V261" s="3" t="str">
        <f>IF(S261=$V$3,$W$5*$W$3*$V$3/12,IF(S261&lt;$V$3,0,""))</f>
        <v/>
      </c>
      <c r="W261" s="3" t="str">
        <f>IF(S261=$V$3,$W$5,IF(S261&lt;$V$3,0,""))</f>
        <v/>
      </c>
    </row>
    <row r="262" spans="1:23">
      <c r="A262" s="2" t="str">
        <f>IF(ROW()-6&lt;=$D$3,ROW()-6,"")</f>
        <v/>
      </c>
      <c r="B262" s="3" t="str">
        <f t="shared" si="28"/>
        <v/>
      </c>
      <c r="C262" s="3" t="str">
        <f t="shared" si="26"/>
        <v/>
      </c>
      <c r="D262" s="3" t="str">
        <f>IF(A262="","",B262*$E$3/12)</f>
        <v/>
      </c>
      <c r="E262" s="3" t="str">
        <f t="shared" si="27"/>
        <v/>
      </c>
      <c r="G262" s="2" t="str">
        <f>IF(ROW()-6&lt;=$D$3,ROW()-6,"")</f>
        <v/>
      </c>
      <c r="H262" s="3" t="str">
        <f t="shared" si="25"/>
        <v/>
      </c>
      <c r="I262" s="3" t="str">
        <f>IF(G262="","",$I$3*(($K$3/12)*(1+$K$3/12)^$J$3)/((1+$K$3/12)^$J$3-1))</f>
        <v/>
      </c>
      <c r="J262" s="3" t="str">
        <f>IF(G262="","",H262*$K$3/12)</f>
        <v/>
      </c>
      <c r="K262" s="3" t="str">
        <f t="shared" si="22"/>
        <v/>
      </c>
      <c r="M262" s="2" t="str">
        <f>IF(ROW()-6&lt;=$D$3,ROW()-6,"")</f>
        <v/>
      </c>
      <c r="N262" s="3" t="str">
        <f>IF(M262&lt;=$P$3,$O$3,"")</f>
        <v/>
      </c>
      <c r="O262" s="3" t="str">
        <f t="shared" si="23"/>
        <v/>
      </c>
      <c r="P262" s="3" t="str">
        <f>IF(M262&lt;&gt;"",$O$3*$Q$3/12,"")</f>
        <v/>
      </c>
      <c r="Q262" s="3" t="str">
        <f t="shared" si="29"/>
        <v/>
      </c>
      <c r="S262" s="2" t="str">
        <f>IF(ROW()-6&lt;=$D$3,ROW()-6,"")</f>
        <v/>
      </c>
      <c r="T262" s="3" t="str">
        <f>IF(S262&lt;=$V$3,$U$3,"")</f>
        <v/>
      </c>
      <c r="U262" s="3" t="str">
        <f>IF(S262=$V$3,SUM(V262:W262),IF(S262&lt;$V$3,0,""))</f>
        <v/>
      </c>
      <c r="V262" s="3" t="str">
        <f>IF(S262=$V$3,$W$5*$W$3*$V$3/12,IF(S262&lt;$V$3,0,""))</f>
        <v/>
      </c>
      <c r="W262" s="3" t="str">
        <f>IF(S262=$V$3,$W$5,IF(S262&lt;$V$3,0,""))</f>
        <v/>
      </c>
    </row>
    <row r="263" spans="1:23">
      <c r="A263" s="2" t="str">
        <f>IF(ROW()-6&lt;=$D$3,ROW()-6,"")</f>
        <v/>
      </c>
      <c r="B263" s="3" t="str">
        <f t="shared" si="28"/>
        <v/>
      </c>
      <c r="C263" s="3" t="str">
        <f t="shared" si="26"/>
        <v/>
      </c>
      <c r="D263" s="3" t="str">
        <f>IF(A263="","",B263*$E$3/12)</f>
        <v/>
      </c>
      <c r="E263" s="3" t="str">
        <f t="shared" si="27"/>
        <v/>
      </c>
      <c r="G263" s="2" t="str">
        <f>IF(ROW()-6&lt;=$D$3,ROW()-6,"")</f>
        <v/>
      </c>
      <c r="H263" s="3" t="str">
        <f t="shared" si="25"/>
        <v/>
      </c>
      <c r="I263" s="3" t="str">
        <f>IF(G263="","",$I$3*(($K$3/12)*(1+$K$3/12)^$J$3)/((1+$K$3/12)^$J$3-1))</f>
        <v/>
      </c>
      <c r="J263" s="3" t="str">
        <f>IF(G263="","",H263*$K$3/12)</f>
        <v/>
      </c>
      <c r="K263" s="3" t="str">
        <f t="shared" ref="K263:K326" si="30">IF(G263="","",I263-J263)</f>
        <v/>
      </c>
      <c r="M263" s="2" t="str">
        <f>IF(ROW()-6&lt;=$D$3,ROW()-6,"")</f>
        <v/>
      </c>
      <c r="N263" s="3" t="str">
        <f>IF(M263&lt;=$P$3,$O$3,"")</f>
        <v/>
      </c>
      <c r="O263" s="3" t="str">
        <f t="shared" ref="O263:O326" si="31">IF(M263&lt;&gt;"",SUM(P263:Q263),"")</f>
        <v/>
      </c>
      <c r="P263" s="3" t="str">
        <f>IF(M263&lt;&gt;"",$O$3*$Q$3/12,"")</f>
        <v/>
      </c>
      <c r="Q263" s="3" t="str">
        <f t="shared" si="29"/>
        <v/>
      </c>
      <c r="S263" s="2" t="str">
        <f>IF(ROW()-6&lt;=$D$3,ROW()-6,"")</f>
        <v/>
      </c>
      <c r="T263" s="3" t="str">
        <f>IF(S263&lt;=$V$3,$U$3,"")</f>
        <v/>
      </c>
      <c r="U263" s="3" t="str">
        <f>IF(S263=$V$3,SUM(V263:W263),IF(S263&lt;$V$3,0,""))</f>
        <v/>
      </c>
      <c r="V263" s="3" t="str">
        <f>IF(S263=$V$3,$W$5*$W$3*$V$3/12,IF(S263&lt;$V$3,0,""))</f>
        <v/>
      </c>
      <c r="W263" s="3" t="str">
        <f>IF(S263=$V$3,$W$5,IF(S263&lt;$V$3,0,""))</f>
        <v/>
      </c>
    </row>
    <row r="264" spans="1:23">
      <c r="A264" s="2" t="str">
        <f>IF(ROW()-6&lt;=$D$3,ROW()-6,"")</f>
        <v/>
      </c>
      <c r="B264" s="3" t="str">
        <f t="shared" si="28"/>
        <v/>
      </c>
      <c r="C264" s="3" t="str">
        <f t="shared" si="26"/>
        <v/>
      </c>
      <c r="D264" s="3" t="str">
        <f>IF(A264="","",B264*$E$3/12)</f>
        <v/>
      </c>
      <c r="E264" s="3" t="str">
        <f t="shared" si="27"/>
        <v/>
      </c>
      <c r="G264" s="2" t="str">
        <f>IF(ROW()-6&lt;=$D$3,ROW()-6,"")</f>
        <v/>
      </c>
      <c r="H264" s="3" t="str">
        <f t="shared" si="25"/>
        <v/>
      </c>
      <c r="I264" s="3" t="str">
        <f>IF(G264="","",$I$3*(($K$3/12)*(1+$K$3/12)^$J$3)/((1+$K$3/12)^$J$3-1))</f>
        <v/>
      </c>
      <c r="J264" s="3" t="str">
        <f>IF(G264="","",H264*$K$3/12)</f>
        <v/>
      </c>
      <c r="K264" s="3" t="str">
        <f t="shared" si="30"/>
        <v/>
      </c>
      <c r="M264" s="2" t="str">
        <f>IF(ROW()-6&lt;=$D$3,ROW()-6,"")</f>
        <v/>
      </c>
      <c r="N264" s="3" t="str">
        <f>IF(M264&lt;=$P$3,$O$3,"")</f>
        <v/>
      </c>
      <c r="O264" s="3" t="str">
        <f t="shared" si="31"/>
        <v/>
      </c>
      <c r="P264" s="3" t="str">
        <f>IF(M264&lt;&gt;"",$O$3*$Q$3/12,"")</f>
        <v/>
      </c>
      <c r="Q264" s="3" t="str">
        <f t="shared" si="29"/>
        <v/>
      </c>
      <c r="S264" s="2" t="str">
        <f>IF(ROW()-6&lt;=$D$3,ROW()-6,"")</f>
        <v/>
      </c>
      <c r="T264" s="3" t="str">
        <f>IF(S264&lt;=$V$3,$U$3,"")</f>
        <v/>
      </c>
      <c r="U264" s="3" t="str">
        <f>IF(S264=$V$3,SUM(V264:W264),IF(S264&lt;$V$3,0,""))</f>
        <v/>
      </c>
      <c r="V264" s="3" t="str">
        <f>IF(S264=$V$3,$W$5*$W$3*$V$3/12,IF(S264&lt;$V$3,0,""))</f>
        <v/>
      </c>
      <c r="W264" s="3" t="str">
        <f>IF(S264=$V$3,$W$5,IF(S264&lt;$V$3,0,""))</f>
        <v/>
      </c>
    </row>
    <row r="265" spans="1:23">
      <c r="A265" s="2" t="str">
        <f>IF(ROW()-6&lt;=$D$3,ROW()-6,"")</f>
        <v/>
      </c>
      <c r="B265" s="3" t="str">
        <f t="shared" si="28"/>
        <v/>
      </c>
      <c r="C265" s="3" t="str">
        <f t="shared" si="26"/>
        <v/>
      </c>
      <c r="D265" s="3" t="str">
        <f>IF(A265="","",B265*$E$3/12)</f>
        <v/>
      </c>
      <c r="E265" s="3" t="str">
        <f t="shared" si="27"/>
        <v/>
      </c>
      <c r="G265" s="2" t="str">
        <f>IF(ROW()-6&lt;=$D$3,ROW()-6,"")</f>
        <v/>
      </c>
      <c r="H265" s="3" t="str">
        <f t="shared" ref="H265:H328" si="32">IF(G265&lt;&gt;"",H264-K264,"")</f>
        <v/>
      </c>
      <c r="I265" s="3" t="str">
        <f>IF(G265="","",$I$3*(($K$3/12)*(1+$K$3/12)^$J$3)/((1+$K$3/12)^$J$3-1))</f>
        <v/>
      </c>
      <c r="J265" s="3" t="str">
        <f>IF(G265="","",H265*$K$3/12)</f>
        <v/>
      </c>
      <c r="K265" s="3" t="str">
        <f t="shared" si="30"/>
        <v/>
      </c>
      <c r="M265" s="2" t="str">
        <f>IF(ROW()-6&lt;=$D$3,ROW()-6,"")</f>
        <v/>
      </c>
      <c r="N265" s="3" t="str">
        <f>IF(M265&lt;=$P$3,$O$3,"")</f>
        <v/>
      </c>
      <c r="O265" s="3" t="str">
        <f t="shared" si="31"/>
        <v/>
      </c>
      <c r="P265" s="3" t="str">
        <f>IF(M265&lt;&gt;"",$O$3*$Q$3/12,"")</f>
        <v/>
      </c>
      <c r="Q265" s="3" t="str">
        <f t="shared" si="29"/>
        <v/>
      </c>
      <c r="S265" s="2" t="str">
        <f>IF(ROW()-6&lt;=$D$3,ROW()-6,"")</f>
        <v/>
      </c>
      <c r="T265" s="3" t="str">
        <f>IF(S265&lt;=$V$3,$U$3,"")</f>
        <v/>
      </c>
      <c r="U265" s="3" t="str">
        <f>IF(S265=$V$3,SUM(V265:W265),IF(S265&lt;$V$3,0,""))</f>
        <v/>
      </c>
      <c r="V265" s="3" t="str">
        <f>IF(S265=$V$3,$W$5*$W$3*$V$3/12,IF(S265&lt;$V$3,0,""))</f>
        <v/>
      </c>
      <c r="W265" s="3" t="str">
        <f>IF(S265=$V$3,$W$5,IF(S265&lt;$V$3,0,""))</f>
        <v/>
      </c>
    </row>
    <row r="266" spans="1:23">
      <c r="A266" s="2" t="str">
        <f>IF(ROW()-6&lt;=$D$3,ROW()-6,"")</f>
        <v/>
      </c>
      <c r="B266" s="3" t="str">
        <f t="shared" si="28"/>
        <v/>
      </c>
      <c r="C266" s="3" t="str">
        <f t="shared" si="26"/>
        <v/>
      </c>
      <c r="D266" s="3" t="str">
        <f>IF(A266="","",B266*$E$3/12)</f>
        <v/>
      </c>
      <c r="E266" s="3" t="str">
        <f t="shared" si="27"/>
        <v/>
      </c>
      <c r="G266" s="2" t="str">
        <f>IF(ROW()-6&lt;=$D$3,ROW()-6,"")</f>
        <v/>
      </c>
      <c r="H266" s="3" t="str">
        <f t="shared" si="32"/>
        <v/>
      </c>
      <c r="I266" s="3" t="str">
        <f>IF(G266="","",$I$3*(($K$3/12)*(1+$K$3/12)^$J$3)/((1+$K$3/12)^$J$3-1))</f>
        <v/>
      </c>
      <c r="J266" s="3" t="str">
        <f>IF(G266="","",H266*$K$3/12)</f>
        <v/>
      </c>
      <c r="K266" s="3" t="str">
        <f t="shared" si="30"/>
        <v/>
      </c>
      <c r="M266" s="2" t="str">
        <f>IF(ROW()-6&lt;=$D$3,ROW()-6,"")</f>
        <v/>
      </c>
      <c r="N266" s="3" t="str">
        <f>IF(M266&lt;=$P$3,$O$3,"")</f>
        <v/>
      </c>
      <c r="O266" s="3" t="str">
        <f t="shared" si="31"/>
        <v/>
      </c>
      <c r="P266" s="3" t="str">
        <f>IF(M266&lt;&gt;"",$O$3*$Q$3/12,"")</f>
        <v/>
      </c>
      <c r="Q266" s="3" t="str">
        <f t="shared" si="29"/>
        <v/>
      </c>
      <c r="S266" s="2" t="str">
        <f>IF(ROW()-6&lt;=$D$3,ROW()-6,"")</f>
        <v/>
      </c>
      <c r="T266" s="3" t="str">
        <f>IF(S266&lt;=$V$3,$U$3,"")</f>
        <v/>
      </c>
      <c r="U266" s="3" t="str">
        <f>IF(S266=$V$3,SUM(V266:W266),IF(S266&lt;$V$3,0,""))</f>
        <v/>
      </c>
      <c r="V266" s="3" t="str">
        <f>IF(S266=$V$3,$W$5*$W$3*$V$3/12,IF(S266&lt;$V$3,0,""))</f>
        <v/>
      </c>
      <c r="W266" s="3" t="str">
        <f>IF(S266=$V$3,$W$5,IF(S266&lt;$V$3,0,""))</f>
        <v/>
      </c>
    </row>
    <row r="267" spans="1:23">
      <c r="A267" s="2" t="str">
        <f>IF(ROW()-6&lt;=$D$3,ROW()-6,"")</f>
        <v/>
      </c>
      <c r="B267" s="3" t="str">
        <f t="shared" si="28"/>
        <v/>
      </c>
      <c r="C267" s="3" t="str">
        <f t="shared" si="26"/>
        <v/>
      </c>
      <c r="D267" s="3" t="str">
        <f>IF(A267="","",B267*$E$3/12)</f>
        <v/>
      </c>
      <c r="E267" s="3" t="str">
        <f t="shared" si="27"/>
        <v/>
      </c>
      <c r="G267" s="2" t="str">
        <f>IF(ROW()-6&lt;=$D$3,ROW()-6,"")</f>
        <v/>
      </c>
      <c r="H267" s="3" t="str">
        <f t="shared" si="32"/>
        <v/>
      </c>
      <c r="I267" s="3" t="str">
        <f>IF(G267="","",$I$3*(($K$3/12)*(1+$K$3/12)^$J$3)/((1+$K$3/12)^$J$3-1))</f>
        <v/>
      </c>
      <c r="J267" s="3" t="str">
        <f>IF(G267="","",H267*$K$3/12)</f>
        <v/>
      </c>
      <c r="K267" s="3" t="str">
        <f t="shared" si="30"/>
        <v/>
      </c>
      <c r="M267" s="2" t="str">
        <f>IF(ROW()-6&lt;=$D$3,ROW()-6,"")</f>
        <v/>
      </c>
      <c r="N267" s="3" t="str">
        <f>IF(M267&lt;=$P$3,$O$3,"")</f>
        <v/>
      </c>
      <c r="O267" s="3" t="str">
        <f t="shared" si="31"/>
        <v/>
      </c>
      <c r="P267" s="3" t="str">
        <f>IF(M267&lt;&gt;"",$O$3*$Q$3/12,"")</f>
        <v/>
      </c>
      <c r="Q267" s="3" t="str">
        <f t="shared" si="29"/>
        <v/>
      </c>
      <c r="S267" s="2" t="str">
        <f>IF(ROW()-6&lt;=$D$3,ROW()-6,"")</f>
        <v/>
      </c>
      <c r="T267" s="3" t="str">
        <f>IF(S267&lt;=$V$3,$U$3,"")</f>
        <v/>
      </c>
      <c r="U267" s="3" t="str">
        <f>IF(S267=$V$3,SUM(V267:W267),IF(S267&lt;$V$3,0,""))</f>
        <v/>
      </c>
      <c r="V267" s="3" t="str">
        <f>IF(S267=$V$3,$W$5*$W$3*$V$3/12,IF(S267&lt;$V$3,0,""))</f>
        <v/>
      </c>
      <c r="W267" s="3" t="str">
        <f>IF(S267=$V$3,$W$5,IF(S267&lt;$V$3,0,""))</f>
        <v/>
      </c>
    </row>
    <row r="268" spans="1:23">
      <c r="A268" s="2" t="str">
        <f>IF(ROW()-6&lt;=$D$3,ROW()-6,"")</f>
        <v/>
      </c>
      <c r="B268" s="3" t="str">
        <f t="shared" si="28"/>
        <v/>
      </c>
      <c r="C268" s="3" t="str">
        <f t="shared" si="26"/>
        <v/>
      </c>
      <c r="D268" s="3" t="str">
        <f>IF(A268="","",B268*$E$3/12)</f>
        <v/>
      </c>
      <c r="E268" s="3" t="str">
        <f t="shared" si="27"/>
        <v/>
      </c>
      <c r="G268" s="2" t="str">
        <f>IF(ROW()-6&lt;=$D$3,ROW()-6,"")</f>
        <v/>
      </c>
      <c r="H268" s="3" t="str">
        <f t="shared" si="32"/>
        <v/>
      </c>
      <c r="I268" s="3" t="str">
        <f>IF(G268="","",$I$3*(($K$3/12)*(1+$K$3/12)^$J$3)/((1+$K$3/12)^$J$3-1))</f>
        <v/>
      </c>
      <c r="J268" s="3" t="str">
        <f>IF(G268="","",H268*$K$3/12)</f>
        <v/>
      </c>
      <c r="K268" s="3" t="str">
        <f t="shared" si="30"/>
        <v/>
      </c>
      <c r="M268" s="2" t="str">
        <f>IF(ROW()-6&lt;=$D$3,ROW()-6,"")</f>
        <v/>
      </c>
      <c r="N268" s="3" t="str">
        <f>IF(M268&lt;=$P$3,$O$3,"")</f>
        <v/>
      </c>
      <c r="O268" s="3" t="str">
        <f t="shared" si="31"/>
        <v/>
      </c>
      <c r="P268" s="3" t="str">
        <f>IF(M268&lt;&gt;"",$O$3*$Q$3/12,"")</f>
        <v/>
      </c>
      <c r="Q268" s="3" t="str">
        <f t="shared" si="29"/>
        <v/>
      </c>
      <c r="S268" s="2" t="str">
        <f>IF(ROW()-6&lt;=$D$3,ROW()-6,"")</f>
        <v/>
      </c>
      <c r="T268" s="3" t="str">
        <f>IF(S268&lt;=$V$3,$U$3,"")</f>
        <v/>
      </c>
      <c r="U268" s="3" t="str">
        <f>IF(S268=$V$3,SUM(V268:W268),IF(S268&lt;$V$3,0,""))</f>
        <v/>
      </c>
      <c r="V268" s="3" t="str">
        <f>IF(S268=$V$3,$W$5*$W$3*$V$3/12,IF(S268&lt;$V$3,0,""))</f>
        <v/>
      </c>
      <c r="W268" s="3" t="str">
        <f>IF(S268=$V$3,$W$5,IF(S268&lt;$V$3,0,""))</f>
        <v/>
      </c>
    </row>
    <row r="269" spans="1:23">
      <c r="A269" s="2" t="str">
        <f>IF(ROW()-6&lt;=$D$3,ROW()-6,"")</f>
        <v/>
      </c>
      <c r="B269" s="3" t="str">
        <f t="shared" si="28"/>
        <v/>
      </c>
      <c r="C269" s="3" t="str">
        <f t="shared" si="26"/>
        <v/>
      </c>
      <c r="D269" s="3" t="str">
        <f>IF(A269="","",B269*$E$3/12)</f>
        <v/>
      </c>
      <c r="E269" s="3" t="str">
        <f t="shared" si="27"/>
        <v/>
      </c>
      <c r="G269" s="2" t="str">
        <f>IF(ROW()-6&lt;=$D$3,ROW()-6,"")</f>
        <v/>
      </c>
      <c r="H269" s="3" t="str">
        <f t="shared" si="32"/>
        <v/>
      </c>
      <c r="I269" s="3" t="str">
        <f>IF(G269="","",$I$3*(($K$3/12)*(1+$K$3/12)^$J$3)/((1+$K$3/12)^$J$3-1))</f>
        <v/>
      </c>
      <c r="J269" s="3" t="str">
        <f>IF(G269="","",H269*$K$3/12)</f>
        <v/>
      </c>
      <c r="K269" s="3" t="str">
        <f t="shared" si="30"/>
        <v/>
      </c>
      <c r="M269" s="2" t="str">
        <f>IF(ROW()-6&lt;=$D$3,ROW()-6,"")</f>
        <v/>
      </c>
      <c r="N269" s="3" t="str">
        <f>IF(M269&lt;=$P$3,$O$3,"")</f>
        <v/>
      </c>
      <c r="O269" s="3" t="str">
        <f t="shared" si="31"/>
        <v/>
      </c>
      <c r="P269" s="3" t="str">
        <f>IF(M269&lt;&gt;"",$O$3*$Q$3/12,"")</f>
        <v/>
      </c>
      <c r="Q269" s="3" t="str">
        <f t="shared" si="29"/>
        <v/>
      </c>
      <c r="S269" s="2" t="str">
        <f>IF(ROW()-6&lt;=$D$3,ROW()-6,"")</f>
        <v/>
      </c>
      <c r="T269" s="3" t="str">
        <f>IF(S269&lt;=$V$3,$U$3,"")</f>
        <v/>
      </c>
      <c r="U269" s="3" t="str">
        <f>IF(S269=$V$3,SUM(V269:W269),IF(S269&lt;$V$3,0,""))</f>
        <v/>
      </c>
      <c r="V269" s="3" t="str">
        <f>IF(S269=$V$3,$W$5*$W$3*$V$3/12,IF(S269&lt;$V$3,0,""))</f>
        <v/>
      </c>
      <c r="W269" s="3" t="str">
        <f>IF(S269=$V$3,$W$5,IF(S269&lt;$V$3,0,""))</f>
        <v/>
      </c>
    </row>
    <row r="270" spans="1:23">
      <c r="A270" s="2" t="str">
        <f>IF(ROW()-6&lt;=$D$3,ROW()-6,"")</f>
        <v/>
      </c>
      <c r="B270" s="3" t="str">
        <f t="shared" si="28"/>
        <v/>
      </c>
      <c r="C270" s="3" t="str">
        <f t="shared" si="26"/>
        <v/>
      </c>
      <c r="D270" s="3" t="str">
        <f>IF(A270="","",B270*$E$3/12)</f>
        <v/>
      </c>
      <c r="E270" s="3" t="str">
        <f t="shared" si="27"/>
        <v/>
      </c>
      <c r="G270" s="2" t="str">
        <f>IF(ROW()-6&lt;=$D$3,ROW()-6,"")</f>
        <v/>
      </c>
      <c r="H270" s="3" t="str">
        <f t="shared" si="32"/>
        <v/>
      </c>
      <c r="I270" s="3" t="str">
        <f>IF(G270="","",$I$3*(($K$3/12)*(1+$K$3/12)^$J$3)/((1+$K$3/12)^$J$3-1))</f>
        <v/>
      </c>
      <c r="J270" s="3" t="str">
        <f>IF(G270="","",H270*$K$3/12)</f>
        <v/>
      </c>
      <c r="K270" s="3" t="str">
        <f t="shared" si="30"/>
        <v/>
      </c>
      <c r="M270" s="2" t="str">
        <f>IF(ROW()-6&lt;=$D$3,ROW()-6,"")</f>
        <v/>
      </c>
      <c r="N270" s="3" t="str">
        <f>IF(M270&lt;=$P$3,$O$3,"")</f>
        <v/>
      </c>
      <c r="O270" s="3" t="str">
        <f t="shared" si="31"/>
        <v/>
      </c>
      <c r="P270" s="3" t="str">
        <f>IF(M270&lt;&gt;"",$O$3*$Q$3/12,"")</f>
        <v/>
      </c>
      <c r="Q270" s="3" t="str">
        <f t="shared" si="29"/>
        <v/>
      </c>
      <c r="S270" s="2" t="str">
        <f>IF(ROW()-6&lt;=$D$3,ROW()-6,"")</f>
        <v/>
      </c>
      <c r="T270" s="3" t="str">
        <f>IF(S270&lt;=$V$3,$U$3,"")</f>
        <v/>
      </c>
      <c r="U270" s="3" t="str">
        <f>IF(S270=$V$3,SUM(V270:W270),IF(S270&lt;$V$3,0,""))</f>
        <v/>
      </c>
      <c r="V270" s="3" t="str">
        <f>IF(S270=$V$3,$W$5*$W$3*$V$3/12,IF(S270&lt;$V$3,0,""))</f>
        <v/>
      </c>
      <c r="W270" s="3" t="str">
        <f>IF(S270=$V$3,$W$5,IF(S270&lt;$V$3,0,""))</f>
        <v/>
      </c>
    </row>
    <row r="271" spans="1:23">
      <c r="A271" s="2" t="str">
        <f>IF(ROW()-6&lt;=$D$3,ROW()-6,"")</f>
        <v/>
      </c>
      <c r="B271" s="3" t="str">
        <f t="shared" si="28"/>
        <v/>
      </c>
      <c r="C271" s="3" t="str">
        <f t="shared" si="26"/>
        <v/>
      </c>
      <c r="D271" s="3" t="str">
        <f>IF(A271="","",B271*$E$3/12)</f>
        <v/>
      </c>
      <c r="E271" s="3" t="str">
        <f t="shared" si="27"/>
        <v/>
      </c>
      <c r="G271" s="2" t="str">
        <f>IF(ROW()-6&lt;=$D$3,ROW()-6,"")</f>
        <v/>
      </c>
      <c r="H271" s="3" t="str">
        <f t="shared" si="32"/>
        <v/>
      </c>
      <c r="I271" s="3" t="str">
        <f>IF(G271="","",$I$3*(($K$3/12)*(1+$K$3/12)^$J$3)/((1+$K$3/12)^$J$3-1))</f>
        <v/>
      </c>
      <c r="J271" s="3" t="str">
        <f>IF(G271="","",H271*$K$3/12)</f>
        <v/>
      </c>
      <c r="K271" s="3" t="str">
        <f t="shared" si="30"/>
        <v/>
      </c>
      <c r="M271" s="2" t="str">
        <f>IF(ROW()-6&lt;=$D$3,ROW()-6,"")</f>
        <v/>
      </c>
      <c r="N271" s="3" t="str">
        <f>IF(M271&lt;=$P$3,$O$3,"")</f>
        <v/>
      </c>
      <c r="O271" s="3" t="str">
        <f t="shared" si="31"/>
        <v/>
      </c>
      <c r="P271" s="3" t="str">
        <f>IF(M271&lt;&gt;"",$O$3*$Q$3/12,"")</f>
        <v/>
      </c>
      <c r="Q271" s="3" t="str">
        <f t="shared" si="29"/>
        <v/>
      </c>
      <c r="S271" s="2" t="str">
        <f>IF(ROW()-6&lt;=$D$3,ROW()-6,"")</f>
        <v/>
      </c>
      <c r="T271" s="3" t="str">
        <f>IF(S271&lt;=$V$3,$U$3,"")</f>
        <v/>
      </c>
      <c r="U271" s="3" t="str">
        <f>IF(S271=$V$3,SUM(V271:W271),IF(S271&lt;$V$3,0,""))</f>
        <v/>
      </c>
      <c r="V271" s="3" t="str">
        <f>IF(S271=$V$3,$W$5*$W$3*$V$3/12,IF(S271&lt;$V$3,0,""))</f>
        <v/>
      </c>
      <c r="W271" s="3" t="str">
        <f>IF(S271=$V$3,$W$5,IF(S271&lt;$V$3,0,""))</f>
        <v/>
      </c>
    </row>
    <row r="272" spans="1:23">
      <c r="A272" s="2" t="str">
        <f>IF(ROW()-6&lt;=$D$3,ROW()-6,"")</f>
        <v/>
      </c>
      <c r="B272" s="3" t="str">
        <f t="shared" si="28"/>
        <v/>
      </c>
      <c r="C272" s="3" t="str">
        <f t="shared" si="26"/>
        <v/>
      </c>
      <c r="D272" s="3" t="str">
        <f>IF(A272="","",B272*$E$3/12)</f>
        <v/>
      </c>
      <c r="E272" s="3" t="str">
        <f t="shared" si="27"/>
        <v/>
      </c>
      <c r="G272" s="2" t="str">
        <f>IF(ROW()-6&lt;=$D$3,ROW()-6,"")</f>
        <v/>
      </c>
      <c r="H272" s="3" t="str">
        <f t="shared" si="32"/>
        <v/>
      </c>
      <c r="I272" s="3" t="str">
        <f>IF(G272="","",$I$3*(($K$3/12)*(1+$K$3/12)^$J$3)/((1+$K$3/12)^$J$3-1))</f>
        <v/>
      </c>
      <c r="J272" s="3" t="str">
        <f>IF(G272="","",H272*$K$3/12)</f>
        <v/>
      </c>
      <c r="K272" s="3" t="str">
        <f t="shared" si="30"/>
        <v/>
      </c>
      <c r="M272" s="2" t="str">
        <f>IF(ROW()-6&lt;=$D$3,ROW()-6,"")</f>
        <v/>
      </c>
      <c r="N272" s="3" t="str">
        <f>IF(M272&lt;=$P$3,$O$3,"")</f>
        <v/>
      </c>
      <c r="O272" s="3" t="str">
        <f t="shared" si="31"/>
        <v/>
      </c>
      <c r="P272" s="3" t="str">
        <f>IF(M272&lt;&gt;"",$O$3*$Q$3/12,"")</f>
        <v/>
      </c>
      <c r="Q272" s="3" t="str">
        <f t="shared" si="29"/>
        <v/>
      </c>
      <c r="S272" s="2" t="str">
        <f>IF(ROW()-6&lt;=$D$3,ROW()-6,"")</f>
        <v/>
      </c>
      <c r="T272" s="3" t="str">
        <f>IF(S272&lt;=$V$3,$U$3,"")</f>
        <v/>
      </c>
      <c r="U272" s="3" t="str">
        <f>IF(S272=$V$3,SUM(V272:W272),IF(S272&lt;$V$3,0,""))</f>
        <v/>
      </c>
      <c r="V272" s="3" t="str">
        <f>IF(S272=$V$3,$W$5*$W$3*$V$3/12,IF(S272&lt;$V$3,0,""))</f>
        <v/>
      </c>
      <c r="W272" s="3" t="str">
        <f>IF(S272=$V$3,$W$5,IF(S272&lt;$V$3,0,""))</f>
        <v/>
      </c>
    </row>
    <row r="273" spans="1:23">
      <c r="A273" s="2" t="str">
        <f>IF(ROW()-6&lt;=$D$3,ROW()-6,"")</f>
        <v/>
      </c>
      <c r="B273" s="3" t="str">
        <f t="shared" si="28"/>
        <v/>
      </c>
      <c r="C273" s="3" t="str">
        <f t="shared" si="26"/>
        <v/>
      </c>
      <c r="D273" s="3" t="str">
        <f>IF(A273="","",B273*$E$3/12)</f>
        <v/>
      </c>
      <c r="E273" s="3" t="str">
        <f t="shared" si="27"/>
        <v/>
      </c>
      <c r="G273" s="2" t="str">
        <f>IF(ROW()-6&lt;=$D$3,ROW()-6,"")</f>
        <v/>
      </c>
      <c r="H273" s="3" t="str">
        <f t="shared" si="32"/>
        <v/>
      </c>
      <c r="I273" s="3" t="str">
        <f>IF(G273="","",$I$3*(($K$3/12)*(1+$K$3/12)^$J$3)/((1+$K$3/12)^$J$3-1))</f>
        <v/>
      </c>
      <c r="J273" s="3" t="str">
        <f>IF(G273="","",H273*$K$3/12)</f>
        <v/>
      </c>
      <c r="K273" s="3" t="str">
        <f t="shared" si="30"/>
        <v/>
      </c>
      <c r="M273" s="2" t="str">
        <f>IF(ROW()-6&lt;=$D$3,ROW()-6,"")</f>
        <v/>
      </c>
      <c r="N273" s="3" t="str">
        <f>IF(M273&lt;=$P$3,$O$3,"")</f>
        <v/>
      </c>
      <c r="O273" s="3" t="str">
        <f t="shared" si="31"/>
        <v/>
      </c>
      <c r="P273" s="3" t="str">
        <f>IF(M273&lt;&gt;"",$O$3*$Q$3/12,"")</f>
        <v/>
      </c>
      <c r="Q273" s="3" t="str">
        <f t="shared" si="29"/>
        <v/>
      </c>
      <c r="S273" s="2" t="str">
        <f>IF(ROW()-6&lt;=$D$3,ROW()-6,"")</f>
        <v/>
      </c>
      <c r="T273" s="3" t="str">
        <f>IF(S273&lt;=$V$3,$U$3,"")</f>
        <v/>
      </c>
      <c r="U273" s="3" t="str">
        <f>IF(S273=$V$3,SUM(V273:W273),IF(S273&lt;$V$3,0,""))</f>
        <v/>
      </c>
      <c r="V273" s="3" t="str">
        <f>IF(S273=$V$3,$W$5*$W$3*$V$3/12,IF(S273&lt;$V$3,0,""))</f>
        <v/>
      </c>
      <c r="W273" s="3" t="str">
        <f>IF(S273=$V$3,$W$5,IF(S273&lt;$V$3,0,""))</f>
        <v/>
      </c>
    </row>
    <row r="274" spans="1:23">
      <c r="A274" s="2" t="str">
        <f>IF(ROW()-6&lt;=$D$3,ROW()-6,"")</f>
        <v/>
      </c>
      <c r="B274" s="3" t="str">
        <f t="shared" si="28"/>
        <v/>
      </c>
      <c r="C274" s="3" t="str">
        <f t="shared" si="26"/>
        <v/>
      </c>
      <c r="D274" s="3" t="str">
        <f>IF(A274="","",B274*$E$3/12)</f>
        <v/>
      </c>
      <c r="E274" s="3" t="str">
        <f t="shared" si="27"/>
        <v/>
      </c>
      <c r="G274" s="2" t="str">
        <f>IF(ROW()-6&lt;=$D$3,ROW()-6,"")</f>
        <v/>
      </c>
      <c r="H274" s="3" t="str">
        <f t="shared" si="32"/>
        <v/>
      </c>
      <c r="I274" s="3" t="str">
        <f>IF(G274="","",$I$3*(($K$3/12)*(1+$K$3/12)^$J$3)/((1+$K$3/12)^$J$3-1))</f>
        <v/>
      </c>
      <c r="J274" s="3" t="str">
        <f>IF(G274="","",H274*$K$3/12)</f>
        <v/>
      </c>
      <c r="K274" s="3" t="str">
        <f t="shared" si="30"/>
        <v/>
      </c>
      <c r="M274" s="2" t="str">
        <f>IF(ROW()-6&lt;=$D$3,ROW()-6,"")</f>
        <v/>
      </c>
      <c r="N274" s="3" t="str">
        <f>IF(M274&lt;=$P$3,$O$3,"")</f>
        <v/>
      </c>
      <c r="O274" s="3" t="str">
        <f t="shared" si="31"/>
        <v/>
      </c>
      <c r="P274" s="3" t="str">
        <f>IF(M274&lt;&gt;"",$O$3*$Q$3/12,"")</f>
        <v/>
      </c>
      <c r="Q274" s="3" t="str">
        <f t="shared" si="29"/>
        <v/>
      </c>
      <c r="S274" s="2" t="str">
        <f>IF(ROW()-6&lt;=$D$3,ROW()-6,"")</f>
        <v/>
      </c>
      <c r="T274" s="3" t="str">
        <f>IF(S274&lt;=$V$3,$U$3,"")</f>
        <v/>
      </c>
      <c r="U274" s="3" t="str">
        <f>IF(S274=$V$3,SUM(V274:W274),IF(S274&lt;$V$3,0,""))</f>
        <v/>
      </c>
      <c r="V274" s="3" t="str">
        <f>IF(S274=$V$3,$W$5*$W$3*$V$3/12,IF(S274&lt;$V$3,0,""))</f>
        <v/>
      </c>
      <c r="W274" s="3" t="str">
        <f>IF(S274=$V$3,$W$5,IF(S274&lt;$V$3,0,""))</f>
        <v/>
      </c>
    </row>
    <row r="275" spans="1:23">
      <c r="A275" s="2" t="str">
        <f>IF(ROW()-6&lt;=$D$3,ROW()-6,"")</f>
        <v/>
      </c>
      <c r="B275" s="3" t="str">
        <f t="shared" si="28"/>
        <v/>
      </c>
      <c r="C275" s="3" t="str">
        <f t="shared" si="26"/>
        <v/>
      </c>
      <c r="D275" s="3" t="str">
        <f>IF(A275="","",B275*$E$3/12)</f>
        <v/>
      </c>
      <c r="E275" s="3" t="str">
        <f t="shared" si="27"/>
        <v/>
      </c>
      <c r="G275" s="2" t="str">
        <f>IF(ROW()-6&lt;=$D$3,ROW()-6,"")</f>
        <v/>
      </c>
      <c r="H275" s="3" t="str">
        <f t="shared" si="32"/>
        <v/>
      </c>
      <c r="I275" s="3" t="str">
        <f>IF(G275="","",$I$3*(($K$3/12)*(1+$K$3/12)^$J$3)/((1+$K$3/12)^$J$3-1))</f>
        <v/>
      </c>
      <c r="J275" s="3" t="str">
        <f>IF(G275="","",H275*$K$3/12)</f>
        <v/>
      </c>
      <c r="K275" s="3" t="str">
        <f t="shared" si="30"/>
        <v/>
      </c>
      <c r="M275" s="2" t="str">
        <f>IF(ROW()-6&lt;=$D$3,ROW()-6,"")</f>
        <v/>
      </c>
      <c r="N275" s="3" t="str">
        <f>IF(M275&lt;=$P$3,$O$3,"")</f>
        <v/>
      </c>
      <c r="O275" s="3" t="str">
        <f t="shared" si="31"/>
        <v/>
      </c>
      <c r="P275" s="3" t="str">
        <f>IF(M275&lt;&gt;"",$O$3*$Q$3/12,"")</f>
        <v/>
      </c>
      <c r="Q275" s="3" t="str">
        <f t="shared" si="29"/>
        <v/>
      </c>
      <c r="S275" s="2" t="str">
        <f>IF(ROW()-6&lt;=$D$3,ROW()-6,"")</f>
        <v/>
      </c>
      <c r="T275" s="3" t="str">
        <f>IF(S275&lt;=$V$3,$U$3,"")</f>
        <v/>
      </c>
      <c r="U275" s="3" t="str">
        <f>IF(S275=$V$3,SUM(V275:W275),IF(S275&lt;$V$3,0,""))</f>
        <v/>
      </c>
      <c r="V275" s="3" t="str">
        <f>IF(S275=$V$3,$W$5*$W$3*$V$3/12,IF(S275&lt;$V$3,0,""))</f>
        <v/>
      </c>
      <c r="W275" s="3" t="str">
        <f>IF(S275=$V$3,$W$5,IF(S275&lt;$V$3,0,""))</f>
        <v/>
      </c>
    </row>
    <row r="276" spans="1:23">
      <c r="A276" s="2" t="str">
        <f>IF(ROW()-6&lt;=$D$3,ROW()-6,"")</f>
        <v/>
      </c>
      <c r="B276" s="3" t="str">
        <f t="shared" si="28"/>
        <v/>
      </c>
      <c r="C276" s="3" t="str">
        <f t="shared" si="26"/>
        <v/>
      </c>
      <c r="D276" s="3" t="str">
        <f>IF(A276="","",B276*$E$3/12)</f>
        <v/>
      </c>
      <c r="E276" s="3" t="str">
        <f t="shared" si="27"/>
        <v/>
      </c>
      <c r="G276" s="2" t="str">
        <f>IF(ROW()-6&lt;=$D$3,ROW()-6,"")</f>
        <v/>
      </c>
      <c r="H276" s="3" t="str">
        <f t="shared" si="32"/>
        <v/>
      </c>
      <c r="I276" s="3" t="str">
        <f>IF(G276="","",$I$3*(($K$3/12)*(1+$K$3/12)^$J$3)/((1+$K$3/12)^$J$3-1))</f>
        <v/>
      </c>
      <c r="J276" s="3" t="str">
        <f>IF(G276="","",H276*$K$3/12)</f>
        <v/>
      </c>
      <c r="K276" s="3" t="str">
        <f t="shared" si="30"/>
        <v/>
      </c>
      <c r="M276" s="2" t="str">
        <f>IF(ROW()-6&lt;=$D$3,ROW()-6,"")</f>
        <v/>
      </c>
      <c r="N276" s="3" t="str">
        <f>IF(M276&lt;=$P$3,$O$3,"")</f>
        <v/>
      </c>
      <c r="O276" s="3" t="str">
        <f t="shared" si="31"/>
        <v/>
      </c>
      <c r="P276" s="3" t="str">
        <f>IF(M276&lt;&gt;"",$O$3*$Q$3/12,"")</f>
        <v/>
      </c>
      <c r="Q276" s="3" t="str">
        <f t="shared" si="29"/>
        <v/>
      </c>
      <c r="S276" s="2" t="str">
        <f>IF(ROW()-6&lt;=$D$3,ROW()-6,"")</f>
        <v/>
      </c>
      <c r="T276" s="3" t="str">
        <f>IF(S276&lt;=$V$3,$U$3,"")</f>
        <v/>
      </c>
      <c r="U276" s="3" t="str">
        <f>IF(S276=$V$3,SUM(V276:W276),IF(S276&lt;$V$3,0,""))</f>
        <v/>
      </c>
      <c r="V276" s="3" t="str">
        <f>IF(S276=$V$3,$W$5*$W$3*$V$3/12,IF(S276&lt;$V$3,0,""))</f>
        <v/>
      </c>
      <c r="W276" s="3" t="str">
        <f>IF(S276=$V$3,$W$5,IF(S276&lt;$V$3,0,""))</f>
        <v/>
      </c>
    </row>
    <row r="277" spans="1:23">
      <c r="A277" s="2" t="str">
        <f>IF(ROW()-6&lt;=$D$3,ROW()-6,"")</f>
        <v/>
      </c>
      <c r="B277" s="3" t="str">
        <f t="shared" si="28"/>
        <v/>
      </c>
      <c r="C277" s="3" t="str">
        <f t="shared" si="26"/>
        <v/>
      </c>
      <c r="D277" s="3" t="str">
        <f>IF(A277="","",B277*$E$3/12)</f>
        <v/>
      </c>
      <c r="E277" s="3" t="str">
        <f t="shared" si="27"/>
        <v/>
      </c>
      <c r="G277" s="2" t="str">
        <f>IF(ROW()-6&lt;=$D$3,ROW()-6,"")</f>
        <v/>
      </c>
      <c r="H277" s="3" t="str">
        <f t="shared" si="32"/>
        <v/>
      </c>
      <c r="I277" s="3" t="str">
        <f>IF(G277="","",$I$3*(($K$3/12)*(1+$K$3/12)^$J$3)/((1+$K$3/12)^$J$3-1))</f>
        <v/>
      </c>
      <c r="J277" s="3" t="str">
        <f>IF(G277="","",H277*$K$3/12)</f>
        <v/>
      </c>
      <c r="K277" s="3" t="str">
        <f t="shared" si="30"/>
        <v/>
      </c>
      <c r="M277" s="2" t="str">
        <f>IF(ROW()-6&lt;=$D$3,ROW()-6,"")</f>
        <v/>
      </c>
      <c r="N277" s="3" t="str">
        <f>IF(M277&lt;=$P$3,$O$3,"")</f>
        <v/>
      </c>
      <c r="O277" s="3" t="str">
        <f t="shared" si="31"/>
        <v/>
      </c>
      <c r="P277" s="3" t="str">
        <f>IF(M277&lt;&gt;"",$O$3*$Q$3/12,"")</f>
        <v/>
      </c>
      <c r="Q277" s="3" t="str">
        <f t="shared" si="29"/>
        <v/>
      </c>
      <c r="S277" s="2" t="str">
        <f>IF(ROW()-6&lt;=$D$3,ROW()-6,"")</f>
        <v/>
      </c>
      <c r="T277" s="3" t="str">
        <f>IF(S277&lt;=$V$3,$U$3,"")</f>
        <v/>
      </c>
      <c r="U277" s="3" t="str">
        <f>IF(S277=$V$3,SUM(V277:W277),IF(S277&lt;$V$3,0,""))</f>
        <v/>
      </c>
      <c r="V277" s="3" t="str">
        <f>IF(S277=$V$3,$W$5*$W$3*$V$3/12,IF(S277&lt;$V$3,0,""))</f>
        <v/>
      </c>
      <c r="W277" s="3" t="str">
        <f>IF(S277=$V$3,$W$5,IF(S277&lt;$V$3,0,""))</f>
        <v/>
      </c>
    </row>
    <row r="278" spans="1:23">
      <c r="A278" s="2" t="str">
        <f>IF(ROW()-6&lt;=$D$3,ROW()-6,"")</f>
        <v/>
      </c>
      <c r="B278" s="3" t="str">
        <f t="shared" si="28"/>
        <v/>
      </c>
      <c r="C278" s="3" t="str">
        <f t="shared" si="26"/>
        <v/>
      </c>
      <c r="D278" s="3" t="str">
        <f>IF(A278="","",B278*$E$3/12)</f>
        <v/>
      </c>
      <c r="E278" s="3" t="str">
        <f t="shared" si="27"/>
        <v/>
      </c>
      <c r="G278" s="2" t="str">
        <f>IF(ROW()-6&lt;=$D$3,ROW()-6,"")</f>
        <v/>
      </c>
      <c r="H278" s="3" t="str">
        <f t="shared" si="32"/>
        <v/>
      </c>
      <c r="I278" s="3" t="str">
        <f>IF(G278="","",$I$3*(($K$3/12)*(1+$K$3/12)^$J$3)/((1+$K$3/12)^$J$3-1))</f>
        <v/>
      </c>
      <c r="J278" s="3" t="str">
        <f>IF(G278="","",H278*$K$3/12)</f>
        <v/>
      </c>
      <c r="K278" s="3" t="str">
        <f t="shared" si="30"/>
        <v/>
      </c>
      <c r="M278" s="2" t="str">
        <f>IF(ROW()-6&lt;=$D$3,ROW()-6,"")</f>
        <v/>
      </c>
      <c r="N278" s="3" t="str">
        <f>IF(M278&lt;=$P$3,$O$3,"")</f>
        <v/>
      </c>
      <c r="O278" s="3" t="str">
        <f t="shared" si="31"/>
        <v/>
      </c>
      <c r="P278" s="3" t="str">
        <f>IF(M278&lt;&gt;"",$O$3*$Q$3/12,"")</f>
        <v/>
      </c>
      <c r="Q278" s="3" t="str">
        <f t="shared" si="29"/>
        <v/>
      </c>
      <c r="S278" s="2" t="str">
        <f>IF(ROW()-6&lt;=$D$3,ROW()-6,"")</f>
        <v/>
      </c>
      <c r="T278" s="3" t="str">
        <f>IF(S278&lt;=$V$3,$U$3,"")</f>
        <v/>
      </c>
      <c r="U278" s="3" t="str">
        <f>IF(S278=$V$3,SUM(V278:W278),IF(S278&lt;$V$3,0,""))</f>
        <v/>
      </c>
      <c r="V278" s="3" t="str">
        <f>IF(S278=$V$3,$W$5*$W$3*$V$3/12,IF(S278&lt;$V$3,0,""))</f>
        <v/>
      </c>
      <c r="W278" s="3" t="str">
        <f>IF(S278=$V$3,$W$5,IF(S278&lt;$V$3,0,""))</f>
        <v/>
      </c>
    </row>
    <row r="279" spans="1:23">
      <c r="A279" s="2" t="str">
        <f>IF(ROW()-6&lt;=$D$3,ROW()-6,"")</f>
        <v/>
      </c>
      <c r="B279" s="3" t="str">
        <f t="shared" si="28"/>
        <v/>
      </c>
      <c r="C279" s="3" t="str">
        <f t="shared" si="26"/>
        <v/>
      </c>
      <c r="D279" s="3" t="str">
        <f>IF(A279="","",B279*$E$3/12)</f>
        <v/>
      </c>
      <c r="E279" s="3" t="str">
        <f t="shared" si="27"/>
        <v/>
      </c>
      <c r="G279" s="2" t="str">
        <f>IF(ROW()-6&lt;=$D$3,ROW()-6,"")</f>
        <v/>
      </c>
      <c r="H279" s="3" t="str">
        <f t="shared" si="32"/>
        <v/>
      </c>
      <c r="I279" s="3" t="str">
        <f>IF(G279="","",$I$3*(($K$3/12)*(1+$K$3/12)^$J$3)/((1+$K$3/12)^$J$3-1))</f>
        <v/>
      </c>
      <c r="J279" s="3" t="str">
        <f>IF(G279="","",H279*$K$3/12)</f>
        <v/>
      </c>
      <c r="K279" s="3" t="str">
        <f t="shared" si="30"/>
        <v/>
      </c>
      <c r="M279" s="2" t="str">
        <f>IF(ROW()-6&lt;=$D$3,ROW()-6,"")</f>
        <v/>
      </c>
      <c r="N279" s="3" t="str">
        <f>IF(M279&lt;=$P$3,$O$3,"")</f>
        <v/>
      </c>
      <c r="O279" s="3" t="str">
        <f t="shared" si="31"/>
        <v/>
      </c>
      <c r="P279" s="3" t="str">
        <f>IF(M279&lt;&gt;"",$O$3*$Q$3/12,"")</f>
        <v/>
      </c>
      <c r="Q279" s="3" t="str">
        <f t="shared" si="29"/>
        <v/>
      </c>
      <c r="S279" s="2" t="str">
        <f>IF(ROW()-6&lt;=$D$3,ROW()-6,"")</f>
        <v/>
      </c>
      <c r="T279" s="3" t="str">
        <f>IF(S279&lt;=$V$3,$U$3,"")</f>
        <v/>
      </c>
      <c r="U279" s="3" t="str">
        <f>IF(S279=$V$3,SUM(V279:W279),IF(S279&lt;$V$3,0,""))</f>
        <v/>
      </c>
      <c r="V279" s="3" t="str">
        <f>IF(S279=$V$3,$W$5*$W$3*$V$3/12,IF(S279&lt;$V$3,0,""))</f>
        <v/>
      </c>
      <c r="W279" s="3" t="str">
        <f>IF(S279=$V$3,$W$5,IF(S279&lt;$V$3,0,""))</f>
        <v/>
      </c>
    </row>
    <row r="280" spans="1:23">
      <c r="A280" s="2" t="str">
        <f>IF(ROW()-6&lt;=$D$3,ROW()-6,"")</f>
        <v/>
      </c>
      <c r="B280" s="3" t="str">
        <f t="shared" ref="B280:B311" si="33">IF(A280&lt;&gt;"",B279-E279,"")</f>
        <v/>
      </c>
      <c r="C280" s="3" t="str">
        <f t="shared" ref="C280:C311" si="34">IF(B280="","",SUM(D280:E280))</f>
        <v/>
      </c>
      <c r="D280" s="3" t="str">
        <f>IF(A280="","",B280*$E$3/12)</f>
        <v/>
      </c>
      <c r="E280" s="3" t="str">
        <f t="shared" ref="E280:E311" si="35">IF(A280="","",$C$3/$D$3)</f>
        <v/>
      </c>
      <c r="G280" s="2" t="str">
        <f>IF(ROW()-6&lt;=$D$3,ROW()-6,"")</f>
        <v/>
      </c>
      <c r="H280" s="3" t="str">
        <f t="shared" si="32"/>
        <v/>
      </c>
      <c r="I280" s="3" t="str">
        <f>IF(G280="","",$I$3*(($K$3/12)*(1+$K$3/12)^$J$3)/((1+$K$3/12)^$J$3-1))</f>
        <v/>
      </c>
      <c r="J280" s="3" t="str">
        <f>IF(G280="","",H280*$K$3/12)</f>
        <v/>
      </c>
      <c r="K280" s="3" t="str">
        <f t="shared" si="30"/>
        <v/>
      </c>
      <c r="M280" s="2" t="str">
        <f>IF(ROW()-6&lt;=$D$3,ROW()-6,"")</f>
        <v/>
      </c>
      <c r="N280" s="3" t="str">
        <f>IF(M280&lt;=$P$3,$O$3,"")</f>
        <v/>
      </c>
      <c r="O280" s="3" t="str">
        <f t="shared" si="31"/>
        <v/>
      </c>
      <c r="P280" s="3" t="str">
        <f>IF(M280&lt;&gt;"",$O$3*$Q$3/12,"")</f>
        <v/>
      </c>
      <c r="Q280" s="3" t="str">
        <f t="shared" si="29"/>
        <v/>
      </c>
      <c r="S280" s="2" t="str">
        <f>IF(ROW()-6&lt;=$D$3,ROW()-6,"")</f>
        <v/>
      </c>
      <c r="T280" s="3" t="str">
        <f>IF(S280&lt;=$V$3,$U$3,"")</f>
        <v/>
      </c>
      <c r="U280" s="3" t="str">
        <f>IF(S280=$V$3,SUM(V280:W280),IF(S280&lt;$V$3,0,""))</f>
        <v/>
      </c>
      <c r="V280" s="3" t="str">
        <f>IF(S280=$V$3,$W$5*$W$3*$V$3/12,IF(S280&lt;$V$3,0,""))</f>
        <v/>
      </c>
      <c r="W280" s="3" t="str">
        <f>IF(S280=$V$3,$W$5,IF(S280&lt;$V$3,0,""))</f>
        <v/>
      </c>
    </row>
    <row r="281" spans="1:23">
      <c r="A281" s="2" t="str">
        <f>IF(ROW()-6&lt;=$D$3,ROW()-6,"")</f>
        <v/>
      </c>
      <c r="B281" s="3" t="str">
        <f t="shared" si="33"/>
        <v/>
      </c>
      <c r="C281" s="3" t="str">
        <f t="shared" si="34"/>
        <v/>
      </c>
      <c r="D281" s="3" t="str">
        <f>IF(A281="","",B281*$E$3/12)</f>
        <v/>
      </c>
      <c r="E281" s="3" t="str">
        <f t="shared" si="35"/>
        <v/>
      </c>
      <c r="G281" s="2" t="str">
        <f>IF(ROW()-6&lt;=$D$3,ROW()-6,"")</f>
        <v/>
      </c>
      <c r="H281" s="3" t="str">
        <f t="shared" si="32"/>
        <v/>
      </c>
      <c r="I281" s="3" t="str">
        <f>IF(G281="","",$I$3*(($K$3/12)*(1+$K$3/12)^$J$3)/((1+$K$3/12)^$J$3-1))</f>
        <v/>
      </c>
      <c r="J281" s="3" t="str">
        <f>IF(G281="","",H281*$K$3/12)</f>
        <v/>
      </c>
      <c r="K281" s="3" t="str">
        <f t="shared" si="30"/>
        <v/>
      </c>
      <c r="M281" s="2" t="str">
        <f>IF(ROW()-6&lt;=$D$3,ROW()-6,"")</f>
        <v/>
      </c>
      <c r="N281" s="3" t="str">
        <f>IF(M281&lt;=$P$3,$O$3,"")</f>
        <v/>
      </c>
      <c r="O281" s="3" t="str">
        <f t="shared" si="31"/>
        <v/>
      </c>
      <c r="P281" s="3" t="str">
        <f>IF(M281&lt;&gt;"",$O$3*$Q$3/12,"")</f>
        <v/>
      </c>
      <c r="Q281" s="3" t="str">
        <f t="shared" si="29"/>
        <v/>
      </c>
      <c r="S281" s="2" t="str">
        <f>IF(ROW()-6&lt;=$D$3,ROW()-6,"")</f>
        <v/>
      </c>
      <c r="T281" s="3" t="str">
        <f>IF(S281&lt;=$V$3,$U$3,"")</f>
        <v/>
      </c>
      <c r="U281" s="3" t="str">
        <f>IF(S281=$V$3,SUM(V281:W281),IF(S281&lt;$V$3,0,""))</f>
        <v/>
      </c>
      <c r="V281" s="3" t="str">
        <f>IF(S281=$V$3,$W$5*$W$3*$V$3/12,IF(S281&lt;$V$3,0,""))</f>
        <v/>
      </c>
      <c r="W281" s="3" t="str">
        <f>IF(S281=$V$3,$W$5,IF(S281&lt;$V$3,0,""))</f>
        <v/>
      </c>
    </row>
    <row r="282" spans="1:23">
      <c r="A282" s="2" t="str">
        <f>IF(ROW()-6&lt;=$D$3,ROW()-6,"")</f>
        <v/>
      </c>
      <c r="B282" s="3" t="str">
        <f t="shared" si="33"/>
        <v/>
      </c>
      <c r="C282" s="3" t="str">
        <f t="shared" si="34"/>
        <v/>
      </c>
      <c r="D282" s="3" t="str">
        <f>IF(A282="","",B282*$E$3/12)</f>
        <v/>
      </c>
      <c r="E282" s="3" t="str">
        <f t="shared" si="35"/>
        <v/>
      </c>
      <c r="G282" s="2" t="str">
        <f>IF(ROW()-6&lt;=$D$3,ROW()-6,"")</f>
        <v/>
      </c>
      <c r="H282" s="3" t="str">
        <f t="shared" si="32"/>
        <v/>
      </c>
      <c r="I282" s="3" t="str">
        <f>IF(G282="","",$I$3*(($K$3/12)*(1+$K$3/12)^$J$3)/((1+$K$3/12)^$J$3-1))</f>
        <v/>
      </c>
      <c r="J282" s="3" t="str">
        <f>IF(G282="","",H282*$K$3/12)</f>
        <v/>
      </c>
      <c r="K282" s="3" t="str">
        <f t="shared" si="30"/>
        <v/>
      </c>
      <c r="M282" s="2" t="str">
        <f>IF(ROW()-6&lt;=$D$3,ROW()-6,"")</f>
        <v/>
      </c>
      <c r="N282" s="3" t="str">
        <f>IF(M282&lt;=$P$3,$O$3,"")</f>
        <v/>
      </c>
      <c r="O282" s="3" t="str">
        <f t="shared" si="31"/>
        <v/>
      </c>
      <c r="P282" s="3" t="str">
        <f>IF(M282&lt;&gt;"",$O$3*$Q$3/12,"")</f>
        <v/>
      </c>
      <c r="Q282" s="3" t="str">
        <f t="shared" si="29"/>
        <v/>
      </c>
      <c r="S282" s="2" t="str">
        <f>IF(ROW()-6&lt;=$D$3,ROW()-6,"")</f>
        <v/>
      </c>
      <c r="T282" s="3" t="str">
        <f>IF(S282&lt;=$V$3,$U$3,"")</f>
        <v/>
      </c>
      <c r="U282" s="3" t="str">
        <f>IF(S282=$V$3,SUM(V282:W282),IF(S282&lt;$V$3,0,""))</f>
        <v/>
      </c>
      <c r="V282" s="3" t="str">
        <f>IF(S282=$V$3,$W$5*$W$3*$V$3/12,IF(S282&lt;$V$3,0,""))</f>
        <v/>
      </c>
      <c r="W282" s="3" t="str">
        <f>IF(S282=$V$3,$W$5,IF(S282&lt;$V$3,0,""))</f>
        <v/>
      </c>
    </row>
    <row r="283" spans="1:23">
      <c r="A283" s="2" t="str">
        <f>IF(ROW()-6&lt;=$D$3,ROW()-6,"")</f>
        <v/>
      </c>
      <c r="B283" s="3" t="str">
        <f t="shared" si="33"/>
        <v/>
      </c>
      <c r="C283" s="3" t="str">
        <f t="shared" si="34"/>
        <v/>
      </c>
      <c r="D283" s="3" t="str">
        <f>IF(A283="","",B283*$E$3/12)</f>
        <v/>
      </c>
      <c r="E283" s="3" t="str">
        <f t="shared" si="35"/>
        <v/>
      </c>
      <c r="G283" s="2" t="str">
        <f>IF(ROW()-6&lt;=$D$3,ROW()-6,"")</f>
        <v/>
      </c>
      <c r="H283" s="3" t="str">
        <f t="shared" si="32"/>
        <v/>
      </c>
      <c r="I283" s="3" t="str">
        <f>IF(G283="","",$I$3*(($K$3/12)*(1+$K$3/12)^$J$3)/((1+$K$3/12)^$J$3-1))</f>
        <v/>
      </c>
      <c r="J283" s="3" t="str">
        <f>IF(G283="","",H283*$K$3/12)</f>
        <v/>
      </c>
      <c r="K283" s="3" t="str">
        <f t="shared" si="30"/>
        <v/>
      </c>
      <c r="M283" s="2" t="str">
        <f>IF(ROW()-6&lt;=$D$3,ROW()-6,"")</f>
        <v/>
      </c>
      <c r="N283" s="3" t="str">
        <f>IF(M283&lt;=$P$3,$O$3,"")</f>
        <v/>
      </c>
      <c r="O283" s="3" t="str">
        <f t="shared" si="31"/>
        <v/>
      </c>
      <c r="P283" s="3" t="str">
        <f>IF(M283&lt;&gt;"",$O$3*$Q$3/12,"")</f>
        <v/>
      </c>
      <c r="Q283" s="3" t="str">
        <f t="shared" si="29"/>
        <v/>
      </c>
      <c r="S283" s="2" t="str">
        <f>IF(ROW()-6&lt;=$D$3,ROW()-6,"")</f>
        <v/>
      </c>
      <c r="T283" s="3" t="str">
        <f>IF(S283&lt;=$V$3,$U$3,"")</f>
        <v/>
      </c>
      <c r="U283" s="3" t="str">
        <f>IF(S283=$V$3,SUM(V283:W283),IF(S283&lt;$V$3,0,""))</f>
        <v/>
      </c>
      <c r="V283" s="3" t="str">
        <f>IF(S283=$V$3,$W$5*$W$3*$V$3/12,IF(S283&lt;$V$3,0,""))</f>
        <v/>
      </c>
      <c r="W283" s="3" t="str">
        <f>IF(S283=$V$3,$W$5,IF(S283&lt;$V$3,0,""))</f>
        <v/>
      </c>
    </row>
    <row r="284" spans="1:23">
      <c r="A284" s="2" t="str">
        <f>IF(ROW()-6&lt;=$D$3,ROW()-6,"")</f>
        <v/>
      </c>
      <c r="B284" s="3" t="str">
        <f t="shared" si="33"/>
        <v/>
      </c>
      <c r="C284" s="3" t="str">
        <f t="shared" si="34"/>
        <v/>
      </c>
      <c r="D284" s="3" t="str">
        <f>IF(A284="","",B284*$E$3/12)</f>
        <v/>
      </c>
      <c r="E284" s="3" t="str">
        <f t="shared" si="35"/>
        <v/>
      </c>
      <c r="G284" s="2" t="str">
        <f>IF(ROW()-6&lt;=$D$3,ROW()-6,"")</f>
        <v/>
      </c>
      <c r="H284" s="3" t="str">
        <f t="shared" si="32"/>
        <v/>
      </c>
      <c r="I284" s="3" t="str">
        <f>IF(G284="","",$I$3*(($K$3/12)*(1+$K$3/12)^$J$3)/((1+$K$3/12)^$J$3-1))</f>
        <v/>
      </c>
      <c r="J284" s="3" t="str">
        <f>IF(G284="","",H284*$K$3/12)</f>
        <v/>
      </c>
      <c r="K284" s="3" t="str">
        <f t="shared" si="30"/>
        <v/>
      </c>
      <c r="M284" s="2" t="str">
        <f>IF(ROW()-6&lt;=$D$3,ROW()-6,"")</f>
        <v/>
      </c>
      <c r="N284" s="3" t="str">
        <f>IF(M284&lt;=$P$3,$O$3,"")</f>
        <v/>
      </c>
      <c r="O284" s="3" t="str">
        <f t="shared" si="31"/>
        <v/>
      </c>
      <c r="P284" s="3" t="str">
        <f>IF(M284&lt;&gt;"",$O$3*$Q$3/12,"")</f>
        <v/>
      </c>
      <c r="Q284" s="3" t="str">
        <f t="shared" si="29"/>
        <v/>
      </c>
      <c r="S284" s="2" t="str">
        <f>IF(ROW()-6&lt;=$D$3,ROW()-6,"")</f>
        <v/>
      </c>
      <c r="T284" s="3" t="str">
        <f>IF(S284&lt;=$V$3,$U$3,"")</f>
        <v/>
      </c>
      <c r="U284" s="3" t="str">
        <f>IF(S284=$V$3,SUM(V284:W284),IF(S284&lt;$V$3,0,""))</f>
        <v/>
      </c>
      <c r="V284" s="3" t="str">
        <f>IF(S284=$V$3,$W$5*$W$3*$V$3/12,IF(S284&lt;$V$3,0,""))</f>
        <v/>
      </c>
      <c r="W284" s="3" t="str">
        <f>IF(S284=$V$3,$W$5,IF(S284&lt;$V$3,0,""))</f>
        <v/>
      </c>
    </row>
    <row r="285" spans="1:23">
      <c r="A285" s="2" t="str">
        <f>IF(ROW()-6&lt;=$D$3,ROW()-6,"")</f>
        <v/>
      </c>
      <c r="B285" s="3" t="str">
        <f t="shared" si="33"/>
        <v/>
      </c>
      <c r="C285" s="3" t="str">
        <f t="shared" si="34"/>
        <v/>
      </c>
      <c r="D285" s="3" t="str">
        <f>IF(A285="","",B285*$E$3/12)</f>
        <v/>
      </c>
      <c r="E285" s="3" t="str">
        <f t="shared" si="35"/>
        <v/>
      </c>
      <c r="G285" s="2" t="str">
        <f>IF(ROW()-6&lt;=$D$3,ROW()-6,"")</f>
        <v/>
      </c>
      <c r="H285" s="3" t="str">
        <f t="shared" si="32"/>
        <v/>
      </c>
      <c r="I285" s="3" t="str">
        <f>IF(G285="","",$I$3*(($K$3/12)*(1+$K$3/12)^$J$3)/((1+$K$3/12)^$J$3-1))</f>
        <v/>
      </c>
      <c r="J285" s="3" t="str">
        <f>IF(G285="","",H285*$K$3/12)</f>
        <v/>
      </c>
      <c r="K285" s="3" t="str">
        <f t="shared" si="30"/>
        <v/>
      </c>
      <c r="M285" s="2" t="str">
        <f>IF(ROW()-6&lt;=$D$3,ROW()-6,"")</f>
        <v/>
      </c>
      <c r="N285" s="3" t="str">
        <f>IF(M285&lt;=$P$3,$O$3,"")</f>
        <v/>
      </c>
      <c r="O285" s="3" t="str">
        <f t="shared" si="31"/>
        <v/>
      </c>
      <c r="P285" s="3" t="str">
        <f>IF(M285&lt;&gt;"",$O$3*$Q$3/12,"")</f>
        <v/>
      </c>
      <c r="Q285" s="3" t="str">
        <f t="shared" si="29"/>
        <v/>
      </c>
      <c r="S285" s="2" t="str">
        <f>IF(ROW()-6&lt;=$D$3,ROW()-6,"")</f>
        <v/>
      </c>
      <c r="T285" s="3" t="str">
        <f>IF(S285&lt;=$V$3,$U$3,"")</f>
        <v/>
      </c>
      <c r="U285" s="3" t="str">
        <f>IF(S285=$V$3,SUM(V285:W285),IF(S285&lt;$V$3,0,""))</f>
        <v/>
      </c>
      <c r="V285" s="3" t="str">
        <f>IF(S285=$V$3,$W$5*$W$3*$V$3/12,IF(S285&lt;$V$3,0,""))</f>
        <v/>
      </c>
      <c r="W285" s="3" t="str">
        <f>IF(S285=$V$3,$W$5,IF(S285&lt;$V$3,0,""))</f>
        <v/>
      </c>
    </row>
    <row r="286" spans="1:23">
      <c r="A286" s="2" t="str">
        <f>IF(ROW()-6&lt;=$D$3,ROW()-6,"")</f>
        <v/>
      </c>
      <c r="B286" s="3" t="str">
        <f t="shared" si="33"/>
        <v/>
      </c>
      <c r="C286" s="3" t="str">
        <f t="shared" si="34"/>
        <v/>
      </c>
      <c r="D286" s="3" t="str">
        <f>IF(A286="","",B286*$E$3/12)</f>
        <v/>
      </c>
      <c r="E286" s="3" t="str">
        <f t="shared" si="35"/>
        <v/>
      </c>
      <c r="G286" s="2" t="str">
        <f>IF(ROW()-6&lt;=$D$3,ROW()-6,"")</f>
        <v/>
      </c>
      <c r="H286" s="3" t="str">
        <f t="shared" si="32"/>
        <v/>
      </c>
      <c r="I286" s="3" t="str">
        <f>IF(G286="","",$I$3*(($K$3/12)*(1+$K$3/12)^$J$3)/((1+$K$3/12)^$J$3-1))</f>
        <v/>
      </c>
      <c r="J286" s="3" t="str">
        <f>IF(G286="","",H286*$K$3/12)</f>
        <v/>
      </c>
      <c r="K286" s="3" t="str">
        <f t="shared" si="30"/>
        <v/>
      </c>
      <c r="M286" s="2" t="str">
        <f>IF(ROW()-6&lt;=$D$3,ROW()-6,"")</f>
        <v/>
      </c>
      <c r="N286" s="3" t="str">
        <f>IF(M286&lt;=$P$3,$O$3,"")</f>
        <v/>
      </c>
      <c r="O286" s="3" t="str">
        <f t="shared" si="31"/>
        <v/>
      </c>
      <c r="P286" s="3" t="str">
        <f>IF(M286&lt;&gt;"",$O$3*$Q$3/12,"")</f>
        <v/>
      </c>
      <c r="Q286" s="3" t="str">
        <f t="shared" si="29"/>
        <v/>
      </c>
      <c r="S286" s="2" t="str">
        <f>IF(ROW()-6&lt;=$D$3,ROW()-6,"")</f>
        <v/>
      </c>
      <c r="T286" s="3" t="str">
        <f>IF(S286&lt;=$V$3,$U$3,"")</f>
        <v/>
      </c>
      <c r="U286" s="3" t="str">
        <f>IF(S286=$V$3,SUM(V286:W286),IF(S286&lt;$V$3,0,""))</f>
        <v/>
      </c>
      <c r="V286" s="3" t="str">
        <f>IF(S286=$V$3,$W$5*$W$3*$V$3/12,IF(S286&lt;$V$3,0,""))</f>
        <v/>
      </c>
      <c r="W286" s="3" t="str">
        <f>IF(S286=$V$3,$W$5,IF(S286&lt;$V$3,0,""))</f>
        <v/>
      </c>
    </row>
    <row r="287" spans="1:23">
      <c r="A287" s="2" t="str">
        <f>IF(ROW()-6&lt;=$D$3,ROW()-6,"")</f>
        <v/>
      </c>
      <c r="B287" s="3" t="str">
        <f t="shared" si="33"/>
        <v/>
      </c>
      <c r="C287" s="3" t="str">
        <f t="shared" si="34"/>
        <v/>
      </c>
      <c r="D287" s="3" t="str">
        <f>IF(A287="","",B287*$E$3/12)</f>
        <v/>
      </c>
      <c r="E287" s="3" t="str">
        <f t="shared" si="35"/>
        <v/>
      </c>
      <c r="G287" s="2" t="str">
        <f>IF(ROW()-6&lt;=$D$3,ROW()-6,"")</f>
        <v/>
      </c>
      <c r="H287" s="3" t="str">
        <f t="shared" si="32"/>
        <v/>
      </c>
      <c r="I287" s="3" t="str">
        <f>IF(G287="","",$I$3*(($K$3/12)*(1+$K$3/12)^$J$3)/((1+$K$3/12)^$J$3-1))</f>
        <v/>
      </c>
      <c r="J287" s="3" t="str">
        <f>IF(G287="","",H287*$K$3/12)</f>
        <v/>
      </c>
      <c r="K287" s="3" t="str">
        <f t="shared" si="30"/>
        <v/>
      </c>
      <c r="M287" s="2" t="str">
        <f>IF(ROW()-6&lt;=$D$3,ROW()-6,"")</f>
        <v/>
      </c>
      <c r="N287" s="3" t="str">
        <f>IF(M287&lt;=$P$3,$O$3,"")</f>
        <v/>
      </c>
      <c r="O287" s="3" t="str">
        <f t="shared" si="31"/>
        <v/>
      </c>
      <c r="P287" s="3" t="str">
        <f>IF(M287&lt;&gt;"",$O$3*$Q$3/12,"")</f>
        <v/>
      </c>
      <c r="Q287" s="3" t="str">
        <f t="shared" si="29"/>
        <v/>
      </c>
      <c r="S287" s="2" t="str">
        <f>IF(ROW()-6&lt;=$D$3,ROW()-6,"")</f>
        <v/>
      </c>
      <c r="T287" s="3" t="str">
        <f>IF(S287&lt;=$V$3,$U$3,"")</f>
        <v/>
      </c>
      <c r="U287" s="3" t="str">
        <f>IF(S287=$V$3,SUM(V287:W287),IF(S287&lt;$V$3,0,""))</f>
        <v/>
      </c>
      <c r="V287" s="3" t="str">
        <f>IF(S287=$V$3,$W$5*$W$3*$V$3/12,IF(S287&lt;$V$3,0,""))</f>
        <v/>
      </c>
      <c r="W287" s="3" t="str">
        <f>IF(S287=$V$3,$W$5,IF(S287&lt;$V$3,0,""))</f>
        <v/>
      </c>
    </row>
    <row r="288" spans="1:23">
      <c r="A288" s="2" t="str">
        <f>IF(ROW()-6&lt;=$D$3,ROW()-6,"")</f>
        <v/>
      </c>
      <c r="B288" s="3" t="str">
        <f t="shared" si="33"/>
        <v/>
      </c>
      <c r="C288" s="3" t="str">
        <f t="shared" si="34"/>
        <v/>
      </c>
      <c r="D288" s="3" t="str">
        <f>IF(A288="","",B288*$E$3/12)</f>
        <v/>
      </c>
      <c r="E288" s="3" t="str">
        <f t="shared" si="35"/>
        <v/>
      </c>
      <c r="G288" s="2" t="str">
        <f>IF(ROW()-6&lt;=$D$3,ROW()-6,"")</f>
        <v/>
      </c>
      <c r="H288" s="3" t="str">
        <f t="shared" si="32"/>
        <v/>
      </c>
      <c r="I288" s="3" t="str">
        <f>IF(G288="","",$I$3*(($K$3/12)*(1+$K$3/12)^$J$3)/((1+$K$3/12)^$J$3-1))</f>
        <v/>
      </c>
      <c r="J288" s="3" t="str">
        <f>IF(G288="","",H288*$K$3/12)</f>
        <v/>
      </c>
      <c r="K288" s="3" t="str">
        <f t="shared" si="30"/>
        <v/>
      </c>
      <c r="M288" s="2" t="str">
        <f>IF(ROW()-6&lt;=$D$3,ROW()-6,"")</f>
        <v/>
      </c>
      <c r="N288" s="3" t="str">
        <f>IF(M288&lt;=$P$3,$O$3,"")</f>
        <v/>
      </c>
      <c r="O288" s="3" t="str">
        <f t="shared" si="31"/>
        <v/>
      </c>
      <c r="P288" s="3" t="str">
        <f>IF(M288&lt;&gt;"",$O$3*$Q$3/12,"")</f>
        <v/>
      </c>
      <c r="Q288" s="3" t="str">
        <f t="shared" si="29"/>
        <v/>
      </c>
      <c r="S288" s="2" t="str">
        <f>IF(ROW()-6&lt;=$D$3,ROW()-6,"")</f>
        <v/>
      </c>
      <c r="T288" s="3" t="str">
        <f>IF(S288&lt;=$V$3,$U$3,"")</f>
        <v/>
      </c>
      <c r="U288" s="3" t="str">
        <f>IF(S288=$V$3,SUM(V288:W288),IF(S288&lt;$V$3,0,""))</f>
        <v/>
      </c>
      <c r="V288" s="3" t="str">
        <f>IF(S288=$V$3,$W$5*$W$3*$V$3/12,IF(S288&lt;$V$3,0,""))</f>
        <v/>
      </c>
      <c r="W288" s="3" t="str">
        <f>IF(S288=$V$3,$W$5,IF(S288&lt;$V$3,0,""))</f>
        <v/>
      </c>
    </row>
    <row r="289" spans="1:23">
      <c r="A289" s="2" t="str">
        <f>IF(ROW()-6&lt;=$D$3,ROW()-6,"")</f>
        <v/>
      </c>
      <c r="B289" s="3" t="str">
        <f t="shared" si="33"/>
        <v/>
      </c>
      <c r="C289" s="3" t="str">
        <f t="shared" si="34"/>
        <v/>
      </c>
      <c r="D289" s="3" t="str">
        <f>IF(A289="","",B289*$E$3/12)</f>
        <v/>
      </c>
      <c r="E289" s="3" t="str">
        <f t="shared" si="35"/>
        <v/>
      </c>
      <c r="G289" s="2" t="str">
        <f>IF(ROW()-6&lt;=$D$3,ROW()-6,"")</f>
        <v/>
      </c>
      <c r="H289" s="3" t="str">
        <f t="shared" si="32"/>
        <v/>
      </c>
      <c r="I289" s="3" t="str">
        <f>IF(G289="","",$I$3*(($K$3/12)*(1+$K$3/12)^$J$3)/((1+$K$3/12)^$J$3-1))</f>
        <v/>
      </c>
      <c r="J289" s="3" t="str">
        <f>IF(G289="","",H289*$K$3/12)</f>
        <v/>
      </c>
      <c r="K289" s="3" t="str">
        <f t="shared" si="30"/>
        <v/>
      </c>
      <c r="M289" s="2" t="str">
        <f>IF(ROW()-6&lt;=$D$3,ROW()-6,"")</f>
        <v/>
      </c>
      <c r="N289" s="3" t="str">
        <f>IF(M289&lt;=$P$3,$O$3,"")</f>
        <v/>
      </c>
      <c r="O289" s="3" t="str">
        <f t="shared" si="31"/>
        <v/>
      </c>
      <c r="P289" s="3" t="str">
        <f>IF(M289&lt;&gt;"",$O$3*$Q$3/12,"")</f>
        <v/>
      </c>
      <c r="Q289" s="3" t="str">
        <f t="shared" si="29"/>
        <v/>
      </c>
      <c r="S289" s="2" t="str">
        <f>IF(ROW()-6&lt;=$D$3,ROW()-6,"")</f>
        <v/>
      </c>
      <c r="T289" s="3" t="str">
        <f>IF(S289&lt;=$V$3,$U$3,"")</f>
        <v/>
      </c>
      <c r="U289" s="3" t="str">
        <f>IF(S289=$V$3,SUM(V289:W289),IF(S289&lt;$V$3,0,""))</f>
        <v/>
      </c>
      <c r="V289" s="3" t="str">
        <f>IF(S289=$V$3,$W$5*$W$3*$V$3/12,IF(S289&lt;$V$3,0,""))</f>
        <v/>
      </c>
      <c r="W289" s="3" t="str">
        <f>IF(S289=$V$3,$W$5,IF(S289&lt;$V$3,0,""))</f>
        <v/>
      </c>
    </row>
    <row r="290" spans="1:23">
      <c r="A290" s="2" t="str">
        <f>IF(ROW()-6&lt;=$D$3,ROW()-6,"")</f>
        <v/>
      </c>
      <c r="B290" s="3" t="str">
        <f t="shared" si="33"/>
        <v/>
      </c>
      <c r="C290" s="3" t="str">
        <f t="shared" si="34"/>
        <v/>
      </c>
      <c r="D290" s="3" t="str">
        <f>IF(A290="","",B290*$E$3/12)</f>
        <v/>
      </c>
      <c r="E290" s="3" t="str">
        <f t="shared" si="35"/>
        <v/>
      </c>
      <c r="G290" s="2" t="str">
        <f>IF(ROW()-6&lt;=$D$3,ROW()-6,"")</f>
        <v/>
      </c>
      <c r="H290" s="3" t="str">
        <f t="shared" si="32"/>
        <v/>
      </c>
      <c r="I290" s="3" t="str">
        <f>IF(G290="","",$I$3*(($K$3/12)*(1+$K$3/12)^$J$3)/((1+$K$3/12)^$J$3-1))</f>
        <v/>
      </c>
      <c r="J290" s="3" t="str">
        <f>IF(G290="","",H290*$K$3/12)</f>
        <v/>
      </c>
      <c r="K290" s="3" t="str">
        <f t="shared" si="30"/>
        <v/>
      </c>
      <c r="M290" s="2" t="str">
        <f>IF(ROW()-6&lt;=$D$3,ROW()-6,"")</f>
        <v/>
      </c>
      <c r="N290" s="3" t="str">
        <f>IF(M290&lt;=$P$3,$O$3,"")</f>
        <v/>
      </c>
      <c r="O290" s="3" t="str">
        <f t="shared" si="31"/>
        <v/>
      </c>
      <c r="P290" s="3" t="str">
        <f>IF(M290&lt;&gt;"",$O$3*$Q$3/12,"")</f>
        <v/>
      </c>
      <c r="Q290" s="3" t="str">
        <f t="shared" si="29"/>
        <v/>
      </c>
      <c r="S290" s="2" t="str">
        <f>IF(ROW()-6&lt;=$D$3,ROW()-6,"")</f>
        <v/>
      </c>
      <c r="T290" s="3" t="str">
        <f>IF(S290&lt;=$V$3,$U$3,"")</f>
        <v/>
      </c>
      <c r="U290" s="3" t="str">
        <f>IF(S290=$V$3,SUM(V290:W290),IF(S290&lt;$V$3,0,""))</f>
        <v/>
      </c>
      <c r="V290" s="3" t="str">
        <f>IF(S290=$V$3,$W$5*$W$3*$V$3/12,IF(S290&lt;$V$3,0,""))</f>
        <v/>
      </c>
      <c r="W290" s="3" t="str">
        <f>IF(S290=$V$3,$W$5,IF(S290&lt;$V$3,0,""))</f>
        <v/>
      </c>
    </row>
    <row r="291" spans="1:23">
      <c r="A291" s="2" t="str">
        <f>IF(ROW()-6&lt;=$D$3,ROW()-6,"")</f>
        <v/>
      </c>
      <c r="B291" s="3" t="str">
        <f t="shared" si="33"/>
        <v/>
      </c>
      <c r="C291" s="3" t="str">
        <f t="shared" si="34"/>
        <v/>
      </c>
      <c r="D291" s="3" t="str">
        <f>IF(A291="","",B291*$E$3/12)</f>
        <v/>
      </c>
      <c r="E291" s="3" t="str">
        <f t="shared" si="35"/>
        <v/>
      </c>
      <c r="G291" s="2" t="str">
        <f>IF(ROW()-6&lt;=$D$3,ROW()-6,"")</f>
        <v/>
      </c>
      <c r="H291" s="3" t="str">
        <f t="shared" si="32"/>
        <v/>
      </c>
      <c r="I291" s="3" t="str">
        <f>IF(G291="","",$I$3*(($K$3/12)*(1+$K$3/12)^$J$3)/((1+$K$3/12)^$J$3-1))</f>
        <v/>
      </c>
      <c r="J291" s="3" t="str">
        <f>IF(G291="","",H291*$K$3/12)</f>
        <v/>
      </c>
      <c r="K291" s="3" t="str">
        <f t="shared" si="30"/>
        <v/>
      </c>
      <c r="M291" s="2" t="str">
        <f>IF(ROW()-6&lt;=$D$3,ROW()-6,"")</f>
        <v/>
      </c>
      <c r="N291" s="3" t="str">
        <f>IF(M291&lt;=$P$3,$O$3,"")</f>
        <v/>
      </c>
      <c r="O291" s="3" t="str">
        <f t="shared" si="31"/>
        <v/>
      </c>
      <c r="P291" s="3" t="str">
        <f>IF(M291&lt;&gt;"",$O$3*$Q$3/12,"")</f>
        <v/>
      </c>
      <c r="Q291" s="3" t="str">
        <f t="shared" si="29"/>
        <v/>
      </c>
      <c r="S291" s="2" t="str">
        <f>IF(ROW()-6&lt;=$D$3,ROW()-6,"")</f>
        <v/>
      </c>
      <c r="T291" s="3" t="str">
        <f>IF(S291&lt;=$V$3,$U$3,"")</f>
        <v/>
      </c>
      <c r="U291" s="3" t="str">
        <f>IF(S291=$V$3,SUM(V291:W291),IF(S291&lt;$V$3,0,""))</f>
        <v/>
      </c>
      <c r="V291" s="3" t="str">
        <f>IF(S291=$V$3,$W$5*$W$3*$V$3/12,IF(S291&lt;$V$3,0,""))</f>
        <v/>
      </c>
      <c r="W291" s="3" t="str">
        <f>IF(S291=$V$3,$W$5,IF(S291&lt;$V$3,0,""))</f>
        <v/>
      </c>
    </row>
    <row r="292" spans="1:23">
      <c r="A292" s="2" t="str">
        <f>IF(ROW()-6&lt;=$D$3,ROW()-6,"")</f>
        <v/>
      </c>
      <c r="B292" s="3" t="str">
        <f t="shared" si="33"/>
        <v/>
      </c>
      <c r="C292" s="3" t="str">
        <f t="shared" si="34"/>
        <v/>
      </c>
      <c r="D292" s="3" t="str">
        <f>IF(A292="","",B292*$E$3/12)</f>
        <v/>
      </c>
      <c r="E292" s="3" t="str">
        <f t="shared" si="35"/>
        <v/>
      </c>
      <c r="G292" s="2" t="str">
        <f>IF(ROW()-6&lt;=$D$3,ROW()-6,"")</f>
        <v/>
      </c>
      <c r="H292" s="3" t="str">
        <f t="shared" si="32"/>
        <v/>
      </c>
      <c r="I292" s="3" t="str">
        <f>IF(G292="","",$I$3*(($K$3/12)*(1+$K$3/12)^$J$3)/((1+$K$3/12)^$J$3-1))</f>
        <v/>
      </c>
      <c r="J292" s="3" t="str">
        <f>IF(G292="","",H292*$K$3/12)</f>
        <v/>
      </c>
      <c r="K292" s="3" t="str">
        <f t="shared" si="30"/>
        <v/>
      </c>
      <c r="M292" s="2" t="str">
        <f>IF(ROW()-6&lt;=$D$3,ROW()-6,"")</f>
        <v/>
      </c>
      <c r="N292" s="3" t="str">
        <f>IF(M292&lt;=$P$3,$O$3,"")</f>
        <v/>
      </c>
      <c r="O292" s="3" t="str">
        <f t="shared" si="31"/>
        <v/>
      </c>
      <c r="P292" s="3" t="str">
        <f>IF(M292&lt;&gt;"",$O$3*$Q$3/12,"")</f>
        <v/>
      </c>
      <c r="Q292" s="3" t="str">
        <f t="shared" si="29"/>
        <v/>
      </c>
      <c r="S292" s="2" t="str">
        <f>IF(ROW()-6&lt;=$D$3,ROW()-6,"")</f>
        <v/>
      </c>
      <c r="T292" s="3" t="str">
        <f>IF(S292&lt;=$V$3,$U$3,"")</f>
        <v/>
      </c>
      <c r="U292" s="3" t="str">
        <f>IF(S292=$V$3,SUM(V292:W292),IF(S292&lt;$V$3,0,""))</f>
        <v/>
      </c>
      <c r="V292" s="3" t="str">
        <f>IF(S292=$V$3,$W$5*$W$3*$V$3/12,IF(S292&lt;$V$3,0,""))</f>
        <v/>
      </c>
      <c r="W292" s="3" t="str">
        <f>IF(S292=$V$3,$W$5,IF(S292&lt;$V$3,0,""))</f>
        <v/>
      </c>
    </row>
    <row r="293" spans="1:23">
      <c r="A293" s="2" t="str">
        <f>IF(ROW()-6&lt;=$D$3,ROW()-6,"")</f>
        <v/>
      </c>
      <c r="B293" s="3" t="str">
        <f t="shared" si="33"/>
        <v/>
      </c>
      <c r="C293" s="3" t="str">
        <f t="shared" si="34"/>
        <v/>
      </c>
      <c r="D293" s="3" t="str">
        <f>IF(A293="","",B293*$E$3/12)</f>
        <v/>
      </c>
      <c r="E293" s="3" t="str">
        <f t="shared" si="35"/>
        <v/>
      </c>
      <c r="G293" s="2" t="str">
        <f>IF(ROW()-6&lt;=$D$3,ROW()-6,"")</f>
        <v/>
      </c>
      <c r="H293" s="3" t="str">
        <f t="shared" si="32"/>
        <v/>
      </c>
      <c r="I293" s="3" t="str">
        <f>IF(G293="","",$I$3*(($K$3/12)*(1+$K$3/12)^$J$3)/((1+$K$3/12)^$J$3-1))</f>
        <v/>
      </c>
      <c r="J293" s="3" t="str">
        <f>IF(G293="","",H293*$K$3/12)</f>
        <v/>
      </c>
      <c r="K293" s="3" t="str">
        <f t="shared" si="30"/>
        <v/>
      </c>
      <c r="M293" s="2" t="str">
        <f>IF(ROW()-6&lt;=$D$3,ROW()-6,"")</f>
        <v/>
      </c>
      <c r="N293" s="3" t="str">
        <f>IF(M293&lt;=$P$3,$O$3,"")</f>
        <v/>
      </c>
      <c r="O293" s="3" t="str">
        <f t="shared" si="31"/>
        <v/>
      </c>
      <c r="P293" s="3" t="str">
        <f>IF(M293&lt;&gt;"",$O$3*$Q$3/12,"")</f>
        <v/>
      </c>
      <c r="Q293" s="3" t="str">
        <f t="shared" si="29"/>
        <v/>
      </c>
      <c r="S293" s="2" t="str">
        <f>IF(ROW()-6&lt;=$D$3,ROW()-6,"")</f>
        <v/>
      </c>
      <c r="T293" s="3" t="str">
        <f>IF(S293&lt;=$V$3,$U$3,"")</f>
        <v/>
      </c>
      <c r="U293" s="3" t="str">
        <f>IF(S293=$V$3,SUM(V293:W293),IF(S293&lt;$V$3,0,""))</f>
        <v/>
      </c>
      <c r="V293" s="3" t="str">
        <f>IF(S293=$V$3,$W$5*$W$3*$V$3/12,IF(S293&lt;$V$3,0,""))</f>
        <v/>
      </c>
      <c r="W293" s="3" t="str">
        <f>IF(S293=$V$3,$W$5,IF(S293&lt;$V$3,0,""))</f>
        <v/>
      </c>
    </row>
    <row r="294" spans="1:23">
      <c r="A294" s="2" t="str">
        <f>IF(ROW()-6&lt;=$D$3,ROW()-6,"")</f>
        <v/>
      </c>
      <c r="B294" s="3" t="str">
        <f t="shared" si="33"/>
        <v/>
      </c>
      <c r="C294" s="3" t="str">
        <f t="shared" si="34"/>
        <v/>
      </c>
      <c r="D294" s="3" t="str">
        <f>IF(A294="","",B294*$E$3/12)</f>
        <v/>
      </c>
      <c r="E294" s="3" t="str">
        <f t="shared" si="35"/>
        <v/>
      </c>
      <c r="G294" s="2" t="str">
        <f>IF(ROW()-6&lt;=$D$3,ROW()-6,"")</f>
        <v/>
      </c>
      <c r="H294" s="3" t="str">
        <f t="shared" si="32"/>
        <v/>
      </c>
      <c r="I294" s="3" t="str">
        <f>IF(G294="","",$I$3*(($K$3/12)*(1+$K$3/12)^$J$3)/((1+$K$3/12)^$J$3-1))</f>
        <v/>
      </c>
      <c r="J294" s="3" t="str">
        <f>IF(G294="","",H294*$K$3/12)</f>
        <v/>
      </c>
      <c r="K294" s="3" t="str">
        <f t="shared" si="30"/>
        <v/>
      </c>
      <c r="M294" s="2" t="str">
        <f>IF(ROW()-6&lt;=$D$3,ROW()-6,"")</f>
        <v/>
      </c>
      <c r="N294" s="3" t="str">
        <f>IF(M294&lt;=$P$3,$O$3,"")</f>
        <v/>
      </c>
      <c r="O294" s="3" t="str">
        <f t="shared" si="31"/>
        <v/>
      </c>
      <c r="P294" s="3" t="str">
        <f>IF(M294&lt;&gt;"",$O$3*$Q$3/12,"")</f>
        <v/>
      </c>
      <c r="Q294" s="3" t="str">
        <f t="shared" si="29"/>
        <v/>
      </c>
      <c r="S294" s="2" t="str">
        <f>IF(ROW()-6&lt;=$D$3,ROW()-6,"")</f>
        <v/>
      </c>
      <c r="T294" s="3" t="str">
        <f>IF(S294&lt;=$V$3,$U$3,"")</f>
        <v/>
      </c>
      <c r="U294" s="3" t="str">
        <f>IF(S294=$V$3,SUM(V294:W294),IF(S294&lt;$V$3,0,""))</f>
        <v/>
      </c>
      <c r="V294" s="3" t="str">
        <f>IF(S294=$V$3,$W$5*$W$3*$V$3/12,IF(S294&lt;$V$3,0,""))</f>
        <v/>
      </c>
      <c r="W294" s="3" t="str">
        <f>IF(S294=$V$3,$W$5,IF(S294&lt;$V$3,0,""))</f>
        <v/>
      </c>
    </row>
    <row r="295" spans="1:23">
      <c r="A295" s="2" t="str">
        <f>IF(ROW()-6&lt;=$D$3,ROW()-6,"")</f>
        <v/>
      </c>
      <c r="B295" s="3" t="str">
        <f t="shared" si="33"/>
        <v/>
      </c>
      <c r="C295" s="3" t="str">
        <f t="shared" si="34"/>
        <v/>
      </c>
      <c r="D295" s="3" t="str">
        <f>IF(A295="","",B295*$E$3/12)</f>
        <v/>
      </c>
      <c r="E295" s="3" t="str">
        <f t="shared" si="35"/>
        <v/>
      </c>
      <c r="G295" s="2" t="str">
        <f>IF(ROW()-6&lt;=$D$3,ROW()-6,"")</f>
        <v/>
      </c>
      <c r="H295" s="3" t="str">
        <f t="shared" si="32"/>
        <v/>
      </c>
      <c r="I295" s="3" t="str">
        <f>IF(G295="","",$I$3*(($K$3/12)*(1+$K$3/12)^$J$3)/((1+$K$3/12)^$J$3-1))</f>
        <v/>
      </c>
      <c r="J295" s="3" t="str">
        <f>IF(G295="","",H295*$K$3/12)</f>
        <v/>
      </c>
      <c r="K295" s="3" t="str">
        <f t="shared" si="30"/>
        <v/>
      </c>
      <c r="M295" s="2" t="str">
        <f>IF(ROW()-6&lt;=$D$3,ROW()-6,"")</f>
        <v/>
      </c>
      <c r="N295" s="3" t="str">
        <f>IF(M295&lt;=$P$3,$O$3,"")</f>
        <v/>
      </c>
      <c r="O295" s="3" t="str">
        <f t="shared" si="31"/>
        <v/>
      </c>
      <c r="P295" s="3" t="str">
        <f>IF(M295&lt;&gt;"",$O$3*$Q$3/12,"")</f>
        <v/>
      </c>
      <c r="Q295" s="3" t="str">
        <f t="shared" si="29"/>
        <v/>
      </c>
      <c r="S295" s="2" t="str">
        <f>IF(ROW()-6&lt;=$D$3,ROW()-6,"")</f>
        <v/>
      </c>
      <c r="T295" s="3" t="str">
        <f>IF(S295&lt;=$V$3,$U$3,"")</f>
        <v/>
      </c>
      <c r="U295" s="3" t="str">
        <f>IF(S295=$V$3,SUM(V295:W295),IF(S295&lt;$V$3,0,""))</f>
        <v/>
      </c>
      <c r="V295" s="3" t="str">
        <f>IF(S295=$V$3,$W$5*$W$3*$V$3/12,IF(S295&lt;$V$3,0,""))</f>
        <v/>
      </c>
      <c r="W295" s="3" t="str">
        <f>IF(S295=$V$3,$W$5,IF(S295&lt;$V$3,0,""))</f>
        <v/>
      </c>
    </row>
    <row r="296" spans="1:23">
      <c r="A296" s="2" t="str">
        <f>IF(ROW()-6&lt;=$D$3,ROW()-6,"")</f>
        <v/>
      </c>
      <c r="B296" s="3" t="str">
        <f t="shared" si="33"/>
        <v/>
      </c>
      <c r="C296" s="3" t="str">
        <f t="shared" si="34"/>
        <v/>
      </c>
      <c r="D296" s="3" t="str">
        <f>IF(A296="","",B296*$E$3/12)</f>
        <v/>
      </c>
      <c r="E296" s="3" t="str">
        <f t="shared" si="35"/>
        <v/>
      </c>
      <c r="G296" s="2" t="str">
        <f>IF(ROW()-6&lt;=$D$3,ROW()-6,"")</f>
        <v/>
      </c>
      <c r="H296" s="3" t="str">
        <f t="shared" si="32"/>
        <v/>
      </c>
      <c r="I296" s="3" t="str">
        <f>IF(G296="","",$I$3*(($K$3/12)*(1+$K$3/12)^$J$3)/((1+$K$3/12)^$J$3-1))</f>
        <v/>
      </c>
      <c r="J296" s="3" t="str">
        <f>IF(G296="","",H296*$K$3/12)</f>
        <v/>
      </c>
      <c r="K296" s="3" t="str">
        <f t="shared" si="30"/>
        <v/>
      </c>
      <c r="M296" s="2" t="str">
        <f>IF(ROW()-6&lt;=$D$3,ROW()-6,"")</f>
        <v/>
      </c>
      <c r="N296" s="3" t="str">
        <f>IF(M296&lt;=$P$3,$O$3,"")</f>
        <v/>
      </c>
      <c r="O296" s="3" t="str">
        <f t="shared" si="31"/>
        <v/>
      </c>
      <c r="P296" s="3" t="str">
        <f>IF(M296&lt;&gt;"",$O$3*$Q$3/12,"")</f>
        <v/>
      </c>
      <c r="Q296" s="3" t="str">
        <f t="shared" si="29"/>
        <v/>
      </c>
      <c r="S296" s="2" t="str">
        <f>IF(ROW()-6&lt;=$D$3,ROW()-6,"")</f>
        <v/>
      </c>
      <c r="T296" s="3" t="str">
        <f>IF(S296&lt;=$V$3,$U$3,"")</f>
        <v/>
      </c>
      <c r="U296" s="3" t="str">
        <f>IF(S296=$V$3,SUM(V296:W296),IF(S296&lt;$V$3,0,""))</f>
        <v/>
      </c>
      <c r="V296" s="3" t="str">
        <f>IF(S296=$V$3,$W$5*$W$3*$V$3/12,IF(S296&lt;$V$3,0,""))</f>
        <v/>
      </c>
      <c r="W296" s="3" t="str">
        <f>IF(S296=$V$3,$W$5,IF(S296&lt;$V$3,0,""))</f>
        <v/>
      </c>
    </row>
    <row r="297" spans="1:23">
      <c r="A297" s="2" t="str">
        <f>IF(ROW()-6&lt;=$D$3,ROW()-6,"")</f>
        <v/>
      </c>
      <c r="B297" s="3" t="str">
        <f t="shared" si="33"/>
        <v/>
      </c>
      <c r="C297" s="3" t="str">
        <f t="shared" si="34"/>
        <v/>
      </c>
      <c r="D297" s="3" t="str">
        <f>IF(A297="","",B297*$E$3/12)</f>
        <v/>
      </c>
      <c r="E297" s="3" t="str">
        <f t="shared" si="35"/>
        <v/>
      </c>
      <c r="G297" s="2" t="str">
        <f>IF(ROW()-6&lt;=$D$3,ROW()-6,"")</f>
        <v/>
      </c>
      <c r="H297" s="3" t="str">
        <f t="shared" si="32"/>
        <v/>
      </c>
      <c r="I297" s="3" t="str">
        <f>IF(G297="","",$I$3*(($K$3/12)*(1+$K$3/12)^$J$3)/((1+$K$3/12)^$J$3-1))</f>
        <v/>
      </c>
      <c r="J297" s="3" t="str">
        <f>IF(G297="","",H297*$K$3/12)</f>
        <v/>
      </c>
      <c r="K297" s="3" t="str">
        <f t="shared" si="30"/>
        <v/>
      </c>
      <c r="M297" s="2" t="str">
        <f>IF(ROW()-6&lt;=$D$3,ROW()-6,"")</f>
        <v/>
      </c>
      <c r="N297" s="3" t="str">
        <f>IF(M297&lt;=$P$3,$O$3,"")</f>
        <v/>
      </c>
      <c r="O297" s="3" t="str">
        <f t="shared" si="31"/>
        <v/>
      </c>
      <c r="P297" s="3" t="str">
        <f>IF(M297&lt;&gt;"",$O$3*$Q$3/12,"")</f>
        <v/>
      </c>
      <c r="Q297" s="3" t="str">
        <f t="shared" si="29"/>
        <v/>
      </c>
      <c r="S297" s="2" t="str">
        <f>IF(ROW()-6&lt;=$D$3,ROW()-6,"")</f>
        <v/>
      </c>
      <c r="T297" s="3" t="str">
        <f>IF(S297&lt;=$V$3,$U$3,"")</f>
        <v/>
      </c>
      <c r="U297" s="3" t="str">
        <f>IF(S297=$V$3,SUM(V297:W297),IF(S297&lt;$V$3,0,""))</f>
        <v/>
      </c>
      <c r="V297" s="3" t="str">
        <f>IF(S297=$V$3,$W$5*$W$3*$V$3/12,IF(S297&lt;$V$3,0,""))</f>
        <v/>
      </c>
      <c r="W297" s="3" t="str">
        <f>IF(S297=$V$3,$W$5,IF(S297&lt;$V$3,0,""))</f>
        <v/>
      </c>
    </row>
    <row r="298" spans="1:23">
      <c r="A298" s="2" t="str">
        <f>IF(ROW()-6&lt;=$D$3,ROW()-6,"")</f>
        <v/>
      </c>
      <c r="B298" s="3" t="str">
        <f t="shared" si="33"/>
        <v/>
      </c>
      <c r="C298" s="3" t="str">
        <f t="shared" si="34"/>
        <v/>
      </c>
      <c r="D298" s="3" t="str">
        <f>IF(A298="","",B298*$E$3/12)</f>
        <v/>
      </c>
      <c r="E298" s="3" t="str">
        <f t="shared" si="35"/>
        <v/>
      </c>
      <c r="G298" s="2" t="str">
        <f>IF(ROW()-6&lt;=$D$3,ROW()-6,"")</f>
        <v/>
      </c>
      <c r="H298" s="3" t="str">
        <f t="shared" si="32"/>
        <v/>
      </c>
      <c r="I298" s="3" t="str">
        <f>IF(G298="","",$I$3*(($K$3/12)*(1+$K$3/12)^$J$3)/((1+$K$3/12)^$J$3-1))</f>
        <v/>
      </c>
      <c r="J298" s="3" t="str">
        <f>IF(G298="","",H298*$K$3/12)</f>
        <v/>
      </c>
      <c r="K298" s="3" t="str">
        <f t="shared" si="30"/>
        <v/>
      </c>
      <c r="M298" s="2" t="str">
        <f>IF(ROW()-6&lt;=$D$3,ROW()-6,"")</f>
        <v/>
      </c>
      <c r="N298" s="3" t="str">
        <f>IF(M298&lt;=$P$3,$O$3,"")</f>
        <v/>
      </c>
      <c r="O298" s="3" t="str">
        <f t="shared" si="31"/>
        <v/>
      </c>
      <c r="P298" s="3" t="str">
        <f>IF(M298&lt;&gt;"",$O$3*$Q$3/12,"")</f>
        <v/>
      </c>
      <c r="Q298" s="3" t="str">
        <f t="shared" si="29"/>
        <v/>
      </c>
      <c r="S298" s="2" t="str">
        <f>IF(ROW()-6&lt;=$D$3,ROW()-6,"")</f>
        <v/>
      </c>
      <c r="T298" s="3" t="str">
        <f>IF(S298&lt;=$V$3,$U$3,"")</f>
        <v/>
      </c>
      <c r="U298" s="3" t="str">
        <f>IF(S298=$V$3,SUM(V298:W298),IF(S298&lt;$V$3,0,""))</f>
        <v/>
      </c>
      <c r="V298" s="3" t="str">
        <f>IF(S298=$V$3,$W$5*$W$3*$V$3/12,IF(S298&lt;$V$3,0,""))</f>
        <v/>
      </c>
      <c r="W298" s="3" t="str">
        <f>IF(S298=$V$3,$W$5,IF(S298&lt;$V$3,0,""))</f>
        <v/>
      </c>
    </row>
    <row r="299" spans="1:23">
      <c r="A299" s="2" t="str">
        <f>IF(ROW()-6&lt;=$D$3,ROW()-6,"")</f>
        <v/>
      </c>
      <c r="B299" s="3" t="str">
        <f t="shared" si="33"/>
        <v/>
      </c>
      <c r="C299" s="3" t="str">
        <f t="shared" si="34"/>
        <v/>
      </c>
      <c r="D299" s="3" t="str">
        <f>IF(A299="","",B299*$E$3/12)</f>
        <v/>
      </c>
      <c r="E299" s="3" t="str">
        <f t="shared" si="35"/>
        <v/>
      </c>
      <c r="G299" s="2" t="str">
        <f>IF(ROW()-6&lt;=$D$3,ROW()-6,"")</f>
        <v/>
      </c>
      <c r="H299" s="3" t="str">
        <f t="shared" si="32"/>
        <v/>
      </c>
      <c r="I299" s="3" t="str">
        <f>IF(G299="","",$I$3*(($K$3/12)*(1+$K$3/12)^$J$3)/((1+$K$3/12)^$J$3-1))</f>
        <v/>
      </c>
      <c r="J299" s="3" t="str">
        <f>IF(G299="","",H299*$K$3/12)</f>
        <v/>
      </c>
      <c r="K299" s="3" t="str">
        <f t="shared" si="30"/>
        <v/>
      </c>
      <c r="M299" s="2" t="str">
        <f>IF(ROW()-6&lt;=$D$3,ROW()-6,"")</f>
        <v/>
      </c>
      <c r="N299" s="3" t="str">
        <f>IF(M299&lt;=$P$3,$O$3,"")</f>
        <v/>
      </c>
      <c r="O299" s="3" t="str">
        <f t="shared" si="31"/>
        <v/>
      </c>
      <c r="P299" s="3" t="str">
        <f>IF(M299&lt;&gt;"",$O$3*$Q$3/12,"")</f>
        <v/>
      </c>
      <c r="Q299" s="3" t="str">
        <f t="shared" si="29"/>
        <v/>
      </c>
      <c r="S299" s="2" t="str">
        <f>IF(ROW()-6&lt;=$D$3,ROW()-6,"")</f>
        <v/>
      </c>
      <c r="T299" s="3" t="str">
        <f>IF(S299&lt;=$V$3,$U$3,"")</f>
        <v/>
      </c>
      <c r="U299" s="3" t="str">
        <f>IF(S299=$V$3,SUM(V299:W299),IF(S299&lt;$V$3,0,""))</f>
        <v/>
      </c>
      <c r="V299" s="3" t="str">
        <f>IF(S299=$V$3,$W$5*$W$3*$V$3/12,IF(S299&lt;$V$3,0,""))</f>
        <v/>
      </c>
      <c r="W299" s="3" t="str">
        <f>IF(S299=$V$3,$W$5,IF(S299&lt;$V$3,0,""))</f>
        <v/>
      </c>
    </row>
    <row r="300" spans="1:23">
      <c r="A300" s="2" t="str">
        <f>IF(ROW()-6&lt;=$D$3,ROW()-6,"")</f>
        <v/>
      </c>
      <c r="B300" s="3" t="str">
        <f t="shared" si="33"/>
        <v/>
      </c>
      <c r="C300" s="3" t="str">
        <f t="shared" si="34"/>
        <v/>
      </c>
      <c r="D300" s="3" t="str">
        <f>IF(A300="","",B300*$E$3/12)</f>
        <v/>
      </c>
      <c r="E300" s="3" t="str">
        <f t="shared" si="35"/>
        <v/>
      </c>
      <c r="G300" s="2" t="str">
        <f>IF(ROW()-6&lt;=$D$3,ROW()-6,"")</f>
        <v/>
      </c>
      <c r="H300" s="3" t="str">
        <f t="shared" si="32"/>
        <v/>
      </c>
      <c r="I300" s="3" t="str">
        <f>IF(G300="","",$I$3*(($K$3/12)*(1+$K$3/12)^$J$3)/((1+$K$3/12)^$J$3-1))</f>
        <v/>
      </c>
      <c r="J300" s="3" t="str">
        <f>IF(G300="","",H300*$K$3/12)</f>
        <v/>
      </c>
      <c r="K300" s="3" t="str">
        <f t="shared" si="30"/>
        <v/>
      </c>
      <c r="M300" s="2" t="str">
        <f>IF(ROW()-6&lt;=$D$3,ROW()-6,"")</f>
        <v/>
      </c>
      <c r="N300" s="3" t="str">
        <f>IF(M300&lt;=$P$3,$O$3,"")</f>
        <v/>
      </c>
      <c r="O300" s="3" t="str">
        <f t="shared" si="31"/>
        <v/>
      </c>
      <c r="P300" s="3" t="str">
        <f>IF(M300&lt;&gt;"",$O$3*$Q$3/12,"")</f>
        <v/>
      </c>
      <c r="Q300" s="3" t="str">
        <f t="shared" si="29"/>
        <v/>
      </c>
      <c r="S300" s="2" t="str">
        <f>IF(ROW()-6&lt;=$D$3,ROW()-6,"")</f>
        <v/>
      </c>
      <c r="T300" s="3" t="str">
        <f>IF(S300&lt;=$V$3,$U$3,"")</f>
        <v/>
      </c>
      <c r="U300" s="3" t="str">
        <f>IF(S300=$V$3,SUM(V300:W300),IF(S300&lt;$V$3,0,""))</f>
        <v/>
      </c>
      <c r="V300" s="3" t="str">
        <f>IF(S300=$V$3,$W$5*$W$3*$V$3/12,IF(S300&lt;$V$3,0,""))</f>
        <v/>
      </c>
      <c r="W300" s="3" t="str">
        <f>IF(S300=$V$3,$W$5,IF(S300&lt;$V$3,0,""))</f>
        <v/>
      </c>
    </row>
    <row r="301" spans="1:23">
      <c r="A301" s="2" t="str">
        <f>IF(ROW()-6&lt;=$D$3,ROW()-6,"")</f>
        <v/>
      </c>
      <c r="B301" s="3" t="str">
        <f t="shared" si="33"/>
        <v/>
      </c>
      <c r="C301" s="3" t="str">
        <f t="shared" si="34"/>
        <v/>
      </c>
      <c r="D301" s="3" t="str">
        <f>IF(A301="","",B301*$E$3/12)</f>
        <v/>
      </c>
      <c r="E301" s="3" t="str">
        <f t="shared" si="35"/>
        <v/>
      </c>
      <c r="G301" s="2" t="str">
        <f>IF(ROW()-6&lt;=$D$3,ROW()-6,"")</f>
        <v/>
      </c>
      <c r="H301" s="3" t="str">
        <f t="shared" si="32"/>
        <v/>
      </c>
      <c r="I301" s="3" t="str">
        <f>IF(G301="","",$I$3*(($K$3/12)*(1+$K$3/12)^$J$3)/((1+$K$3/12)^$J$3-1))</f>
        <v/>
      </c>
      <c r="J301" s="3" t="str">
        <f>IF(G301="","",H301*$K$3/12)</f>
        <v/>
      </c>
      <c r="K301" s="3" t="str">
        <f t="shared" si="30"/>
        <v/>
      </c>
      <c r="M301" s="2" t="str">
        <f>IF(ROW()-6&lt;=$D$3,ROW()-6,"")</f>
        <v/>
      </c>
      <c r="N301" s="3" t="str">
        <f>IF(M301&lt;=$P$3,$O$3,"")</f>
        <v/>
      </c>
      <c r="O301" s="3" t="str">
        <f t="shared" si="31"/>
        <v/>
      </c>
      <c r="P301" s="3" t="str">
        <f>IF(M301&lt;&gt;"",$O$3*$Q$3/12,"")</f>
        <v/>
      </c>
      <c r="Q301" s="3" t="str">
        <f t="shared" si="29"/>
        <v/>
      </c>
      <c r="S301" s="2" t="str">
        <f>IF(ROW()-6&lt;=$D$3,ROW()-6,"")</f>
        <v/>
      </c>
      <c r="T301" s="3" t="str">
        <f>IF(S301&lt;=$V$3,$U$3,"")</f>
        <v/>
      </c>
      <c r="U301" s="3" t="str">
        <f>IF(S301=$V$3,SUM(V301:W301),IF(S301&lt;$V$3,0,""))</f>
        <v/>
      </c>
      <c r="V301" s="3" t="str">
        <f>IF(S301=$V$3,$W$5*$W$3*$V$3/12,IF(S301&lt;$V$3,0,""))</f>
        <v/>
      </c>
      <c r="W301" s="3" t="str">
        <f>IF(S301=$V$3,$W$5,IF(S301&lt;$V$3,0,""))</f>
        <v/>
      </c>
    </row>
    <row r="302" spans="1:23">
      <c r="A302" s="2" t="str">
        <f>IF(ROW()-6&lt;=$D$3,ROW()-6,"")</f>
        <v/>
      </c>
      <c r="B302" s="3" t="str">
        <f t="shared" si="33"/>
        <v/>
      </c>
      <c r="C302" s="3" t="str">
        <f t="shared" si="34"/>
        <v/>
      </c>
      <c r="D302" s="3" t="str">
        <f>IF(A302="","",B302*$E$3/12)</f>
        <v/>
      </c>
      <c r="E302" s="3" t="str">
        <f t="shared" si="35"/>
        <v/>
      </c>
      <c r="G302" s="2" t="str">
        <f>IF(ROW()-6&lt;=$D$3,ROW()-6,"")</f>
        <v/>
      </c>
      <c r="H302" s="3" t="str">
        <f t="shared" si="32"/>
        <v/>
      </c>
      <c r="I302" s="3" t="str">
        <f>IF(G302="","",$I$3*(($K$3/12)*(1+$K$3/12)^$J$3)/((1+$K$3/12)^$J$3-1))</f>
        <v/>
      </c>
      <c r="J302" s="3" t="str">
        <f>IF(G302="","",H302*$K$3/12)</f>
        <v/>
      </c>
      <c r="K302" s="3" t="str">
        <f t="shared" si="30"/>
        <v/>
      </c>
      <c r="M302" s="2" t="str">
        <f>IF(ROW()-6&lt;=$D$3,ROW()-6,"")</f>
        <v/>
      </c>
      <c r="N302" s="3" t="str">
        <f>IF(M302&lt;=$P$3,$O$3,"")</f>
        <v/>
      </c>
      <c r="O302" s="3" t="str">
        <f t="shared" si="31"/>
        <v/>
      </c>
      <c r="P302" s="3" t="str">
        <f>IF(M302&lt;&gt;"",$O$3*$Q$3/12,"")</f>
        <v/>
      </c>
      <c r="Q302" s="3" t="str">
        <f t="shared" si="29"/>
        <v/>
      </c>
      <c r="S302" s="2" t="str">
        <f>IF(ROW()-6&lt;=$D$3,ROW()-6,"")</f>
        <v/>
      </c>
      <c r="T302" s="3" t="str">
        <f>IF(S302&lt;=$V$3,$U$3,"")</f>
        <v/>
      </c>
      <c r="U302" s="3" t="str">
        <f>IF(S302=$V$3,SUM(V302:W302),IF(S302&lt;$V$3,0,""))</f>
        <v/>
      </c>
      <c r="V302" s="3" t="str">
        <f>IF(S302=$V$3,$W$5*$W$3*$V$3/12,IF(S302&lt;$V$3,0,""))</f>
        <v/>
      </c>
      <c r="W302" s="3" t="str">
        <f>IF(S302=$V$3,$W$5,IF(S302&lt;$V$3,0,""))</f>
        <v/>
      </c>
    </row>
    <row r="303" spans="1:23">
      <c r="A303" s="2" t="str">
        <f>IF(ROW()-6&lt;=$D$3,ROW()-6,"")</f>
        <v/>
      </c>
      <c r="B303" s="3" t="str">
        <f t="shared" si="33"/>
        <v/>
      </c>
      <c r="C303" s="3" t="str">
        <f t="shared" si="34"/>
        <v/>
      </c>
      <c r="D303" s="3" t="str">
        <f>IF(A303="","",B303*$E$3/12)</f>
        <v/>
      </c>
      <c r="E303" s="3" t="str">
        <f t="shared" si="35"/>
        <v/>
      </c>
      <c r="G303" s="2" t="str">
        <f>IF(ROW()-6&lt;=$D$3,ROW()-6,"")</f>
        <v/>
      </c>
      <c r="H303" s="3" t="str">
        <f t="shared" si="32"/>
        <v/>
      </c>
      <c r="I303" s="3" t="str">
        <f>IF(G303="","",$I$3*(($K$3/12)*(1+$K$3/12)^$J$3)/((1+$K$3/12)^$J$3-1))</f>
        <v/>
      </c>
      <c r="J303" s="3" t="str">
        <f>IF(G303="","",H303*$K$3/12)</f>
        <v/>
      </c>
      <c r="K303" s="3" t="str">
        <f t="shared" si="30"/>
        <v/>
      </c>
      <c r="M303" s="2" t="str">
        <f>IF(ROW()-6&lt;=$D$3,ROW()-6,"")</f>
        <v/>
      </c>
      <c r="N303" s="3" t="str">
        <f>IF(M303&lt;=$P$3,$O$3,"")</f>
        <v/>
      </c>
      <c r="O303" s="3" t="str">
        <f t="shared" si="31"/>
        <v/>
      </c>
      <c r="P303" s="3" t="str">
        <f>IF(M303&lt;&gt;"",$O$3*$Q$3/12,"")</f>
        <v/>
      </c>
      <c r="Q303" s="3" t="str">
        <f t="shared" si="29"/>
        <v/>
      </c>
      <c r="S303" s="2" t="str">
        <f>IF(ROW()-6&lt;=$D$3,ROW()-6,"")</f>
        <v/>
      </c>
      <c r="T303" s="3" t="str">
        <f>IF(S303&lt;=$V$3,$U$3,"")</f>
        <v/>
      </c>
      <c r="U303" s="3" t="str">
        <f>IF(S303=$V$3,SUM(V303:W303),IF(S303&lt;$V$3,0,""))</f>
        <v/>
      </c>
      <c r="V303" s="3" t="str">
        <f>IF(S303=$V$3,$W$5*$W$3*$V$3/12,IF(S303&lt;$V$3,0,""))</f>
        <v/>
      </c>
      <c r="W303" s="3" t="str">
        <f>IF(S303=$V$3,$W$5,IF(S303&lt;$V$3,0,""))</f>
        <v/>
      </c>
    </row>
    <row r="304" spans="1:23">
      <c r="A304" s="2" t="str">
        <f>IF(ROW()-6&lt;=$D$3,ROW()-6,"")</f>
        <v/>
      </c>
      <c r="B304" s="3" t="str">
        <f t="shared" si="33"/>
        <v/>
      </c>
      <c r="C304" s="3" t="str">
        <f t="shared" si="34"/>
        <v/>
      </c>
      <c r="D304" s="3" t="str">
        <f>IF(A304="","",B304*$E$3/12)</f>
        <v/>
      </c>
      <c r="E304" s="3" t="str">
        <f t="shared" si="35"/>
        <v/>
      </c>
      <c r="G304" s="2" t="str">
        <f>IF(ROW()-6&lt;=$D$3,ROW()-6,"")</f>
        <v/>
      </c>
      <c r="H304" s="3" t="str">
        <f t="shared" si="32"/>
        <v/>
      </c>
      <c r="I304" s="3" t="str">
        <f>IF(G304="","",$I$3*(($K$3/12)*(1+$K$3/12)^$J$3)/((1+$K$3/12)^$J$3-1))</f>
        <v/>
      </c>
      <c r="J304" s="3" t="str">
        <f>IF(G304="","",H304*$K$3/12)</f>
        <v/>
      </c>
      <c r="K304" s="3" t="str">
        <f t="shared" si="30"/>
        <v/>
      </c>
      <c r="M304" s="2" t="str">
        <f>IF(ROW()-6&lt;=$D$3,ROW()-6,"")</f>
        <v/>
      </c>
      <c r="N304" s="3" t="str">
        <f>IF(M304&lt;=$P$3,$O$3,"")</f>
        <v/>
      </c>
      <c r="O304" s="3" t="str">
        <f t="shared" si="31"/>
        <v/>
      </c>
      <c r="P304" s="3" t="str">
        <f>IF(M304&lt;&gt;"",$O$3*$Q$3/12,"")</f>
        <v/>
      </c>
      <c r="Q304" s="3" t="str">
        <f t="shared" si="29"/>
        <v/>
      </c>
      <c r="S304" s="2" t="str">
        <f>IF(ROW()-6&lt;=$D$3,ROW()-6,"")</f>
        <v/>
      </c>
      <c r="T304" s="3" t="str">
        <f>IF(S304&lt;=$V$3,$U$3,"")</f>
        <v/>
      </c>
      <c r="U304" s="3" t="str">
        <f>IF(S304=$V$3,SUM(V304:W304),IF(S304&lt;$V$3,0,""))</f>
        <v/>
      </c>
      <c r="V304" s="3" t="str">
        <f>IF(S304=$V$3,$W$5*$W$3*$V$3/12,IF(S304&lt;$V$3,0,""))</f>
        <v/>
      </c>
      <c r="W304" s="3" t="str">
        <f>IF(S304=$V$3,$W$5,IF(S304&lt;$V$3,0,""))</f>
        <v/>
      </c>
    </row>
    <row r="305" spans="1:23">
      <c r="A305" s="2" t="str">
        <f>IF(ROW()-6&lt;=$D$3,ROW()-6,"")</f>
        <v/>
      </c>
      <c r="B305" s="3" t="str">
        <f t="shared" si="33"/>
        <v/>
      </c>
      <c r="C305" s="3" t="str">
        <f t="shared" si="34"/>
        <v/>
      </c>
      <c r="D305" s="3" t="str">
        <f>IF(A305="","",B305*$E$3/12)</f>
        <v/>
      </c>
      <c r="E305" s="3" t="str">
        <f t="shared" si="35"/>
        <v/>
      </c>
      <c r="G305" s="2" t="str">
        <f>IF(ROW()-6&lt;=$D$3,ROW()-6,"")</f>
        <v/>
      </c>
      <c r="H305" s="3" t="str">
        <f t="shared" si="32"/>
        <v/>
      </c>
      <c r="I305" s="3" t="str">
        <f>IF(G305="","",$I$3*(($K$3/12)*(1+$K$3/12)^$J$3)/((1+$K$3/12)^$J$3-1))</f>
        <v/>
      </c>
      <c r="J305" s="3" t="str">
        <f>IF(G305="","",H305*$K$3/12)</f>
        <v/>
      </c>
      <c r="K305" s="3" t="str">
        <f t="shared" si="30"/>
        <v/>
      </c>
      <c r="M305" s="2" t="str">
        <f>IF(ROW()-6&lt;=$D$3,ROW()-6,"")</f>
        <v/>
      </c>
      <c r="N305" s="3" t="str">
        <f>IF(M305&lt;=$P$3,$O$3,"")</f>
        <v/>
      </c>
      <c r="O305" s="3" t="str">
        <f t="shared" si="31"/>
        <v/>
      </c>
      <c r="P305" s="3" t="str">
        <f>IF(M305&lt;&gt;"",$O$3*$Q$3/12,"")</f>
        <v/>
      </c>
      <c r="Q305" s="3" t="str">
        <f t="shared" si="29"/>
        <v/>
      </c>
      <c r="S305" s="2" t="str">
        <f>IF(ROW()-6&lt;=$D$3,ROW()-6,"")</f>
        <v/>
      </c>
      <c r="T305" s="3" t="str">
        <f>IF(S305&lt;=$V$3,$U$3,"")</f>
        <v/>
      </c>
      <c r="U305" s="3" t="str">
        <f>IF(S305=$V$3,SUM(V305:W305),IF(S305&lt;$V$3,0,""))</f>
        <v/>
      </c>
      <c r="V305" s="3" t="str">
        <f>IF(S305=$V$3,$W$5*$W$3*$V$3/12,IF(S305&lt;$V$3,0,""))</f>
        <v/>
      </c>
      <c r="W305" s="3" t="str">
        <f>IF(S305=$V$3,$W$5,IF(S305&lt;$V$3,0,""))</f>
        <v/>
      </c>
    </row>
    <row r="306" spans="1:23">
      <c r="A306" s="2" t="str">
        <f>IF(ROW()-6&lt;=$D$3,ROW()-6,"")</f>
        <v/>
      </c>
      <c r="B306" s="3" t="str">
        <f t="shared" si="33"/>
        <v/>
      </c>
      <c r="C306" s="3" t="str">
        <f t="shared" si="34"/>
        <v/>
      </c>
      <c r="D306" s="3" t="str">
        <f>IF(A306="","",B306*$E$3/12)</f>
        <v/>
      </c>
      <c r="E306" s="3" t="str">
        <f t="shared" si="35"/>
        <v/>
      </c>
      <c r="G306" s="2" t="str">
        <f>IF(ROW()-6&lt;=$D$3,ROW()-6,"")</f>
        <v/>
      </c>
      <c r="H306" s="3" t="str">
        <f t="shared" si="32"/>
        <v/>
      </c>
      <c r="I306" s="3" t="str">
        <f>IF(G306="","",$I$3*(($K$3/12)*(1+$K$3/12)^$J$3)/((1+$K$3/12)^$J$3-1))</f>
        <v/>
      </c>
      <c r="J306" s="3" t="str">
        <f>IF(G306="","",H306*$K$3/12)</f>
        <v/>
      </c>
      <c r="K306" s="3" t="str">
        <f t="shared" si="30"/>
        <v/>
      </c>
      <c r="M306" s="2" t="str">
        <f>IF(ROW()-6&lt;=$D$3,ROW()-6,"")</f>
        <v/>
      </c>
      <c r="N306" s="3" t="str">
        <f>IF(M306&lt;=$P$3,$O$3,"")</f>
        <v/>
      </c>
      <c r="O306" s="3" t="str">
        <f t="shared" si="31"/>
        <v/>
      </c>
      <c r="P306" s="3" t="str">
        <f>IF(M306&lt;&gt;"",$O$3*$Q$3/12,"")</f>
        <v/>
      </c>
      <c r="Q306" s="3" t="str">
        <f t="shared" si="29"/>
        <v/>
      </c>
      <c r="S306" s="2" t="str">
        <f>IF(ROW()-6&lt;=$D$3,ROW()-6,"")</f>
        <v/>
      </c>
      <c r="T306" s="3" t="str">
        <f>IF(S306&lt;=$V$3,$U$3,"")</f>
        <v/>
      </c>
      <c r="U306" s="3" t="str">
        <f>IF(S306=$V$3,SUM(V306:W306),IF(S306&lt;$V$3,0,""))</f>
        <v/>
      </c>
      <c r="V306" s="3" t="str">
        <f>IF(S306=$V$3,$W$5*$W$3*$V$3/12,IF(S306&lt;$V$3,0,""))</f>
        <v/>
      </c>
      <c r="W306" s="3" t="str">
        <f>IF(S306=$V$3,$W$5,IF(S306&lt;$V$3,0,""))</f>
        <v/>
      </c>
    </row>
    <row r="307" spans="1:23">
      <c r="A307" s="2" t="str">
        <f>IF(ROW()-6&lt;=$D$3,ROW()-6,"")</f>
        <v/>
      </c>
      <c r="B307" s="3" t="str">
        <f t="shared" si="33"/>
        <v/>
      </c>
      <c r="C307" s="3" t="str">
        <f t="shared" si="34"/>
        <v/>
      </c>
      <c r="D307" s="3" t="str">
        <f>IF(A307="","",B307*$E$3/12)</f>
        <v/>
      </c>
      <c r="E307" s="3" t="str">
        <f t="shared" si="35"/>
        <v/>
      </c>
      <c r="G307" s="2" t="str">
        <f>IF(ROW()-6&lt;=$D$3,ROW()-6,"")</f>
        <v/>
      </c>
      <c r="H307" s="3" t="str">
        <f t="shared" si="32"/>
        <v/>
      </c>
      <c r="I307" s="3" t="str">
        <f>IF(G307="","",$I$3*(($K$3/12)*(1+$K$3/12)^$J$3)/((1+$K$3/12)^$J$3-1))</f>
        <v/>
      </c>
      <c r="J307" s="3" t="str">
        <f>IF(G307="","",H307*$K$3/12)</f>
        <v/>
      </c>
      <c r="K307" s="3" t="str">
        <f t="shared" si="30"/>
        <v/>
      </c>
      <c r="M307" s="2" t="str">
        <f>IF(ROW()-6&lt;=$D$3,ROW()-6,"")</f>
        <v/>
      </c>
      <c r="N307" s="3" t="str">
        <f>IF(M307&lt;=$P$3,$O$3,"")</f>
        <v/>
      </c>
      <c r="O307" s="3" t="str">
        <f t="shared" si="31"/>
        <v/>
      </c>
      <c r="P307" s="3" t="str">
        <f>IF(M307&lt;&gt;"",$O$3*$Q$3/12,"")</f>
        <v/>
      </c>
      <c r="Q307" s="3" t="str">
        <f t="shared" si="29"/>
        <v/>
      </c>
      <c r="S307" s="2" t="str">
        <f>IF(ROW()-6&lt;=$D$3,ROW()-6,"")</f>
        <v/>
      </c>
      <c r="T307" s="3" t="str">
        <f>IF(S307&lt;=$V$3,$U$3,"")</f>
        <v/>
      </c>
      <c r="U307" s="3" t="str">
        <f>IF(S307=$V$3,SUM(V307:W307),IF(S307&lt;$V$3,0,""))</f>
        <v/>
      </c>
      <c r="V307" s="3" t="str">
        <f>IF(S307=$V$3,$W$5*$W$3*$V$3/12,IF(S307&lt;$V$3,0,""))</f>
        <v/>
      </c>
      <c r="W307" s="3" t="str">
        <f>IF(S307=$V$3,$W$5,IF(S307&lt;$V$3,0,""))</f>
        <v/>
      </c>
    </row>
    <row r="308" spans="1:23">
      <c r="A308" s="2" t="str">
        <f>IF(ROW()-6&lt;=$D$3,ROW()-6,"")</f>
        <v/>
      </c>
      <c r="B308" s="3" t="str">
        <f t="shared" si="33"/>
        <v/>
      </c>
      <c r="C308" s="3" t="str">
        <f t="shared" si="34"/>
        <v/>
      </c>
      <c r="D308" s="3" t="str">
        <f>IF(A308="","",B308*$E$3/12)</f>
        <v/>
      </c>
      <c r="E308" s="3" t="str">
        <f t="shared" si="35"/>
        <v/>
      </c>
      <c r="G308" s="2" t="str">
        <f>IF(ROW()-6&lt;=$D$3,ROW()-6,"")</f>
        <v/>
      </c>
      <c r="H308" s="3" t="str">
        <f t="shared" si="32"/>
        <v/>
      </c>
      <c r="I308" s="3" t="str">
        <f>IF(G308="","",$I$3*(($K$3/12)*(1+$K$3/12)^$J$3)/((1+$K$3/12)^$J$3-1))</f>
        <v/>
      </c>
      <c r="J308" s="3" t="str">
        <f>IF(G308="","",H308*$K$3/12)</f>
        <v/>
      </c>
      <c r="K308" s="3" t="str">
        <f t="shared" si="30"/>
        <v/>
      </c>
      <c r="M308" s="2" t="str">
        <f>IF(ROW()-6&lt;=$D$3,ROW()-6,"")</f>
        <v/>
      </c>
      <c r="N308" s="3" t="str">
        <f>IF(M308&lt;=$P$3,$O$3,"")</f>
        <v/>
      </c>
      <c r="O308" s="3" t="str">
        <f t="shared" si="31"/>
        <v/>
      </c>
      <c r="P308" s="3" t="str">
        <f>IF(M308&lt;&gt;"",$O$3*$Q$3/12,"")</f>
        <v/>
      </c>
      <c r="Q308" s="3" t="str">
        <f t="shared" si="29"/>
        <v/>
      </c>
      <c r="S308" s="2" t="str">
        <f>IF(ROW()-6&lt;=$D$3,ROW()-6,"")</f>
        <v/>
      </c>
      <c r="T308" s="3" t="str">
        <f>IF(S308&lt;=$V$3,$U$3,"")</f>
        <v/>
      </c>
      <c r="U308" s="3" t="str">
        <f>IF(S308=$V$3,SUM(V308:W308),IF(S308&lt;$V$3,0,""))</f>
        <v/>
      </c>
      <c r="V308" s="3" t="str">
        <f>IF(S308=$V$3,$W$5*$W$3*$V$3/12,IF(S308&lt;$V$3,0,""))</f>
        <v/>
      </c>
      <c r="W308" s="3" t="str">
        <f>IF(S308=$V$3,$W$5,IF(S308&lt;$V$3,0,""))</f>
        <v/>
      </c>
    </row>
    <row r="309" spans="1:23">
      <c r="A309" s="2" t="str">
        <f>IF(ROW()-6&lt;=$D$3,ROW()-6,"")</f>
        <v/>
      </c>
      <c r="B309" s="3" t="str">
        <f t="shared" si="33"/>
        <v/>
      </c>
      <c r="C309" s="3" t="str">
        <f t="shared" si="34"/>
        <v/>
      </c>
      <c r="D309" s="3" t="str">
        <f>IF(A309="","",B309*$E$3/12)</f>
        <v/>
      </c>
      <c r="E309" s="3" t="str">
        <f t="shared" si="35"/>
        <v/>
      </c>
      <c r="G309" s="2" t="str">
        <f>IF(ROW()-6&lt;=$D$3,ROW()-6,"")</f>
        <v/>
      </c>
      <c r="H309" s="3" t="str">
        <f t="shared" si="32"/>
        <v/>
      </c>
      <c r="I309" s="3" t="str">
        <f>IF(G309="","",$I$3*(($K$3/12)*(1+$K$3/12)^$J$3)/((1+$K$3/12)^$J$3-1))</f>
        <v/>
      </c>
      <c r="J309" s="3" t="str">
        <f>IF(G309="","",H309*$K$3/12)</f>
        <v/>
      </c>
      <c r="K309" s="3" t="str">
        <f t="shared" si="30"/>
        <v/>
      </c>
      <c r="M309" s="2" t="str">
        <f>IF(ROW()-6&lt;=$D$3,ROW()-6,"")</f>
        <v/>
      </c>
      <c r="N309" s="3" t="str">
        <f>IF(M309&lt;=$P$3,$O$3,"")</f>
        <v/>
      </c>
      <c r="O309" s="3" t="str">
        <f t="shared" si="31"/>
        <v/>
      </c>
      <c r="P309" s="3" t="str">
        <f>IF(M309&lt;&gt;"",$O$3*$Q$3/12,"")</f>
        <v/>
      </c>
      <c r="Q309" s="3" t="str">
        <f t="shared" si="29"/>
        <v/>
      </c>
      <c r="S309" s="2" t="str">
        <f>IF(ROW()-6&lt;=$D$3,ROW()-6,"")</f>
        <v/>
      </c>
      <c r="T309" s="3" t="str">
        <f>IF(S309&lt;=$V$3,$U$3,"")</f>
        <v/>
      </c>
      <c r="U309" s="3" t="str">
        <f>IF(S309=$V$3,SUM(V309:W309),IF(S309&lt;$V$3,0,""))</f>
        <v/>
      </c>
      <c r="V309" s="3" t="str">
        <f>IF(S309=$V$3,$W$5*$W$3*$V$3/12,IF(S309&lt;$V$3,0,""))</f>
        <v/>
      </c>
      <c r="W309" s="3" t="str">
        <f>IF(S309=$V$3,$W$5,IF(S309&lt;$V$3,0,""))</f>
        <v/>
      </c>
    </row>
    <row r="310" spans="1:23">
      <c r="A310" s="2" t="str">
        <f>IF(ROW()-6&lt;=$D$3,ROW()-6,"")</f>
        <v/>
      </c>
      <c r="B310" s="3" t="str">
        <f t="shared" si="33"/>
        <v/>
      </c>
      <c r="C310" s="3" t="str">
        <f t="shared" si="34"/>
        <v/>
      </c>
      <c r="D310" s="3" t="str">
        <f>IF(A310="","",B310*$E$3/12)</f>
        <v/>
      </c>
      <c r="E310" s="3" t="str">
        <f t="shared" si="35"/>
        <v/>
      </c>
      <c r="G310" s="2" t="str">
        <f>IF(ROW()-6&lt;=$D$3,ROW()-6,"")</f>
        <v/>
      </c>
      <c r="H310" s="3" t="str">
        <f t="shared" si="32"/>
        <v/>
      </c>
      <c r="I310" s="3" t="str">
        <f>IF(G310="","",$I$3*(($K$3/12)*(1+$K$3/12)^$J$3)/((1+$K$3/12)^$J$3-1))</f>
        <v/>
      </c>
      <c r="J310" s="3" t="str">
        <f>IF(G310="","",H310*$K$3/12)</f>
        <v/>
      </c>
      <c r="K310" s="3" t="str">
        <f t="shared" si="30"/>
        <v/>
      </c>
      <c r="M310" s="2" t="str">
        <f>IF(ROW()-6&lt;=$D$3,ROW()-6,"")</f>
        <v/>
      </c>
      <c r="N310" s="3" t="str">
        <f>IF(M310&lt;=$P$3,$O$3,"")</f>
        <v/>
      </c>
      <c r="O310" s="3" t="str">
        <f t="shared" si="31"/>
        <v/>
      </c>
      <c r="P310" s="3" t="str">
        <f>IF(M310&lt;&gt;"",$O$3*$Q$3/12,"")</f>
        <v/>
      </c>
      <c r="Q310" s="3" t="str">
        <f t="shared" si="29"/>
        <v/>
      </c>
      <c r="S310" s="2" t="str">
        <f>IF(ROW()-6&lt;=$D$3,ROW()-6,"")</f>
        <v/>
      </c>
      <c r="T310" s="3" t="str">
        <f>IF(S310&lt;=$V$3,$U$3,"")</f>
        <v/>
      </c>
      <c r="U310" s="3" t="str">
        <f>IF(S310=$V$3,SUM(V310:W310),IF(S310&lt;$V$3,0,""))</f>
        <v/>
      </c>
      <c r="V310" s="3" t="str">
        <f>IF(S310=$V$3,$W$5*$W$3*$V$3/12,IF(S310&lt;$V$3,0,""))</f>
        <v/>
      </c>
      <c r="W310" s="3" t="str">
        <f>IF(S310=$V$3,$W$5,IF(S310&lt;$V$3,0,""))</f>
        <v/>
      </c>
    </row>
    <row r="311" spans="1:23">
      <c r="A311" s="2" t="str">
        <f>IF(ROW()-6&lt;=$D$3,ROW()-6,"")</f>
        <v/>
      </c>
      <c r="B311" s="3" t="str">
        <f t="shared" si="33"/>
        <v/>
      </c>
      <c r="C311" s="3" t="str">
        <f t="shared" si="34"/>
        <v/>
      </c>
      <c r="D311" s="3" t="str">
        <f>IF(A311="","",B311*$E$3/12)</f>
        <v/>
      </c>
      <c r="E311" s="3" t="str">
        <f t="shared" si="35"/>
        <v/>
      </c>
      <c r="G311" s="2" t="str">
        <f>IF(ROW()-6&lt;=$D$3,ROW()-6,"")</f>
        <v/>
      </c>
      <c r="H311" s="3" t="str">
        <f t="shared" si="32"/>
        <v/>
      </c>
      <c r="I311" s="3" t="str">
        <f>IF(G311="","",$I$3*(($K$3/12)*(1+$K$3/12)^$J$3)/((1+$K$3/12)^$J$3-1))</f>
        <v/>
      </c>
      <c r="J311" s="3" t="str">
        <f>IF(G311="","",H311*$K$3/12)</f>
        <v/>
      </c>
      <c r="K311" s="3" t="str">
        <f t="shared" si="30"/>
        <v/>
      </c>
      <c r="M311" s="2" t="str">
        <f>IF(ROW()-6&lt;=$D$3,ROW()-6,"")</f>
        <v/>
      </c>
      <c r="N311" s="3" t="str">
        <f>IF(M311&lt;=$P$3,$O$3,"")</f>
        <v/>
      </c>
      <c r="O311" s="3" t="str">
        <f t="shared" si="31"/>
        <v/>
      </c>
      <c r="P311" s="3" t="str">
        <f>IF(M311&lt;&gt;"",$O$3*$Q$3/12,"")</f>
        <v/>
      </c>
      <c r="Q311" s="3" t="str">
        <f t="shared" si="29"/>
        <v/>
      </c>
      <c r="S311" s="2" t="str">
        <f>IF(ROW()-6&lt;=$D$3,ROW()-6,"")</f>
        <v/>
      </c>
      <c r="T311" s="3" t="str">
        <f>IF(S311&lt;=$V$3,$U$3,"")</f>
        <v/>
      </c>
      <c r="U311" s="3" t="str">
        <f>IF(S311=$V$3,SUM(V311:W311),IF(S311&lt;$V$3,0,""))</f>
        <v/>
      </c>
      <c r="V311" s="3" t="str">
        <f>IF(S311=$V$3,$W$5*$W$3*$V$3/12,IF(S311&lt;$V$3,0,""))</f>
        <v/>
      </c>
      <c r="W311" s="3" t="str">
        <f>IF(S311=$V$3,$W$5,IF(S311&lt;$V$3,0,""))</f>
        <v/>
      </c>
    </row>
    <row r="312" spans="1:23">
      <c r="A312" s="2" t="str">
        <f>IF(ROW()-6&lt;=$D$3,ROW()-6,"")</f>
        <v/>
      </c>
      <c r="B312" s="3" t="str">
        <f t="shared" ref="B312:B343" si="36">IF(A312&lt;&gt;"",B311-E311,"")</f>
        <v/>
      </c>
      <c r="C312" s="3" t="str">
        <f t="shared" ref="C312:C343" si="37">IF(B312="","",SUM(D312:E312))</f>
        <v/>
      </c>
      <c r="D312" s="3" t="str">
        <f>IF(A312="","",B312*$E$3/12)</f>
        <v/>
      </c>
      <c r="E312" s="3" t="str">
        <f t="shared" ref="E312:E343" si="38">IF(A312="","",$C$3/$D$3)</f>
        <v/>
      </c>
      <c r="G312" s="2" t="str">
        <f>IF(ROW()-6&lt;=$D$3,ROW()-6,"")</f>
        <v/>
      </c>
      <c r="H312" s="3" t="str">
        <f t="shared" si="32"/>
        <v/>
      </c>
      <c r="I312" s="3" t="str">
        <f>IF(G312="","",$I$3*(($K$3/12)*(1+$K$3/12)^$J$3)/((1+$K$3/12)^$J$3-1))</f>
        <v/>
      </c>
      <c r="J312" s="3" t="str">
        <f>IF(G312="","",H312*$K$3/12)</f>
        <v/>
      </c>
      <c r="K312" s="3" t="str">
        <f t="shared" si="30"/>
        <v/>
      </c>
      <c r="M312" s="2" t="str">
        <f>IF(ROW()-6&lt;=$D$3,ROW()-6,"")</f>
        <v/>
      </c>
      <c r="N312" s="3" t="str">
        <f>IF(M312&lt;=$P$3,$O$3,"")</f>
        <v/>
      </c>
      <c r="O312" s="3" t="str">
        <f t="shared" si="31"/>
        <v/>
      </c>
      <c r="P312" s="3" t="str">
        <f>IF(M312&lt;&gt;"",$O$3*$Q$3/12,"")</f>
        <v/>
      </c>
      <c r="Q312" s="3" t="str">
        <f t="shared" si="29"/>
        <v/>
      </c>
      <c r="S312" s="2" t="str">
        <f>IF(ROW()-6&lt;=$D$3,ROW()-6,"")</f>
        <v/>
      </c>
      <c r="T312" s="3" t="str">
        <f>IF(S312&lt;=$V$3,$U$3,"")</f>
        <v/>
      </c>
      <c r="U312" s="3" t="str">
        <f>IF(S312=$V$3,SUM(V312:W312),IF(S312&lt;$V$3,0,""))</f>
        <v/>
      </c>
      <c r="V312" s="3" t="str">
        <f>IF(S312=$V$3,$W$5*$W$3*$V$3/12,IF(S312&lt;$V$3,0,""))</f>
        <v/>
      </c>
      <c r="W312" s="3" t="str">
        <f>IF(S312=$V$3,$W$5,IF(S312&lt;$V$3,0,""))</f>
        <v/>
      </c>
    </row>
    <row r="313" spans="1:23">
      <c r="A313" s="2" t="str">
        <f>IF(ROW()-6&lt;=$D$3,ROW()-6,"")</f>
        <v/>
      </c>
      <c r="B313" s="3" t="str">
        <f t="shared" si="36"/>
        <v/>
      </c>
      <c r="C313" s="3" t="str">
        <f t="shared" si="37"/>
        <v/>
      </c>
      <c r="D313" s="3" t="str">
        <f>IF(A313="","",B313*$E$3/12)</f>
        <v/>
      </c>
      <c r="E313" s="3" t="str">
        <f t="shared" si="38"/>
        <v/>
      </c>
      <c r="G313" s="2" t="str">
        <f>IF(ROW()-6&lt;=$D$3,ROW()-6,"")</f>
        <v/>
      </c>
      <c r="H313" s="3" t="str">
        <f t="shared" si="32"/>
        <v/>
      </c>
      <c r="I313" s="3" t="str">
        <f>IF(G313="","",$I$3*(($K$3/12)*(1+$K$3/12)^$J$3)/((1+$K$3/12)^$J$3-1))</f>
        <v/>
      </c>
      <c r="J313" s="3" t="str">
        <f>IF(G313="","",H313*$K$3/12)</f>
        <v/>
      </c>
      <c r="K313" s="3" t="str">
        <f t="shared" si="30"/>
        <v/>
      </c>
      <c r="M313" s="2" t="str">
        <f>IF(ROW()-6&lt;=$D$3,ROW()-6,"")</f>
        <v/>
      </c>
      <c r="N313" s="3" t="str">
        <f>IF(M313&lt;=$P$3,$O$3,"")</f>
        <v/>
      </c>
      <c r="O313" s="3" t="str">
        <f t="shared" si="31"/>
        <v/>
      </c>
      <c r="P313" s="3" t="str">
        <f>IF(M313&lt;&gt;"",$O$3*$Q$3/12,"")</f>
        <v/>
      </c>
      <c r="Q313" s="3" t="str">
        <f t="shared" si="29"/>
        <v/>
      </c>
      <c r="S313" s="2" t="str">
        <f>IF(ROW()-6&lt;=$D$3,ROW()-6,"")</f>
        <v/>
      </c>
      <c r="T313" s="3" t="str">
        <f>IF(S313&lt;=$V$3,$U$3,"")</f>
        <v/>
      </c>
      <c r="U313" s="3" t="str">
        <f>IF(S313=$V$3,SUM(V313:W313),IF(S313&lt;$V$3,0,""))</f>
        <v/>
      </c>
      <c r="V313" s="3" t="str">
        <f>IF(S313=$V$3,$W$5*$W$3*$V$3/12,IF(S313&lt;$V$3,0,""))</f>
        <v/>
      </c>
      <c r="W313" s="3" t="str">
        <f>IF(S313=$V$3,$W$5,IF(S313&lt;$V$3,0,""))</f>
        <v/>
      </c>
    </row>
    <row r="314" spans="1:23">
      <c r="A314" s="2" t="str">
        <f>IF(ROW()-6&lt;=$D$3,ROW()-6,"")</f>
        <v/>
      </c>
      <c r="B314" s="3" t="str">
        <f t="shared" si="36"/>
        <v/>
      </c>
      <c r="C314" s="3" t="str">
        <f t="shared" si="37"/>
        <v/>
      </c>
      <c r="D314" s="3" t="str">
        <f>IF(A314="","",B314*$E$3/12)</f>
        <v/>
      </c>
      <c r="E314" s="3" t="str">
        <f t="shared" si="38"/>
        <v/>
      </c>
      <c r="G314" s="2" t="str">
        <f>IF(ROW()-6&lt;=$D$3,ROW()-6,"")</f>
        <v/>
      </c>
      <c r="H314" s="3" t="str">
        <f t="shared" si="32"/>
        <v/>
      </c>
      <c r="I314" s="3" t="str">
        <f>IF(G314="","",$I$3*(($K$3/12)*(1+$K$3/12)^$J$3)/((1+$K$3/12)^$J$3-1))</f>
        <v/>
      </c>
      <c r="J314" s="3" t="str">
        <f>IF(G314="","",H314*$K$3/12)</f>
        <v/>
      </c>
      <c r="K314" s="3" t="str">
        <f t="shared" si="30"/>
        <v/>
      </c>
      <c r="M314" s="2" t="str">
        <f>IF(ROW()-6&lt;=$D$3,ROW()-6,"")</f>
        <v/>
      </c>
      <c r="N314" s="3" t="str">
        <f>IF(M314&lt;=$P$3,$O$3,"")</f>
        <v/>
      </c>
      <c r="O314" s="3" t="str">
        <f t="shared" si="31"/>
        <v/>
      </c>
      <c r="P314" s="3" t="str">
        <f>IF(M314&lt;&gt;"",$O$3*$Q$3/12,"")</f>
        <v/>
      </c>
      <c r="Q314" s="3" t="str">
        <f t="shared" si="29"/>
        <v/>
      </c>
      <c r="S314" s="2" t="str">
        <f>IF(ROW()-6&lt;=$D$3,ROW()-6,"")</f>
        <v/>
      </c>
      <c r="T314" s="3" t="str">
        <f>IF(S314&lt;=$V$3,$U$3,"")</f>
        <v/>
      </c>
      <c r="U314" s="3" t="str">
        <f>IF(S314=$V$3,SUM(V314:W314),IF(S314&lt;$V$3,0,""))</f>
        <v/>
      </c>
      <c r="V314" s="3" t="str">
        <f>IF(S314=$V$3,$W$5*$W$3*$V$3/12,IF(S314&lt;$V$3,0,""))</f>
        <v/>
      </c>
      <c r="W314" s="3" t="str">
        <f>IF(S314=$V$3,$W$5,IF(S314&lt;$V$3,0,""))</f>
        <v/>
      </c>
    </row>
    <row r="315" spans="1:23">
      <c r="A315" s="2" t="str">
        <f>IF(ROW()-6&lt;=$D$3,ROW()-6,"")</f>
        <v/>
      </c>
      <c r="B315" s="3" t="str">
        <f t="shared" si="36"/>
        <v/>
      </c>
      <c r="C315" s="3" t="str">
        <f t="shared" si="37"/>
        <v/>
      </c>
      <c r="D315" s="3" t="str">
        <f>IF(A315="","",B315*$E$3/12)</f>
        <v/>
      </c>
      <c r="E315" s="3" t="str">
        <f t="shared" si="38"/>
        <v/>
      </c>
      <c r="G315" s="2" t="str">
        <f>IF(ROW()-6&lt;=$D$3,ROW()-6,"")</f>
        <v/>
      </c>
      <c r="H315" s="3" t="str">
        <f t="shared" si="32"/>
        <v/>
      </c>
      <c r="I315" s="3" t="str">
        <f>IF(G315="","",$I$3*(($K$3/12)*(1+$K$3/12)^$J$3)/((1+$K$3/12)^$J$3-1))</f>
        <v/>
      </c>
      <c r="J315" s="3" t="str">
        <f>IF(G315="","",H315*$K$3/12)</f>
        <v/>
      </c>
      <c r="K315" s="3" t="str">
        <f t="shared" si="30"/>
        <v/>
      </c>
      <c r="M315" s="2" t="str">
        <f>IF(ROW()-6&lt;=$D$3,ROW()-6,"")</f>
        <v/>
      </c>
      <c r="N315" s="3" t="str">
        <f>IF(M315&lt;=$P$3,$O$3,"")</f>
        <v/>
      </c>
      <c r="O315" s="3" t="str">
        <f t="shared" si="31"/>
        <v/>
      </c>
      <c r="P315" s="3" t="str">
        <f>IF(M315&lt;&gt;"",$O$3*$Q$3/12,"")</f>
        <v/>
      </c>
      <c r="Q315" s="3" t="str">
        <f t="shared" si="29"/>
        <v/>
      </c>
      <c r="S315" s="2" t="str">
        <f>IF(ROW()-6&lt;=$D$3,ROW()-6,"")</f>
        <v/>
      </c>
      <c r="T315" s="3" t="str">
        <f>IF(S315&lt;=$V$3,$U$3,"")</f>
        <v/>
      </c>
      <c r="U315" s="3" t="str">
        <f>IF(S315=$V$3,SUM(V315:W315),IF(S315&lt;$V$3,0,""))</f>
        <v/>
      </c>
      <c r="V315" s="3" t="str">
        <f>IF(S315=$V$3,$W$5*$W$3*$V$3/12,IF(S315&lt;$V$3,0,""))</f>
        <v/>
      </c>
      <c r="W315" s="3" t="str">
        <f>IF(S315=$V$3,$W$5,IF(S315&lt;$V$3,0,""))</f>
        <v/>
      </c>
    </row>
    <row r="316" spans="1:23">
      <c r="A316" s="2" t="str">
        <f>IF(ROW()-6&lt;=$D$3,ROW()-6,"")</f>
        <v/>
      </c>
      <c r="B316" s="3" t="str">
        <f t="shared" si="36"/>
        <v/>
      </c>
      <c r="C316" s="3" t="str">
        <f t="shared" si="37"/>
        <v/>
      </c>
      <c r="D316" s="3" t="str">
        <f>IF(A316="","",B316*$E$3/12)</f>
        <v/>
      </c>
      <c r="E316" s="3" t="str">
        <f t="shared" si="38"/>
        <v/>
      </c>
      <c r="G316" s="2" t="str">
        <f>IF(ROW()-6&lt;=$D$3,ROW()-6,"")</f>
        <v/>
      </c>
      <c r="H316" s="3" t="str">
        <f t="shared" si="32"/>
        <v/>
      </c>
      <c r="I316" s="3" t="str">
        <f>IF(G316="","",$I$3*(($K$3/12)*(1+$K$3/12)^$J$3)/((1+$K$3/12)^$J$3-1))</f>
        <v/>
      </c>
      <c r="J316" s="3" t="str">
        <f>IF(G316="","",H316*$K$3/12)</f>
        <v/>
      </c>
      <c r="K316" s="3" t="str">
        <f t="shared" si="30"/>
        <v/>
      </c>
      <c r="M316" s="2" t="str">
        <f>IF(ROW()-6&lt;=$D$3,ROW()-6,"")</f>
        <v/>
      </c>
      <c r="N316" s="3" t="str">
        <f>IF(M316&lt;=$P$3,$O$3,"")</f>
        <v/>
      </c>
      <c r="O316" s="3" t="str">
        <f t="shared" si="31"/>
        <v/>
      </c>
      <c r="P316" s="3" t="str">
        <f>IF(M316&lt;&gt;"",$O$3*$Q$3/12,"")</f>
        <v/>
      </c>
      <c r="Q316" s="3" t="str">
        <f t="shared" si="29"/>
        <v/>
      </c>
      <c r="S316" s="2" t="str">
        <f>IF(ROW()-6&lt;=$D$3,ROW()-6,"")</f>
        <v/>
      </c>
      <c r="T316" s="3" t="str">
        <f>IF(S316&lt;=$V$3,$U$3,"")</f>
        <v/>
      </c>
      <c r="U316" s="3" t="str">
        <f>IF(S316=$V$3,SUM(V316:W316),IF(S316&lt;$V$3,0,""))</f>
        <v/>
      </c>
      <c r="V316" s="3" t="str">
        <f>IF(S316=$V$3,$W$5*$W$3*$V$3/12,IF(S316&lt;$V$3,0,""))</f>
        <v/>
      </c>
      <c r="W316" s="3" t="str">
        <f>IF(S316=$V$3,$W$5,IF(S316&lt;$V$3,0,""))</f>
        <v/>
      </c>
    </row>
    <row r="317" spans="1:23">
      <c r="A317" s="2" t="str">
        <f>IF(ROW()-6&lt;=$D$3,ROW()-6,"")</f>
        <v/>
      </c>
      <c r="B317" s="3" t="str">
        <f t="shared" si="36"/>
        <v/>
      </c>
      <c r="C317" s="3" t="str">
        <f t="shared" si="37"/>
        <v/>
      </c>
      <c r="D317" s="3" t="str">
        <f>IF(A317="","",B317*$E$3/12)</f>
        <v/>
      </c>
      <c r="E317" s="3" t="str">
        <f t="shared" si="38"/>
        <v/>
      </c>
      <c r="G317" s="2" t="str">
        <f>IF(ROW()-6&lt;=$D$3,ROW()-6,"")</f>
        <v/>
      </c>
      <c r="H317" s="3" t="str">
        <f t="shared" si="32"/>
        <v/>
      </c>
      <c r="I317" s="3" t="str">
        <f>IF(G317="","",$I$3*(($K$3/12)*(1+$K$3/12)^$J$3)/((1+$K$3/12)^$J$3-1))</f>
        <v/>
      </c>
      <c r="J317" s="3" t="str">
        <f>IF(G317="","",H317*$K$3/12)</f>
        <v/>
      </c>
      <c r="K317" s="3" t="str">
        <f t="shared" si="30"/>
        <v/>
      </c>
      <c r="M317" s="2" t="str">
        <f>IF(ROW()-6&lt;=$D$3,ROW()-6,"")</f>
        <v/>
      </c>
      <c r="N317" s="3" t="str">
        <f>IF(M317&lt;=$P$3,$O$3,"")</f>
        <v/>
      </c>
      <c r="O317" s="3" t="str">
        <f t="shared" si="31"/>
        <v/>
      </c>
      <c r="P317" s="3" t="str">
        <f>IF(M317&lt;&gt;"",$O$3*$Q$3/12,"")</f>
        <v/>
      </c>
      <c r="Q317" s="3" t="str">
        <f t="shared" si="29"/>
        <v/>
      </c>
      <c r="S317" s="2" t="str">
        <f>IF(ROW()-6&lt;=$D$3,ROW()-6,"")</f>
        <v/>
      </c>
      <c r="T317" s="3" t="str">
        <f>IF(S317&lt;=$V$3,$U$3,"")</f>
        <v/>
      </c>
      <c r="U317" s="3" t="str">
        <f>IF(S317=$V$3,SUM(V317:W317),IF(S317&lt;$V$3,0,""))</f>
        <v/>
      </c>
      <c r="V317" s="3" t="str">
        <f>IF(S317=$V$3,$W$5*$W$3*$V$3/12,IF(S317&lt;$V$3,0,""))</f>
        <v/>
      </c>
      <c r="W317" s="3" t="str">
        <f>IF(S317=$V$3,$W$5,IF(S317&lt;$V$3,0,""))</f>
        <v/>
      </c>
    </row>
    <row r="318" spans="1:23">
      <c r="A318" s="2" t="str">
        <f>IF(ROW()-6&lt;=$D$3,ROW()-6,"")</f>
        <v/>
      </c>
      <c r="B318" s="3" t="str">
        <f t="shared" si="36"/>
        <v/>
      </c>
      <c r="C318" s="3" t="str">
        <f t="shared" si="37"/>
        <v/>
      </c>
      <c r="D318" s="3" t="str">
        <f>IF(A318="","",B318*$E$3/12)</f>
        <v/>
      </c>
      <c r="E318" s="3" t="str">
        <f t="shared" si="38"/>
        <v/>
      </c>
      <c r="G318" s="2" t="str">
        <f>IF(ROW()-6&lt;=$D$3,ROW()-6,"")</f>
        <v/>
      </c>
      <c r="H318" s="3" t="str">
        <f t="shared" si="32"/>
        <v/>
      </c>
      <c r="I318" s="3" t="str">
        <f>IF(G318="","",$I$3*(($K$3/12)*(1+$K$3/12)^$J$3)/((1+$K$3/12)^$J$3-1))</f>
        <v/>
      </c>
      <c r="J318" s="3" t="str">
        <f>IF(G318="","",H318*$K$3/12)</f>
        <v/>
      </c>
      <c r="K318" s="3" t="str">
        <f t="shared" si="30"/>
        <v/>
      </c>
      <c r="M318" s="2" t="str">
        <f>IF(ROW()-6&lt;=$D$3,ROW()-6,"")</f>
        <v/>
      </c>
      <c r="N318" s="3" t="str">
        <f>IF(M318&lt;=$P$3,$O$3,"")</f>
        <v/>
      </c>
      <c r="O318" s="3" t="str">
        <f t="shared" si="31"/>
        <v/>
      </c>
      <c r="P318" s="3" t="str">
        <f>IF(M318&lt;&gt;"",$O$3*$Q$3/12,"")</f>
        <v/>
      </c>
      <c r="Q318" s="3" t="str">
        <f t="shared" si="29"/>
        <v/>
      </c>
      <c r="S318" s="2" t="str">
        <f>IF(ROW()-6&lt;=$D$3,ROW()-6,"")</f>
        <v/>
      </c>
      <c r="T318" s="3" t="str">
        <f>IF(S318&lt;=$V$3,$U$3,"")</f>
        <v/>
      </c>
      <c r="U318" s="3" t="str">
        <f>IF(S318=$V$3,SUM(V318:W318),IF(S318&lt;$V$3,0,""))</f>
        <v/>
      </c>
      <c r="V318" s="3" t="str">
        <f>IF(S318=$V$3,$W$5*$W$3*$V$3/12,IF(S318&lt;$V$3,0,""))</f>
        <v/>
      </c>
      <c r="W318" s="3" t="str">
        <f>IF(S318=$V$3,$W$5,IF(S318&lt;$V$3,0,""))</f>
        <v/>
      </c>
    </row>
    <row r="319" spans="1:23">
      <c r="A319" s="2" t="str">
        <f>IF(ROW()-6&lt;=$D$3,ROW()-6,"")</f>
        <v/>
      </c>
      <c r="B319" s="3" t="str">
        <f t="shared" si="36"/>
        <v/>
      </c>
      <c r="C319" s="3" t="str">
        <f t="shared" si="37"/>
        <v/>
      </c>
      <c r="D319" s="3" t="str">
        <f>IF(A319="","",B319*$E$3/12)</f>
        <v/>
      </c>
      <c r="E319" s="3" t="str">
        <f t="shared" si="38"/>
        <v/>
      </c>
      <c r="G319" s="2" t="str">
        <f>IF(ROW()-6&lt;=$D$3,ROW()-6,"")</f>
        <v/>
      </c>
      <c r="H319" s="3" t="str">
        <f t="shared" si="32"/>
        <v/>
      </c>
      <c r="I319" s="3" t="str">
        <f>IF(G319="","",$I$3*(($K$3/12)*(1+$K$3/12)^$J$3)/((1+$K$3/12)^$J$3-1))</f>
        <v/>
      </c>
      <c r="J319" s="3" t="str">
        <f>IF(G319="","",H319*$K$3/12)</f>
        <v/>
      </c>
      <c r="K319" s="3" t="str">
        <f t="shared" si="30"/>
        <v/>
      </c>
      <c r="M319" s="2" t="str">
        <f>IF(ROW()-6&lt;=$D$3,ROW()-6,"")</f>
        <v/>
      </c>
      <c r="N319" s="3" t="str">
        <f>IF(M319&lt;=$P$3,$O$3,"")</f>
        <v/>
      </c>
      <c r="O319" s="3" t="str">
        <f t="shared" si="31"/>
        <v/>
      </c>
      <c r="P319" s="3" t="str">
        <f>IF(M319&lt;&gt;"",$O$3*$Q$3/12,"")</f>
        <v/>
      </c>
      <c r="Q319" s="3" t="str">
        <f t="shared" si="29"/>
        <v/>
      </c>
      <c r="S319" s="2" t="str">
        <f>IF(ROW()-6&lt;=$D$3,ROW()-6,"")</f>
        <v/>
      </c>
      <c r="T319" s="3" t="str">
        <f>IF(S319&lt;=$V$3,$U$3,"")</f>
        <v/>
      </c>
      <c r="U319" s="3" t="str">
        <f>IF(S319=$V$3,SUM(V319:W319),IF(S319&lt;$V$3,0,""))</f>
        <v/>
      </c>
      <c r="V319" s="3" t="str">
        <f>IF(S319=$V$3,$W$5*$W$3*$V$3/12,IF(S319&lt;$V$3,0,""))</f>
        <v/>
      </c>
      <c r="W319" s="3" t="str">
        <f>IF(S319=$V$3,$W$5,IF(S319&lt;$V$3,0,""))</f>
        <v/>
      </c>
    </row>
    <row r="320" spans="1:23">
      <c r="A320" s="2" t="str">
        <f>IF(ROW()-6&lt;=$D$3,ROW()-6,"")</f>
        <v/>
      </c>
      <c r="B320" s="3" t="str">
        <f t="shared" si="36"/>
        <v/>
      </c>
      <c r="C320" s="3" t="str">
        <f t="shared" si="37"/>
        <v/>
      </c>
      <c r="D320" s="3" t="str">
        <f>IF(A320="","",B320*$E$3/12)</f>
        <v/>
      </c>
      <c r="E320" s="3" t="str">
        <f t="shared" si="38"/>
        <v/>
      </c>
      <c r="G320" s="2" t="str">
        <f>IF(ROW()-6&lt;=$D$3,ROW()-6,"")</f>
        <v/>
      </c>
      <c r="H320" s="3" t="str">
        <f t="shared" si="32"/>
        <v/>
      </c>
      <c r="I320" s="3" t="str">
        <f>IF(G320="","",$I$3*(($K$3/12)*(1+$K$3/12)^$J$3)/((1+$K$3/12)^$J$3-1))</f>
        <v/>
      </c>
      <c r="J320" s="3" t="str">
        <f>IF(G320="","",H320*$K$3/12)</f>
        <v/>
      </c>
      <c r="K320" s="3" t="str">
        <f t="shared" si="30"/>
        <v/>
      </c>
      <c r="M320" s="2" t="str">
        <f>IF(ROW()-6&lt;=$D$3,ROW()-6,"")</f>
        <v/>
      </c>
      <c r="N320" s="3" t="str">
        <f>IF(M320&lt;=$P$3,$O$3,"")</f>
        <v/>
      </c>
      <c r="O320" s="3" t="str">
        <f t="shared" si="31"/>
        <v/>
      </c>
      <c r="P320" s="3" t="str">
        <f>IF(M320&lt;&gt;"",$O$3*$Q$3/12,"")</f>
        <v/>
      </c>
      <c r="Q320" s="3" t="str">
        <f t="shared" si="29"/>
        <v/>
      </c>
      <c r="S320" s="2" t="str">
        <f>IF(ROW()-6&lt;=$D$3,ROW()-6,"")</f>
        <v/>
      </c>
      <c r="T320" s="3" t="str">
        <f>IF(S320&lt;=$V$3,$U$3,"")</f>
        <v/>
      </c>
      <c r="U320" s="3" t="str">
        <f>IF(S320=$V$3,SUM(V320:W320),IF(S320&lt;$V$3,0,""))</f>
        <v/>
      </c>
      <c r="V320" s="3" t="str">
        <f>IF(S320=$V$3,$W$5*$W$3*$V$3/12,IF(S320&lt;$V$3,0,""))</f>
        <v/>
      </c>
      <c r="W320" s="3" t="str">
        <f>IF(S320=$V$3,$W$5,IF(S320&lt;$V$3,0,""))</f>
        <v/>
      </c>
    </row>
    <row r="321" spans="1:23">
      <c r="A321" s="2" t="str">
        <f>IF(ROW()-6&lt;=$D$3,ROW()-6,"")</f>
        <v/>
      </c>
      <c r="B321" s="3" t="str">
        <f t="shared" si="36"/>
        <v/>
      </c>
      <c r="C321" s="3" t="str">
        <f t="shared" si="37"/>
        <v/>
      </c>
      <c r="D321" s="3" t="str">
        <f>IF(A321="","",B321*$E$3/12)</f>
        <v/>
      </c>
      <c r="E321" s="3" t="str">
        <f t="shared" si="38"/>
        <v/>
      </c>
      <c r="G321" s="2" t="str">
        <f>IF(ROW()-6&lt;=$D$3,ROW()-6,"")</f>
        <v/>
      </c>
      <c r="H321" s="3" t="str">
        <f t="shared" si="32"/>
        <v/>
      </c>
      <c r="I321" s="3" t="str">
        <f>IF(G321="","",$I$3*(($K$3/12)*(1+$K$3/12)^$J$3)/((1+$K$3/12)^$J$3-1))</f>
        <v/>
      </c>
      <c r="J321" s="3" t="str">
        <f>IF(G321="","",H321*$K$3/12)</f>
        <v/>
      </c>
      <c r="K321" s="3" t="str">
        <f t="shared" si="30"/>
        <v/>
      </c>
      <c r="M321" s="2" t="str">
        <f>IF(ROW()-6&lt;=$D$3,ROW()-6,"")</f>
        <v/>
      </c>
      <c r="N321" s="3" t="str">
        <f>IF(M321&lt;=$P$3,$O$3,"")</f>
        <v/>
      </c>
      <c r="O321" s="3" t="str">
        <f t="shared" si="31"/>
        <v/>
      </c>
      <c r="P321" s="3" t="str">
        <f>IF(M321&lt;&gt;"",$O$3*$Q$3/12,"")</f>
        <v/>
      </c>
      <c r="Q321" s="3" t="str">
        <f t="shared" si="29"/>
        <v/>
      </c>
      <c r="S321" s="2" t="str">
        <f>IF(ROW()-6&lt;=$D$3,ROW()-6,"")</f>
        <v/>
      </c>
      <c r="T321" s="3" t="str">
        <f>IF(S321&lt;=$V$3,$U$3,"")</f>
        <v/>
      </c>
      <c r="U321" s="3" t="str">
        <f>IF(S321=$V$3,SUM(V321:W321),IF(S321&lt;$V$3,0,""))</f>
        <v/>
      </c>
      <c r="V321" s="3" t="str">
        <f>IF(S321=$V$3,$W$5*$W$3*$V$3/12,IF(S321&lt;$V$3,0,""))</f>
        <v/>
      </c>
      <c r="W321" s="3" t="str">
        <f>IF(S321=$V$3,$W$5,IF(S321&lt;$V$3,0,""))</f>
        <v/>
      </c>
    </row>
    <row r="322" spans="1:23">
      <c r="A322" s="2" t="str">
        <f>IF(ROW()-6&lt;=$D$3,ROW()-6,"")</f>
        <v/>
      </c>
      <c r="B322" s="3" t="str">
        <f t="shared" si="36"/>
        <v/>
      </c>
      <c r="C322" s="3" t="str">
        <f t="shared" si="37"/>
        <v/>
      </c>
      <c r="D322" s="3" t="str">
        <f>IF(A322="","",B322*$E$3/12)</f>
        <v/>
      </c>
      <c r="E322" s="3" t="str">
        <f t="shared" si="38"/>
        <v/>
      </c>
      <c r="G322" s="2" t="str">
        <f>IF(ROW()-6&lt;=$D$3,ROW()-6,"")</f>
        <v/>
      </c>
      <c r="H322" s="3" t="str">
        <f t="shared" si="32"/>
        <v/>
      </c>
      <c r="I322" s="3" t="str">
        <f>IF(G322="","",$I$3*(($K$3/12)*(1+$K$3/12)^$J$3)/((1+$K$3/12)^$J$3-1))</f>
        <v/>
      </c>
      <c r="J322" s="3" t="str">
        <f>IF(G322="","",H322*$K$3/12)</f>
        <v/>
      </c>
      <c r="K322" s="3" t="str">
        <f t="shared" si="30"/>
        <v/>
      </c>
      <c r="M322" s="2" t="str">
        <f>IF(ROW()-6&lt;=$D$3,ROW()-6,"")</f>
        <v/>
      </c>
      <c r="N322" s="3" t="str">
        <f>IF(M322&lt;=$P$3,$O$3,"")</f>
        <v/>
      </c>
      <c r="O322" s="3" t="str">
        <f t="shared" si="31"/>
        <v/>
      </c>
      <c r="P322" s="3" t="str">
        <f>IF(M322&lt;&gt;"",$O$3*$Q$3/12,"")</f>
        <v/>
      </c>
      <c r="Q322" s="3" t="str">
        <f t="shared" si="29"/>
        <v/>
      </c>
      <c r="S322" s="2" t="str">
        <f>IF(ROW()-6&lt;=$D$3,ROW()-6,"")</f>
        <v/>
      </c>
      <c r="T322" s="3" t="str">
        <f>IF(S322&lt;=$V$3,$U$3,"")</f>
        <v/>
      </c>
      <c r="U322" s="3" t="str">
        <f>IF(S322=$V$3,SUM(V322:W322),IF(S322&lt;$V$3,0,""))</f>
        <v/>
      </c>
      <c r="V322" s="3" t="str">
        <f>IF(S322=$V$3,$W$5*$W$3*$V$3/12,IF(S322&lt;$V$3,0,""))</f>
        <v/>
      </c>
      <c r="W322" s="3" t="str">
        <f>IF(S322=$V$3,$W$5,IF(S322&lt;$V$3,0,""))</f>
        <v/>
      </c>
    </row>
    <row r="323" spans="1:23">
      <c r="A323" s="2" t="str">
        <f>IF(ROW()-6&lt;=$D$3,ROW()-6,"")</f>
        <v/>
      </c>
      <c r="B323" s="3" t="str">
        <f t="shared" si="36"/>
        <v/>
      </c>
      <c r="C323" s="3" t="str">
        <f t="shared" si="37"/>
        <v/>
      </c>
      <c r="D323" s="3" t="str">
        <f>IF(A323="","",B323*$E$3/12)</f>
        <v/>
      </c>
      <c r="E323" s="3" t="str">
        <f t="shared" si="38"/>
        <v/>
      </c>
      <c r="G323" s="2" t="str">
        <f>IF(ROW()-6&lt;=$D$3,ROW()-6,"")</f>
        <v/>
      </c>
      <c r="H323" s="3" t="str">
        <f t="shared" si="32"/>
        <v/>
      </c>
      <c r="I323" s="3" t="str">
        <f>IF(G323="","",$I$3*(($K$3/12)*(1+$K$3/12)^$J$3)/((1+$K$3/12)^$J$3-1))</f>
        <v/>
      </c>
      <c r="J323" s="3" t="str">
        <f>IF(G323="","",H323*$K$3/12)</f>
        <v/>
      </c>
      <c r="K323" s="3" t="str">
        <f t="shared" si="30"/>
        <v/>
      </c>
      <c r="M323" s="2" t="str">
        <f>IF(ROW()-6&lt;=$D$3,ROW()-6,"")</f>
        <v/>
      </c>
      <c r="N323" s="3" t="str">
        <f>IF(M323&lt;=$P$3,$O$3,"")</f>
        <v/>
      </c>
      <c r="O323" s="3" t="str">
        <f t="shared" si="31"/>
        <v/>
      </c>
      <c r="P323" s="3" t="str">
        <f>IF(M323&lt;&gt;"",$O$3*$Q$3/12,"")</f>
        <v/>
      </c>
      <c r="Q323" s="3" t="str">
        <f t="shared" si="29"/>
        <v/>
      </c>
      <c r="S323" s="2" t="str">
        <f>IF(ROW()-6&lt;=$D$3,ROW()-6,"")</f>
        <v/>
      </c>
      <c r="T323" s="3" t="str">
        <f>IF(S323&lt;=$V$3,$U$3,"")</f>
        <v/>
      </c>
      <c r="U323" s="3" t="str">
        <f>IF(S323=$V$3,SUM(V323:W323),IF(S323&lt;$V$3,0,""))</f>
        <v/>
      </c>
      <c r="V323" s="3" t="str">
        <f>IF(S323=$V$3,$W$5*$W$3*$V$3/12,IF(S323&lt;$V$3,0,""))</f>
        <v/>
      </c>
      <c r="W323" s="3" t="str">
        <f>IF(S323=$V$3,$W$5,IF(S323&lt;$V$3,0,""))</f>
        <v/>
      </c>
    </row>
    <row r="324" spans="1:23">
      <c r="A324" s="2" t="str">
        <f>IF(ROW()-6&lt;=$D$3,ROW()-6,"")</f>
        <v/>
      </c>
      <c r="B324" s="3" t="str">
        <f t="shared" si="36"/>
        <v/>
      </c>
      <c r="C324" s="3" t="str">
        <f t="shared" si="37"/>
        <v/>
      </c>
      <c r="D324" s="3" t="str">
        <f>IF(A324="","",B324*$E$3/12)</f>
        <v/>
      </c>
      <c r="E324" s="3" t="str">
        <f t="shared" si="38"/>
        <v/>
      </c>
      <c r="G324" s="2" t="str">
        <f>IF(ROW()-6&lt;=$D$3,ROW()-6,"")</f>
        <v/>
      </c>
      <c r="H324" s="3" t="str">
        <f t="shared" si="32"/>
        <v/>
      </c>
      <c r="I324" s="3" t="str">
        <f>IF(G324="","",$I$3*(($K$3/12)*(1+$K$3/12)^$J$3)/((1+$K$3/12)^$J$3-1))</f>
        <v/>
      </c>
      <c r="J324" s="3" t="str">
        <f>IF(G324="","",H324*$K$3/12)</f>
        <v/>
      </c>
      <c r="K324" s="3" t="str">
        <f t="shared" si="30"/>
        <v/>
      </c>
      <c r="M324" s="2" t="str">
        <f>IF(ROW()-6&lt;=$D$3,ROW()-6,"")</f>
        <v/>
      </c>
      <c r="N324" s="3" t="str">
        <f>IF(M324&lt;=$P$3,$O$3,"")</f>
        <v/>
      </c>
      <c r="O324" s="3" t="str">
        <f t="shared" si="31"/>
        <v/>
      </c>
      <c r="P324" s="3" t="str">
        <f>IF(M324&lt;&gt;"",$O$3*$Q$3/12,"")</f>
        <v/>
      </c>
      <c r="Q324" s="3" t="str">
        <f t="shared" ref="Q324:Q366" si="39">IF(M324=$P$3,$Q$5,IF(M324&lt;$P$3,0,""))</f>
        <v/>
      </c>
      <c r="S324" s="2" t="str">
        <f>IF(ROW()-6&lt;=$D$3,ROW()-6,"")</f>
        <v/>
      </c>
      <c r="T324" s="3" t="str">
        <f>IF(S324&lt;=$V$3,$U$3,"")</f>
        <v/>
      </c>
      <c r="U324" s="3" t="str">
        <f>IF(S324=$V$3,SUM(V324:W324),IF(S324&lt;$V$3,0,""))</f>
        <v/>
      </c>
      <c r="V324" s="3" t="str">
        <f>IF(S324=$V$3,$W$5*$W$3*$V$3/12,IF(S324&lt;$V$3,0,""))</f>
        <v/>
      </c>
      <c r="W324" s="3" t="str">
        <f>IF(S324=$V$3,$W$5,IF(S324&lt;$V$3,0,""))</f>
        <v/>
      </c>
    </row>
    <row r="325" spans="1:23">
      <c r="A325" s="2" t="str">
        <f>IF(ROW()-6&lt;=$D$3,ROW()-6,"")</f>
        <v/>
      </c>
      <c r="B325" s="3" t="str">
        <f t="shared" si="36"/>
        <v/>
      </c>
      <c r="C325" s="3" t="str">
        <f t="shared" si="37"/>
        <v/>
      </c>
      <c r="D325" s="3" t="str">
        <f>IF(A325="","",B325*$E$3/12)</f>
        <v/>
      </c>
      <c r="E325" s="3" t="str">
        <f t="shared" si="38"/>
        <v/>
      </c>
      <c r="G325" s="2" t="str">
        <f>IF(ROW()-6&lt;=$D$3,ROW()-6,"")</f>
        <v/>
      </c>
      <c r="H325" s="3" t="str">
        <f t="shared" si="32"/>
        <v/>
      </c>
      <c r="I325" s="3" t="str">
        <f>IF(G325="","",$I$3*(($K$3/12)*(1+$K$3/12)^$J$3)/((1+$K$3/12)^$J$3-1))</f>
        <v/>
      </c>
      <c r="J325" s="3" t="str">
        <f>IF(G325="","",H325*$K$3/12)</f>
        <v/>
      </c>
      <c r="K325" s="3" t="str">
        <f t="shared" si="30"/>
        <v/>
      </c>
      <c r="M325" s="2" t="str">
        <f>IF(ROW()-6&lt;=$D$3,ROW()-6,"")</f>
        <v/>
      </c>
      <c r="N325" s="3" t="str">
        <f>IF(M325&lt;=$P$3,$O$3,"")</f>
        <v/>
      </c>
      <c r="O325" s="3" t="str">
        <f t="shared" si="31"/>
        <v/>
      </c>
      <c r="P325" s="3" t="str">
        <f>IF(M325&lt;&gt;"",$O$3*$Q$3/12,"")</f>
        <v/>
      </c>
      <c r="Q325" s="3" t="str">
        <f t="shared" si="39"/>
        <v/>
      </c>
      <c r="S325" s="2" t="str">
        <f>IF(ROW()-6&lt;=$D$3,ROW()-6,"")</f>
        <v/>
      </c>
      <c r="T325" s="3" t="str">
        <f>IF(S325&lt;=$V$3,$U$3,"")</f>
        <v/>
      </c>
      <c r="U325" s="3" t="str">
        <f>IF(S325=$V$3,SUM(V325:W325),IF(S325&lt;$V$3,0,""))</f>
        <v/>
      </c>
      <c r="V325" s="3" t="str">
        <f>IF(S325=$V$3,$W$5*$W$3*$V$3/12,IF(S325&lt;$V$3,0,""))</f>
        <v/>
      </c>
      <c r="W325" s="3" t="str">
        <f>IF(S325=$V$3,$W$5,IF(S325&lt;$V$3,0,""))</f>
        <v/>
      </c>
    </row>
    <row r="326" spans="1:23">
      <c r="A326" s="2" t="str">
        <f>IF(ROW()-6&lt;=$D$3,ROW()-6,"")</f>
        <v/>
      </c>
      <c r="B326" s="3" t="str">
        <f t="shared" si="36"/>
        <v/>
      </c>
      <c r="C326" s="3" t="str">
        <f t="shared" si="37"/>
        <v/>
      </c>
      <c r="D326" s="3" t="str">
        <f>IF(A326="","",B326*$E$3/12)</f>
        <v/>
      </c>
      <c r="E326" s="3" t="str">
        <f t="shared" si="38"/>
        <v/>
      </c>
      <c r="G326" s="2" t="str">
        <f>IF(ROW()-6&lt;=$D$3,ROW()-6,"")</f>
        <v/>
      </c>
      <c r="H326" s="3" t="str">
        <f t="shared" si="32"/>
        <v/>
      </c>
      <c r="I326" s="3" t="str">
        <f>IF(G326="","",$I$3*(($K$3/12)*(1+$K$3/12)^$J$3)/((1+$K$3/12)^$J$3-1))</f>
        <v/>
      </c>
      <c r="J326" s="3" t="str">
        <f>IF(G326="","",H326*$K$3/12)</f>
        <v/>
      </c>
      <c r="K326" s="3" t="str">
        <f t="shared" si="30"/>
        <v/>
      </c>
      <c r="M326" s="2" t="str">
        <f>IF(ROW()-6&lt;=$D$3,ROW()-6,"")</f>
        <v/>
      </c>
      <c r="N326" s="3" t="str">
        <f>IF(M326&lt;=$P$3,$O$3,"")</f>
        <v/>
      </c>
      <c r="O326" s="3" t="str">
        <f t="shared" si="31"/>
        <v/>
      </c>
      <c r="P326" s="3" t="str">
        <f>IF(M326&lt;&gt;"",$O$3*$Q$3/12,"")</f>
        <v/>
      </c>
      <c r="Q326" s="3" t="str">
        <f t="shared" si="39"/>
        <v/>
      </c>
      <c r="S326" s="2" t="str">
        <f>IF(ROW()-6&lt;=$D$3,ROW()-6,"")</f>
        <v/>
      </c>
      <c r="T326" s="3" t="str">
        <f>IF(S326&lt;=$V$3,$U$3,"")</f>
        <v/>
      </c>
      <c r="U326" s="3" t="str">
        <f>IF(S326=$V$3,SUM(V326:W326),IF(S326&lt;$V$3,0,""))</f>
        <v/>
      </c>
      <c r="V326" s="3" t="str">
        <f>IF(S326=$V$3,$W$5*$W$3*$V$3/12,IF(S326&lt;$V$3,0,""))</f>
        <v/>
      </c>
      <c r="W326" s="3" t="str">
        <f>IF(S326=$V$3,$W$5,IF(S326&lt;$V$3,0,""))</f>
        <v/>
      </c>
    </row>
    <row r="327" spans="1:23">
      <c r="A327" s="2" t="str">
        <f>IF(ROW()-6&lt;=$D$3,ROW()-6,"")</f>
        <v/>
      </c>
      <c r="B327" s="3" t="str">
        <f t="shared" si="36"/>
        <v/>
      </c>
      <c r="C327" s="3" t="str">
        <f t="shared" si="37"/>
        <v/>
      </c>
      <c r="D327" s="3" t="str">
        <f>IF(A327="","",B327*$E$3/12)</f>
        <v/>
      </c>
      <c r="E327" s="3" t="str">
        <f t="shared" si="38"/>
        <v/>
      </c>
      <c r="G327" s="2" t="str">
        <f>IF(ROW()-6&lt;=$D$3,ROW()-6,"")</f>
        <v/>
      </c>
      <c r="H327" s="3" t="str">
        <f t="shared" si="32"/>
        <v/>
      </c>
      <c r="I327" s="3" t="str">
        <f>IF(G327="","",$I$3*(($K$3/12)*(1+$K$3/12)^$J$3)/((1+$K$3/12)^$J$3-1))</f>
        <v/>
      </c>
      <c r="J327" s="3" t="str">
        <f>IF(G327="","",H327*$K$3/12)</f>
        <v/>
      </c>
      <c r="K327" s="3" t="str">
        <f t="shared" ref="K327:K366" si="40">IF(G327="","",I327-J327)</f>
        <v/>
      </c>
      <c r="M327" s="2" t="str">
        <f>IF(ROW()-6&lt;=$D$3,ROW()-6,"")</f>
        <v/>
      </c>
      <c r="N327" s="3" t="str">
        <f>IF(M327&lt;=$P$3,$O$3,"")</f>
        <v/>
      </c>
      <c r="O327" s="3" t="str">
        <f t="shared" ref="O327:O366" si="41">IF(M327&lt;&gt;"",SUM(P327:Q327),"")</f>
        <v/>
      </c>
      <c r="P327" s="3" t="str">
        <f>IF(M327&lt;&gt;"",$O$3*$Q$3/12,"")</f>
        <v/>
      </c>
      <c r="Q327" s="3" t="str">
        <f t="shared" si="39"/>
        <v/>
      </c>
      <c r="S327" s="2" t="str">
        <f>IF(ROW()-6&lt;=$D$3,ROW()-6,"")</f>
        <v/>
      </c>
      <c r="T327" s="3" t="str">
        <f>IF(S327&lt;=$V$3,$U$3,"")</f>
        <v/>
      </c>
      <c r="U327" s="3" t="str">
        <f>IF(S327=$V$3,SUM(V327:W327),IF(S327&lt;$V$3,0,""))</f>
        <v/>
      </c>
      <c r="V327" s="3" t="str">
        <f>IF(S327=$V$3,$W$5*$W$3*$V$3/12,IF(S327&lt;$V$3,0,""))</f>
        <v/>
      </c>
      <c r="W327" s="3" t="str">
        <f>IF(S327=$V$3,$W$5,IF(S327&lt;$V$3,0,""))</f>
        <v/>
      </c>
    </row>
    <row r="328" spans="1:23">
      <c r="A328" s="2" t="str">
        <f>IF(ROW()-6&lt;=$D$3,ROW()-6,"")</f>
        <v/>
      </c>
      <c r="B328" s="3" t="str">
        <f t="shared" si="36"/>
        <v/>
      </c>
      <c r="C328" s="3" t="str">
        <f t="shared" si="37"/>
        <v/>
      </c>
      <c r="D328" s="3" t="str">
        <f>IF(A328="","",B328*$E$3/12)</f>
        <v/>
      </c>
      <c r="E328" s="3" t="str">
        <f t="shared" si="38"/>
        <v/>
      </c>
      <c r="G328" s="2" t="str">
        <f>IF(ROW()-6&lt;=$D$3,ROW()-6,"")</f>
        <v/>
      </c>
      <c r="H328" s="3" t="str">
        <f t="shared" si="32"/>
        <v/>
      </c>
      <c r="I328" s="3" t="str">
        <f>IF(G328="","",$I$3*(($K$3/12)*(1+$K$3/12)^$J$3)/((1+$K$3/12)^$J$3-1))</f>
        <v/>
      </c>
      <c r="J328" s="3" t="str">
        <f>IF(G328="","",H328*$K$3/12)</f>
        <v/>
      </c>
      <c r="K328" s="3" t="str">
        <f t="shared" si="40"/>
        <v/>
      </c>
      <c r="M328" s="2" t="str">
        <f>IF(ROW()-6&lt;=$D$3,ROW()-6,"")</f>
        <v/>
      </c>
      <c r="N328" s="3" t="str">
        <f>IF(M328&lt;=$P$3,$O$3,"")</f>
        <v/>
      </c>
      <c r="O328" s="3" t="str">
        <f t="shared" si="41"/>
        <v/>
      </c>
      <c r="P328" s="3" t="str">
        <f>IF(M328&lt;&gt;"",$O$3*$Q$3/12,"")</f>
        <v/>
      </c>
      <c r="Q328" s="3" t="str">
        <f t="shared" si="39"/>
        <v/>
      </c>
      <c r="S328" s="2" t="str">
        <f>IF(ROW()-6&lt;=$D$3,ROW()-6,"")</f>
        <v/>
      </c>
      <c r="T328" s="3" t="str">
        <f>IF(S328&lt;=$V$3,$U$3,"")</f>
        <v/>
      </c>
      <c r="U328" s="3" t="str">
        <f>IF(S328=$V$3,SUM(V328:W328),IF(S328&lt;$V$3,0,""))</f>
        <v/>
      </c>
      <c r="V328" s="3" t="str">
        <f>IF(S328=$V$3,$W$5*$W$3*$V$3/12,IF(S328&lt;$V$3,0,""))</f>
        <v/>
      </c>
      <c r="W328" s="3" t="str">
        <f>IF(S328=$V$3,$W$5,IF(S328&lt;$V$3,0,""))</f>
        <v/>
      </c>
    </row>
    <row r="329" spans="1:23">
      <c r="A329" s="2" t="str">
        <f>IF(ROW()-6&lt;=$D$3,ROW()-6,"")</f>
        <v/>
      </c>
      <c r="B329" s="3" t="str">
        <f t="shared" si="36"/>
        <v/>
      </c>
      <c r="C329" s="3" t="str">
        <f t="shared" si="37"/>
        <v/>
      </c>
      <c r="D329" s="3" t="str">
        <f>IF(A329="","",B329*$E$3/12)</f>
        <v/>
      </c>
      <c r="E329" s="3" t="str">
        <f t="shared" si="38"/>
        <v/>
      </c>
      <c r="G329" s="2" t="str">
        <f>IF(ROW()-6&lt;=$D$3,ROW()-6,"")</f>
        <v/>
      </c>
      <c r="H329" s="3" t="str">
        <f t="shared" ref="H329:H366" si="42">IF(G329&lt;&gt;"",H328-K328,"")</f>
        <v/>
      </c>
      <c r="I329" s="3" t="str">
        <f>IF(G329="","",$I$3*(($K$3/12)*(1+$K$3/12)^$J$3)/((1+$K$3/12)^$J$3-1))</f>
        <v/>
      </c>
      <c r="J329" s="3" t="str">
        <f>IF(G329="","",H329*$K$3/12)</f>
        <v/>
      </c>
      <c r="K329" s="3" t="str">
        <f t="shared" si="40"/>
        <v/>
      </c>
      <c r="M329" s="2" t="str">
        <f>IF(ROW()-6&lt;=$D$3,ROW()-6,"")</f>
        <v/>
      </c>
      <c r="N329" s="3" t="str">
        <f>IF(M329&lt;=$P$3,$O$3,"")</f>
        <v/>
      </c>
      <c r="O329" s="3" t="str">
        <f t="shared" si="41"/>
        <v/>
      </c>
      <c r="P329" s="3" t="str">
        <f>IF(M329&lt;&gt;"",$O$3*$Q$3/12,"")</f>
        <v/>
      </c>
      <c r="Q329" s="3" t="str">
        <f t="shared" si="39"/>
        <v/>
      </c>
      <c r="S329" s="2" t="str">
        <f>IF(ROW()-6&lt;=$D$3,ROW()-6,"")</f>
        <v/>
      </c>
      <c r="T329" s="3" t="str">
        <f>IF(S329&lt;=$V$3,$U$3,"")</f>
        <v/>
      </c>
      <c r="U329" s="3" t="str">
        <f>IF(S329=$V$3,SUM(V329:W329),IF(S329&lt;$V$3,0,""))</f>
        <v/>
      </c>
      <c r="V329" s="3" t="str">
        <f>IF(S329=$V$3,$W$5*$W$3*$V$3/12,IF(S329&lt;$V$3,0,""))</f>
        <v/>
      </c>
      <c r="W329" s="3" t="str">
        <f>IF(S329=$V$3,$W$5,IF(S329&lt;$V$3,0,""))</f>
        <v/>
      </c>
    </row>
    <row r="330" spans="1:23">
      <c r="A330" s="2" t="str">
        <f>IF(ROW()-6&lt;=$D$3,ROW()-6,"")</f>
        <v/>
      </c>
      <c r="B330" s="3" t="str">
        <f t="shared" si="36"/>
        <v/>
      </c>
      <c r="C330" s="3" t="str">
        <f t="shared" si="37"/>
        <v/>
      </c>
      <c r="D330" s="3" t="str">
        <f>IF(A330="","",B330*$E$3/12)</f>
        <v/>
      </c>
      <c r="E330" s="3" t="str">
        <f t="shared" si="38"/>
        <v/>
      </c>
      <c r="G330" s="2" t="str">
        <f>IF(ROW()-6&lt;=$D$3,ROW()-6,"")</f>
        <v/>
      </c>
      <c r="H330" s="3" t="str">
        <f t="shared" si="42"/>
        <v/>
      </c>
      <c r="I330" s="3" t="str">
        <f>IF(G330="","",$I$3*(($K$3/12)*(1+$K$3/12)^$J$3)/((1+$K$3/12)^$J$3-1))</f>
        <v/>
      </c>
      <c r="J330" s="3" t="str">
        <f>IF(G330="","",H330*$K$3/12)</f>
        <v/>
      </c>
      <c r="K330" s="3" t="str">
        <f t="shared" si="40"/>
        <v/>
      </c>
      <c r="M330" s="2" t="str">
        <f>IF(ROW()-6&lt;=$D$3,ROW()-6,"")</f>
        <v/>
      </c>
      <c r="N330" s="3" t="str">
        <f>IF(M330&lt;=$P$3,$O$3,"")</f>
        <v/>
      </c>
      <c r="O330" s="3" t="str">
        <f t="shared" si="41"/>
        <v/>
      </c>
      <c r="P330" s="3" t="str">
        <f>IF(M330&lt;&gt;"",$O$3*$Q$3/12,"")</f>
        <v/>
      </c>
      <c r="Q330" s="3" t="str">
        <f t="shared" si="39"/>
        <v/>
      </c>
      <c r="S330" s="2" t="str">
        <f>IF(ROW()-6&lt;=$D$3,ROW()-6,"")</f>
        <v/>
      </c>
      <c r="T330" s="3" t="str">
        <f>IF(S330&lt;=$V$3,$U$3,"")</f>
        <v/>
      </c>
      <c r="U330" s="3" t="str">
        <f>IF(S330=$V$3,SUM(V330:W330),IF(S330&lt;$V$3,0,""))</f>
        <v/>
      </c>
      <c r="V330" s="3" t="str">
        <f>IF(S330=$V$3,$W$5*$W$3*$V$3/12,IF(S330&lt;$V$3,0,""))</f>
        <v/>
      </c>
      <c r="W330" s="3" t="str">
        <f>IF(S330=$V$3,$W$5,IF(S330&lt;$V$3,0,""))</f>
        <v/>
      </c>
    </row>
    <row r="331" spans="1:23">
      <c r="A331" s="2" t="str">
        <f>IF(ROW()-6&lt;=$D$3,ROW()-6,"")</f>
        <v/>
      </c>
      <c r="B331" s="3" t="str">
        <f t="shared" si="36"/>
        <v/>
      </c>
      <c r="C331" s="3" t="str">
        <f t="shared" si="37"/>
        <v/>
      </c>
      <c r="D331" s="3" t="str">
        <f>IF(A331="","",B331*$E$3/12)</f>
        <v/>
      </c>
      <c r="E331" s="3" t="str">
        <f t="shared" si="38"/>
        <v/>
      </c>
      <c r="G331" s="2" t="str">
        <f>IF(ROW()-6&lt;=$D$3,ROW()-6,"")</f>
        <v/>
      </c>
      <c r="H331" s="3" t="str">
        <f t="shared" si="42"/>
        <v/>
      </c>
      <c r="I331" s="3" t="str">
        <f>IF(G331="","",$I$3*(($K$3/12)*(1+$K$3/12)^$J$3)/((1+$K$3/12)^$J$3-1))</f>
        <v/>
      </c>
      <c r="J331" s="3" t="str">
        <f>IF(G331="","",H331*$K$3/12)</f>
        <v/>
      </c>
      <c r="K331" s="3" t="str">
        <f t="shared" si="40"/>
        <v/>
      </c>
      <c r="M331" s="2" t="str">
        <f>IF(ROW()-6&lt;=$D$3,ROW()-6,"")</f>
        <v/>
      </c>
      <c r="N331" s="3" t="str">
        <f>IF(M331&lt;=$P$3,$O$3,"")</f>
        <v/>
      </c>
      <c r="O331" s="3" t="str">
        <f t="shared" si="41"/>
        <v/>
      </c>
      <c r="P331" s="3" t="str">
        <f>IF(M331&lt;&gt;"",$O$3*$Q$3/12,"")</f>
        <v/>
      </c>
      <c r="Q331" s="3" t="str">
        <f t="shared" si="39"/>
        <v/>
      </c>
      <c r="S331" s="2" t="str">
        <f>IF(ROW()-6&lt;=$D$3,ROW()-6,"")</f>
        <v/>
      </c>
      <c r="T331" s="3" t="str">
        <f>IF(S331&lt;=$V$3,$U$3,"")</f>
        <v/>
      </c>
      <c r="U331" s="3" t="str">
        <f>IF(S331=$V$3,SUM(V331:W331),IF(S331&lt;$V$3,0,""))</f>
        <v/>
      </c>
      <c r="V331" s="3" t="str">
        <f>IF(S331=$V$3,$W$5*$W$3*$V$3/12,IF(S331&lt;$V$3,0,""))</f>
        <v/>
      </c>
      <c r="W331" s="3" t="str">
        <f>IF(S331=$V$3,$W$5,IF(S331&lt;$V$3,0,""))</f>
        <v/>
      </c>
    </row>
    <row r="332" spans="1:23">
      <c r="A332" s="2" t="str">
        <f>IF(ROW()-6&lt;=$D$3,ROW()-6,"")</f>
        <v/>
      </c>
      <c r="B332" s="3" t="str">
        <f t="shared" si="36"/>
        <v/>
      </c>
      <c r="C332" s="3" t="str">
        <f t="shared" si="37"/>
        <v/>
      </c>
      <c r="D332" s="3" t="str">
        <f>IF(A332="","",B332*$E$3/12)</f>
        <v/>
      </c>
      <c r="E332" s="3" t="str">
        <f t="shared" si="38"/>
        <v/>
      </c>
      <c r="G332" s="2" t="str">
        <f>IF(ROW()-6&lt;=$D$3,ROW()-6,"")</f>
        <v/>
      </c>
      <c r="H332" s="3" t="str">
        <f t="shared" si="42"/>
        <v/>
      </c>
      <c r="I332" s="3" t="str">
        <f>IF(G332="","",$I$3*(($K$3/12)*(1+$K$3/12)^$J$3)/((1+$K$3/12)^$J$3-1))</f>
        <v/>
      </c>
      <c r="J332" s="3" t="str">
        <f>IF(G332="","",H332*$K$3/12)</f>
        <v/>
      </c>
      <c r="K332" s="3" t="str">
        <f t="shared" si="40"/>
        <v/>
      </c>
      <c r="M332" s="2" t="str">
        <f>IF(ROW()-6&lt;=$D$3,ROW()-6,"")</f>
        <v/>
      </c>
      <c r="N332" s="3" t="str">
        <f>IF(M332&lt;=$P$3,$O$3,"")</f>
        <v/>
      </c>
      <c r="O332" s="3" t="str">
        <f t="shared" si="41"/>
        <v/>
      </c>
      <c r="P332" s="3" t="str">
        <f>IF(M332&lt;&gt;"",$O$3*$Q$3/12,"")</f>
        <v/>
      </c>
      <c r="Q332" s="3" t="str">
        <f t="shared" si="39"/>
        <v/>
      </c>
      <c r="S332" s="2" t="str">
        <f>IF(ROW()-6&lt;=$D$3,ROW()-6,"")</f>
        <v/>
      </c>
      <c r="T332" s="3" t="str">
        <f>IF(S332&lt;=$V$3,$U$3,"")</f>
        <v/>
      </c>
      <c r="U332" s="3" t="str">
        <f>IF(S332=$V$3,SUM(V332:W332),IF(S332&lt;$V$3,0,""))</f>
        <v/>
      </c>
      <c r="V332" s="3" t="str">
        <f>IF(S332=$V$3,$W$5*$W$3*$V$3/12,IF(S332&lt;$V$3,0,""))</f>
        <v/>
      </c>
      <c r="W332" s="3" t="str">
        <f>IF(S332=$V$3,$W$5,IF(S332&lt;$V$3,0,""))</f>
        <v/>
      </c>
    </row>
    <row r="333" spans="1:23">
      <c r="A333" s="2" t="str">
        <f>IF(ROW()-6&lt;=$D$3,ROW()-6,"")</f>
        <v/>
      </c>
      <c r="B333" s="3" t="str">
        <f t="shared" si="36"/>
        <v/>
      </c>
      <c r="C333" s="3" t="str">
        <f t="shared" si="37"/>
        <v/>
      </c>
      <c r="D333" s="3" t="str">
        <f>IF(A333="","",B333*$E$3/12)</f>
        <v/>
      </c>
      <c r="E333" s="3" t="str">
        <f t="shared" si="38"/>
        <v/>
      </c>
      <c r="G333" s="2" t="str">
        <f>IF(ROW()-6&lt;=$D$3,ROW()-6,"")</f>
        <v/>
      </c>
      <c r="H333" s="3" t="str">
        <f t="shared" si="42"/>
        <v/>
      </c>
      <c r="I333" s="3" t="str">
        <f>IF(G333="","",$I$3*(($K$3/12)*(1+$K$3/12)^$J$3)/((1+$K$3/12)^$J$3-1))</f>
        <v/>
      </c>
      <c r="J333" s="3" t="str">
        <f>IF(G333="","",H333*$K$3/12)</f>
        <v/>
      </c>
      <c r="K333" s="3" t="str">
        <f t="shared" si="40"/>
        <v/>
      </c>
      <c r="M333" s="2" t="str">
        <f>IF(ROW()-6&lt;=$D$3,ROW()-6,"")</f>
        <v/>
      </c>
      <c r="N333" s="3" t="str">
        <f>IF(M333&lt;=$P$3,$O$3,"")</f>
        <v/>
      </c>
      <c r="O333" s="3" t="str">
        <f t="shared" si="41"/>
        <v/>
      </c>
      <c r="P333" s="3" t="str">
        <f>IF(M333&lt;&gt;"",$O$3*$Q$3/12,"")</f>
        <v/>
      </c>
      <c r="Q333" s="3" t="str">
        <f t="shared" si="39"/>
        <v/>
      </c>
      <c r="S333" s="2" t="str">
        <f>IF(ROW()-6&lt;=$D$3,ROW()-6,"")</f>
        <v/>
      </c>
      <c r="T333" s="3" t="str">
        <f>IF(S333&lt;=$V$3,$U$3,"")</f>
        <v/>
      </c>
      <c r="U333" s="3" t="str">
        <f>IF(S333=$V$3,SUM(V333:W333),IF(S333&lt;$V$3,0,""))</f>
        <v/>
      </c>
      <c r="V333" s="3" t="str">
        <f>IF(S333=$V$3,$W$5*$W$3*$V$3/12,IF(S333&lt;$V$3,0,""))</f>
        <v/>
      </c>
      <c r="W333" s="3" t="str">
        <f>IF(S333=$V$3,$W$5,IF(S333&lt;$V$3,0,""))</f>
        <v/>
      </c>
    </row>
    <row r="334" spans="1:23">
      <c r="A334" s="2" t="str">
        <f>IF(ROW()-6&lt;=$D$3,ROW()-6,"")</f>
        <v/>
      </c>
      <c r="B334" s="3" t="str">
        <f t="shared" si="36"/>
        <v/>
      </c>
      <c r="C334" s="3" t="str">
        <f t="shared" si="37"/>
        <v/>
      </c>
      <c r="D334" s="3" t="str">
        <f>IF(A334="","",B334*$E$3/12)</f>
        <v/>
      </c>
      <c r="E334" s="3" t="str">
        <f t="shared" si="38"/>
        <v/>
      </c>
      <c r="G334" s="2" t="str">
        <f>IF(ROW()-6&lt;=$D$3,ROW()-6,"")</f>
        <v/>
      </c>
      <c r="H334" s="3" t="str">
        <f t="shared" si="42"/>
        <v/>
      </c>
      <c r="I334" s="3" t="str">
        <f>IF(G334="","",$I$3*(($K$3/12)*(1+$K$3/12)^$J$3)/((1+$K$3/12)^$J$3-1))</f>
        <v/>
      </c>
      <c r="J334" s="3" t="str">
        <f>IF(G334="","",H334*$K$3/12)</f>
        <v/>
      </c>
      <c r="K334" s="3" t="str">
        <f t="shared" si="40"/>
        <v/>
      </c>
      <c r="M334" s="2" t="str">
        <f>IF(ROW()-6&lt;=$D$3,ROW()-6,"")</f>
        <v/>
      </c>
      <c r="N334" s="3" t="str">
        <f>IF(M334&lt;=$P$3,$O$3,"")</f>
        <v/>
      </c>
      <c r="O334" s="3" t="str">
        <f t="shared" si="41"/>
        <v/>
      </c>
      <c r="P334" s="3" t="str">
        <f>IF(M334&lt;&gt;"",$O$3*$Q$3/12,"")</f>
        <v/>
      </c>
      <c r="Q334" s="3" t="str">
        <f t="shared" si="39"/>
        <v/>
      </c>
      <c r="S334" s="2" t="str">
        <f>IF(ROW()-6&lt;=$D$3,ROW()-6,"")</f>
        <v/>
      </c>
      <c r="T334" s="3" t="str">
        <f>IF(S334&lt;=$V$3,$U$3,"")</f>
        <v/>
      </c>
      <c r="U334" s="3" t="str">
        <f>IF(S334=$V$3,SUM(V334:W334),IF(S334&lt;$V$3,0,""))</f>
        <v/>
      </c>
      <c r="V334" s="3" t="str">
        <f>IF(S334=$V$3,$W$5*$W$3*$V$3/12,IF(S334&lt;$V$3,0,""))</f>
        <v/>
      </c>
      <c r="W334" s="3" t="str">
        <f>IF(S334=$V$3,$W$5,IF(S334&lt;$V$3,0,""))</f>
        <v/>
      </c>
    </row>
    <row r="335" spans="1:23">
      <c r="A335" s="2" t="str">
        <f>IF(ROW()-6&lt;=$D$3,ROW()-6,"")</f>
        <v/>
      </c>
      <c r="B335" s="3" t="str">
        <f t="shared" si="36"/>
        <v/>
      </c>
      <c r="C335" s="3" t="str">
        <f t="shared" si="37"/>
        <v/>
      </c>
      <c r="D335" s="3" t="str">
        <f>IF(A335="","",B335*$E$3/12)</f>
        <v/>
      </c>
      <c r="E335" s="3" t="str">
        <f t="shared" si="38"/>
        <v/>
      </c>
      <c r="G335" s="2" t="str">
        <f>IF(ROW()-6&lt;=$D$3,ROW()-6,"")</f>
        <v/>
      </c>
      <c r="H335" s="3" t="str">
        <f t="shared" si="42"/>
        <v/>
      </c>
      <c r="I335" s="3" t="str">
        <f>IF(G335="","",$I$3*(($K$3/12)*(1+$K$3/12)^$J$3)/((1+$K$3/12)^$J$3-1))</f>
        <v/>
      </c>
      <c r="J335" s="3" t="str">
        <f>IF(G335="","",H335*$K$3/12)</f>
        <v/>
      </c>
      <c r="K335" s="3" t="str">
        <f t="shared" si="40"/>
        <v/>
      </c>
      <c r="M335" s="2" t="str">
        <f>IF(ROW()-6&lt;=$D$3,ROW()-6,"")</f>
        <v/>
      </c>
      <c r="N335" s="3" t="str">
        <f>IF(M335&lt;=$P$3,$O$3,"")</f>
        <v/>
      </c>
      <c r="O335" s="3" t="str">
        <f t="shared" si="41"/>
        <v/>
      </c>
      <c r="P335" s="3" t="str">
        <f>IF(M335&lt;&gt;"",$O$3*$Q$3/12,"")</f>
        <v/>
      </c>
      <c r="Q335" s="3" t="str">
        <f t="shared" si="39"/>
        <v/>
      </c>
      <c r="S335" s="2" t="str">
        <f>IF(ROW()-6&lt;=$D$3,ROW()-6,"")</f>
        <v/>
      </c>
      <c r="T335" s="3" t="str">
        <f>IF(S335&lt;=$V$3,$U$3,"")</f>
        <v/>
      </c>
      <c r="U335" s="3" t="str">
        <f>IF(S335=$V$3,SUM(V335:W335),IF(S335&lt;$V$3,0,""))</f>
        <v/>
      </c>
      <c r="V335" s="3" t="str">
        <f>IF(S335=$V$3,$W$5*$W$3*$V$3/12,IF(S335&lt;$V$3,0,""))</f>
        <v/>
      </c>
      <c r="W335" s="3" t="str">
        <f>IF(S335=$V$3,$W$5,IF(S335&lt;$V$3,0,""))</f>
        <v/>
      </c>
    </row>
    <row r="336" spans="1:23">
      <c r="A336" s="2" t="str">
        <f>IF(ROW()-6&lt;=$D$3,ROW()-6,"")</f>
        <v/>
      </c>
      <c r="B336" s="3" t="str">
        <f t="shared" si="36"/>
        <v/>
      </c>
      <c r="C336" s="3" t="str">
        <f t="shared" si="37"/>
        <v/>
      </c>
      <c r="D336" s="3" t="str">
        <f>IF(A336="","",B336*$E$3/12)</f>
        <v/>
      </c>
      <c r="E336" s="3" t="str">
        <f t="shared" si="38"/>
        <v/>
      </c>
      <c r="G336" s="2" t="str">
        <f>IF(ROW()-6&lt;=$D$3,ROW()-6,"")</f>
        <v/>
      </c>
      <c r="H336" s="3" t="str">
        <f t="shared" si="42"/>
        <v/>
      </c>
      <c r="I336" s="3" t="str">
        <f>IF(G336="","",$I$3*(($K$3/12)*(1+$K$3/12)^$J$3)/((1+$K$3/12)^$J$3-1))</f>
        <v/>
      </c>
      <c r="J336" s="3" t="str">
        <f>IF(G336="","",H336*$K$3/12)</f>
        <v/>
      </c>
      <c r="K336" s="3" t="str">
        <f t="shared" si="40"/>
        <v/>
      </c>
      <c r="M336" s="2" t="str">
        <f>IF(ROW()-6&lt;=$D$3,ROW()-6,"")</f>
        <v/>
      </c>
      <c r="N336" s="3" t="str">
        <f>IF(M336&lt;=$P$3,$O$3,"")</f>
        <v/>
      </c>
      <c r="O336" s="3" t="str">
        <f t="shared" si="41"/>
        <v/>
      </c>
      <c r="P336" s="3" t="str">
        <f>IF(M336&lt;&gt;"",$O$3*$Q$3/12,"")</f>
        <v/>
      </c>
      <c r="Q336" s="3" t="str">
        <f t="shared" si="39"/>
        <v/>
      </c>
      <c r="S336" s="2" t="str">
        <f>IF(ROW()-6&lt;=$D$3,ROW()-6,"")</f>
        <v/>
      </c>
      <c r="T336" s="3" t="str">
        <f>IF(S336&lt;=$V$3,$U$3,"")</f>
        <v/>
      </c>
      <c r="U336" s="3" t="str">
        <f>IF(S336=$V$3,SUM(V336:W336),IF(S336&lt;$V$3,0,""))</f>
        <v/>
      </c>
      <c r="V336" s="3" t="str">
        <f>IF(S336=$V$3,$W$5*$W$3*$V$3/12,IF(S336&lt;$V$3,0,""))</f>
        <v/>
      </c>
      <c r="W336" s="3" t="str">
        <f>IF(S336=$V$3,$W$5,IF(S336&lt;$V$3,0,""))</f>
        <v/>
      </c>
    </row>
    <row r="337" spans="1:23">
      <c r="A337" s="2" t="str">
        <f>IF(ROW()-6&lt;=$D$3,ROW()-6,"")</f>
        <v/>
      </c>
      <c r="B337" s="3" t="str">
        <f t="shared" si="36"/>
        <v/>
      </c>
      <c r="C337" s="3" t="str">
        <f t="shared" si="37"/>
        <v/>
      </c>
      <c r="D337" s="3" t="str">
        <f>IF(A337="","",B337*$E$3/12)</f>
        <v/>
      </c>
      <c r="E337" s="3" t="str">
        <f t="shared" si="38"/>
        <v/>
      </c>
      <c r="G337" s="2" t="str">
        <f>IF(ROW()-6&lt;=$D$3,ROW()-6,"")</f>
        <v/>
      </c>
      <c r="H337" s="3" t="str">
        <f t="shared" si="42"/>
        <v/>
      </c>
      <c r="I337" s="3" t="str">
        <f>IF(G337="","",$I$3*(($K$3/12)*(1+$K$3/12)^$J$3)/((1+$K$3/12)^$J$3-1))</f>
        <v/>
      </c>
      <c r="J337" s="3" t="str">
        <f>IF(G337="","",H337*$K$3/12)</f>
        <v/>
      </c>
      <c r="K337" s="3" t="str">
        <f t="shared" si="40"/>
        <v/>
      </c>
      <c r="M337" s="2" t="str">
        <f>IF(ROW()-6&lt;=$D$3,ROW()-6,"")</f>
        <v/>
      </c>
      <c r="N337" s="3" t="str">
        <f>IF(M337&lt;=$P$3,$O$3,"")</f>
        <v/>
      </c>
      <c r="O337" s="3" t="str">
        <f t="shared" si="41"/>
        <v/>
      </c>
      <c r="P337" s="3" t="str">
        <f>IF(M337&lt;&gt;"",$O$3*$Q$3/12,"")</f>
        <v/>
      </c>
      <c r="Q337" s="3" t="str">
        <f t="shared" si="39"/>
        <v/>
      </c>
      <c r="S337" s="2" t="str">
        <f>IF(ROW()-6&lt;=$D$3,ROW()-6,"")</f>
        <v/>
      </c>
      <c r="T337" s="3" t="str">
        <f>IF(S337&lt;=$V$3,$U$3,"")</f>
        <v/>
      </c>
      <c r="U337" s="3" t="str">
        <f>IF(S337=$V$3,SUM(V337:W337),IF(S337&lt;$V$3,0,""))</f>
        <v/>
      </c>
      <c r="V337" s="3" t="str">
        <f>IF(S337=$V$3,$W$5*$W$3*$V$3/12,IF(S337&lt;$V$3,0,""))</f>
        <v/>
      </c>
      <c r="W337" s="3" t="str">
        <f>IF(S337=$V$3,$W$5,IF(S337&lt;$V$3,0,""))</f>
        <v/>
      </c>
    </row>
    <row r="338" spans="1:23">
      <c r="A338" s="2" t="str">
        <f>IF(ROW()-6&lt;=$D$3,ROW()-6,"")</f>
        <v/>
      </c>
      <c r="B338" s="3" t="str">
        <f t="shared" si="36"/>
        <v/>
      </c>
      <c r="C338" s="3" t="str">
        <f t="shared" si="37"/>
        <v/>
      </c>
      <c r="D338" s="3" t="str">
        <f>IF(A338="","",B338*$E$3/12)</f>
        <v/>
      </c>
      <c r="E338" s="3" t="str">
        <f t="shared" si="38"/>
        <v/>
      </c>
      <c r="G338" s="2" t="str">
        <f>IF(ROW()-6&lt;=$D$3,ROW()-6,"")</f>
        <v/>
      </c>
      <c r="H338" s="3" t="str">
        <f t="shared" si="42"/>
        <v/>
      </c>
      <c r="I338" s="3" t="str">
        <f>IF(G338="","",$I$3*(($K$3/12)*(1+$K$3/12)^$J$3)/((1+$K$3/12)^$J$3-1))</f>
        <v/>
      </c>
      <c r="J338" s="3" t="str">
        <f>IF(G338="","",H338*$K$3/12)</f>
        <v/>
      </c>
      <c r="K338" s="3" t="str">
        <f t="shared" si="40"/>
        <v/>
      </c>
      <c r="M338" s="2" t="str">
        <f>IF(ROW()-6&lt;=$D$3,ROW()-6,"")</f>
        <v/>
      </c>
      <c r="N338" s="3" t="str">
        <f>IF(M338&lt;=$P$3,$O$3,"")</f>
        <v/>
      </c>
      <c r="O338" s="3" t="str">
        <f t="shared" si="41"/>
        <v/>
      </c>
      <c r="P338" s="3" t="str">
        <f>IF(M338&lt;&gt;"",$O$3*$Q$3/12,"")</f>
        <v/>
      </c>
      <c r="Q338" s="3" t="str">
        <f t="shared" si="39"/>
        <v/>
      </c>
      <c r="S338" s="2" t="str">
        <f>IF(ROW()-6&lt;=$D$3,ROW()-6,"")</f>
        <v/>
      </c>
      <c r="T338" s="3" t="str">
        <f>IF(S338&lt;=$V$3,$U$3,"")</f>
        <v/>
      </c>
      <c r="U338" s="3" t="str">
        <f>IF(S338=$V$3,SUM(V338:W338),IF(S338&lt;$V$3,0,""))</f>
        <v/>
      </c>
      <c r="V338" s="3" t="str">
        <f>IF(S338=$V$3,$W$5*$W$3*$V$3/12,IF(S338&lt;$V$3,0,""))</f>
        <v/>
      </c>
      <c r="W338" s="3" t="str">
        <f>IF(S338=$V$3,$W$5,IF(S338&lt;$V$3,0,""))</f>
        <v/>
      </c>
    </row>
    <row r="339" spans="1:23">
      <c r="A339" s="2" t="str">
        <f>IF(ROW()-6&lt;=$D$3,ROW()-6,"")</f>
        <v/>
      </c>
      <c r="B339" s="3" t="str">
        <f t="shared" si="36"/>
        <v/>
      </c>
      <c r="C339" s="3" t="str">
        <f t="shared" si="37"/>
        <v/>
      </c>
      <c r="D339" s="3" t="str">
        <f>IF(A339="","",B339*$E$3/12)</f>
        <v/>
      </c>
      <c r="E339" s="3" t="str">
        <f t="shared" si="38"/>
        <v/>
      </c>
      <c r="G339" s="2" t="str">
        <f>IF(ROW()-6&lt;=$D$3,ROW()-6,"")</f>
        <v/>
      </c>
      <c r="H339" s="3" t="str">
        <f t="shared" si="42"/>
        <v/>
      </c>
      <c r="I339" s="3" t="str">
        <f>IF(G339="","",$I$3*(($K$3/12)*(1+$K$3/12)^$J$3)/((1+$K$3/12)^$J$3-1))</f>
        <v/>
      </c>
      <c r="J339" s="3" t="str">
        <f>IF(G339="","",H339*$K$3/12)</f>
        <v/>
      </c>
      <c r="K339" s="3" t="str">
        <f t="shared" si="40"/>
        <v/>
      </c>
      <c r="M339" s="2" t="str">
        <f>IF(ROW()-6&lt;=$D$3,ROW()-6,"")</f>
        <v/>
      </c>
      <c r="N339" s="3" t="str">
        <f>IF(M339&lt;=$P$3,$O$3,"")</f>
        <v/>
      </c>
      <c r="O339" s="3" t="str">
        <f t="shared" si="41"/>
        <v/>
      </c>
      <c r="P339" s="3" t="str">
        <f>IF(M339&lt;&gt;"",$O$3*$Q$3/12,"")</f>
        <v/>
      </c>
      <c r="Q339" s="3" t="str">
        <f t="shared" si="39"/>
        <v/>
      </c>
      <c r="S339" s="2" t="str">
        <f>IF(ROW()-6&lt;=$D$3,ROW()-6,"")</f>
        <v/>
      </c>
      <c r="T339" s="3" t="str">
        <f>IF(S339&lt;=$V$3,$U$3,"")</f>
        <v/>
      </c>
      <c r="U339" s="3" t="str">
        <f>IF(S339=$V$3,SUM(V339:W339),IF(S339&lt;$V$3,0,""))</f>
        <v/>
      </c>
      <c r="V339" s="3" t="str">
        <f>IF(S339=$V$3,$W$5*$W$3*$V$3/12,IF(S339&lt;$V$3,0,""))</f>
        <v/>
      </c>
      <c r="W339" s="3" t="str">
        <f>IF(S339=$V$3,$W$5,IF(S339&lt;$V$3,0,""))</f>
        <v/>
      </c>
    </row>
    <row r="340" spans="1:23">
      <c r="A340" s="2" t="str">
        <f>IF(ROW()-6&lt;=$D$3,ROW()-6,"")</f>
        <v/>
      </c>
      <c r="B340" s="3" t="str">
        <f t="shared" si="36"/>
        <v/>
      </c>
      <c r="C340" s="3" t="str">
        <f t="shared" si="37"/>
        <v/>
      </c>
      <c r="D340" s="3" t="str">
        <f>IF(A340="","",B340*$E$3/12)</f>
        <v/>
      </c>
      <c r="E340" s="3" t="str">
        <f t="shared" si="38"/>
        <v/>
      </c>
      <c r="G340" s="2" t="str">
        <f>IF(ROW()-6&lt;=$D$3,ROW()-6,"")</f>
        <v/>
      </c>
      <c r="H340" s="3" t="str">
        <f t="shared" si="42"/>
        <v/>
      </c>
      <c r="I340" s="3" t="str">
        <f>IF(G340="","",$I$3*(($K$3/12)*(1+$K$3/12)^$J$3)/((1+$K$3/12)^$J$3-1))</f>
        <v/>
      </c>
      <c r="J340" s="3" t="str">
        <f>IF(G340="","",H340*$K$3/12)</f>
        <v/>
      </c>
      <c r="K340" s="3" t="str">
        <f t="shared" si="40"/>
        <v/>
      </c>
      <c r="M340" s="2" t="str">
        <f>IF(ROW()-6&lt;=$D$3,ROW()-6,"")</f>
        <v/>
      </c>
      <c r="N340" s="3" t="str">
        <f>IF(M340&lt;=$P$3,$O$3,"")</f>
        <v/>
      </c>
      <c r="O340" s="3" t="str">
        <f t="shared" si="41"/>
        <v/>
      </c>
      <c r="P340" s="3" t="str">
        <f>IF(M340&lt;&gt;"",$O$3*$Q$3/12,"")</f>
        <v/>
      </c>
      <c r="Q340" s="3" t="str">
        <f t="shared" si="39"/>
        <v/>
      </c>
      <c r="S340" s="2" t="str">
        <f>IF(ROW()-6&lt;=$D$3,ROW()-6,"")</f>
        <v/>
      </c>
      <c r="T340" s="3" t="str">
        <f>IF(S340&lt;=$V$3,$U$3,"")</f>
        <v/>
      </c>
      <c r="U340" s="3" t="str">
        <f>IF(S340=$V$3,SUM(V340:W340),IF(S340&lt;$V$3,0,""))</f>
        <v/>
      </c>
      <c r="V340" s="3" t="str">
        <f>IF(S340=$V$3,$W$5*$W$3*$V$3/12,IF(S340&lt;$V$3,0,""))</f>
        <v/>
      </c>
      <c r="W340" s="3" t="str">
        <f>IF(S340=$V$3,$W$5,IF(S340&lt;$V$3,0,""))</f>
        <v/>
      </c>
    </row>
    <row r="341" spans="1:23">
      <c r="A341" s="2" t="str">
        <f>IF(ROW()-6&lt;=$D$3,ROW()-6,"")</f>
        <v/>
      </c>
      <c r="B341" s="3" t="str">
        <f t="shared" si="36"/>
        <v/>
      </c>
      <c r="C341" s="3" t="str">
        <f t="shared" si="37"/>
        <v/>
      </c>
      <c r="D341" s="3" t="str">
        <f>IF(A341="","",B341*$E$3/12)</f>
        <v/>
      </c>
      <c r="E341" s="3" t="str">
        <f t="shared" si="38"/>
        <v/>
      </c>
      <c r="G341" s="2" t="str">
        <f>IF(ROW()-6&lt;=$D$3,ROW()-6,"")</f>
        <v/>
      </c>
      <c r="H341" s="3" t="str">
        <f t="shared" si="42"/>
        <v/>
      </c>
      <c r="I341" s="3" t="str">
        <f>IF(G341="","",$I$3*(($K$3/12)*(1+$K$3/12)^$J$3)/((1+$K$3/12)^$J$3-1))</f>
        <v/>
      </c>
      <c r="J341" s="3" t="str">
        <f>IF(G341="","",H341*$K$3/12)</f>
        <v/>
      </c>
      <c r="K341" s="3" t="str">
        <f t="shared" si="40"/>
        <v/>
      </c>
      <c r="M341" s="2" t="str">
        <f>IF(ROW()-6&lt;=$D$3,ROW()-6,"")</f>
        <v/>
      </c>
      <c r="N341" s="3" t="str">
        <f>IF(M341&lt;=$P$3,$O$3,"")</f>
        <v/>
      </c>
      <c r="O341" s="3" t="str">
        <f t="shared" si="41"/>
        <v/>
      </c>
      <c r="P341" s="3" t="str">
        <f>IF(M341&lt;&gt;"",$O$3*$Q$3/12,"")</f>
        <v/>
      </c>
      <c r="Q341" s="3" t="str">
        <f t="shared" si="39"/>
        <v/>
      </c>
      <c r="S341" s="2" t="str">
        <f>IF(ROW()-6&lt;=$D$3,ROW()-6,"")</f>
        <v/>
      </c>
      <c r="T341" s="3" t="str">
        <f>IF(S341&lt;=$V$3,$U$3,"")</f>
        <v/>
      </c>
      <c r="U341" s="3" t="str">
        <f>IF(S341=$V$3,SUM(V341:W341),IF(S341&lt;$V$3,0,""))</f>
        <v/>
      </c>
      <c r="V341" s="3" t="str">
        <f>IF(S341=$V$3,$W$5*$W$3*$V$3/12,IF(S341&lt;$V$3,0,""))</f>
        <v/>
      </c>
      <c r="W341" s="3" t="str">
        <f>IF(S341=$V$3,$W$5,IF(S341&lt;$V$3,0,""))</f>
        <v/>
      </c>
    </row>
    <row r="342" spans="1:23">
      <c r="A342" s="2" t="str">
        <f>IF(ROW()-6&lt;=$D$3,ROW()-6,"")</f>
        <v/>
      </c>
      <c r="B342" s="3" t="str">
        <f t="shared" si="36"/>
        <v/>
      </c>
      <c r="C342" s="3" t="str">
        <f t="shared" si="37"/>
        <v/>
      </c>
      <c r="D342" s="3" t="str">
        <f>IF(A342="","",B342*$E$3/12)</f>
        <v/>
      </c>
      <c r="E342" s="3" t="str">
        <f t="shared" si="38"/>
        <v/>
      </c>
      <c r="G342" s="2" t="str">
        <f>IF(ROW()-6&lt;=$D$3,ROW()-6,"")</f>
        <v/>
      </c>
      <c r="H342" s="3" t="str">
        <f t="shared" si="42"/>
        <v/>
      </c>
      <c r="I342" s="3" t="str">
        <f>IF(G342="","",$I$3*(($K$3/12)*(1+$K$3/12)^$J$3)/((1+$K$3/12)^$J$3-1))</f>
        <v/>
      </c>
      <c r="J342" s="3" t="str">
        <f>IF(G342="","",H342*$K$3/12)</f>
        <v/>
      </c>
      <c r="K342" s="3" t="str">
        <f t="shared" si="40"/>
        <v/>
      </c>
      <c r="M342" s="2" t="str">
        <f>IF(ROW()-6&lt;=$D$3,ROW()-6,"")</f>
        <v/>
      </c>
      <c r="N342" s="3" t="str">
        <f>IF(M342&lt;=$P$3,$O$3,"")</f>
        <v/>
      </c>
      <c r="O342" s="3" t="str">
        <f t="shared" si="41"/>
        <v/>
      </c>
      <c r="P342" s="3" t="str">
        <f>IF(M342&lt;&gt;"",$O$3*$Q$3/12,"")</f>
        <v/>
      </c>
      <c r="Q342" s="3" t="str">
        <f t="shared" si="39"/>
        <v/>
      </c>
      <c r="S342" s="2" t="str">
        <f>IF(ROW()-6&lt;=$D$3,ROW()-6,"")</f>
        <v/>
      </c>
      <c r="T342" s="3" t="str">
        <f>IF(S342&lt;=$V$3,$U$3,"")</f>
        <v/>
      </c>
      <c r="U342" s="3" t="str">
        <f>IF(S342=$V$3,SUM(V342:W342),IF(S342&lt;$V$3,0,""))</f>
        <v/>
      </c>
      <c r="V342" s="3" t="str">
        <f>IF(S342=$V$3,$W$5*$W$3*$V$3/12,IF(S342&lt;$V$3,0,""))</f>
        <v/>
      </c>
      <c r="W342" s="3" t="str">
        <f>IF(S342=$V$3,$W$5,IF(S342&lt;$V$3,0,""))</f>
        <v/>
      </c>
    </row>
    <row r="343" spans="1:23">
      <c r="A343" s="2" t="str">
        <f>IF(ROW()-6&lt;=$D$3,ROW()-6,"")</f>
        <v/>
      </c>
      <c r="B343" s="3" t="str">
        <f t="shared" si="36"/>
        <v/>
      </c>
      <c r="C343" s="3" t="str">
        <f t="shared" si="37"/>
        <v/>
      </c>
      <c r="D343" s="3" t="str">
        <f>IF(A343="","",B343*$E$3/12)</f>
        <v/>
      </c>
      <c r="E343" s="3" t="str">
        <f t="shared" si="38"/>
        <v/>
      </c>
      <c r="G343" s="2" t="str">
        <f>IF(ROW()-6&lt;=$D$3,ROW()-6,"")</f>
        <v/>
      </c>
      <c r="H343" s="3" t="str">
        <f t="shared" si="42"/>
        <v/>
      </c>
      <c r="I343" s="3" t="str">
        <f>IF(G343="","",$I$3*(($K$3/12)*(1+$K$3/12)^$J$3)/((1+$K$3/12)^$J$3-1))</f>
        <v/>
      </c>
      <c r="J343" s="3" t="str">
        <f>IF(G343="","",H343*$K$3/12)</f>
        <v/>
      </c>
      <c r="K343" s="3" t="str">
        <f t="shared" si="40"/>
        <v/>
      </c>
      <c r="M343" s="2" t="str">
        <f>IF(ROW()-6&lt;=$D$3,ROW()-6,"")</f>
        <v/>
      </c>
      <c r="N343" s="3" t="str">
        <f>IF(M343&lt;=$P$3,$O$3,"")</f>
        <v/>
      </c>
      <c r="O343" s="3" t="str">
        <f t="shared" si="41"/>
        <v/>
      </c>
      <c r="P343" s="3" t="str">
        <f>IF(M343&lt;&gt;"",$O$3*$Q$3/12,"")</f>
        <v/>
      </c>
      <c r="Q343" s="3" t="str">
        <f t="shared" si="39"/>
        <v/>
      </c>
      <c r="S343" s="2" t="str">
        <f>IF(ROW()-6&lt;=$D$3,ROW()-6,"")</f>
        <v/>
      </c>
      <c r="T343" s="3" t="str">
        <f>IF(S343&lt;=$V$3,$U$3,"")</f>
        <v/>
      </c>
      <c r="U343" s="3" t="str">
        <f>IF(S343=$V$3,SUM(V343:W343),IF(S343&lt;$V$3,0,""))</f>
        <v/>
      </c>
      <c r="V343" s="3" t="str">
        <f>IF(S343=$V$3,$W$5*$W$3*$V$3/12,IF(S343&lt;$V$3,0,""))</f>
        <v/>
      </c>
      <c r="W343" s="3" t="str">
        <f>IF(S343=$V$3,$W$5,IF(S343&lt;$V$3,0,""))</f>
        <v/>
      </c>
    </row>
    <row r="344" spans="1:23">
      <c r="A344" s="2" t="str">
        <f>IF(ROW()-6&lt;=$D$3,ROW()-6,"")</f>
        <v/>
      </c>
      <c r="B344" s="3" t="str">
        <f t="shared" ref="B344:B366" si="43">IF(A344&lt;&gt;"",B343-E343,"")</f>
        <v/>
      </c>
      <c r="C344" s="3" t="str">
        <f t="shared" ref="C344:C366" si="44">IF(B344="","",SUM(D344:E344))</f>
        <v/>
      </c>
      <c r="D344" s="3" t="str">
        <f>IF(A344="","",B344*$E$3/12)</f>
        <v/>
      </c>
      <c r="E344" s="3" t="str">
        <f t="shared" ref="E344:E366" si="45">IF(A344="","",$C$3/$D$3)</f>
        <v/>
      </c>
      <c r="G344" s="2" t="str">
        <f>IF(ROW()-6&lt;=$D$3,ROW()-6,"")</f>
        <v/>
      </c>
      <c r="H344" s="3" t="str">
        <f t="shared" si="42"/>
        <v/>
      </c>
      <c r="I344" s="3" t="str">
        <f>IF(G344="","",$I$3*(($K$3/12)*(1+$K$3/12)^$J$3)/((1+$K$3/12)^$J$3-1))</f>
        <v/>
      </c>
      <c r="J344" s="3" t="str">
        <f>IF(G344="","",H344*$K$3/12)</f>
        <v/>
      </c>
      <c r="K344" s="3" t="str">
        <f t="shared" si="40"/>
        <v/>
      </c>
      <c r="M344" s="2" t="str">
        <f>IF(ROW()-6&lt;=$D$3,ROW()-6,"")</f>
        <v/>
      </c>
      <c r="N344" s="3" t="str">
        <f>IF(M344&lt;=$P$3,$O$3,"")</f>
        <v/>
      </c>
      <c r="O344" s="3" t="str">
        <f t="shared" si="41"/>
        <v/>
      </c>
      <c r="P344" s="3" t="str">
        <f>IF(M344&lt;&gt;"",$O$3*$Q$3/12,"")</f>
        <v/>
      </c>
      <c r="Q344" s="3" t="str">
        <f t="shared" si="39"/>
        <v/>
      </c>
      <c r="S344" s="2" t="str">
        <f>IF(ROW()-6&lt;=$D$3,ROW()-6,"")</f>
        <v/>
      </c>
      <c r="T344" s="3" t="str">
        <f>IF(S344&lt;=$V$3,$U$3,"")</f>
        <v/>
      </c>
      <c r="U344" s="3" t="str">
        <f>IF(S344=$V$3,SUM(V344:W344),IF(S344&lt;$V$3,0,""))</f>
        <v/>
      </c>
      <c r="V344" s="3" t="str">
        <f>IF(S344=$V$3,$W$5*$W$3*$V$3/12,IF(S344&lt;$V$3,0,""))</f>
        <v/>
      </c>
      <c r="W344" s="3" t="str">
        <f>IF(S344=$V$3,$W$5,IF(S344&lt;$V$3,0,""))</f>
        <v/>
      </c>
    </row>
    <row r="345" spans="1:23">
      <c r="A345" s="2" t="str">
        <f>IF(ROW()-6&lt;=$D$3,ROW()-6,"")</f>
        <v/>
      </c>
      <c r="B345" s="3" t="str">
        <f t="shared" si="43"/>
        <v/>
      </c>
      <c r="C345" s="3" t="str">
        <f t="shared" si="44"/>
        <v/>
      </c>
      <c r="D345" s="3" t="str">
        <f>IF(A345="","",B345*$E$3/12)</f>
        <v/>
      </c>
      <c r="E345" s="3" t="str">
        <f t="shared" si="45"/>
        <v/>
      </c>
      <c r="G345" s="2" t="str">
        <f>IF(ROW()-6&lt;=$D$3,ROW()-6,"")</f>
        <v/>
      </c>
      <c r="H345" s="3" t="str">
        <f t="shared" si="42"/>
        <v/>
      </c>
      <c r="I345" s="3" t="str">
        <f>IF(G345="","",$I$3*(($K$3/12)*(1+$K$3/12)^$J$3)/((1+$K$3/12)^$J$3-1))</f>
        <v/>
      </c>
      <c r="J345" s="3" t="str">
        <f>IF(G345="","",H345*$K$3/12)</f>
        <v/>
      </c>
      <c r="K345" s="3" t="str">
        <f t="shared" si="40"/>
        <v/>
      </c>
      <c r="M345" s="2" t="str">
        <f>IF(ROW()-6&lt;=$D$3,ROW()-6,"")</f>
        <v/>
      </c>
      <c r="N345" s="3" t="str">
        <f>IF(M345&lt;=$P$3,$O$3,"")</f>
        <v/>
      </c>
      <c r="O345" s="3" t="str">
        <f t="shared" si="41"/>
        <v/>
      </c>
      <c r="P345" s="3" t="str">
        <f>IF(M345&lt;&gt;"",$O$3*$Q$3/12,"")</f>
        <v/>
      </c>
      <c r="Q345" s="3" t="str">
        <f t="shared" si="39"/>
        <v/>
      </c>
      <c r="S345" s="2" t="str">
        <f>IF(ROW()-6&lt;=$D$3,ROW()-6,"")</f>
        <v/>
      </c>
      <c r="T345" s="3" t="str">
        <f>IF(S345&lt;=$V$3,$U$3,"")</f>
        <v/>
      </c>
      <c r="U345" s="3" t="str">
        <f>IF(S345=$V$3,SUM(V345:W345),IF(S345&lt;$V$3,0,""))</f>
        <v/>
      </c>
      <c r="V345" s="3" t="str">
        <f>IF(S345=$V$3,$W$5*$W$3*$V$3/12,IF(S345&lt;$V$3,0,""))</f>
        <v/>
      </c>
      <c r="W345" s="3" t="str">
        <f>IF(S345=$V$3,$W$5,IF(S345&lt;$V$3,0,""))</f>
        <v/>
      </c>
    </row>
    <row r="346" spans="1:23">
      <c r="A346" s="2" t="str">
        <f>IF(ROW()-6&lt;=$D$3,ROW()-6,"")</f>
        <v/>
      </c>
      <c r="B346" s="3" t="str">
        <f t="shared" si="43"/>
        <v/>
      </c>
      <c r="C346" s="3" t="str">
        <f t="shared" si="44"/>
        <v/>
      </c>
      <c r="D346" s="3" t="str">
        <f>IF(A346="","",B346*$E$3/12)</f>
        <v/>
      </c>
      <c r="E346" s="3" t="str">
        <f t="shared" si="45"/>
        <v/>
      </c>
      <c r="G346" s="2" t="str">
        <f>IF(ROW()-6&lt;=$D$3,ROW()-6,"")</f>
        <v/>
      </c>
      <c r="H346" s="3" t="str">
        <f t="shared" si="42"/>
        <v/>
      </c>
      <c r="I346" s="3" t="str">
        <f>IF(G346="","",$I$3*(($K$3/12)*(1+$K$3/12)^$J$3)/((1+$K$3/12)^$J$3-1))</f>
        <v/>
      </c>
      <c r="J346" s="3" t="str">
        <f>IF(G346="","",H346*$K$3/12)</f>
        <v/>
      </c>
      <c r="K346" s="3" t="str">
        <f t="shared" si="40"/>
        <v/>
      </c>
      <c r="M346" s="2" t="str">
        <f>IF(ROW()-6&lt;=$D$3,ROW()-6,"")</f>
        <v/>
      </c>
      <c r="N346" s="3" t="str">
        <f>IF(M346&lt;=$P$3,$O$3,"")</f>
        <v/>
      </c>
      <c r="O346" s="3" t="str">
        <f t="shared" si="41"/>
        <v/>
      </c>
      <c r="P346" s="3" t="str">
        <f>IF(M346&lt;&gt;"",$O$3*$Q$3/12,"")</f>
        <v/>
      </c>
      <c r="Q346" s="3" t="str">
        <f t="shared" si="39"/>
        <v/>
      </c>
      <c r="S346" s="2" t="str">
        <f>IF(ROW()-6&lt;=$D$3,ROW()-6,"")</f>
        <v/>
      </c>
      <c r="T346" s="3" t="str">
        <f>IF(S346&lt;=$V$3,$U$3,"")</f>
        <v/>
      </c>
      <c r="U346" s="3" t="str">
        <f>IF(S346=$V$3,SUM(V346:W346),IF(S346&lt;$V$3,0,""))</f>
        <v/>
      </c>
      <c r="V346" s="3" t="str">
        <f>IF(S346=$V$3,$W$5*$W$3*$V$3/12,IF(S346&lt;$V$3,0,""))</f>
        <v/>
      </c>
      <c r="W346" s="3" t="str">
        <f>IF(S346=$V$3,$W$5,IF(S346&lt;$V$3,0,""))</f>
        <v/>
      </c>
    </row>
    <row r="347" spans="1:23">
      <c r="A347" s="2" t="str">
        <f>IF(ROW()-6&lt;=$D$3,ROW()-6,"")</f>
        <v/>
      </c>
      <c r="B347" s="3" t="str">
        <f t="shared" si="43"/>
        <v/>
      </c>
      <c r="C347" s="3" t="str">
        <f t="shared" si="44"/>
        <v/>
      </c>
      <c r="D347" s="3" t="str">
        <f>IF(A347="","",B347*$E$3/12)</f>
        <v/>
      </c>
      <c r="E347" s="3" t="str">
        <f t="shared" si="45"/>
        <v/>
      </c>
      <c r="G347" s="2" t="str">
        <f>IF(ROW()-6&lt;=$D$3,ROW()-6,"")</f>
        <v/>
      </c>
      <c r="H347" s="3" t="str">
        <f t="shared" si="42"/>
        <v/>
      </c>
      <c r="I347" s="3" t="str">
        <f>IF(G347="","",$I$3*(($K$3/12)*(1+$K$3/12)^$J$3)/((1+$K$3/12)^$J$3-1))</f>
        <v/>
      </c>
      <c r="J347" s="3" t="str">
        <f>IF(G347="","",H347*$K$3/12)</f>
        <v/>
      </c>
      <c r="K347" s="3" t="str">
        <f t="shared" si="40"/>
        <v/>
      </c>
      <c r="M347" s="2" t="str">
        <f>IF(ROW()-6&lt;=$D$3,ROW()-6,"")</f>
        <v/>
      </c>
      <c r="N347" s="3" t="str">
        <f>IF(M347&lt;=$P$3,$O$3,"")</f>
        <v/>
      </c>
      <c r="O347" s="3" t="str">
        <f t="shared" si="41"/>
        <v/>
      </c>
      <c r="P347" s="3" t="str">
        <f>IF(M347&lt;&gt;"",$O$3*$Q$3/12,"")</f>
        <v/>
      </c>
      <c r="Q347" s="3" t="str">
        <f t="shared" si="39"/>
        <v/>
      </c>
      <c r="S347" s="2" t="str">
        <f>IF(ROW()-6&lt;=$D$3,ROW()-6,"")</f>
        <v/>
      </c>
      <c r="T347" s="3" t="str">
        <f>IF(S347&lt;=$V$3,$U$3,"")</f>
        <v/>
      </c>
      <c r="U347" s="3" t="str">
        <f>IF(S347=$V$3,SUM(V347:W347),IF(S347&lt;$V$3,0,""))</f>
        <v/>
      </c>
      <c r="V347" s="3" t="str">
        <f>IF(S347=$V$3,$W$5*$W$3*$V$3/12,IF(S347&lt;$V$3,0,""))</f>
        <v/>
      </c>
      <c r="W347" s="3" t="str">
        <f>IF(S347=$V$3,$W$5,IF(S347&lt;$V$3,0,""))</f>
        <v/>
      </c>
    </row>
    <row r="348" spans="1:23">
      <c r="A348" s="2" t="str">
        <f>IF(ROW()-6&lt;=$D$3,ROW()-6,"")</f>
        <v/>
      </c>
      <c r="B348" s="3" t="str">
        <f t="shared" si="43"/>
        <v/>
      </c>
      <c r="C348" s="3" t="str">
        <f t="shared" si="44"/>
        <v/>
      </c>
      <c r="D348" s="3" t="str">
        <f>IF(A348="","",B348*$E$3/12)</f>
        <v/>
      </c>
      <c r="E348" s="3" t="str">
        <f t="shared" si="45"/>
        <v/>
      </c>
      <c r="G348" s="2" t="str">
        <f>IF(ROW()-6&lt;=$D$3,ROW()-6,"")</f>
        <v/>
      </c>
      <c r="H348" s="3" t="str">
        <f t="shared" si="42"/>
        <v/>
      </c>
      <c r="I348" s="3" t="str">
        <f>IF(G348="","",$I$3*(($K$3/12)*(1+$K$3/12)^$J$3)/((1+$K$3/12)^$J$3-1))</f>
        <v/>
      </c>
      <c r="J348" s="3" t="str">
        <f>IF(G348="","",H348*$K$3/12)</f>
        <v/>
      </c>
      <c r="K348" s="3" t="str">
        <f t="shared" si="40"/>
        <v/>
      </c>
      <c r="M348" s="2" t="str">
        <f>IF(ROW()-6&lt;=$D$3,ROW()-6,"")</f>
        <v/>
      </c>
      <c r="N348" s="3" t="str">
        <f>IF(M348&lt;=$P$3,$O$3,"")</f>
        <v/>
      </c>
      <c r="O348" s="3" t="str">
        <f t="shared" si="41"/>
        <v/>
      </c>
      <c r="P348" s="3" t="str">
        <f>IF(M348&lt;&gt;"",$O$3*$Q$3/12,"")</f>
        <v/>
      </c>
      <c r="Q348" s="3" t="str">
        <f t="shared" si="39"/>
        <v/>
      </c>
      <c r="S348" s="2" t="str">
        <f>IF(ROW()-6&lt;=$D$3,ROW()-6,"")</f>
        <v/>
      </c>
      <c r="T348" s="3" t="str">
        <f>IF(S348&lt;=$V$3,$U$3,"")</f>
        <v/>
      </c>
      <c r="U348" s="3" t="str">
        <f>IF(S348=$V$3,SUM(V348:W348),IF(S348&lt;$V$3,0,""))</f>
        <v/>
      </c>
      <c r="V348" s="3" t="str">
        <f>IF(S348=$V$3,$W$5*$W$3*$V$3/12,IF(S348&lt;$V$3,0,""))</f>
        <v/>
      </c>
      <c r="W348" s="3" t="str">
        <f>IF(S348=$V$3,$W$5,IF(S348&lt;$V$3,0,""))</f>
        <v/>
      </c>
    </row>
    <row r="349" spans="1:23">
      <c r="A349" s="2" t="str">
        <f>IF(ROW()-6&lt;=$D$3,ROW()-6,"")</f>
        <v/>
      </c>
      <c r="B349" s="3" t="str">
        <f t="shared" si="43"/>
        <v/>
      </c>
      <c r="C349" s="3" t="str">
        <f t="shared" si="44"/>
        <v/>
      </c>
      <c r="D349" s="3" t="str">
        <f>IF(A349="","",B349*$E$3/12)</f>
        <v/>
      </c>
      <c r="E349" s="3" t="str">
        <f t="shared" si="45"/>
        <v/>
      </c>
      <c r="G349" s="2" t="str">
        <f>IF(ROW()-6&lt;=$D$3,ROW()-6,"")</f>
        <v/>
      </c>
      <c r="H349" s="3" t="str">
        <f t="shared" si="42"/>
        <v/>
      </c>
      <c r="I349" s="3" t="str">
        <f>IF(G349="","",$I$3*(($K$3/12)*(1+$K$3/12)^$J$3)/((1+$K$3/12)^$J$3-1))</f>
        <v/>
      </c>
      <c r="J349" s="3" t="str">
        <f>IF(G349="","",H349*$K$3/12)</f>
        <v/>
      </c>
      <c r="K349" s="3" t="str">
        <f t="shared" si="40"/>
        <v/>
      </c>
      <c r="M349" s="2" t="str">
        <f>IF(ROW()-6&lt;=$D$3,ROW()-6,"")</f>
        <v/>
      </c>
      <c r="N349" s="3" t="str">
        <f>IF(M349&lt;=$P$3,$O$3,"")</f>
        <v/>
      </c>
      <c r="O349" s="3" t="str">
        <f t="shared" si="41"/>
        <v/>
      </c>
      <c r="P349" s="3" t="str">
        <f>IF(M349&lt;&gt;"",$O$3*$Q$3/12,"")</f>
        <v/>
      </c>
      <c r="Q349" s="3" t="str">
        <f t="shared" si="39"/>
        <v/>
      </c>
      <c r="S349" s="2" t="str">
        <f>IF(ROW()-6&lt;=$D$3,ROW()-6,"")</f>
        <v/>
      </c>
      <c r="T349" s="3" t="str">
        <f>IF(S349&lt;=$V$3,$U$3,"")</f>
        <v/>
      </c>
      <c r="U349" s="3" t="str">
        <f>IF(S349=$V$3,SUM(V349:W349),IF(S349&lt;$V$3,0,""))</f>
        <v/>
      </c>
      <c r="V349" s="3" t="str">
        <f>IF(S349=$V$3,$W$5*$W$3*$V$3/12,IF(S349&lt;$V$3,0,""))</f>
        <v/>
      </c>
      <c r="W349" s="3" t="str">
        <f>IF(S349=$V$3,$W$5,IF(S349&lt;$V$3,0,""))</f>
        <v/>
      </c>
    </row>
    <row r="350" spans="1:23">
      <c r="A350" s="2" t="str">
        <f>IF(ROW()-6&lt;=$D$3,ROW()-6,"")</f>
        <v/>
      </c>
      <c r="B350" s="3" t="str">
        <f t="shared" si="43"/>
        <v/>
      </c>
      <c r="C350" s="3" t="str">
        <f t="shared" si="44"/>
        <v/>
      </c>
      <c r="D350" s="3" t="str">
        <f>IF(A350="","",B350*$E$3/12)</f>
        <v/>
      </c>
      <c r="E350" s="3" t="str">
        <f t="shared" si="45"/>
        <v/>
      </c>
      <c r="G350" s="2" t="str">
        <f>IF(ROW()-6&lt;=$D$3,ROW()-6,"")</f>
        <v/>
      </c>
      <c r="H350" s="3" t="str">
        <f t="shared" si="42"/>
        <v/>
      </c>
      <c r="I350" s="3" t="str">
        <f>IF(G350="","",$I$3*(($K$3/12)*(1+$K$3/12)^$J$3)/((1+$K$3/12)^$J$3-1))</f>
        <v/>
      </c>
      <c r="J350" s="3" t="str">
        <f>IF(G350="","",H350*$K$3/12)</f>
        <v/>
      </c>
      <c r="K350" s="3" t="str">
        <f t="shared" si="40"/>
        <v/>
      </c>
      <c r="M350" s="2" t="str">
        <f>IF(ROW()-6&lt;=$D$3,ROW()-6,"")</f>
        <v/>
      </c>
      <c r="N350" s="3" t="str">
        <f>IF(M350&lt;=$P$3,$O$3,"")</f>
        <v/>
      </c>
      <c r="O350" s="3" t="str">
        <f t="shared" si="41"/>
        <v/>
      </c>
      <c r="P350" s="3" t="str">
        <f>IF(M350&lt;&gt;"",$O$3*$Q$3/12,"")</f>
        <v/>
      </c>
      <c r="Q350" s="3" t="str">
        <f t="shared" si="39"/>
        <v/>
      </c>
      <c r="S350" s="2" t="str">
        <f>IF(ROW()-6&lt;=$D$3,ROW()-6,"")</f>
        <v/>
      </c>
      <c r="T350" s="3" t="str">
        <f>IF(S350&lt;=$V$3,$U$3,"")</f>
        <v/>
      </c>
      <c r="U350" s="3" t="str">
        <f>IF(S350=$V$3,SUM(V350:W350),IF(S350&lt;$V$3,0,""))</f>
        <v/>
      </c>
      <c r="V350" s="3" t="str">
        <f>IF(S350=$V$3,$W$5*$W$3*$V$3/12,IF(S350&lt;$V$3,0,""))</f>
        <v/>
      </c>
      <c r="W350" s="3" t="str">
        <f>IF(S350=$V$3,$W$5,IF(S350&lt;$V$3,0,""))</f>
        <v/>
      </c>
    </row>
    <row r="351" spans="1:23">
      <c r="A351" s="2" t="str">
        <f>IF(ROW()-6&lt;=$D$3,ROW()-6,"")</f>
        <v/>
      </c>
      <c r="B351" s="3" t="str">
        <f t="shared" si="43"/>
        <v/>
      </c>
      <c r="C351" s="3" t="str">
        <f t="shared" si="44"/>
        <v/>
      </c>
      <c r="D351" s="3" t="str">
        <f>IF(A351="","",B351*$E$3/12)</f>
        <v/>
      </c>
      <c r="E351" s="3" t="str">
        <f t="shared" si="45"/>
        <v/>
      </c>
      <c r="G351" s="2" t="str">
        <f>IF(ROW()-6&lt;=$D$3,ROW()-6,"")</f>
        <v/>
      </c>
      <c r="H351" s="3" t="str">
        <f t="shared" si="42"/>
        <v/>
      </c>
      <c r="I351" s="3" t="str">
        <f>IF(G351="","",$I$3*(($K$3/12)*(1+$K$3/12)^$J$3)/((1+$K$3/12)^$J$3-1))</f>
        <v/>
      </c>
      <c r="J351" s="3" t="str">
        <f>IF(G351="","",H351*$K$3/12)</f>
        <v/>
      </c>
      <c r="K351" s="3" t="str">
        <f t="shared" si="40"/>
        <v/>
      </c>
      <c r="M351" s="2" t="str">
        <f>IF(ROW()-6&lt;=$D$3,ROW()-6,"")</f>
        <v/>
      </c>
      <c r="N351" s="3" t="str">
        <f>IF(M351&lt;=$P$3,$O$3,"")</f>
        <v/>
      </c>
      <c r="O351" s="3" t="str">
        <f t="shared" si="41"/>
        <v/>
      </c>
      <c r="P351" s="3" t="str">
        <f>IF(M351&lt;&gt;"",$O$3*$Q$3/12,"")</f>
        <v/>
      </c>
      <c r="Q351" s="3" t="str">
        <f t="shared" si="39"/>
        <v/>
      </c>
      <c r="S351" s="2" t="str">
        <f>IF(ROW()-6&lt;=$D$3,ROW()-6,"")</f>
        <v/>
      </c>
      <c r="T351" s="3" t="str">
        <f>IF(S351&lt;=$V$3,$U$3,"")</f>
        <v/>
      </c>
      <c r="U351" s="3" t="str">
        <f>IF(S351=$V$3,SUM(V351:W351),IF(S351&lt;$V$3,0,""))</f>
        <v/>
      </c>
      <c r="V351" s="3" t="str">
        <f>IF(S351=$V$3,$W$5*$W$3*$V$3/12,IF(S351&lt;$V$3,0,""))</f>
        <v/>
      </c>
      <c r="W351" s="3" t="str">
        <f>IF(S351=$V$3,$W$5,IF(S351&lt;$V$3,0,""))</f>
        <v/>
      </c>
    </row>
    <row r="352" spans="1:23">
      <c r="A352" s="2" t="str">
        <f>IF(ROW()-6&lt;=$D$3,ROW()-6,"")</f>
        <v/>
      </c>
      <c r="B352" s="3" t="str">
        <f t="shared" si="43"/>
        <v/>
      </c>
      <c r="C352" s="3" t="str">
        <f t="shared" si="44"/>
        <v/>
      </c>
      <c r="D352" s="3" t="str">
        <f>IF(A352="","",B352*$E$3/12)</f>
        <v/>
      </c>
      <c r="E352" s="3" t="str">
        <f t="shared" si="45"/>
        <v/>
      </c>
      <c r="G352" s="2" t="str">
        <f>IF(ROW()-6&lt;=$D$3,ROW()-6,"")</f>
        <v/>
      </c>
      <c r="H352" s="3" t="str">
        <f t="shared" si="42"/>
        <v/>
      </c>
      <c r="I352" s="3" t="str">
        <f>IF(G352="","",$I$3*(($K$3/12)*(1+$K$3/12)^$J$3)/((1+$K$3/12)^$J$3-1))</f>
        <v/>
      </c>
      <c r="J352" s="3" t="str">
        <f>IF(G352="","",H352*$K$3/12)</f>
        <v/>
      </c>
      <c r="K352" s="3" t="str">
        <f t="shared" si="40"/>
        <v/>
      </c>
      <c r="M352" s="2" t="str">
        <f>IF(ROW()-6&lt;=$D$3,ROW()-6,"")</f>
        <v/>
      </c>
      <c r="N352" s="3" t="str">
        <f>IF(M352&lt;=$P$3,$O$3,"")</f>
        <v/>
      </c>
      <c r="O352" s="3" t="str">
        <f t="shared" si="41"/>
        <v/>
      </c>
      <c r="P352" s="3" t="str">
        <f>IF(M352&lt;&gt;"",$O$3*$Q$3/12,"")</f>
        <v/>
      </c>
      <c r="Q352" s="3" t="str">
        <f t="shared" si="39"/>
        <v/>
      </c>
      <c r="S352" s="2" t="str">
        <f>IF(ROW()-6&lt;=$D$3,ROW()-6,"")</f>
        <v/>
      </c>
      <c r="T352" s="3" t="str">
        <f>IF(S352&lt;=$V$3,$U$3,"")</f>
        <v/>
      </c>
      <c r="U352" s="3" t="str">
        <f>IF(S352=$V$3,SUM(V352:W352),IF(S352&lt;$V$3,0,""))</f>
        <v/>
      </c>
      <c r="V352" s="3" t="str">
        <f>IF(S352=$V$3,$W$5*$W$3*$V$3/12,IF(S352&lt;$V$3,0,""))</f>
        <v/>
      </c>
      <c r="W352" s="3" t="str">
        <f>IF(S352=$V$3,$W$5,IF(S352&lt;$V$3,0,""))</f>
        <v/>
      </c>
    </row>
    <row r="353" spans="1:23">
      <c r="A353" s="2" t="str">
        <f>IF(ROW()-6&lt;=$D$3,ROW()-6,"")</f>
        <v/>
      </c>
      <c r="B353" s="3" t="str">
        <f t="shared" si="43"/>
        <v/>
      </c>
      <c r="C353" s="3" t="str">
        <f t="shared" si="44"/>
        <v/>
      </c>
      <c r="D353" s="3" t="str">
        <f>IF(A353="","",B353*$E$3/12)</f>
        <v/>
      </c>
      <c r="E353" s="3" t="str">
        <f t="shared" si="45"/>
        <v/>
      </c>
      <c r="G353" s="2" t="str">
        <f>IF(ROW()-6&lt;=$D$3,ROW()-6,"")</f>
        <v/>
      </c>
      <c r="H353" s="3" t="str">
        <f t="shared" si="42"/>
        <v/>
      </c>
      <c r="I353" s="3" t="str">
        <f>IF(G353="","",$I$3*(($K$3/12)*(1+$K$3/12)^$J$3)/((1+$K$3/12)^$J$3-1))</f>
        <v/>
      </c>
      <c r="J353" s="3" t="str">
        <f>IF(G353="","",H353*$K$3/12)</f>
        <v/>
      </c>
      <c r="K353" s="3" t="str">
        <f t="shared" si="40"/>
        <v/>
      </c>
      <c r="M353" s="2" t="str">
        <f>IF(ROW()-6&lt;=$D$3,ROW()-6,"")</f>
        <v/>
      </c>
      <c r="N353" s="3" t="str">
        <f>IF(M353&lt;=$P$3,$O$3,"")</f>
        <v/>
      </c>
      <c r="O353" s="3" t="str">
        <f t="shared" si="41"/>
        <v/>
      </c>
      <c r="P353" s="3" t="str">
        <f>IF(M353&lt;&gt;"",$O$3*$Q$3/12,"")</f>
        <v/>
      </c>
      <c r="Q353" s="3" t="str">
        <f t="shared" si="39"/>
        <v/>
      </c>
      <c r="S353" s="2" t="str">
        <f>IF(ROW()-6&lt;=$D$3,ROW()-6,"")</f>
        <v/>
      </c>
      <c r="T353" s="3" t="str">
        <f>IF(S353&lt;=$V$3,$U$3,"")</f>
        <v/>
      </c>
      <c r="U353" s="3" t="str">
        <f>IF(S353=$V$3,SUM(V353:W353),IF(S353&lt;$V$3,0,""))</f>
        <v/>
      </c>
      <c r="V353" s="3" t="str">
        <f>IF(S353=$V$3,$W$5*$W$3*$V$3/12,IF(S353&lt;$V$3,0,""))</f>
        <v/>
      </c>
      <c r="W353" s="3" t="str">
        <f>IF(S353=$V$3,$W$5,IF(S353&lt;$V$3,0,""))</f>
        <v/>
      </c>
    </row>
    <row r="354" spans="1:23">
      <c r="A354" s="2" t="str">
        <f>IF(ROW()-6&lt;=$D$3,ROW()-6,"")</f>
        <v/>
      </c>
      <c r="B354" s="3" t="str">
        <f t="shared" si="43"/>
        <v/>
      </c>
      <c r="C354" s="3" t="str">
        <f t="shared" si="44"/>
        <v/>
      </c>
      <c r="D354" s="3" t="str">
        <f>IF(A354="","",B354*$E$3/12)</f>
        <v/>
      </c>
      <c r="E354" s="3" t="str">
        <f t="shared" si="45"/>
        <v/>
      </c>
      <c r="G354" s="2" t="str">
        <f>IF(ROW()-6&lt;=$D$3,ROW()-6,"")</f>
        <v/>
      </c>
      <c r="H354" s="3" t="str">
        <f t="shared" si="42"/>
        <v/>
      </c>
      <c r="I354" s="3" t="str">
        <f>IF(G354="","",$I$3*(($K$3/12)*(1+$K$3/12)^$J$3)/((1+$K$3/12)^$J$3-1))</f>
        <v/>
      </c>
      <c r="J354" s="3" t="str">
        <f>IF(G354="","",H354*$K$3/12)</f>
        <v/>
      </c>
      <c r="K354" s="3" t="str">
        <f t="shared" si="40"/>
        <v/>
      </c>
      <c r="M354" s="2" t="str">
        <f>IF(ROW()-6&lt;=$D$3,ROW()-6,"")</f>
        <v/>
      </c>
      <c r="N354" s="3" t="str">
        <f>IF(M354&lt;=$P$3,$O$3,"")</f>
        <v/>
      </c>
      <c r="O354" s="3" t="str">
        <f t="shared" si="41"/>
        <v/>
      </c>
      <c r="P354" s="3" t="str">
        <f>IF(M354&lt;&gt;"",$O$3*$Q$3/12,"")</f>
        <v/>
      </c>
      <c r="Q354" s="3" t="str">
        <f t="shared" si="39"/>
        <v/>
      </c>
      <c r="S354" s="2" t="str">
        <f>IF(ROW()-6&lt;=$D$3,ROW()-6,"")</f>
        <v/>
      </c>
      <c r="T354" s="3" t="str">
        <f>IF(S354&lt;=$V$3,$U$3,"")</f>
        <v/>
      </c>
      <c r="U354" s="3" t="str">
        <f>IF(S354=$V$3,SUM(V354:W354),IF(S354&lt;$V$3,0,""))</f>
        <v/>
      </c>
      <c r="V354" s="3" t="str">
        <f>IF(S354=$V$3,$W$5*$W$3*$V$3/12,IF(S354&lt;$V$3,0,""))</f>
        <v/>
      </c>
      <c r="W354" s="3" t="str">
        <f>IF(S354=$V$3,$W$5,IF(S354&lt;$V$3,0,""))</f>
        <v/>
      </c>
    </row>
    <row r="355" spans="1:23">
      <c r="A355" s="2" t="str">
        <f>IF(ROW()-6&lt;=$D$3,ROW()-6,"")</f>
        <v/>
      </c>
      <c r="B355" s="3" t="str">
        <f t="shared" si="43"/>
        <v/>
      </c>
      <c r="C355" s="3" t="str">
        <f t="shared" si="44"/>
        <v/>
      </c>
      <c r="D355" s="3" t="str">
        <f>IF(A355="","",B355*$E$3/12)</f>
        <v/>
      </c>
      <c r="E355" s="3" t="str">
        <f t="shared" si="45"/>
        <v/>
      </c>
      <c r="G355" s="2" t="str">
        <f>IF(ROW()-6&lt;=$D$3,ROW()-6,"")</f>
        <v/>
      </c>
      <c r="H355" s="3" t="str">
        <f t="shared" si="42"/>
        <v/>
      </c>
      <c r="I355" s="3" t="str">
        <f>IF(G355="","",$I$3*(($K$3/12)*(1+$K$3/12)^$J$3)/((1+$K$3/12)^$J$3-1))</f>
        <v/>
      </c>
      <c r="J355" s="3" t="str">
        <f>IF(G355="","",H355*$K$3/12)</f>
        <v/>
      </c>
      <c r="K355" s="3" t="str">
        <f t="shared" si="40"/>
        <v/>
      </c>
      <c r="M355" s="2" t="str">
        <f>IF(ROW()-6&lt;=$D$3,ROW()-6,"")</f>
        <v/>
      </c>
      <c r="N355" s="3" t="str">
        <f>IF(M355&lt;=$P$3,$O$3,"")</f>
        <v/>
      </c>
      <c r="O355" s="3" t="str">
        <f t="shared" si="41"/>
        <v/>
      </c>
      <c r="P355" s="3" t="str">
        <f>IF(M355&lt;&gt;"",$O$3*$Q$3/12,"")</f>
        <v/>
      </c>
      <c r="Q355" s="3" t="str">
        <f t="shared" si="39"/>
        <v/>
      </c>
      <c r="S355" s="2" t="str">
        <f>IF(ROW()-6&lt;=$D$3,ROW()-6,"")</f>
        <v/>
      </c>
      <c r="T355" s="3" t="str">
        <f>IF(S355&lt;=$V$3,$U$3,"")</f>
        <v/>
      </c>
      <c r="U355" s="3" t="str">
        <f>IF(S355=$V$3,SUM(V355:W355),IF(S355&lt;$V$3,0,""))</f>
        <v/>
      </c>
      <c r="V355" s="3" t="str">
        <f>IF(S355=$V$3,$W$5*$W$3*$V$3/12,IF(S355&lt;$V$3,0,""))</f>
        <v/>
      </c>
      <c r="W355" s="3" t="str">
        <f>IF(S355=$V$3,$W$5,IF(S355&lt;$V$3,0,""))</f>
        <v/>
      </c>
    </row>
    <row r="356" spans="1:23">
      <c r="A356" s="2" t="str">
        <f>IF(ROW()-6&lt;=$D$3,ROW()-6,"")</f>
        <v/>
      </c>
      <c r="B356" s="3" t="str">
        <f t="shared" si="43"/>
        <v/>
      </c>
      <c r="C356" s="3" t="str">
        <f t="shared" si="44"/>
        <v/>
      </c>
      <c r="D356" s="3" t="str">
        <f>IF(A356="","",B356*$E$3/12)</f>
        <v/>
      </c>
      <c r="E356" s="3" t="str">
        <f t="shared" si="45"/>
        <v/>
      </c>
      <c r="G356" s="2" t="str">
        <f>IF(ROW()-6&lt;=$D$3,ROW()-6,"")</f>
        <v/>
      </c>
      <c r="H356" s="3" t="str">
        <f t="shared" si="42"/>
        <v/>
      </c>
      <c r="I356" s="3" t="str">
        <f>IF(G356="","",$I$3*(($K$3/12)*(1+$K$3/12)^$J$3)/((1+$K$3/12)^$J$3-1))</f>
        <v/>
      </c>
      <c r="J356" s="3" t="str">
        <f>IF(G356="","",H356*$K$3/12)</f>
        <v/>
      </c>
      <c r="K356" s="3" t="str">
        <f t="shared" si="40"/>
        <v/>
      </c>
      <c r="M356" s="2" t="str">
        <f>IF(ROW()-6&lt;=$D$3,ROW()-6,"")</f>
        <v/>
      </c>
      <c r="N356" s="3" t="str">
        <f>IF(M356&lt;=$P$3,$O$3,"")</f>
        <v/>
      </c>
      <c r="O356" s="3" t="str">
        <f t="shared" si="41"/>
        <v/>
      </c>
      <c r="P356" s="3" t="str">
        <f>IF(M356&lt;&gt;"",$O$3*$Q$3/12,"")</f>
        <v/>
      </c>
      <c r="Q356" s="3" t="str">
        <f t="shared" si="39"/>
        <v/>
      </c>
      <c r="S356" s="2" t="str">
        <f>IF(ROW()-6&lt;=$D$3,ROW()-6,"")</f>
        <v/>
      </c>
      <c r="T356" s="3" t="str">
        <f>IF(S356&lt;=$V$3,$U$3,"")</f>
        <v/>
      </c>
      <c r="U356" s="3" t="str">
        <f>IF(S356=$V$3,SUM(V356:W356),IF(S356&lt;$V$3,0,""))</f>
        <v/>
      </c>
      <c r="V356" s="3" t="str">
        <f>IF(S356=$V$3,$W$5*$W$3*$V$3/12,IF(S356&lt;$V$3,0,""))</f>
        <v/>
      </c>
      <c r="W356" s="3" t="str">
        <f>IF(S356=$V$3,$W$5,IF(S356&lt;$V$3,0,""))</f>
        <v/>
      </c>
    </row>
    <row r="357" spans="1:23">
      <c r="A357" s="2" t="str">
        <f>IF(ROW()-6&lt;=$D$3,ROW()-6,"")</f>
        <v/>
      </c>
      <c r="B357" s="3" t="str">
        <f t="shared" si="43"/>
        <v/>
      </c>
      <c r="C357" s="3" t="str">
        <f t="shared" si="44"/>
        <v/>
      </c>
      <c r="D357" s="3" t="str">
        <f>IF(A357="","",B357*$E$3/12)</f>
        <v/>
      </c>
      <c r="E357" s="3" t="str">
        <f t="shared" si="45"/>
        <v/>
      </c>
      <c r="G357" s="2" t="str">
        <f>IF(ROW()-6&lt;=$D$3,ROW()-6,"")</f>
        <v/>
      </c>
      <c r="H357" s="3" t="str">
        <f t="shared" si="42"/>
        <v/>
      </c>
      <c r="I357" s="3" t="str">
        <f>IF(G357="","",$I$3*(($K$3/12)*(1+$K$3/12)^$J$3)/((1+$K$3/12)^$J$3-1))</f>
        <v/>
      </c>
      <c r="J357" s="3" t="str">
        <f>IF(G357="","",H357*$K$3/12)</f>
        <v/>
      </c>
      <c r="K357" s="3" t="str">
        <f t="shared" si="40"/>
        <v/>
      </c>
      <c r="M357" s="2" t="str">
        <f>IF(ROW()-6&lt;=$D$3,ROW()-6,"")</f>
        <v/>
      </c>
      <c r="N357" s="3" t="str">
        <f>IF(M357&lt;=$P$3,$O$3,"")</f>
        <v/>
      </c>
      <c r="O357" s="3" t="str">
        <f t="shared" si="41"/>
        <v/>
      </c>
      <c r="P357" s="3" t="str">
        <f>IF(M357&lt;&gt;"",$O$3*$Q$3/12,"")</f>
        <v/>
      </c>
      <c r="Q357" s="3" t="str">
        <f t="shared" si="39"/>
        <v/>
      </c>
      <c r="S357" s="2" t="str">
        <f>IF(ROW()-6&lt;=$D$3,ROW()-6,"")</f>
        <v/>
      </c>
      <c r="T357" s="3" t="str">
        <f>IF(S357&lt;=$V$3,$U$3,"")</f>
        <v/>
      </c>
      <c r="U357" s="3" t="str">
        <f>IF(S357=$V$3,SUM(V357:W357),IF(S357&lt;$V$3,0,""))</f>
        <v/>
      </c>
      <c r="V357" s="3" t="str">
        <f>IF(S357=$V$3,$W$5*$W$3*$V$3/12,IF(S357&lt;$V$3,0,""))</f>
        <v/>
      </c>
      <c r="W357" s="3" t="str">
        <f>IF(S357=$V$3,$W$5,IF(S357&lt;$V$3,0,""))</f>
        <v/>
      </c>
    </row>
    <row r="358" spans="1:23">
      <c r="A358" s="2" t="str">
        <f>IF(ROW()-6&lt;=$D$3,ROW()-6,"")</f>
        <v/>
      </c>
      <c r="B358" s="3" t="str">
        <f t="shared" si="43"/>
        <v/>
      </c>
      <c r="C358" s="3" t="str">
        <f t="shared" si="44"/>
        <v/>
      </c>
      <c r="D358" s="3" t="str">
        <f>IF(A358="","",B358*$E$3/12)</f>
        <v/>
      </c>
      <c r="E358" s="3" t="str">
        <f t="shared" si="45"/>
        <v/>
      </c>
      <c r="G358" s="2" t="str">
        <f>IF(ROW()-6&lt;=$D$3,ROW()-6,"")</f>
        <v/>
      </c>
      <c r="H358" s="3" t="str">
        <f t="shared" si="42"/>
        <v/>
      </c>
      <c r="I358" s="3" t="str">
        <f>IF(G358="","",$I$3*(($K$3/12)*(1+$K$3/12)^$J$3)/((1+$K$3/12)^$J$3-1))</f>
        <v/>
      </c>
      <c r="J358" s="3" t="str">
        <f>IF(G358="","",H358*$K$3/12)</f>
        <v/>
      </c>
      <c r="K358" s="3" t="str">
        <f t="shared" si="40"/>
        <v/>
      </c>
      <c r="M358" s="2" t="str">
        <f>IF(ROW()-6&lt;=$D$3,ROW()-6,"")</f>
        <v/>
      </c>
      <c r="N358" s="3" t="str">
        <f>IF(M358&lt;=$P$3,$O$3,"")</f>
        <v/>
      </c>
      <c r="O358" s="3" t="str">
        <f t="shared" si="41"/>
        <v/>
      </c>
      <c r="P358" s="3" t="str">
        <f>IF(M358&lt;&gt;"",$O$3*$Q$3/12,"")</f>
        <v/>
      </c>
      <c r="Q358" s="3" t="str">
        <f t="shared" si="39"/>
        <v/>
      </c>
      <c r="S358" s="2" t="str">
        <f>IF(ROW()-6&lt;=$D$3,ROW()-6,"")</f>
        <v/>
      </c>
      <c r="T358" s="3" t="str">
        <f>IF(S358&lt;=$V$3,$U$3,"")</f>
        <v/>
      </c>
      <c r="U358" s="3" t="str">
        <f>IF(S358=$V$3,SUM(V358:W358),IF(S358&lt;$V$3,0,""))</f>
        <v/>
      </c>
      <c r="V358" s="3" t="str">
        <f>IF(S358=$V$3,$W$5*$W$3*$V$3/12,IF(S358&lt;$V$3,0,""))</f>
        <v/>
      </c>
      <c r="W358" s="3" t="str">
        <f>IF(S358=$V$3,$W$5,IF(S358&lt;$V$3,0,""))</f>
        <v/>
      </c>
    </row>
    <row r="359" spans="1:23">
      <c r="A359" s="2" t="str">
        <f>IF(ROW()-6&lt;=$D$3,ROW()-6,"")</f>
        <v/>
      </c>
      <c r="B359" s="3" t="str">
        <f t="shared" si="43"/>
        <v/>
      </c>
      <c r="C359" s="3" t="str">
        <f t="shared" si="44"/>
        <v/>
      </c>
      <c r="D359" s="3" t="str">
        <f>IF(A359="","",B359*$E$3/12)</f>
        <v/>
      </c>
      <c r="E359" s="3" t="str">
        <f t="shared" si="45"/>
        <v/>
      </c>
      <c r="G359" s="2" t="str">
        <f>IF(ROW()-6&lt;=$D$3,ROW()-6,"")</f>
        <v/>
      </c>
      <c r="H359" s="3" t="str">
        <f t="shared" si="42"/>
        <v/>
      </c>
      <c r="I359" s="3" t="str">
        <f>IF(G359="","",$I$3*(($K$3/12)*(1+$K$3/12)^$J$3)/((1+$K$3/12)^$J$3-1))</f>
        <v/>
      </c>
      <c r="J359" s="3" t="str">
        <f>IF(G359="","",H359*$K$3/12)</f>
        <v/>
      </c>
      <c r="K359" s="3" t="str">
        <f t="shared" si="40"/>
        <v/>
      </c>
      <c r="M359" s="2" t="str">
        <f>IF(ROW()-6&lt;=$D$3,ROW()-6,"")</f>
        <v/>
      </c>
      <c r="N359" s="3" t="str">
        <f>IF(M359&lt;=$P$3,$O$3,"")</f>
        <v/>
      </c>
      <c r="O359" s="3" t="str">
        <f t="shared" si="41"/>
        <v/>
      </c>
      <c r="P359" s="3" t="str">
        <f>IF(M359&lt;&gt;"",$O$3*$Q$3/12,"")</f>
        <v/>
      </c>
      <c r="Q359" s="3" t="str">
        <f t="shared" si="39"/>
        <v/>
      </c>
      <c r="S359" s="2" t="str">
        <f>IF(ROW()-6&lt;=$D$3,ROW()-6,"")</f>
        <v/>
      </c>
      <c r="T359" s="3" t="str">
        <f>IF(S359&lt;=$V$3,$U$3,"")</f>
        <v/>
      </c>
      <c r="U359" s="3" t="str">
        <f>IF(S359=$V$3,SUM(V359:W359),IF(S359&lt;$V$3,0,""))</f>
        <v/>
      </c>
      <c r="V359" s="3" t="str">
        <f>IF(S359=$V$3,$W$5*$W$3*$V$3/12,IF(S359&lt;$V$3,0,""))</f>
        <v/>
      </c>
      <c r="W359" s="3" t="str">
        <f>IF(S359=$V$3,$W$5,IF(S359&lt;$V$3,0,""))</f>
        <v/>
      </c>
    </row>
    <row r="360" spans="1:23">
      <c r="A360" s="2" t="str">
        <f>IF(ROW()-6&lt;=$D$3,ROW()-6,"")</f>
        <v/>
      </c>
      <c r="B360" s="3" t="str">
        <f t="shared" si="43"/>
        <v/>
      </c>
      <c r="C360" s="3" t="str">
        <f t="shared" si="44"/>
        <v/>
      </c>
      <c r="D360" s="3" t="str">
        <f>IF(A360="","",B360*$E$3/12)</f>
        <v/>
      </c>
      <c r="E360" s="3" t="str">
        <f t="shared" si="45"/>
        <v/>
      </c>
      <c r="G360" s="2" t="str">
        <f>IF(ROW()-6&lt;=$D$3,ROW()-6,"")</f>
        <v/>
      </c>
      <c r="H360" s="3" t="str">
        <f t="shared" si="42"/>
        <v/>
      </c>
      <c r="I360" s="3" t="str">
        <f>IF(G360="","",$I$3*(($K$3/12)*(1+$K$3/12)^$J$3)/((1+$K$3/12)^$J$3-1))</f>
        <v/>
      </c>
      <c r="J360" s="3" t="str">
        <f>IF(G360="","",H360*$K$3/12)</f>
        <v/>
      </c>
      <c r="K360" s="3" t="str">
        <f t="shared" si="40"/>
        <v/>
      </c>
      <c r="M360" s="2" t="str">
        <f>IF(ROW()-6&lt;=$D$3,ROW()-6,"")</f>
        <v/>
      </c>
      <c r="N360" s="3" t="str">
        <f>IF(M360&lt;=$P$3,$O$3,"")</f>
        <v/>
      </c>
      <c r="O360" s="3" t="str">
        <f t="shared" si="41"/>
        <v/>
      </c>
      <c r="P360" s="3" t="str">
        <f>IF(M360&lt;&gt;"",$O$3*$Q$3/12,"")</f>
        <v/>
      </c>
      <c r="Q360" s="3" t="str">
        <f t="shared" si="39"/>
        <v/>
      </c>
      <c r="S360" s="2" t="str">
        <f>IF(ROW()-6&lt;=$D$3,ROW()-6,"")</f>
        <v/>
      </c>
      <c r="T360" s="3" t="str">
        <f>IF(S360&lt;=$V$3,$U$3,"")</f>
        <v/>
      </c>
      <c r="U360" s="3" t="str">
        <f>IF(S360=$V$3,SUM(V360:W360),IF(S360&lt;$V$3,0,""))</f>
        <v/>
      </c>
      <c r="V360" s="3" t="str">
        <f>IF(S360=$V$3,$W$5*$W$3*$V$3/12,IF(S360&lt;$V$3,0,""))</f>
        <v/>
      </c>
      <c r="W360" s="3" t="str">
        <f>IF(S360=$V$3,$W$5,IF(S360&lt;$V$3,0,""))</f>
        <v/>
      </c>
    </row>
    <row r="361" spans="1:23">
      <c r="A361" s="2" t="str">
        <f>IF(ROW()-6&lt;=$D$3,ROW()-6,"")</f>
        <v/>
      </c>
      <c r="B361" s="3" t="str">
        <f t="shared" si="43"/>
        <v/>
      </c>
      <c r="C361" s="3" t="str">
        <f t="shared" si="44"/>
        <v/>
      </c>
      <c r="D361" s="3" t="str">
        <f>IF(A361="","",B361*$E$3/12)</f>
        <v/>
      </c>
      <c r="E361" s="3" t="str">
        <f t="shared" si="45"/>
        <v/>
      </c>
      <c r="G361" s="2" t="str">
        <f>IF(ROW()-6&lt;=$D$3,ROW()-6,"")</f>
        <v/>
      </c>
      <c r="H361" s="3" t="str">
        <f t="shared" si="42"/>
        <v/>
      </c>
      <c r="I361" s="3" t="str">
        <f>IF(G361="","",$I$3*(($K$3/12)*(1+$K$3/12)^$J$3)/((1+$K$3/12)^$J$3-1))</f>
        <v/>
      </c>
      <c r="J361" s="3" t="str">
        <f>IF(G361="","",H361*$K$3/12)</f>
        <v/>
      </c>
      <c r="K361" s="3" t="str">
        <f t="shared" si="40"/>
        <v/>
      </c>
      <c r="M361" s="2" t="str">
        <f>IF(ROW()-6&lt;=$D$3,ROW()-6,"")</f>
        <v/>
      </c>
      <c r="N361" s="3" t="str">
        <f>IF(M361&lt;=$P$3,$O$3,"")</f>
        <v/>
      </c>
      <c r="O361" s="3" t="str">
        <f t="shared" si="41"/>
        <v/>
      </c>
      <c r="P361" s="3" t="str">
        <f>IF(M361&lt;&gt;"",$O$3*$Q$3/12,"")</f>
        <v/>
      </c>
      <c r="Q361" s="3" t="str">
        <f t="shared" si="39"/>
        <v/>
      </c>
      <c r="S361" s="2" t="str">
        <f>IF(ROW()-6&lt;=$D$3,ROW()-6,"")</f>
        <v/>
      </c>
      <c r="T361" s="3" t="str">
        <f>IF(S361&lt;=$V$3,$U$3,"")</f>
        <v/>
      </c>
      <c r="U361" s="3" t="str">
        <f>IF(S361=$V$3,SUM(V361:W361),IF(S361&lt;$V$3,0,""))</f>
        <v/>
      </c>
      <c r="V361" s="3" t="str">
        <f>IF(S361=$V$3,$W$5*$W$3*$V$3/12,IF(S361&lt;$V$3,0,""))</f>
        <v/>
      </c>
      <c r="W361" s="3" t="str">
        <f>IF(S361=$V$3,$W$5,IF(S361&lt;$V$3,0,""))</f>
        <v/>
      </c>
    </row>
    <row r="362" spans="1:23">
      <c r="A362" s="2" t="str">
        <f>IF(ROW()-6&lt;=$D$3,ROW()-6,"")</f>
        <v/>
      </c>
      <c r="B362" s="3" t="str">
        <f t="shared" si="43"/>
        <v/>
      </c>
      <c r="C362" s="3" t="str">
        <f t="shared" si="44"/>
        <v/>
      </c>
      <c r="D362" s="3" t="str">
        <f>IF(A362="","",B362*$E$3/12)</f>
        <v/>
      </c>
      <c r="E362" s="3" t="str">
        <f t="shared" si="45"/>
        <v/>
      </c>
      <c r="G362" s="2" t="str">
        <f>IF(ROW()-6&lt;=$D$3,ROW()-6,"")</f>
        <v/>
      </c>
      <c r="H362" s="3" t="str">
        <f t="shared" si="42"/>
        <v/>
      </c>
      <c r="I362" s="3" t="str">
        <f>IF(G362="","",$I$3*(($K$3/12)*(1+$K$3/12)^$J$3)/((1+$K$3/12)^$J$3-1))</f>
        <v/>
      </c>
      <c r="J362" s="3" t="str">
        <f>IF(G362="","",H362*$K$3/12)</f>
        <v/>
      </c>
      <c r="K362" s="3" t="str">
        <f t="shared" si="40"/>
        <v/>
      </c>
      <c r="M362" s="2" t="str">
        <f>IF(ROW()-6&lt;=$D$3,ROW()-6,"")</f>
        <v/>
      </c>
      <c r="N362" s="3" t="str">
        <f>IF(M362&lt;=$P$3,$O$3,"")</f>
        <v/>
      </c>
      <c r="O362" s="3" t="str">
        <f t="shared" si="41"/>
        <v/>
      </c>
      <c r="P362" s="3" t="str">
        <f>IF(M362&lt;&gt;"",$O$3*$Q$3/12,"")</f>
        <v/>
      </c>
      <c r="Q362" s="3" t="str">
        <f t="shared" si="39"/>
        <v/>
      </c>
      <c r="S362" s="2" t="str">
        <f>IF(ROW()-6&lt;=$D$3,ROW()-6,"")</f>
        <v/>
      </c>
      <c r="T362" s="3" t="str">
        <f>IF(S362&lt;=$V$3,$U$3,"")</f>
        <v/>
      </c>
      <c r="U362" s="3" t="str">
        <f>IF(S362=$V$3,SUM(V362:W362),IF(S362&lt;$V$3,0,""))</f>
        <v/>
      </c>
      <c r="V362" s="3" t="str">
        <f>IF(S362=$V$3,$W$5*$W$3*$V$3/12,IF(S362&lt;$V$3,0,""))</f>
        <v/>
      </c>
      <c r="W362" s="3" t="str">
        <f>IF(S362=$V$3,$W$5,IF(S362&lt;$V$3,0,""))</f>
        <v/>
      </c>
    </row>
    <row r="363" spans="1:23">
      <c r="A363" s="2" t="str">
        <f>IF(ROW()-6&lt;=$D$3,ROW()-6,"")</f>
        <v/>
      </c>
      <c r="B363" s="3" t="str">
        <f t="shared" si="43"/>
        <v/>
      </c>
      <c r="C363" s="3" t="str">
        <f t="shared" si="44"/>
        <v/>
      </c>
      <c r="D363" s="3" t="str">
        <f>IF(A363="","",B363*$E$3/12)</f>
        <v/>
      </c>
      <c r="E363" s="3" t="str">
        <f t="shared" si="45"/>
        <v/>
      </c>
      <c r="G363" s="2" t="str">
        <f>IF(ROW()-6&lt;=$D$3,ROW()-6,"")</f>
        <v/>
      </c>
      <c r="H363" s="3" t="str">
        <f t="shared" si="42"/>
        <v/>
      </c>
      <c r="I363" s="3" t="str">
        <f>IF(G363="","",$I$3*(($K$3/12)*(1+$K$3/12)^$J$3)/((1+$K$3/12)^$J$3-1))</f>
        <v/>
      </c>
      <c r="J363" s="3" t="str">
        <f>IF(G363="","",H363*$K$3/12)</f>
        <v/>
      </c>
      <c r="K363" s="3" t="str">
        <f t="shared" si="40"/>
        <v/>
      </c>
      <c r="M363" s="2" t="str">
        <f>IF(ROW()-6&lt;=$D$3,ROW()-6,"")</f>
        <v/>
      </c>
      <c r="N363" s="3" t="str">
        <f>IF(M363&lt;=$P$3,$O$3,"")</f>
        <v/>
      </c>
      <c r="O363" s="3" t="str">
        <f t="shared" si="41"/>
        <v/>
      </c>
      <c r="P363" s="3" t="str">
        <f>IF(M363&lt;&gt;"",$O$3*$Q$3/12,"")</f>
        <v/>
      </c>
      <c r="Q363" s="3" t="str">
        <f t="shared" si="39"/>
        <v/>
      </c>
      <c r="S363" s="2" t="str">
        <f>IF(ROW()-6&lt;=$D$3,ROW()-6,"")</f>
        <v/>
      </c>
      <c r="T363" s="3" t="str">
        <f>IF(S363&lt;=$V$3,$U$3,"")</f>
        <v/>
      </c>
      <c r="U363" s="3" t="str">
        <f>IF(S363=$V$3,SUM(V363:W363),IF(S363&lt;$V$3,0,""))</f>
        <v/>
      </c>
      <c r="V363" s="3" t="str">
        <f>IF(S363=$V$3,$W$5*$W$3*$V$3/12,IF(S363&lt;$V$3,0,""))</f>
        <v/>
      </c>
      <c r="W363" s="3" t="str">
        <f>IF(S363=$V$3,$W$5,IF(S363&lt;$V$3,0,""))</f>
        <v/>
      </c>
    </row>
    <row r="364" spans="1:23">
      <c r="A364" s="2" t="str">
        <f>IF(ROW()-6&lt;=$D$3,ROW()-6,"")</f>
        <v/>
      </c>
      <c r="B364" s="3" t="str">
        <f t="shared" si="43"/>
        <v/>
      </c>
      <c r="C364" s="3" t="str">
        <f t="shared" si="44"/>
        <v/>
      </c>
      <c r="D364" s="3" t="str">
        <f>IF(A364="","",B364*$E$3/12)</f>
        <v/>
      </c>
      <c r="E364" s="3" t="str">
        <f t="shared" si="45"/>
        <v/>
      </c>
      <c r="G364" s="2" t="str">
        <f>IF(ROW()-6&lt;=$D$3,ROW()-6,"")</f>
        <v/>
      </c>
      <c r="H364" s="3" t="str">
        <f t="shared" si="42"/>
        <v/>
      </c>
      <c r="I364" s="3" t="str">
        <f>IF(G364="","",$I$3*(($K$3/12)*(1+$K$3/12)^$J$3)/((1+$K$3/12)^$J$3-1))</f>
        <v/>
      </c>
      <c r="J364" s="3" t="str">
        <f>IF(G364="","",H364*$K$3/12)</f>
        <v/>
      </c>
      <c r="K364" s="3" t="str">
        <f t="shared" si="40"/>
        <v/>
      </c>
      <c r="M364" s="2" t="str">
        <f>IF(ROW()-6&lt;=$D$3,ROW()-6,"")</f>
        <v/>
      </c>
      <c r="N364" s="3" t="str">
        <f>IF(M364&lt;=$P$3,$O$3,"")</f>
        <v/>
      </c>
      <c r="O364" s="3" t="str">
        <f t="shared" si="41"/>
        <v/>
      </c>
      <c r="P364" s="3" t="str">
        <f>IF(M364&lt;&gt;"",$O$3*$Q$3/12,"")</f>
        <v/>
      </c>
      <c r="Q364" s="3" t="str">
        <f t="shared" si="39"/>
        <v/>
      </c>
      <c r="S364" s="2" t="str">
        <f>IF(ROW()-6&lt;=$D$3,ROW()-6,"")</f>
        <v/>
      </c>
      <c r="T364" s="3" t="str">
        <f>IF(S364&lt;=$V$3,$U$3,"")</f>
        <v/>
      </c>
      <c r="U364" s="3" t="str">
        <f>IF(S364=$V$3,SUM(V364:W364),IF(S364&lt;$V$3,0,""))</f>
        <v/>
      </c>
      <c r="V364" s="3" t="str">
        <f>IF(S364=$V$3,$W$5*$W$3*$V$3/12,IF(S364&lt;$V$3,0,""))</f>
        <v/>
      </c>
      <c r="W364" s="3" t="str">
        <f>IF(S364=$V$3,$W$5,IF(S364&lt;$V$3,0,""))</f>
        <v/>
      </c>
    </row>
    <row r="365" spans="1:23">
      <c r="A365" s="2" t="str">
        <f>IF(ROW()-6&lt;=$D$3,ROW()-6,"")</f>
        <v/>
      </c>
      <c r="B365" s="3" t="str">
        <f t="shared" si="43"/>
        <v/>
      </c>
      <c r="C365" s="3" t="str">
        <f t="shared" si="44"/>
        <v/>
      </c>
      <c r="D365" s="3" t="str">
        <f>IF(A365="","",B365*$E$3/12)</f>
        <v/>
      </c>
      <c r="E365" s="3" t="str">
        <f t="shared" si="45"/>
        <v/>
      </c>
      <c r="G365" s="2" t="str">
        <f>IF(ROW()-6&lt;=$D$3,ROW()-6,"")</f>
        <v/>
      </c>
      <c r="H365" s="3" t="str">
        <f t="shared" si="42"/>
        <v/>
      </c>
      <c r="I365" s="3" t="str">
        <f>IF(G365="","",$I$3*(($K$3/12)*(1+$K$3/12)^$J$3)/((1+$K$3/12)^$J$3-1))</f>
        <v/>
      </c>
      <c r="J365" s="3" t="str">
        <f>IF(G365="","",H365*$K$3/12)</f>
        <v/>
      </c>
      <c r="K365" s="3" t="str">
        <f t="shared" si="40"/>
        <v/>
      </c>
      <c r="M365" s="2" t="str">
        <f>IF(ROW()-6&lt;=$D$3,ROW()-6,"")</f>
        <v/>
      </c>
      <c r="N365" s="3" t="str">
        <f>IF(M365&lt;=$P$3,$O$3,"")</f>
        <v/>
      </c>
      <c r="O365" s="3" t="str">
        <f t="shared" si="41"/>
        <v/>
      </c>
      <c r="P365" s="3" t="str">
        <f>IF(M365&lt;&gt;"",$O$3*$Q$3/12,"")</f>
        <v/>
      </c>
      <c r="Q365" s="3" t="str">
        <f t="shared" si="39"/>
        <v/>
      </c>
      <c r="S365" s="2" t="str">
        <f>IF(ROW()-6&lt;=$D$3,ROW()-6,"")</f>
        <v/>
      </c>
      <c r="T365" s="3" t="str">
        <f>IF(S365&lt;=$V$3,$U$3,"")</f>
        <v/>
      </c>
      <c r="U365" s="3" t="str">
        <f>IF(S365=$V$3,SUM(V365:W365),IF(S365&lt;$V$3,0,""))</f>
        <v/>
      </c>
      <c r="V365" s="3" t="str">
        <f>IF(S365=$V$3,$W$5*$W$3*$V$3/12,IF(S365&lt;$V$3,0,""))</f>
        <v/>
      </c>
      <c r="W365" s="3" t="str">
        <f>IF(S365=$V$3,$W$5,IF(S365&lt;$V$3,0,""))</f>
        <v/>
      </c>
    </row>
    <row r="366" spans="1:23">
      <c r="A366" s="2" t="str">
        <f>IF(ROW()-6&lt;=$D$3,ROW()-6,"")</f>
        <v/>
      </c>
      <c r="B366" s="3" t="str">
        <f t="shared" si="43"/>
        <v/>
      </c>
      <c r="C366" s="3" t="str">
        <f t="shared" si="44"/>
        <v/>
      </c>
      <c r="D366" s="3" t="str">
        <f>IF(A366="","",B366*$E$3/12)</f>
        <v/>
      </c>
      <c r="E366" s="3" t="str">
        <f t="shared" si="45"/>
        <v/>
      </c>
      <c r="G366" s="2" t="str">
        <f>IF(ROW()-6&lt;=$D$3,ROW()-6,"")</f>
        <v/>
      </c>
      <c r="H366" s="3" t="str">
        <f t="shared" si="42"/>
        <v/>
      </c>
      <c r="I366" s="3" t="str">
        <f>IF(G366="","",$I$3*(($K$3/12)*(1+$K$3/12)^$J$3)/((1+$K$3/12)^$J$3-1))</f>
        <v/>
      </c>
      <c r="J366" s="3" t="str">
        <f>IF(G366="","",H366*$K$3/12)</f>
        <v/>
      </c>
      <c r="K366" s="3" t="str">
        <f t="shared" si="40"/>
        <v/>
      </c>
      <c r="M366" s="2" t="str">
        <f>IF(ROW()-6&lt;=$D$3,ROW()-6,"")</f>
        <v/>
      </c>
      <c r="N366" s="3" t="str">
        <f>IF(M366&lt;=$P$3,$O$3,"")</f>
        <v/>
      </c>
      <c r="O366" s="3" t="str">
        <f t="shared" si="41"/>
        <v/>
      </c>
      <c r="P366" s="3" t="str">
        <f>IF(M366&lt;&gt;"",$O$3*$Q$3/12,"")</f>
        <v/>
      </c>
      <c r="Q366" s="3" t="str">
        <f t="shared" si="39"/>
        <v/>
      </c>
      <c r="S366" s="2" t="str">
        <f>IF(ROW()-6&lt;=$D$3,ROW()-6,"")</f>
        <v/>
      </c>
      <c r="T366" s="3" t="str">
        <f>IF(S366&lt;=$P$3,$O$3,"")</f>
        <v/>
      </c>
      <c r="U366" s="3" t="str">
        <f>IF(S366=$P$3,SUM(V366:W366),IF(S366&lt;$P$3,0,""))</f>
        <v/>
      </c>
      <c r="V366" s="3" t="str">
        <f>IF(S366=$P$3,#REF!*#REF!*#REF!/12,IF(S366&lt;$P$3,0,""))</f>
        <v/>
      </c>
      <c r="W366" s="3" t="e">
        <f>IF(S366=#REF!,#REF!,IF(S366&lt;#REF!,0,""))</f>
        <v>#REF!</v>
      </c>
    </row>
  </sheetData>
  <mergeCells count="12">
    <mergeCell ref="A1:E1"/>
    <mergeCell ref="G1:K1"/>
    <mergeCell ref="M1:Q1"/>
    <mergeCell ref="S1:W1"/>
    <mergeCell ref="A2:B3"/>
    <mergeCell ref="G2:H3"/>
    <mergeCell ref="M2:N3"/>
    <mergeCell ref="S2:T3"/>
    <mergeCell ref="A4:B5"/>
    <mergeCell ref="G4:H5"/>
    <mergeCell ref="M4:N5"/>
    <mergeCell ref="S4:T5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wuzhiyi</dc:creator>
  <dcterms:created xsi:type="dcterms:W3CDTF">2016-08-24T02:00:00Z</dcterms:created>
  <dcterms:modified xsi:type="dcterms:W3CDTF">2016-09-01T02:04:36Z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