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sites\slnWalter\Walter\TripReports\"/>
    </mc:Choice>
  </mc:AlternateContent>
  <bookViews>
    <workbookView xWindow="0" yWindow="2025" windowWidth="19290" windowHeight="10890"/>
  </bookViews>
  <sheets>
    <sheet name="HighPoint Log" sheetId="1" r:id="rId1"/>
    <sheet name="Effort Scale" sheetId="3" r:id="rId2"/>
    <sheet name="Sheet1" sheetId="4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7" i="1" l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9" i="3"/>
  <c r="H20" i="3"/>
  <c r="H21" i="3"/>
  <c r="H23" i="3"/>
  <c r="H24" i="3"/>
  <c r="H27" i="3"/>
  <c r="H28" i="3"/>
  <c r="H29" i="3"/>
  <c r="H31" i="3"/>
  <c r="H32" i="3"/>
  <c r="H35" i="3"/>
  <c r="H36" i="3"/>
  <c r="H37" i="3"/>
  <c r="H34" i="3"/>
  <c r="H39" i="3"/>
  <c r="H42" i="3"/>
  <c r="H49" i="3"/>
  <c r="H38" i="3"/>
  <c r="H40" i="3"/>
  <c r="H41" i="3"/>
  <c r="H43" i="3"/>
  <c r="H44" i="3"/>
  <c r="H45" i="3"/>
  <c r="H48" i="3"/>
  <c r="H18" i="3"/>
  <c r="H25" i="3"/>
  <c r="H22" i="3"/>
  <c r="H26" i="3"/>
  <c r="H30" i="3"/>
  <c r="H33" i="3"/>
  <c r="H46" i="3"/>
  <c r="H47" i="3"/>
  <c r="H50" i="3"/>
  <c r="H51" i="3"/>
  <c r="H2" i="3"/>
  <c r="H3" i="3"/>
  <c r="L39" i="3" l="1"/>
  <c r="L40" i="3"/>
  <c r="L41" i="3"/>
  <c r="L43" i="3"/>
  <c r="L44" i="3"/>
  <c r="L45" i="3"/>
  <c r="L36" i="3"/>
  <c r="L37" i="3"/>
  <c r="L46" i="3"/>
  <c r="L47" i="3"/>
  <c r="L31" i="3"/>
  <c r="L48" i="3"/>
  <c r="L49" i="3"/>
  <c r="L33" i="3"/>
  <c r="L32" i="3"/>
  <c r="L50" i="3"/>
  <c r="L51" i="3"/>
  <c r="L38" i="3"/>
  <c r="L34" i="3"/>
  <c r="L35" i="3"/>
  <c r="L30" i="3"/>
  <c r="L28" i="3"/>
  <c r="L42" i="3"/>
  <c r="L29" i="3"/>
  <c r="L25" i="3"/>
  <c r="L26" i="3"/>
  <c r="L22" i="3"/>
  <c r="L27" i="3"/>
  <c r="L21" i="3"/>
  <c r="L24" i="3"/>
  <c r="L23" i="3"/>
  <c r="L20" i="3"/>
  <c r="L18" i="3"/>
  <c r="L19" i="3"/>
  <c r="L17" i="3"/>
  <c r="L12" i="3"/>
  <c r="L10" i="3"/>
  <c r="L15" i="3"/>
  <c r="L14" i="3"/>
  <c r="L11" i="3"/>
  <c r="L16" i="3"/>
  <c r="L13" i="3"/>
  <c r="L7" i="3"/>
  <c r="L6" i="3"/>
  <c r="L9" i="3"/>
  <c r="L8" i="3"/>
  <c r="L4" i="3"/>
  <c r="L5" i="3"/>
  <c r="L3" i="3"/>
  <c r="L2" i="3"/>
  <c r="L53" i="3" l="1"/>
  <c r="B30" i="3" s="1"/>
  <c r="L52" i="3"/>
  <c r="B39" i="3" l="1"/>
  <c r="B16" i="3"/>
  <c r="B45" i="3"/>
  <c r="B44" i="3"/>
  <c r="B33" i="3"/>
  <c r="B43" i="3"/>
  <c r="B49" i="3"/>
  <c r="B28" i="3"/>
  <c r="B11" i="3"/>
  <c r="B9" i="3"/>
  <c r="B15" i="3"/>
  <c r="B24" i="3"/>
  <c r="B8" i="3"/>
  <c r="B29" i="3"/>
  <c r="B10" i="3"/>
  <c r="B31" i="3"/>
  <c r="B22" i="3"/>
  <c r="B7" i="3"/>
  <c r="B35" i="3"/>
  <c r="B18" i="3"/>
  <c r="B25" i="3"/>
  <c r="B46" i="3"/>
  <c r="B40" i="3"/>
  <c r="B38" i="3"/>
  <c r="B19" i="3"/>
  <c r="B2" i="3"/>
  <c r="B12" i="3"/>
  <c r="B3" i="3"/>
  <c r="B32" i="3"/>
  <c r="B23" i="3"/>
  <c r="B4" i="3"/>
  <c r="B20" i="3"/>
  <c r="B5" i="3"/>
  <c r="B41" i="3"/>
  <c r="B34" i="3"/>
  <c r="B17" i="3"/>
  <c r="B37" i="3"/>
  <c r="B6" i="3"/>
  <c r="B27" i="3"/>
  <c r="B21" i="3"/>
  <c r="B47" i="3"/>
  <c r="B26" i="3"/>
  <c r="B13" i="3"/>
  <c r="B48" i="3"/>
  <c r="B51" i="3"/>
  <c r="B36" i="3"/>
  <c r="B42" i="3"/>
  <c r="B14" i="3"/>
  <c r="B50" i="3"/>
  <c r="L56" i="3" l="1"/>
  <c r="A30" i="3" s="1"/>
  <c r="A15" i="3" l="1"/>
  <c r="A16" i="3"/>
  <c r="A12" i="3"/>
  <c r="A43" i="3"/>
  <c r="A47" i="3"/>
  <c r="A41" i="3"/>
  <c r="A40" i="3"/>
  <c r="A2" i="3"/>
  <c r="A8" i="3"/>
  <c r="A23" i="3"/>
  <c r="A44" i="3"/>
  <c r="A48" i="3"/>
  <c r="A19" i="3"/>
  <c r="A3" i="3"/>
  <c r="A28" i="3"/>
  <c r="A18" i="3"/>
  <c r="A45" i="3"/>
  <c r="A31" i="3"/>
  <c r="A24" i="3"/>
  <c r="A26" i="3"/>
  <c r="A17" i="3"/>
  <c r="A7" i="3"/>
  <c r="A50" i="3"/>
  <c r="A11" i="3"/>
  <c r="A27" i="3"/>
  <c r="A37" i="3"/>
  <c r="A36" i="3"/>
  <c r="A29" i="3"/>
  <c r="A10" i="3"/>
  <c r="A6" i="3"/>
  <c r="A49" i="3"/>
  <c r="A20" i="3"/>
  <c r="A39" i="3"/>
  <c r="A35" i="3"/>
  <c r="A13" i="3"/>
  <c r="A33" i="3"/>
  <c r="A4" i="3"/>
  <c r="A25" i="3"/>
  <c r="A38" i="3"/>
  <c r="A22" i="3"/>
  <c r="A46" i="3"/>
  <c r="A32" i="3"/>
  <c r="A5" i="3"/>
  <c r="A51" i="3"/>
  <c r="A42" i="3"/>
  <c r="A21" i="3"/>
  <c r="A9" i="3"/>
  <c r="A34" i="3"/>
  <c r="A14" i="3"/>
</calcChain>
</file>

<file path=xl/sharedStrings.xml><?xml version="1.0" encoding="utf-8"?>
<sst xmlns="http://schemas.openxmlformats.org/spreadsheetml/2006/main" count="330" uniqueCount="182">
  <si>
    <t>State</t>
  </si>
  <si>
    <t>Alaska</t>
  </si>
  <si>
    <t>Denali</t>
  </si>
  <si>
    <t>California</t>
  </si>
  <si>
    <t>Mount Whitney</t>
  </si>
  <si>
    <t>Colorado</t>
  </si>
  <si>
    <t>Mount Elbert</t>
  </si>
  <si>
    <t>Washington</t>
  </si>
  <si>
    <t>Mount Rainier</t>
  </si>
  <si>
    <t>Wyoming</t>
  </si>
  <si>
    <t>Gannett Peak</t>
  </si>
  <si>
    <t>Hawaii</t>
  </si>
  <si>
    <t>Mauna Kea</t>
  </si>
  <si>
    <t>Utah</t>
  </si>
  <si>
    <t>Kings Peak</t>
  </si>
  <si>
    <t>New Mexico</t>
  </si>
  <si>
    <t>Wheeler Peak</t>
  </si>
  <si>
    <t>Nevada</t>
  </si>
  <si>
    <t>Boundary Peak</t>
  </si>
  <si>
    <t>Montana</t>
  </si>
  <si>
    <t>Granite Peak</t>
  </si>
  <si>
    <t>Idaho</t>
  </si>
  <si>
    <t>Borah Peak</t>
  </si>
  <si>
    <t>Arizona</t>
  </si>
  <si>
    <t>Humphreys Peak</t>
  </si>
  <si>
    <t>Oregon</t>
  </si>
  <si>
    <t>Mount Hood</t>
  </si>
  <si>
    <t>Texas</t>
  </si>
  <si>
    <t>Guadalupe Peak</t>
  </si>
  <si>
    <t>South Dakota</t>
  </si>
  <si>
    <t>Black Elk Peak</t>
  </si>
  <si>
    <t>North Carolina</t>
  </si>
  <si>
    <t>Mount Mitchell</t>
  </si>
  <si>
    <t>Tennessee</t>
  </si>
  <si>
    <t>Clingmans Dome</t>
  </si>
  <si>
    <t>New Hampshire</t>
  </si>
  <si>
    <t>Mount Washington</t>
  </si>
  <si>
    <t>Virginia</t>
  </si>
  <si>
    <t>Mount Rogers</t>
  </si>
  <si>
    <t>Nebraska</t>
  </si>
  <si>
    <t>Panorama Point</t>
  </si>
  <si>
    <t>New York</t>
  </si>
  <si>
    <t>Mount Marcy</t>
  </si>
  <si>
    <t>Maine</t>
  </si>
  <si>
    <t>Katahdin</t>
  </si>
  <si>
    <t>Oklahoma</t>
  </si>
  <si>
    <t>Black Mesa</t>
  </si>
  <si>
    <t>West Virginia</t>
  </si>
  <si>
    <t>Spruce Knob</t>
  </si>
  <si>
    <t>Georgia</t>
  </si>
  <si>
    <t>Brasstown Bald</t>
  </si>
  <si>
    <t>Vermont</t>
  </si>
  <si>
    <t>Mount Mansfield</t>
  </si>
  <si>
    <t>Kentucky</t>
  </si>
  <si>
    <t>Black Mountain</t>
  </si>
  <si>
    <t>Kansas</t>
  </si>
  <si>
    <t>Mount Sunflower</t>
  </si>
  <si>
    <t>South Carolina</t>
  </si>
  <si>
    <t>Sassafras Mountain</t>
  </si>
  <si>
    <t>North Dakota</t>
  </si>
  <si>
    <t>White Butte</t>
  </si>
  <si>
    <t>Massachusetts</t>
  </si>
  <si>
    <t>Mount Greylock</t>
  </si>
  <si>
    <t>Maryland</t>
  </si>
  <si>
    <t>Backbone Mountain</t>
  </si>
  <si>
    <t>Pennsylvania</t>
  </si>
  <si>
    <t>Mount Davis</t>
  </si>
  <si>
    <t>Arkansas</t>
  </si>
  <si>
    <t>Magazine Mountain</t>
  </si>
  <si>
    <t>Alabama</t>
  </si>
  <si>
    <t>Cheaha Mountain</t>
  </si>
  <si>
    <t>Connecticut</t>
  </si>
  <si>
    <t>Mount Frissell-South Slope</t>
  </si>
  <si>
    <t>Minnesota</t>
  </si>
  <si>
    <t>Eagle Mountain</t>
  </si>
  <si>
    <t>Michigan</t>
  </si>
  <si>
    <t>Mount Arvon</t>
  </si>
  <si>
    <t>Wisconsin</t>
  </si>
  <si>
    <t>Timms Hill</t>
  </si>
  <si>
    <t>New Jersey</t>
  </si>
  <si>
    <t>High Point</t>
  </si>
  <si>
    <t>Missouri</t>
  </si>
  <si>
    <t>Taum Sauk Mountain</t>
  </si>
  <si>
    <t>Iowa</t>
  </si>
  <si>
    <t>Hawkeye Point</t>
  </si>
  <si>
    <t>Ohio</t>
  </si>
  <si>
    <t>Campbell Hill</t>
  </si>
  <si>
    <t>Indiana</t>
  </si>
  <si>
    <t>Hoosier Hill</t>
  </si>
  <si>
    <t>Illinois</t>
  </si>
  <si>
    <t>Charles Mound</t>
  </si>
  <si>
    <t>Rhode Island</t>
  </si>
  <si>
    <t>Jerimoth Hill</t>
  </si>
  <si>
    <t>Mississippi</t>
  </si>
  <si>
    <t>Woodall Mountain</t>
  </si>
  <si>
    <t>Louisiana</t>
  </si>
  <si>
    <t>Driskill Mountain</t>
  </si>
  <si>
    <t>Delaware</t>
  </si>
  <si>
    <t>Ebright Azimuth</t>
  </si>
  <si>
    <t>Florida</t>
  </si>
  <si>
    <t>Britton Hill</t>
  </si>
  <si>
    <t>Rank</t>
  </si>
  <si>
    <t>Name</t>
  </si>
  <si>
    <t>Elevation</t>
  </si>
  <si>
    <t>Date</t>
  </si>
  <si>
    <t>HP#10</t>
  </si>
  <si>
    <t>HP#11</t>
  </si>
  <si>
    <t>HP#12</t>
  </si>
  <si>
    <t>HP#13</t>
  </si>
  <si>
    <t>HP#14</t>
  </si>
  <si>
    <t>HP#15</t>
  </si>
  <si>
    <t>HP#16</t>
  </si>
  <si>
    <t>HP#17</t>
  </si>
  <si>
    <t>HP#18</t>
  </si>
  <si>
    <t>HP#19</t>
  </si>
  <si>
    <t>HP#20</t>
  </si>
  <si>
    <t>HP#21</t>
  </si>
  <si>
    <t>HP#22</t>
  </si>
  <si>
    <t>HP#23</t>
  </si>
  <si>
    <t>HP#24</t>
  </si>
  <si>
    <t>Note</t>
  </si>
  <si>
    <t>My HP Order</t>
  </si>
  <si>
    <t>Estimated Cost</t>
  </si>
  <si>
    <t>2nd time: 5/28/2005</t>
  </si>
  <si>
    <t>Attack On Mitchell was going on that day, 2nd time: October 7, 2019</t>
  </si>
  <si>
    <t>HP#25</t>
  </si>
  <si>
    <t>HP#26</t>
  </si>
  <si>
    <t>HP#27</t>
  </si>
  <si>
    <t>HP#28</t>
  </si>
  <si>
    <t>HP#29</t>
  </si>
  <si>
    <t>2nd time: 7/26/2008, 3rd: 9/4/11, 4th: 8/31/2013</t>
  </si>
  <si>
    <t>with trip to Denali NP</t>
  </si>
  <si>
    <t>with SD, and ND</t>
  </si>
  <si>
    <t xml:space="preserve"> with NH, Vermont, and MA</t>
  </si>
  <si>
    <t xml:space="preserve"> with GA, TN, KY, VA, and NC</t>
  </si>
  <si>
    <t>done en route to Yosemite</t>
  </si>
  <si>
    <t>HP</t>
  </si>
  <si>
    <t>Type</t>
  </si>
  <si>
    <t>M</t>
  </si>
  <si>
    <t>H</t>
  </si>
  <si>
    <t>L</t>
  </si>
  <si>
    <t xml:space="preserve">Percent Of </t>
  </si>
  <si>
    <t>The Walter Scale reflects the Pareto Principle which states that for most taskes roughly 80% of the results come from 20% of the effort.</t>
  </si>
  <si>
    <t>The 29 highpoints I have reached, between May 2001 and October 2019 account for 94.45% of the physical effort.</t>
  </si>
  <si>
    <t>That said my remaining 21 highpoints might be physically easier, but they are typically more difficult to plan for due to distance and cost.</t>
  </si>
  <si>
    <t>Number of Nights</t>
  </si>
  <si>
    <t>Raw Walter Scale</t>
  </si>
  <si>
    <t>Highpoints can be classified as Mountains, Hills, and Landmarks.  The Walter scale considers 33 of the 50 to be mountains and they require 97.09%</t>
  </si>
  <si>
    <t>of the effort.  Another 10 are Hills requiring 2.85% of the effort.  The remaining 7 are grouped as Landmarks requiring only 0.02% of the physical effort.</t>
  </si>
  <si>
    <t>Denali alone requires 22.20% of the total effort.</t>
  </si>
  <si>
    <t>According to the Walter Scale reaching 39 of the 50 highpoints (aka 78%) requires only 20.14% of the effort.</t>
  </si>
  <si>
    <t>The remaining 11 highpoints (aka remaining 22%) require 79.86% of the effort.</t>
  </si>
  <si>
    <t>Vertical Points</t>
  </si>
  <si>
    <t>Vertical Feet</t>
  </si>
  <si>
    <t>Mileage</t>
  </si>
  <si>
    <t>Terrain Points</t>
  </si>
  <si>
    <t>Days Below Freezing in PM</t>
  </si>
  <si>
    <t>Effort Scale</t>
  </si>
  <si>
    <t>HP#01</t>
  </si>
  <si>
    <t>HP#02</t>
  </si>
  <si>
    <t>HP#03</t>
  </si>
  <si>
    <t>HP#04</t>
  </si>
  <si>
    <t>HP#05</t>
  </si>
  <si>
    <t>HP#06</t>
  </si>
  <si>
    <t>HP#07</t>
  </si>
  <si>
    <t>HP#08</t>
  </si>
  <si>
    <t>HP#09</t>
  </si>
  <si>
    <t>HP#30</t>
  </si>
  <si>
    <t>HP#31</t>
  </si>
  <si>
    <t>HP#32</t>
  </si>
  <si>
    <t>HP#33</t>
  </si>
  <si>
    <t>HP#34</t>
  </si>
  <si>
    <t>HP#35</t>
  </si>
  <si>
    <t>HP#36</t>
  </si>
  <si>
    <t>plus air miles along with MN, MI, and WI</t>
  </si>
  <si>
    <t>HP#37</t>
  </si>
  <si>
    <t>HP#38</t>
  </si>
  <si>
    <t>HP#39</t>
  </si>
  <si>
    <t>HP#40</t>
  </si>
  <si>
    <t>HP#41</t>
  </si>
  <si>
    <t>with a trip to Chicago -- note in October 2019 I signed up for a Chase Account to get a $600 sign up bonus which I did to use for a highpoint trip</t>
  </si>
  <si>
    <t>with AR, LA, FL, AL, MS and trip to Memphis -- note my employeer gave me a $1000 bonus with one week off paid for reaching 5 years on the job, and they required it go toward a vacation, so this trip really only cost $349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</si>
</sst>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[$-409]mmmm\ d\,\ yy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B8B29"/>
      <name val="Calibri"/>
      <family val="2"/>
      <scheme val="minor"/>
    </font>
    <font>
      <sz val="11"/>
      <color rgb="FFFF00FF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FF9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3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3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164" fontId="0" fillId="0" borderId="0" xfId="0" applyNumberFormat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164" fontId="0" fillId="2" borderId="0" xfId="0" applyNumberForma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Fill="1"/>
    <xf numFmtId="6" fontId="0" fillId="0" borderId="0" xfId="0" applyNumberForma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 vertical="center" wrapText="1"/>
    </xf>
    <xf numFmtId="164" fontId="4" fillId="0" borderId="0" xfId="0" applyNumberFormat="1" applyFont="1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8" fillId="3" borderId="0" xfId="0" applyFont="1" applyFill="1"/>
    <xf numFmtId="0" fontId="10" fillId="3" borderId="0" xfId="0" applyFont="1" applyFill="1"/>
    <xf numFmtId="0" fontId="12" fillId="0" borderId="0" xfId="0" applyFont="1"/>
    <xf numFmtId="2" fontId="0" fillId="0" borderId="0" xfId="0" applyNumberFormat="1"/>
    <xf numFmtId="49" fontId="0" fillId="0" borderId="0" xfId="0" applyNumberFormat="1"/>
    <xf numFmtId="2" fontId="0" fillId="2" borderId="0" xfId="0" applyNumberFormat="1" applyFill="1"/>
    <xf numFmtId="49" fontId="0" fillId="2" borderId="0" xfId="0" applyNumberFormat="1" applyFill="1"/>
    <xf numFmtId="0" fontId="1" fillId="0" borderId="0" xfId="0" applyNumberFormat="1" applyFont="1"/>
    <xf numFmtId="0" fontId="0" fillId="0" borderId="0" xfId="0" applyNumberFormat="1"/>
    <xf numFmtId="49" fontId="0" fillId="0" borderId="0" xfId="0" applyNumberFormat="1" applyFill="1"/>
    <xf numFmtId="2" fontId="0" fillId="0" borderId="0" xfId="0" applyNumberFormat="1" applyFill="1"/>
    <xf numFmtId="0" fontId="0" fillId="4" borderId="0" xfId="0" applyFill="1"/>
    <xf numFmtId="49" fontId="0" fillId="4" borderId="0" xfId="0" applyNumberFormat="1" applyFill="1"/>
    <xf numFmtId="2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2" fontId="0" fillId="5" borderId="0" xfId="0" applyNumberFormat="1" applyFill="1"/>
    <xf numFmtId="10" fontId="0" fillId="0" borderId="0" xfId="0" applyNumberFormat="1" applyFill="1"/>
    <xf numFmtId="10" fontId="0" fillId="5" borderId="0" xfId="0" applyNumberFormat="1" applyFill="1"/>
    <xf numFmtId="10" fontId="0" fillId="2" borderId="0" xfId="0" applyNumberFormat="1" applyFill="1"/>
    <xf numFmtId="10" fontId="0" fillId="4" borderId="0" xfId="0" applyNumberFormat="1" applyFill="1"/>
    <xf numFmtId="1" fontId="0" fillId="0" borderId="0" xfId="0" applyNumberFormat="1" applyFill="1"/>
    <xf numFmtId="1" fontId="0" fillId="5" borderId="0" xfId="0" applyNumberFormat="1" applyFill="1"/>
    <xf numFmtId="0" fontId="1" fillId="0" borderId="0" xfId="0" applyNumberFormat="1" applyFont="1" applyAlignment="1">
      <alignment horizontal="left"/>
    </xf>
    <xf numFmtId="1" fontId="0" fillId="5" borderId="0" xfId="0" applyNumberFormat="1" applyFill="1" applyAlignment="1">
      <alignment horizontal="left"/>
    </xf>
    <xf numFmtId="1" fontId="0" fillId="0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 applyFont="1" applyFill="1"/>
    <xf numFmtId="1" fontId="0" fillId="0" borderId="0" xfId="0" applyNumberFormat="1" applyFont="1" applyFill="1" applyAlignment="1">
      <alignment horizontal="left"/>
    </xf>
    <xf numFmtId="0" fontId="0" fillId="0" borderId="0" xfId="0" applyFont="1" applyFill="1"/>
    <xf numFmtId="49" fontId="0" fillId="0" borderId="0" xfId="0" applyNumberFormat="1" applyFont="1" applyFill="1"/>
    <xf numFmtId="2" fontId="0" fillId="0" borderId="0" xfId="0" applyNumberFormat="1" applyFont="1" applyFill="1"/>
    <xf numFmtId="0" fontId="13" fillId="6" borderId="0" xfId="0" applyFont="1" applyFill="1" applyAlignment="1">
      <alignment vertical="center" wrapText="1"/>
    </xf>
    <xf numFmtId="0" fontId="13" fillId="6" borderId="0" xfId="0" applyFont="1" applyFill="1"/>
    <xf numFmtId="0" fontId="13" fillId="6" borderId="0" xfId="0" applyFont="1" applyFill="1" applyAlignment="1">
      <alignment horizontal="right" vertical="center" wrapText="1"/>
    </xf>
    <xf numFmtId="164" fontId="13" fillId="6" borderId="0" xfId="0" applyNumberFormat="1" applyFont="1" applyFill="1" applyAlignment="1">
      <alignment vertical="center" wrapText="1"/>
    </xf>
    <xf numFmtId="14" fontId="13" fillId="6" borderId="0" xfId="0" applyNumberFormat="1" applyFont="1" applyFill="1" applyAlignment="1">
      <alignment horizontal="center" vertical="center" wrapText="1"/>
    </xf>
    <xf numFmtId="6" fontId="13" fillId="6" borderId="0" xfId="0" applyNumberFormat="1" applyFont="1" applyFill="1"/>
    <xf numFmtId="0" fontId="1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B8B29"/>
      <color rgb="FFFFFF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"/>
  <sheetViews>
    <sheetView tabSelected="1" topLeftCell="C22" workbookViewId="0">
      <selection activeCell="G50" sqref="G50"/>
    </sheetView>
  </sheetViews>
  <sheetFormatPr defaultRowHeight="15" x14ac:dyDescent="0.25"/>
  <cols>
    <col min="2" max="2" width="16.7109375" style="10" customWidth="1"/>
    <col min="3" max="3" width="15.28515625" customWidth="1"/>
    <col min="4" max="4" width="26.42578125" customWidth="1"/>
    <col min="6" max="6" width="21.5703125" style="1" customWidth="1"/>
    <col min="7" max="7" width="24.7109375" style="10" customWidth="1"/>
    <col min="8" max="8" width="13.85546875" style="10" customWidth="1"/>
    <col min="9" max="33" width="8.85546875" style="10"/>
  </cols>
  <sheetData>
    <row r="1" spans="1:33" s="14" customFormat="1" x14ac:dyDescent="0.25">
      <c r="A1" s="14" t="s">
        <v>101</v>
      </c>
      <c r="B1" s="16" t="s">
        <v>121</v>
      </c>
      <c r="C1" s="14" t="s">
        <v>0</v>
      </c>
      <c r="D1" s="14" t="s">
        <v>102</v>
      </c>
      <c r="E1" s="14" t="s">
        <v>103</v>
      </c>
      <c r="F1" s="15" t="s">
        <v>104</v>
      </c>
      <c r="G1" s="16" t="s">
        <v>120</v>
      </c>
      <c r="H1" s="16" t="s">
        <v>122</v>
      </c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 ht="45" x14ac:dyDescent="0.25">
      <c r="A2" s="1">
        <v>16</v>
      </c>
      <c r="B2" s="10" t="s">
        <v>158</v>
      </c>
      <c r="C2" s="1" t="s">
        <v>31</v>
      </c>
      <c r="D2" s="25" t="s">
        <v>32</v>
      </c>
      <c r="E2" s="3">
        <v>6684</v>
      </c>
      <c r="F2" s="11">
        <v>37030</v>
      </c>
      <c r="G2" s="9" t="s">
        <v>124</v>
      </c>
      <c r="H2" s="17">
        <v>100</v>
      </c>
    </row>
    <row r="3" spans="1:33" x14ac:dyDescent="0.25">
      <c r="A3" s="63">
        <v>24</v>
      </c>
      <c r="B3" s="64" t="s">
        <v>159</v>
      </c>
      <c r="C3" s="63" t="s">
        <v>47</v>
      </c>
      <c r="D3" s="64" t="s">
        <v>48</v>
      </c>
      <c r="E3" s="65">
        <v>4861</v>
      </c>
      <c r="F3" s="66">
        <v>37137</v>
      </c>
      <c r="G3" s="67" t="s">
        <v>123</v>
      </c>
      <c r="H3" s="68">
        <v>40</v>
      </c>
    </row>
    <row r="4" spans="1:33" x14ac:dyDescent="0.25">
      <c r="A4" s="7">
        <v>32</v>
      </c>
      <c r="B4" s="10" t="s">
        <v>160</v>
      </c>
      <c r="C4" s="7" t="s">
        <v>63</v>
      </c>
      <c r="D4" s="26" t="s">
        <v>64</v>
      </c>
      <c r="E4" s="8">
        <v>3360</v>
      </c>
      <c r="F4" s="12">
        <v>38501</v>
      </c>
      <c r="G4" s="9"/>
      <c r="H4" s="17">
        <v>100</v>
      </c>
    </row>
    <row r="5" spans="1:33" x14ac:dyDescent="0.25">
      <c r="A5" s="1">
        <v>21</v>
      </c>
      <c r="B5" s="10" t="s">
        <v>161</v>
      </c>
      <c r="C5" s="1" t="s">
        <v>41</v>
      </c>
      <c r="D5" s="26" t="s">
        <v>42</v>
      </c>
      <c r="E5" s="3">
        <v>5344</v>
      </c>
      <c r="F5" s="11">
        <v>38537</v>
      </c>
      <c r="G5" s="9"/>
      <c r="H5" s="17">
        <v>75</v>
      </c>
    </row>
    <row r="6" spans="1:33" ht="30" x14ac:dyDescent="0.25">
      <c r="A6" s="1">
        <v>7</v>
      </c>
      <c r="B6" s="10" t="s">
        <v>162</v>
      </c>
      <c r="C6" s="1" t="s">
        <v>13</v>
      </c>
      <c r="D6" s="29" t="s">
        <v>14</v>
      </c>
      <c r="E6" s="2">
        <v>13528</v>
      </c>
      <c r="F6" s="11">
        <v>38962</v>
      </c>
      <c r="G6" s="9" t="s">
        <v>130</v>
      </c>
      <c r="H6" s="17">
        <v>80</v>
      </c>
    </row>
    <row r="7" spans="1:33" s="6" customFormat="1" x14ac:dyDescent="0.25">
      <c r="A7" s="1">
        <v>5</v>
      </c>
      <c r="B7" s="10" t="s">
        <v>163</v>
      </c>
      <c r="C7" s="1" t="s">
        <v>9</v>
      </c>
      <c r="D7" s="24" t="s">
        <v>10</v>
      </c>
      <c r="E7" s="2">
        <v>13804</v>
      </c>
      <c r="F7" s="11">
        <v>40044</v>
      </c>
      <c r="G7" s="9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25">
      <c r="A8" s="1">
        <v>11</v>
      </c>
      <c r="B8" s="10" t="s">
        <v>164</v>
      </c>
      <c r="C8" s="1" t="s">
        <v>21</v>
      </c>
      <c r="D8" s="24" t="s">
        <v>22</v>
      </c>
      <c r="E8" s="2">
        <v>12662</v>
      </c>
      <c r="F8" s="11">
        <v>40061</v>
      </c>
      <c r="G8" s="9"/>
      <c r="H8" s="17">
        <v>100</v>
      </c>
    </row>
    <row r="9" spans="1:33" x14ac:dyDescent="0.25">
      <c r="A9" s="1">
        <v>3</v>
      </c>
      <c r="B9" s="10" t="s">
        <v>165</v>
      </c>
      <c r="C9" s="1" t="s">
        <v>5</v>
      </c>
      <c r="D9" s="24" t="s">
        <v>6</v>
      </c>
      <c r="E9" s="2">
        <v>14433</v>
      </c>
      <c r="F9" s="11">
        <v>40074</v>
      </c>
      <c r="G9" s="9"/>
      <c r="H9" s="17">
        <v>150</v>
      </c>
    </row>
    <row r="10" spans="1:33" x14ac:dyDescent="0.25">
      <c r="A10" s="1">
        <v>13</v>
      </c>
      <c r="B10" s="10" t="s">
        <v>166</v>
      </c>
      <c r="C10" s="1" t="s">
        <v>25</v>
      </c>
      <c r="D10" s="30" t="s">
        <v>26</v>
      </c>
      <c r="E10" s="2">
        <v>11239</v>
      </c>
      <c r="F10" s="11">
        <v>40371</v>
      </c>
      <c r="G10" s="9"/>
      <c r="H10" s="17">
        <v>100</v>
      </c>
    </row>
    <row r="11" spans="1:33" x14ac:dyDescent="0.25">
      <c r="A11" s="1">
        <v>4</v>
      </c>
      <c r="B11" s="10" t="s">
        <v>105</v>
      </c>
      <c r="C11" s="1" t="s">
        <v>7</v>
      </c>
      <c r="D11" s="30" t="s">
        <v>8</v>
      </c>
      <c r="E11" s="2">
        <v>14411</v>
      </c>
      <c r="F11" s="11">
        <v>40376</v>
      </c>
      <c r="G11" s="9"/>
      <c r="H11" s="17">
        <v>120</v>
      </c>
    </row>
    <row r="12" spans="1:33" x14ac:dyDescent="0.25">
      <c r="A12" s="1">
        <v>12</v>
      </c>
      <c r="B12" s="10" t="s">
        <v>106</v>
      </c>
      <c r="C12" s="1" t="s">
        <v>23</v>
      </c>
      <c r="D12" s="30" t="s">
        <v>24</v>
      </c>
      <c r="E12" s="2">
        <v>12633</v>
      </c>
      <c r="F12" s="11">
        <v>40500</v>
      </c>
      <c r="G12" s="9"/>
      <c r="H12" s="17">
        <v>250</v>
      </c>
    </row>
    <row r="13" spans="1:33" x14ac:dyDescent="0.25">
      <c r="A13" s="1">
        <v>2</v>
      </c>
      <c r="B13" s="10" t="s">
        <v>107</v>
      </c>
      <c r="C13" s="1" t="s">
        <v>3</v>
      </c>
      <c r="D13" s="27" t="s">
        <v>4</v>
      </c>
      <c r="E13" s="2">
        <v>14497</v>
      </c>
      <c r="F13" s="11">
        <v>40809</v>
      </c>
      <c r="G13" s="9"/>
      <c r="H13" s="17">
        <v>80</v>
      </c>
    </row>
    <row r="14" spans="1:33" x14ac:dyDescent="0.25">
      <c r="A14" s="1">
        <v>10</v>
      </c>
      <c r="B14" s="10" t="s">
        <v>108</v>
      </c>
      <c r="C14" s="1" t="s">
        <v>19</v>
      </c>
      <c r="D14" s="28" t="s">
        <v>20</v>
      </c>
      <c r="E14" s="2">
        <v>12799</v>
      </c>
      <c r="F14" s="11">
        <v>41139</v>
      </c>
      <c r="G14" s="9"/>
      <c r="H14" s="17">
        <v>80</v>
      </c>
    </row>
    <row r="15" spans="1:33" x14ac:dyDescent="0.25">
      <c r="A15" s="1">
        <v>8</v>
      </c>
      <c r="B15" s="10" t="s">
        <v>109</v>
      </c>
      <c r="C15" s="1" t="s">
        <v>15</v>
      </c>
      <c r="D15" s="18" t="s">
        <v>16</v>
      </c>
      <c r="E15" s="2">
        <v>13161</v>
      </c>
      <c r="F15" s="11">
        <v>41391</v>
      </c>
      <c r="G15" s="9"/>
      <c r="H15" s="17">
        <v>300</v>
      </c>
    </row>
    <row r="16" spans="1:33" x14ac:dyDescent="0.25">
      <c r="A16" s="1">
        <v>14</v>
      </c>
      <c r="B16" s="10" t="s">
        <v>110</v>
      </c>
      <c r="C16" s="1" t="s">
        <v>27</v>
      </c>
      <c r="D16" s="18" t="s">
        <v>28</v>
      </c>
      <c r="E16" s="3">
        <v>8749</v>
      </c>
      <c r="F16" s="11">
        <v>41433</v>
      </c>
      <c r="G16" s="9"/>
      <c r="H16" s="17">
        <v>450</v>
      </c>
    </row>
    <row r="17" spans="1:33" x14ac:dyDescent="0.25">
      <c r="A17" s="1">
        <v>1</v>
      </c>
      <c r="B17" s="10" t="s">
        <v>111</v>
      </c>
      <c r="C17" s="1" t="s">
        <v>1</v>
      </c>
      <c r="D17" s="19" t="s">
        <v>2</v>
      </c>
      <c r="E17" s="2">
        <v>20320</v>
      </c>
      <c r="F17" s="11">
        <v>41797</v>
      </c>
      <c r="G17" s="9"/>
      <c r="H17" s="17">
        <v>5200</v>
      </c>
      <c r="I17" s="10" t="s">
        <v>131</v>
      </c>
    </row>
    <row r="18" spans="1:33" s="6" customFormat="1" x14ac:dyDescent="0.25">
      <c r="A18" s="1">
        <v>9</v>
      </c>
      <c r="B18" s="10" t="s">
        <v>112</v>
      </c>
      <c r="C18" s="1" t="s">
        <v>17</v>
      </c>
      <c r="D18" s="19" t="s">
        <v>18</v>
      </c>
      <c r="E18" s="2">
        <v>13140</v>
      </c>
      <c r="F18" s="11">
        <v>41918</v>
      </c>
      <c r="G18" s="9"/>
      <c r="H18" s="10"/>
      <c r="I18" s="10" t="s">
        <v>135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s="6" customFormat="1" x14ac:dyDescent="0.25">
      <c r="A19" s="1">
        <v>20</v>
      </c>
      <c r="B19" s="10" t="s">
        <v>113</v>
      </c>
      <c r="C19" s="1" t="s">
        <v>39</v>
      </c>
      <c r="D19" s="20" t="s">
        <v>40</v>
      </c>
      <c r="E19" s="3">
        <v>5424</v>
      </c>
      <c r="F19" s="11">
        <v>42153</v>
      </c>
      <c r="G19" s="9"/>
      <c r="H19" s="17">
        <v>650</v>
      </c>
      <c r="I19" s="10" t="s">
        <v>132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s="6" customFormat="1" x14ac:dyDescent="0.25">
      <c r="A20" s="1">
        <v>15</v>
      </c>
      <c r="B20" s="10" t="s">
        <v>114</v>
      </c>
      <c r="C20" s="1" t="s">
        <v>29</v>
      </c>
      <c r="D20" s="20" t="s">
        <v>30</v>
      </c>
      <c r="E20" s="3">
        <v>7242</v>
      </c>
      <c r="F20" s="11">
        <v>42154</v>
      </c>
      <c r="G20" s="9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25">
      <c r="A21" s="1">
        <v>30</v>
      </c>
      <c r="B21" s="10" t="s">
        <v>115</v>
      </c>
      <c r="C21" s="1" t="s">
        <v>59</v>
      </c>
      <c r="D21" s="20" t="s">
        <v>60</v>
      </c>
      <c r="E21" s="21">
        <v>3506</v>
      </c>
      <c r="F21" s="22">
        <v>42155</v>
      </c>
      <c r="G21" s="9"/>
    </row>
    <row r="22" spans="1:33" s="10" customFormat="1" x14ac:dyDescent="0.25">
      <c r="A22" s="7">
        <v>22</v>
      </c>
      <c r="B22" s="10" t="s">
        <v>116</v>
      </c>
      <c r="C22" s="7" t="s">
        <v>43</v>
      </c>
      <c r="D22" s="23" t="s">
        <v>44</v>
      </c>
      <c r="E22" s="8">
        <v>5268</v>
      </c>
      <c r="F22" s="12">
        <v>43704</v>
      </c>
      <c r="G22" s="9"/>
      <c r="H22" s="17">
        <v>1900</v>
      </c>
      <c r="I22" s="10" t="s">
        <v>133</v>
      </c>
    </row>
    <row r="23" spans="1:33" s="10" customFormat="1" x14ac:dyDescent="0.25">
      <c r="A23" s="7">
        <v>18</v>
      </c>
      <c r="B23" s="10" t="s">
        <v>117</v>
      </c>
      <c r="C23" s="7" t="s">
        <v>35</v>
      </c>
      <c r="D23" s="23" t="s">
        <v>36</v>
      </c>
      <c r="E23" s="8">
        <v>6288</v>
      </c>
      <c r="F23" s="12">
        <v>43705</v>
      </c>
      <c r="G23" s="9"/>
    </row>
    <row r="24" spans="1:33" s="10" customFormat="1" x14ac:dyDescent="0.25">
      <c r="A24" s="7">
        <v>26</v>
      </c>
      <c r="B24" s="10" t="s">
        <v>118</v>
      </c>
      <c r="C24" s="7" t="s">
        <v>51</v>
      </c>
      <c r="D24" s="23" t="s">
        <v>52</v>
      </c>
      <c r="E24" s="8">
        <v>4393</v>
      </c>
      <c r="F24" s="12">
        <v>43706</v>
      </c>
      <c r="G24" s="9"/>
    </row>
    <row r="25" spans="1:33" s="10" customFormat="1" x14ac:dyDescent="0.25">
      <c r="A25" s="7">
        <v>31</v>
      </c>
      <c r="B25" s="10" t="s">
        <v>119</v>
      </c>
      <c r="C25" s="7" t="s">
        <v>61</v>
      </c>
      <c r="D25" s="23" t="s">
        <v>62</v>
      </c>
      <c r="E25" s="8">
        <v>3491</v>
      </c>
      <c r="F25" s="12">
        <v>43707</v>
      </c>
      <c r="G25" s="9"/>
    </row>
    <row r="26" spans="1:33" s="10" customFormat="1" x14ac:dyDescent="0.25">
      <c r="A26" s="7">
        <v>29</v>
      </c>
      <c r="B26" s="10" t="s">
        <v>125</v>
      </c>
      <c r="C26" s="7" t="s">
        <v>57</v>
      </c>
      <c r="D26" s="23" t="s">
        <v>58</v>
      </c>
      <c r="E26" s="8">
        <v>3553</v>
      </c>
      <c r="F26" s="12">
        <v>43741</v>
      </c>
      <c r="G26" s="9"/>
      <c r="H26" s="17">
        <v>1005</v>
      </c>
      <c r="I26" s="10" t="s">
        <v>134</v>
      </c>
    </row>
    <row r="27" spans="1:33" s="10" customFormat="1" x14ac:dyDescent="0.25">
      <c r="A27" s="7">
        <v>25</v>
      </c>
      <c r="B27" s="10" t="s">
        <v>126</v>
      </c>
      <c r="C27" s="7" t="s">
        <v>49</v>
      </c>
      <c r="D27" s="23" t="s">
        <v>50</v>
      </c>
      <c r="E27" s="8">
        <v>4784</v>
      </c>
      <c r="F27" s="12">
        <v>43741</v>
      </c>
      <c r="G27" s="9"/>
    </row>
    <row r="28" spans="1:33" s="10" customFormat="1" x14ac:dyDescent="0.25">
      <c r="A28" s="7">
        <v>17</v>
      </c>
      <c r="B28" s="10" t="s">
        <v>127</v>
      </c>
      <c r="C28" s="7" t="s">
        <v>33</v>
      </c>
      <c r="D28" s="23" t="s">
        <v>34</v>
      </c>
      <c r="E28" s="8">
        <v>6643</v>
      </c>
      <c r="F28" s="12">
        <v>43742</v>
      </c>
      <c r="G28" s="9"/>
    </row>
    <row r="29" spans="1:33" s="10" customFormat="1" x14ac:dyDescent="0.25">
      <c r="A29" s="7">
        <v>27</v>
      </c>
      <c r="B29" s="10" t="s">
        <v>128</v>
      </c>
      <c r="C29" s="7" t="s">
        <v>53</v>
      </c>
      <c r="D29" s="23" t="s">
        <v>54</v>
      </c>
      <c r="E29" s="8">
        <v>4139</v>
      </c>
      <c r="F29" s="12">
        <v>43743</v>
      </c>
      <c r="G29" s="9"/>
    </row>
    <row r="30" spans="1:33" s="10" customFormat="1" x14ac:dyDescent="0.25">
      <c r="A30" s="7">
        <v>19</v>
      </c>
      <c r="B30" s="10" t="s">
        <v>129</v>
      </c>
      <c r="C30" s="7" t="s">
        <v>37</v>
      </c>
      <c r="D30" s="23" t="s">
        <v>38</v>
      </c>
      <c r="E30" s="8">
        <v>5729</v>
      </c>
      <c r="F30" s="12">
        <v>43744</v>
      </c>
      <c r="G30" s="9"/>
    </row>
    <row r="31" spans="1:33" s="10" customFormat="1" x14ac:dyDescent="0.25">
      <c r="A31" s="7">
        <v>28</v>
      </c>
      <c r="B31" s="10" t="s">
        <v>167</v>
      </c>
      <c r="C31" s="7" t="s">
        <v>55</v>
      </c>
      <c r="D31" s="23" t="s">
        <v>56</v>
      </c>
      <c r="E31" s="8">
        <v>4039</v>
      </c>
      <c r="F31" s="12">
        <v>43822</v>
      </c>
      <c r="G31" s="9"/>
    </row>
    <row r="32" spans="1:33" s="10" customFormat="1" x14ac:dyDescent="0.25">
      <c r="A32" s="7">
        <v>23</v>
      </c>
      <c r="B32" s="10" t="s">
        <v>168</v>
      </c>
      <c r="C32" s="7" t="s">
        <v>45</v>
      </c>
      <c r="D32" s="23" t="s">
        <v>46</v>
      </c>
      <c r="E32" s="8">
        <v>4973</v>
      </c>
      <c r="F32" s="12">
        <v>43823</v>
      </c>
      <c r="G32" s="9"/>
    </row>
    <row r="33" spans="1:33" x14ac:dyDescent="0.25">
      <c r="A33" s="7">
        <v>37</v>
      </c>
      <c r="B33" s="10" t="s">
        <v>169</v>
      </c>
      <c r="C33" s="7" t="s">
        <v>73</v>
      </c>
      <c r="D33" s="69" t="s">
        <v>74</v>
      </c>
      <c r="E33" s="8">
        <v>2301</v>
      </c>
      <c r="F33" s="12">
        <v>44022</v>
      </c>
    </row>
    <row r="34" spans="1:33" s="10" customFormat="1" x14ac:dyDescent="0.25">
      <c r="A34" s="7">
        <v>38</v>
      </c>
      <c r="B34" s="10" t="s">
        <v>170</v>
      </c>
      <c r="C34" s="7" t="s">
        <v>75</v>
      </c>
      <c r="D34" s="69" t="s">
        <v>76</v>
      </c>
      <c r="E34" s="8">
        <v>1979</v>
      </c>
      <c r="F34" s="12">
        <v>44022</v>
      </c>
      <c r="G34" s="9"/>
    </row>
    <row r="35" spans="1:33" s="10" customFormat="1" ht="15.75" customHeight="1" x14ac:dyDescent="0.25">
      <c r="A35" s="7">
        <v>39</v>
      </c>
      <c r="B35" s="10" t="s">
        <v>171</v>
      </c>
      <c r="C35" s="7" t="s">
        <v>77</v>
      </c>
      <c r="D35" s="69" t="s">
        <v>78</v>
      </c>
      <c r="E35" s="8">
        <v>1951</v>
      </c>
      <c r="F35" s="12">
        <v>44023</v>
      </c>
      <c r="G35" s="9"/>
    </row>
    <row r="36" spans="1:33" x14ac:dyDescent="0.25">
      <c r="A36" s="7">
        <v>42</v>
      </c>
      <c r="B36" s="10" t="s">
        <v>172</v>
      </c>
      <c r="C36" s="7" t="s">
        <v>83</v>
      </c>
      <c r="D36" s="69" t="s">
        <v>84</v>
      </c>
      <c r="E36" s="8">
        <v>1670</v>
      </c>
      <c r="F36" s="12">
        <v>44023</v>
      </c>
      <c r="G36" s="9"/>
      <c r="H36" s="17">
        <v>387.25</v>
      </c>
      <c r="I36" s="10" t="s">
        <v>174</v>
      </c>
    </row>
    <row r="37" spans="1:33" s="6" customFormat="1" x14ac:dyDescent="0.25">
      <c r="A37" s="7">
        <v>45</v>
      </c>
      <c r="B37" s="10" t="s">
        <v>173</v>
      </c>
      <c r="C37" s="7" t="s">
        <v>89</v>
      </c>
      <c r="D37" s="69" t="s">
        <v>90</v>
      </c>
      <c r="E37" s="8">
        <v>1235</v>
      </c>
      <c r="F37" s="12">
        <v>44044</v>
      </c>
      <c r="G37" s="9"/>
      <c r="H37" s="17">
        <f>1018+17.95</f>
        <v>1035.95</v>
      </c>
      <c r="I37" s="10" t="s">
        <v>180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s="6" customFormat="1" x14ac:dyDescent="0.25">
      <c r="A38" s="7">
        <v>41</v>
      </c>
      <c r="B38" s="10" t="s">
        <v>175</v>
      </c>
      <c r="C38" s="7" t="s">
        <v>81</v>
      </c>
      <c r="D38" s="69" t="s">
        <v>82</v>
      </c>
      <c r="E38" s="8">
        <v>1772</v>
      </c>
      <c r="F38" s="12">
        <v>44072</v>
      </c>
      <c r="G38" s="9"/>
      <c r="H38" s="17">
        <v>1348.63</v>
      </c>
      <c r="I38" s="10" t="s">
        <v>181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s="6" customFormat="1" x14ac:dyDescent="0.25">
      <c r="A39" s="7">
        <v>34</v>
      </c>
      <c r="B39" s="10" t="s">
        <v>176</v>
      </c>
      <c r="C39" s="7" t="s">
        <v>67</v>
      </c>
      <c r="D39" s="69" t="s">
        <v>68</v>
      </c>
      <c r="E39" s="8">
        <v>2753</v>
      </c>
      <c r="F39" s="12">
        <v>44073</v>
      </c>
      <c r="G39" s="9"/>
      <c r="H39" s="17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s="6" customFormat="1" x14ac:dyDescent="0.25">
      <c r="A40" s="7">
        <v>48</v>
      </c>
      <c r="B40" s="10" t="s">
        <v>177</v>
      </c>
      <c r="C40" s="7" t="s">
        <v>95</v>
      </c>
      <c r="D40" s="69" t="s">
        <v>96</v>
      </c>
      <c r="E40" s="8">
        <v>535</v>
      </c>
      <c r="F40" s="12">
        <v>44074</v>
      </c>
      <c r="G40" s="9"/>
      <c r="H40" s="17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s="6" customFormat="1" x14ac:dyDescent="0.25">
      <c r="A41" s="7">
        <v>50</v>
      </c>
      <c r="B41" s="10" t="s">
        <v>178</v>
      </c>
      <c r="C41" s="7" t="s">
        <v>99</v>
      </c>
      <c r="D41" s="69" t="s">
        <v>100</v>
      </c>
      <c r="E41" s="8">
        <v>345</v>
      </c>
      <c r="F41" s="12">
        <v>44075</v>
      </c>
      <c r="G41" s="9"/>
      <c r="H41" s="17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s="6" customFormat="1" x14ac:dyDescent="0.25">
      <c r="A42" s="7">
        <v>35</v>
      </c>
      <c r="B42" s="10" t="s">
        <v>179</v>
      </c>
      <c r="C42" s="7" t="s">
        <v>69</v>
      </c>
      <c r="D42" s="69" t="s">
        <v>70</v>
      </c>
      <c r="E42" s="8">
        <v>2407</v>
      </c>
      <c r="F42" s="12">
        <v>44075</v>
      </c>
      <c r="G42" s="9"/>
      <c r="H42" s="17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25">
      <c r="A43" s="7">
        <v>47</v>
      </c>
      <c r="C43" s="7" t="s">
        <v>93</v>
      </c>
      <c r="D43" s="69" t="s">
        <v>94</v>
      </c>
      <c r="E43" s="8">
        <v>806</v>
      </c>
      <c r="F43" s="12">
        <v>44076</v>
      </c>
      <c r="G43" s="9"/>
    </row>
    <row r="44" spans="1:33" x14ac:dyDescent="0.25">
      <c r="A44" s="4">
        <v>43</v>
      </c>
      <c r="B44" s="10">
        <v>1</v>
      </c>
      <c r="C44" s="7" t="s">
        <v>85</v>
      </c>
      <c r="D44" s="69" t="s">
        <v>86</v>
      </c>
      <c r="E44" s="8">
        <v>1550</v>
      </c>
      <c r="F44" s="12">
        <v>44122</v>
      </c>
      <c r="G44" s="7"/>
    </row>
    <row r="45" spans="1:33" x14ac:dyDescent="0.25">
      <c r="A45" s="4">
        <v>44</v>
      </c>
      <c r="B45" s="10">
        <v>2</v>
      </c>
      <c r="C45" s="7" t="s">
        <v>87</v>
      </c>
      <c r="D45" s="69" t="s">
        <v>88</v>
      </c>
      <c r="E45" s="8">
        <v>1257</v>
      </c>
      <c r="F45" s="12">
        <v>44122</v>
      </c>
      <c r="G45" s="7"/>
    </row>
    <row r="46" spans="1:33" s="6" customFormat="1" x14ac:dyDescent="0.25">
      <c r="A46" s="4">
        <v>33</v>
      </c>
      <c r="B46" s="10">
        <v>3</v>
      </c>
      <c r="C46" s="7" t="s">
        <v>65</v>
      </c>
      <c r="D46" s="69" t="s">
        <v>66</v>
      </c>
      <c r="E46" s="8">
        <v>3213</v>
      </c>
      <c r="F46" s="12">
        <v>44122</v>
      </c>
      <c r="G46" s="7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x14ac:dyDescent="0.25">
      <c r="A47" s="4">
        <v>49</v>
      </c>
      <c r="B47" s="10">
        <v>4</v>
      </c>
      <c r="C47" s="7" t="s">
        <v>97</v>
      </c>
      <c r="D47" s="69" t="s">
        <v>98</v>
      </c>
      <c r="E47" s="8">
        <v>448</v>
      </c>
      <c r="F47" s="12">
        <v>44123</v>
      </c>
      <c r="G47" s="7"/>
    </row>
    <row r="48" spans="1:33" x14ac:dyDescent="0.25">
      <c r="A48" s="4">
        <v>40</v>
      </c>
      <c r="B48" s="10">
        <v>5</v>
      </c>
      <c r="C48" s="7" t="s">
        <v>79</v>
      </c>
      <c r="D48" s="69" t="s">
        <v>80</v>
      </c>
      <c r="E48" s="8">
        <v>1803</v>
      </c>
      <c r="F48" s="12">
        <v>44124</v>
      </c>
      <c r="G48" s="7"/>
    </row>
    <row r="49" spans="1:33" x14ac:dyDescent="0.25">
      <c r="A49" s="4">
        <v>36</v>
      </c>
      <c r="B49" s="10">
        <v>6</v>
      </c>
      <c r="C49" s="7" t="s">
        <v>71</v>
      </c>
      <c r="D49" s="69" t="s">
        <v>72</v>
      </c>
      <c r="E49" s="8">
        <v>2380</v>
      </c>
      <c r="F49" s="12">
        <v>44124</v>
      </c>
      <c r="G49" s="7"/>
    </row>
    <row r="50" spans="1:33" x14ac:dyDescent="0.25">
      <c r="A50" s="4">
        <v>46</v>
      </c>
      <c r="B50" s="10">
        <v>7</v>
      </c>
      <c r="C50" s="7" t="s">
        <v>91</v>
      </c>
      <c r="D50" s="69" t="s">
        <v>92</v>
      </c>
      <c r="E50" s="8">
        <v>812</v>
      </c>
      <c r="F50" s="12">
        <v>44125</v>
      </c>
      <c r="G50" s="7"/>
    </row>
    <row r="52" spans="1:33" s="6" customFormat="1" x14ac:dyDescent="0.25">
      <c r="A52" s="4">
        <v>6</v>
      </c>
      <c r="B52" s="10"/>
      <c r="C52" s="4" t="s">
        <v>11</v>
      </c>
      <c r="D52" t="s">
        <v>12</v>
      </c>
      <c r="E52" s="5">
        <v>13796</v>
      </c>
      <c r="F52" s="13"/>
      <c r="G52" s="9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x14ac:dyDescent="0.25">
      <c r="B53"/>
      <c r="F53"/>
      <c r="G53"/>
    </row>
    <row r="54" spans="1:33" x14ac:dyDescent="0.25">
      <c r="F54" s="11"/>
    </row>
    <row r="55" spans="1:33" x14ac:dyDescent="0.25">
      <c r="F55" s="11"/>
    </row>
    <row r="56" spans="1:33" x14ac:dyDescent="0.25">
      <c r="F56" s="11"/>
    </row>
    <row r="57" spans="1:33" x14ac:dyDescent="0.25">
      <c r="F57" s="11"/>
    </row>
    <row r="58" spans="1:33" x14ac:dyDescent="0.25">
      <c r="F58" s="11"/>
    </row>
    <row r="59" spans="1:33" x14ac:dyDescent="0.25">
      <c r="F59" s="11"/>
    </row>
    <row r="60" spans="1:33" x14ac:dyDescent="0.25">
      <c r="F60" s="11"/>
    </row>
    <row r="61" spans="1:33" x14ac:dyDescent="0.25">
      <c r="F61" s="11"/>
    </row>
    <row r="62" spans="1:33" x14ac:dyDescent="0.25">
      <c r="F62" s="11"/>
    </row>
    <row r="63" spans="1:33" x14ac:dyDescent="0.25">
      <c r="F63" s="11"/>
    </row>
    <row r="64" spans="1:33" x14ac:dyDescent="0.25">
      <c r="F64" s="11"/>
    </row>
    <row r="65" spans="6:6" x14ac:dyDescent="0.25">
      <c r="F65" s="11"/>
    </row>
    <row r="66" spans="6:6" x14ac:dyDescent="0.25">
      <c r="F66" s="11"/>
    </row>
    <row r="67" spans="6:6" x14ac:dyDescent="0.25">
      <c r="F67" s="11"/>
    </row>
    <row r="68" spans="6:6" x14ac:dyDescent="0.25">
      <c r="F68" s="11"/>
    </row>
    <row r="69" spans="6:6" x14ac:dyDescent="0.25">
      <c r="F69" s="11"/>
    </row>
    <row r="70" spans="6:6" x14ac:dyDescent="0.25">
      <c r="F70" s="11"/>
    </row>
    <row r="71" spans="6:6" x14ac:dyDescent="0.25">
      <c r="F71" s="11"/>
    </row>
    <row r="72" spans="6:6" x14ac:dyDescent="0.25">
      <c r="F72" s="11"/>
    </row>
    <row r="73" spans="6:6" x14ac:dyDescent="0.25">
      <c r="F73" s="11"/>
    </row>
    <row r="74" spans="6:6" x14ac:dyDescent="0.25">
      <c r="F74" s="11"/>
    </row>
    <row r="75" spans="6:6" x14ac:dyDescent="0.25">
      <c r="F75" s="11"/>
    </row>
    <row r="76" spans="6:6" x14ac:dyDescent="0.25">
      <c r="F76" s="11"/>
    </row>
    <row r="77" spans="6:6" x14ac:dyDescent="0.25">
      <c r="F77" s="11"/>
    </row>
    <row r="78" spans="6:6" x14ac:dyDescent="0.25">
      <c r="F78" s="11"/>
    </row>
    <row r="79" spans="6:6" x14ac:dyDescent="0.25">
      <c r="F79" s="11"/>
    </row>
    <row r="80" spans="6:6" x14ac:dyDescent="0.25">
      <c r="F80" s="11"/>
    </row>
    <row r="81" spans="6:6" x14ac:dyDescent="0.25">
      <c r="F81" s="11"/>
    </row>
    <row r="82" spans="6:6" x14ac:dyDescent="0.25">
      <c r="F82" s="11"/>
    </row>
    <row r="83" spans="6:6" x14ac:dyDescent="0.25">
      <c r="F83" s="11"/>
    </row>
    <row r="84" spans="6:6" x14ac:dyDescent="0.25">
      <c r="F84" s="11"/>
    </row>
    <row r="85" spans="6:6" x14ac:dyDescent="0.25">
      <c r="F85" s="11"/>
    </row>
    <row r="86" spans="6:6" x14ac:dyDescent="0.25">
      <c r="F86" s="11"/>
    </row>
    <row r="87" spans="6:6" x14ac:dyDescent="0.25">
      <c r="F87" s="11"/>
    </row>
    <row r="88" spans="6:6" x14ac:dyDescent="0.25">
      <c r="F88" s="11"/>
    </row>
    <row r="89" spans="6:6" x14ac:dyDescent="0.25">
      <c r="F89" s="11"/>
    </row>
    <row r="90" spans="6:6" x14ac:dyDescent="0.25">
      <c r="F90" s="11"/>
    </row>
  </sheetData>
  <sortState ref="A2:I104">
    <sortCondition ref="B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workbookViewId="0">
      <selection activeCell="B1" sqref="B1"/>
    </sheetView>
  </sheetViews>
  <sheetFormatPr defaultRowHeight="15" x14ac:dyDescent="0.25"/>
  <cols>
    <col min="1" max="1" width="14.28515625" customWidth="1"/>
    <col min="2" max="2" width="15.42578125" style="57" customWidth="1"/>
    <col min="3" max="3" width="14.28515625" customWidth="1"/>
    <col min="4" max="4" width="20.28515625" style="32" customWidth="1"/>
    <col min="5" max="5" width="19.140625" style="32" customWidth="1"/>
    <col min="6" max="6" width="11.85546875" customWidth="1"/>
    <col min="7" max="7" width="12.5703125" customWidth="1"/>
    <col min="8" max="8" width="20.85546875" customWidth="1"/>
    <col min="9" max="9" width="19.42578125" customWidth="1"/>
    <col min="10" max="10" width="24.7109375" customWidth="1"/>
    <col min="11" max="11" width="16.5703125" customWidth="1"/>
    <col min="12" max="12" width="20.85546875" customWidth="1"/>
  </cols>
  <sheetData>
    <row r="1" spans="1:12" s="36" customFormat="1" x14ac:dyDescent="0.25">
      <c r="A1" s="35" t="s">
        <v>141</v>
      </c>
      <c r="B1" s="51" t="s">
        <v>157</v>
      </c>
      <c r="C1" s="35" t="s">
        <v>137</v>
      </c>
      <c r="D1" s="35" t="s">
        <v>0</v>
      </c>
      <c r="E1" s="35" t="s">
        <v>136</v>
      </c>
      <c r="F1" s="35" t="s">
        <v>153</v>
      </c>
      <c r="G1" s="35" t="s">
        <v>154</v>
      </c>
      <c r="H1" s="35" t="s">
        <v>152</v>
      </c>
      <c r="I1" s="35" t="s">
        <v>155</v>
      </c>
      <c r="J1" s="35" t="s">
        <v>156</v>
      </c>
      <c r="K1" s="35" t="s">
        <v>145</v>
      </c>
      <c r="L1" s="35" t="s">
        <v>146</v>
      </c>
    </row>
    <row r="2" spans="1:12" s="16" customFormat="1" x14ac:dyDescent="0.25">
      <c r="A2" s="46">
        <f t="shared" ref="A2:A33" si="0">B2/$L$56</f>
        <v>0.21963540522732264</v>
      </c>
      <c r="B2" s="52">
        <f t="shared" ref="B2:B33" si="1">ROUND(L2/$L$53*1000,0)</f>
        <v>1000</v>
      </c>
      <c r="C2" s="42" t="s">
        <v>138</v>
      </c>
      <c r="D2" s="43" t="s">
        <v>1</v>
      </c>
      <c r="E2" s="43" t="s">
        <v>2</v>
      </c>
      <c r="F2" s="42">
        <v>19000</v>
      </c>
      <c r="G2" s="44">
        <v>39</v>
      </c>
      <c r="H2" s="42">
        <f t="shared" ref="H2:H33" si="2">15*F2/5280</f>
        <v>53.977272727272727</v>
      </c>
      <c r="I2" s="50">
        <v>12</v>
      </c>
      <c r="J2" s="50">
        <v>18</v>
      </c>
      <c r="K2" s="50">
        <v>17</v>
      </c>
      <c r="L2" s="44">
        <f t="shared" ref="L2:L33" si="3">H2+G2+I2 + J2*2 + K2</f>
        <v>157.97727272727272</v>
      </c>
    </row>
    <row r="3" spans="1:12" s="10" customFormat="1" x14ac:dyDescent="0.25">
      <c r="A3" s="45">
        <f t="shared" si="0"/>
        <v>0.11113551504502525</v>
      </c>
      <c r="B3" s="53">
        <f t="shared" si="1"/>
        <v>506</v>
      </c>
      <c r="C3" s="10" t="s">
        <v>138</v>
      </c>
      <c r="D3" s="37" t="s">
        <v>9</v>
      </c>
      <c r="E3" s="37" t="s">
        <v>10</v>
      </c>
      <c r="F3" s="10">
        <v>8650</v>
      </c>
      <c r="G3" s="10">
        <v>40.4</v>
      </c>
      <c r="H3" s="10">
        <f t="shared" si="2"/>
        <v>24.573863636363637</v>
      </c>
      <c r="I3" s="49">
        <v>12</v>
      </c>
      <c r="J3" s="49"/>
      <c r="K3" s="49">
        <v>3</v>
      </c>
      <c r="L3" s="38">
        <f t="shared" si="3"/>
        <v>79.973863636363632</v>
      </c>
    </row>
    <row r="4" spans="1:12" s="10" customFormat="1" x14ac:dyDescent="0.25">
      <c r="A4" s="45">
        <f t="shared" si="0"/>
        <v>8.0825829123654727E-2</v>
      </c>
      <c r="B4" s="53">
        <f t="shared" si="1"/>
        <v>368</v>
      </c>
      <c r="C4" s="10" t="s">
        <v>138</v>
      </c>
      <c r="D4" s="37" t="s">
        <v>19</v>
      </c>
      <c r="E4" s="37" t="s">
        <v>20</v>
      </c>
      <c r="F4" s="10">
        <v>7700</v>
      </c>
      <c r="G4" s="10">
        <v>22.2</v>
      </c>
      <c r="H4" s="10">
        <f t="shared" si="2"/>
        <v>21.875</v>
      </c>
      <c r="I4" s="49">
        <v>12</v>
      </c>
      <c r="J4" s="49"/>
      <c r="K4" s="49">
        <v>2</v>
      </c>
      <c r="L4" s="38">
        <f t="shared" si="3"/>
        <v>58.075000000000003</v>
      </c>
    </row>
    <row r="5" spans="1:12" s="10" customFormat="1" x14ac:dyDescent="0.25">
      <c r="A5" s="45">
        <f t="shared" si="0"/>
        <v>8.0386558313200088E-2</v>
      </c>
      <c r="B5" s="53">
        <f t="shared" si="1"/>
        <v>366</v>
      </c>
      <c r="C5" s="10" t="s">
        <v>138</v>
      </c>
      <c r="D5" s="37" t="s">
        <v>7</v>
      </c>
      <c r="E5" s="37" t="s">
        <v>8</v>
      </c>
      <c r="F5" s="10">
        <v>9100</v>
      </c>
      <c r="G5" s="10">
        <v>16</v>
      </c>
      <c r="H5" s="10">
        <f t="shared" si="2"/>
        <v>25.852272727272727</v>
      </c>
      <c r="I5" s="49">
        <v>12</v>
      </c>
      <c r="J5" s="49">
        <v>1</v>
      </c>
      <c r="K5" s="49">
        <v>2</v>
      </c>
      <c r="L5" s="38">
        <f t="shared" si="3"/>
        <v>57.852272727272727</v>
      </c>
    </row>
    <row r="6" spans="1:12" s="10" customFormat="1" x14ac:dyDescent="0.25">
      <c r="A6" s="45">
        <f t="shared" si="0"/>
        <v>6.3913902921150886E-2</v>
      </c>
      <c r="B6" s="53">
        <f t="shared" si="1"/>
        <v>291</v>
      </c>
      <c r="C6" s="10" t="s">
        <v>138</v>
      </c>
      <c r="D6" s="37" t="s">
        <v>13</v>
      </c>
      <c r="E6" s="37" t="s">
        <v>14</v>
      </c>
      <c r="F6" s="10">
        <v>5350</v>
      </c>
      <c r="G6" s="10">
        <v>28.8</v>
      </c>
      <c r="H6" s="10">
        <f t="shared" si="2"/>
        <v>15.198863636363637</v>
      </c>
      <c r="I6" s="49"/>
      <c r="J6" s="49"/>
      <c r="K6" s="49">
        <v>2</v>
      </c>
      <c r="L6" s="38">
        <f t="shared" si="3"/>
        <v>45.998863636363637</v>
      </c>
    </row>
    <row r="7" spans="1:12" s="10" customFormat="1" x14ac:dyDescent="0.25">
      <c r="A7" s="45">
        <f t="shared" si="0"/>
        <v>5.7764111574785858E-2</v>
      </c>
      <c r="B7" s="53">
        <f t="shared" si="1"/>
        <v>263</v>
      </c>
      <c r="C7" s="37" t="s">
        <v>138</v>
      </c>
      <c r="D7" s="37" t="s">
        <v>3</v>
      </c>
      <c r="E7" s="37" t="s">
        <v>4</v>
      </c>
      <c r="F7" s="10">
        <v>6750</v>
      </c>
      <c r="G7" s="10">
        <v>21.4</v>
      </c>
      <c r="H7" s="10">
        <f t="shared" si="2"/>
        <v>19.176136363636363</v>
      </c>
      <c r="I7" s="49"/>
      <c r="J7" s="49"/>
      <c r="K7" s="49">
        <v>1</v>
      </c>
      <c r="L7" s="38">
        <f t="shared" si="3"/>
        <v>41.576136363636365</v>
      </c>
    </row>
    <row r="8" spans="1:12" s="10" customFormat="1" x14ac:dyDescent="0.25">
      <c r="A8" s="45">
        <f t="shared" si="0"/>
        <v>4.8759059960465624E-2</v>
      </c>
      <c r="B8" s="53">
        <f t="shared" si="1"/>
        <v>222</v>
      </c>
      <c r="C8" s="10" t="s">
        <v>138</v>
      </c>
      <c r="D8" s="37" t="s">
        <v>25</v>
      </c>
      <c r="E8" s="37" t="s">
        <v>26</v>
      </c>
      <c r="F8" s="10">
        <v>5300</v>
      </c>
      <c r="G8" s="10">
        <v>8</v>
      </c>
      <c r="H8" s="10">
        <f t="shared" si="2"/>
        <v>15.056818181818182</v>
      </c>
      <c r="I8" s="49">
        <v>12</v>
      </c>
      <c r="J8" s="49"/>
      <c r="K8" s="49"/>
      <c r="L8" s="38">
        <f t="shared" si="3"/>
        <v>35.05681818181818</v>
      </c>
    </row>
    <row r="9" spans="1:12" s="10" customFormat="1" x14ac:dyDescent="0.25">
      <c r="A9" s="45">
        <f t="shared" si="0"/>
        <v>3.9754008346145397E-2</v>
      </c>
      <c r="B9" s="53">
        <f t="shared" si="1"/>
        <v>181</v>
      </c>
      <c r="C9" s="10" t="s">
        <v>138</v>
      </c>
      <c r="D9" s="37" t="s">
        <v>21</v>
      </c>
      <c r="E9" s="37" t="s">
        <v>22</v>
      </c>
      <c r="F9" s="10">
        <v>5550</v>
      </c>
      <c r="G9" s="10">
        <v>6.8</v>
      </c>
      <c r="H9" s="10">
        <f t="shared" si="2"/>
        <v>15.767045454545455</v>
      </c>
      <c r="I9" s="49">
        <v>6</v>
      </c>
      <c r="J9" s="49"/>
      <c r="K9" s="49"/>
      <c r="L9" s="38">
        <f t="shared" si="3"/>
        <v>28.567045454545454</v>
      </c>
    </row>
    <row r="10" spans="1:12" s="10" customFormat="1" x14ac:dyDescent="0.25">
      <c r="A10" s="45">
        <f t="shared" si="0"/>
        <v>3.3164946189325722E-2</v>
      </c>
      <c r="B10" s="53">
        <f t="shared" si="1"/>
        <v>151</v>
      </c>
      <c r="C10" s="10" t="s">
        <v>138</v>
      </c>
      <c r="D10" s="37" t="s">
        <v>41</v>
      </c>
      <c r="E10" s="37" t="s">
        <v>42</v>
      </c>
      <c r="F10" s="10">
        <v>3200</v>
      </c>
      <c r="G10" s="10">
        <v>14.8</v>
      </c>
      <c r="H10" s="10">
        <f t="shared" si="2"/>
        <v>9.0909090909090917</v>
      </c>
      <c r="I10" s="38"/>
      <c r="L10" s="38">
        <f t="shared" si="3"/>
        <v>23.890909090909091</v>
      </c>
    </row>
    <row r="11" spans="1:12" s="10" customFormat="1" ht="15" customHeight="1" x14ac:dyDescent="0.25">
      <c r="A11" s="45">
        <f t="shared" si="0"/>
        <v>3.228640456841643E-2</v>
      </c>
      <c r="B11" s="53">
        <f t="shared" si="1"/>
        <v>147</v>
      </c>
      <c r="C11" s="37" t="s">
        <v>138</v>
      </c>
      <c r="D11" s="37" t="s">
        <v>5</v>
      </c>
      <c r="E11" s="37" t="s">
        <v>6</v>
      </c>
      <c r="F11" s="10">
        <v>5000</v>
      </c>
      <c r="G11" s="10">
        <v>9</v>
      </c>
      <c r="H11" s="10">
        <f t="shared" si="2"/>
        <v>14.204545454545455</v>
      </c>
      <c r="I11" s="38"/>
      <c r="L11" s="38">
        <f t="shared" si="3"/>
        <v>23.204545454545453</v>
      </c>
    </row>
    <row r="12" spans="1:12" s="10" customFormat="1" x14ac:dyDescent="0.25">
      <c r="A12" s="45">
        <f t="shared" si="0"/>
        <v>3.0968592137052494E-2</v>
      </c>
      <c r="B12" s="53">
        <f t="shared" si="1"/>
        <v>141</v>
      </c>
      <c r="C12" s="10" t="s">
        <v>138</v>
      </c>
      <c r="D12" s="37" t="s">
        <v>43</v>
      </c>
      <c r="E12" s="37" t="s">
        <v>44</v>
      </c>
      <c r="F12" s="10">
        <v>4200</v>
      </c>
      <c r="G12" s="10">
        <v>10.4</v>
      </c>
      <c r="H12" s="10">
        <f t="shared" si="2"/>
        <v>11.931818181818182</v>
      </c>
      <c r="I12" s="38"/>
      <c r="L12" s="38">
        <f t="shared" si="3"/>
        <v>22.331818181818182</v>
      </c>
    </row>
    <row r="13" spans="1:12" s="10" customFormat="1" x14ac:dyDescent="0.25">
      <c r="A13" s="45">
        <f t="shared" si="0"/>
        <v>2.7674061058642653E-2</v>
      </c>
      <c r="B13" s="53">
        <f t="shared" si="1"/>
        <v>126</v>
      </c>
      <c r="C13" s="10" t="s">
        <v>138</v>
      </c>
      <c r="D13" s="37" t="s">
        <v>17</v>
      </c>
      <c r="E13" s="37" t="s">
        <v>18</v>
      </c>
      <c r="F13" s="10">
        <v>4400</v>
      </c>
      <c r="G13" s="10">
        <v>7.4</v>
      </c>
      <c r="H13" s="10">
        <f t="shared" si="2"/>
        <v>12.5</v>
      </c>
      <c r="I13" s="38"/>
      <c r="L13" s="38">
        <f t="shared" si="3"/>
        <v>19.899999999999999</v>
      </c>
    </row>
    <row r="14" spans="1:12" s="10" customFormat="1" x14ac:dyDescent="0.25">
      <c r="A14" s="45">
        <f t="shared" si="0"/>
        <v>2.6356248627278717E-2</v>
      </c>
      <c r="B14" s="53">
        <f t="shared" si="1"/>
        <v>120</v>
      </c>
      <c r="C14" s="37" t="s">
        <v>138</v>
      </c>
      <c r="D14" s="37" t="s">
        <v>23</v>
      </c>
      <c r="E14" s="37" t="s">
        <v>24</v>
      </c>
      <c r="F14" s="10">
        <v>3500</v>
      </c>
      <c r="G14" s="10">
        <v>9</v>
      </c>
      <c r="H14" s="10">
        <f t="shared" si="2"/>
        <v>9.9431818181818183</v>
      </c>
      <c r="I14" s="38"/>
      <c r="L14" s="38">
        <f t="shared" si="3"/>
        <v>18.94318181818182</v>
      </c>
    </row>
    <row r="15" spans="1:12" s="10" customFormat="1" x14ac:dyDescent="0.25">
      <c r="A15" s="45">
        <f t="shared" si="0"/>
        <v>2.32813529540962E-2</v>
      </c>
      <c r="B15" s="53">
        <f t="shared" si="1"/>
        <v>106</v>
      </c>
      <c r="C15" s="10" t="s">
        <v>138</v>
      </c>
      <c r="D15" s="37" t="s">
        <v>27</v>
      </c>
      <c r="E15" s="37" t="s">
        <v>28</v>
      </c>
      <c r="F15" s="10">
        <v>2950</v>
      </c>
      <c r="G15" s="10">
        <v>8.4</v>
      </c>
      <c r="H15" s="10">
        <f t="shared" si="2"/>
        <v>8.3806818181818183</v>
      </c>
      <c r="I15" s="38"/>
      <c r="L15" s="38">
        <f t="shared" si="3"/>
        <v>16.780681818181819</v>
      </c>
    </row>
    <row r="16" spans="1:12" s="10" customFormat="1" x14ac:dyDescent="0.25">
      <c r="A16" s="45">
        <f t="shared" si="0"/>
        <v>2.1524269712277617E-2</v>
      </c>
      <c r="B16" s="53">
        <f t="shared" si="1"/>
        <v>98</v>
      </c>
      <c r="C16" s="10" t="s">
        <v>138</v>
      </c>
      <c r="D16" s="37" t="s">
        <v>15</v>
      </c>
      <c r="E16" s="37" t="s">
        <v>16</v>
      </c>
      <c r="F16" s="10">
        <v>3250</v>
      </c>
      <c r="G16" s="10">
        <v>6.2</v>
      </c>
      <c r="H16" s="10">
        <f t="shared" si="2"/>
        <v>9.232954545454545</v>
      </c>
      <c r="I16" s="38"/>
      <c r="L16" s="38">
        <f t="shared" si="3"/>
        <v>15.432954545454546</v>
      </c>
    </row>
    <row r="17" spans="1:12" s="10" customFormat="1" x14ac:dyDescent="0.25">
      <c r="A17" s="45">
        <f t="shared" si="0"/>
        <v>1.7790467823413134E-2</v>
      </c>
      <c r="B17" s="53">
        <f t="shared" si="1"/>
        <v>81</v>
      </c>
      <c r="C17" s="10" t="s">
        <v>138</v>
      </c>
      <c r="D17" s="37" t="s">
        <v>37</v>
      </c>
      <c r="E17" s="37" t="s">
        <v>38</v>
      </c>
      <c r="F17" s="10">
        <v>1500</v>
      </c>
      <c r="G17" s="10">
        <v>8.6</v>
      </c>
      <c r="H17" s="10">
        <f t="shared" si="2"/>
        <v>4.2613636363636367</v>
      </c>
      <c r="I17" s="38"/>
      <c r="L17" s="38">
        <f t="shared" si="3"/>
        <v>12.861363636363636</v>
      </c>
    </row>
    <row r="18" spans="1:12" s="10" customFormat="1" x14ac:dyDescent="0.25">
      <c r="A18" s="45">
        <f t="shared" si="0"/>
        <v>1.4935207555457939E-2</v>
      </c>
      <c r="B18" s="53">
        <f t="shared" si="1"/>
        <v>68</v>
      </c>
      <c r="C18" s="10" t="s">
        <v>139</v>
      </c>
      <c r="D18" s="37" t="s">
        <v>45</v>
      </c>
      <c r="E18" s="37" t="s">
        <v>46</v>
      </c>
      <c r="F18" s="10">
        <v>775</v>
      </c>
      <c r="G18" s="10">
        <v>8.6</v>
      </c>
      <c r="H18" s="10">
        <f t="shared" si="2"/>
        <v>2.2017045454545454</v>
      </c>
      <c r="I18" s="38"/>
      <c r="L18" s="38">
        <f t="shared" si="3"/>
        <v>10.801704545454545</v>
      </c>
    </row>
    <row r="19" spans="1:12" s="10" customFormat="1" x14ac:dyDescent="0.25">
      <c r="A19" s="45">
        <f t="shared" si="0"/>
        <v>1.405666593454865E-2</v>
      </c>
      <c r="B19" s="53">
        <f t="shared" si="1"/>
        <v>64</v>
      </c>
      <c r="C19" s="10" t="s">
        <v>138</v>
      </c>
      <c r="D19" s="37" t="s">
        <v>29</v>
      </c>
      <c r="E19" s="37" t="s">
        <v>30</v>
      </c>
      <c r="F19" s="10">
        <v>1500</v>
      </c>
      <c r="G19" s="10">
        <v>5.8</v>
      </c>
      <c r="H19" s="10">
        <f t="shared" si="2"/>
        <v>4.2613636363636367</v>
      </c>
      <c r="I19" s="38"/>
      <c r="L19" s="38">
        <f t="shared" si="3"/>
        <v>10.061363636363637</v>
      </c>
    </row>
    <row r="20" spans="1:12" s="10" customFormat="1" x14ac:dyDescent="0.25">
      <c r="A20" s="45">
        <f t="shared" si="0"/>
        <v>1.2079947287502746E-2</v>
      </c>
      <c r="B20" s="53">
        <f t="shared" si="1"/>
        <v>55</v>
      </c>
      <c r="C20" s="10" t="s">
        <v>138</v>
      </c>
      <c r="D20" s="37" t="s">
        <v>73</v>
      </c>
      <c r="E20" s="37" t="s">
        <v>74</v>
      </c>
      <c r="F20" s="10">
        <v>600</v>
      </c>
      <c r="G20" s="10">
        <v>7</v>
      </c>
      <c r="H20" s="10">
        <f t="shared" si="2"/>
        <v>1.7045454545454546</v>
      </c>
      <c r="I20" s="38"/>
      <c r="L20" s="38">
        <f t="shared" si="3"/>
        <v>8.704545454545455</v>
      </c>
    </row>
    <row r="21" spans="1:12" s="10" customFormat="1" x14ac:dyDescent="0.25">
      <c r="A21" s="45">
        <f t="shared" si="0"/>
        <v>6.8086975620470017E-3</v>
      </c>
      <c r="B21" s="53">
        <f t="shared" si="1"/>
        <v>31</v>
      </c>
      <c r="C21" s="10" t="s">
        <v>138</v>
      </c>
      <c r="D21" s="37" t="s">
        <v>71</v>
      </c>
      <c r="E21" s="37" t="s">
        <v>72</v>
      </c>
      <c r="F21" s="10">
        <v>450</v>
      </c>
      <c r="G21" s="10">
        <v>3.6</v>
      </c>
      <c r="H21" s="10">
        <f t="shared" si="2"/>
        <v>1.2784090909090908</v>
      </c>
      <c r="I21" s="38"/>
      <c r="L21" s="38">
        <f t="shared" si="3"/>
        <v>4.8784090909090914</v>
      </c>
    </row>
    <row r="22" spans="1:12" s="60" customFormat="1" x14ac:dyDescent="0.25">
      <c r="A22" s="58">
        <f t="shared" si="0"/>
        <v>6.369426751592357E-3</v>
      </c>
      <c r="B22" s="59">
        <f t="shared" si="1"/>
        <v>29</v>
      </c>
      <c r="C22" s="60" t="s">
        <v>139</v>
      </c>
      <c r="D22" s="61" t="s">
        <v>59</v>
      </c>
      <c r="E22" s="61" t="s">
        <v>60</v>
      </c>
      <c r="F22" s="60">
        <v>400</v>
      </c>
      <c r="G22" s="60">
        <v>3.4</v>
      </c>
      <c r="H22" s="60">
        <f t="shared" si="2"/>
        <v>1.1363636363636365</v>
      </c>
      <c r="I22" s="62"/>
      <c r="L22" s="62">
        <f t="shared" si="3"/>
        <v>4.5363636363636362</v>
      </c>
    </row>
    <row r="23" spans="1:12" s="10" customFormat="1" x14ac:dyDescent="0.25">
      <c r="A23" s="45">
        <f t="shared" si="0"/>
        <v>6.1497913463650338E-3</v>
      </c>
      <c r="B23" s="53">
        <f t="shared" si="1"/>
        <v>28</v>
      </c>
      <c r="C23" s="10" t="s">
        <v>138</v>
      </c>
      <c r="D23" s="37" t="s">
        <v>51</v>
      </c>
      <c r="E23" s="37" t="s">
        <v>52</v>
      </c>
      <c r="F23" s="10">
        <v>550</v>
      </c>
      <c r="G23" s="10">
        <v>2.8</v>
      </c>
      <c r="H23" s="10">
        <f t="shared" si="2"/>
        <v>1.5625</v>
      </c>
      <c r="I23" s="38"/>
      <c r="L23" s="38">
        <f t="shared" si="3"/>
        <v>4.3624999999999998</v>
      </c>
    </row>
    <row r="24" spans="1:12" s="10" customFormat="1" x14ac:dyDescent="0.25">
      <c r="A24" s="45">
        <f t="shared" si="0"/>
        <v>5.9301559411377115E-3</v>
      </c>
      <c r="B24" s="53">
        <f t="shared" si="1"/>
        <v>27</v>
      </c>
      <c r="C24" s="10" t="s">
        <v>138</v>
      </c>
      <c r="D24" s="37" t="s">
        <v>63</v>
      </c>
      <c r="E24" s="37" t="s">
        <v>64</v>
      </c>
      <c r="F24" s="10">
        <v>750</v>
      </c>
      <c r="G24" s="10">
        <v>2.2000000000000002</v>
      </c>
      <c r="H24" s="10">
        <f t="shared" si="2"/>
        <v>2.1306818181818183</v>
      </c>
      <c r="I24" s="38"/>
      <c r="L24" s="38">
        <f t="shared" si="3"/>
        <v>4.3306818181818185</v>
      </c>
    </row>
    <row r="25" spans="1:12" s="10" customFormat="1" x14ac:dyDescent="0.25">
      <c r="A25" s="45">
        <f t="shared" si="0"/>
        <v>4.6123435097737758E-3</v>
      </c>
      <c r="B25" s="53">
        <f t="shared" si="1"/>
        <v>21</v>
      </c>
      <c r="C25" s="10" t="s">
        <v>139</v>
      </c>
      <c r="D25" s="37" t="s">
        <v>89</v>
      </c>
      <c r="E25" s="37" t="s">
        <v>90</v>
      </c>
      <c r="F25" s="10">
        <v>275</v>
      </c>
      <c r="G25" s="10">
        <v>2.5</v>
      </c>
      <c r="H25" s="10">
        <f t="shared" si="2"/>
        <v>0.78125</v>
      </c>
      <c r="I25" s="38"/>
      <c r="L25" s="38">
        <f t="shared" si="3"/>
        <v>3.28125</v>
      </c>
    </row>
    <row r="26" spans="1:12" s="10" customFormat="1" x14ac:dyDescent="0.25">
      <c r="A26" s="45">
        <f t="shared" si="0"/>
        <v>3.0748956731825169E-3</v>
      </c>
      <c r="B26" s="53">
        <f t="shared" si="1"/>
        <v>14</v>
      </c>
      <c r="C26" s="10" t="s">
        <v>139</v>
      </c>
      <c r="D26" s="37" t="s">
        <v>95</v>
      </c>
      <c r="E26" s="37" t="s">
        <v>96</v>
      </c>
      <c r="F26" s="10">
        <v>150</v>
      </c>
      <c r="G26" s="10">
        <v>1.8</v>
      </c>
      <c r="H26" s="10">
        <f t="shared" si="2"/>
        <v>0.42613636363636365</v>
      </c>
      <c r="I26" s="38"/>
      <c r="L26" s="38">
        <f t="shared" si="3"/>
        <v>2.2261363636363636</v>
      </c>
    </row>
    <row r="27" spans="1:12" s="10" customFormat="1" x14ac:dyDescent="0.25">
      <c r="A27" s="47">
        <f t="shared" si="0"/>
        <v>2.6356248627278718E-3</v>
      </c>
      <c r="B27" s="54">
        <f t="shared" si="1"/>
        <v>12</v>
      </c>
      <c r="C27" s="6" t="s">
        <v>138</v>
      </c>
      <c r="D27" s="34" t="s">
        <v>33</v>
      </c>
      <c r="E27" s="34" t="s">
        <v>34</v>
      </c>
      <c r="F27" s="6">
        <v>330</v>
      </c>
      <c r="G27" s="6">
        <v>1</v>
      </c>
      <c r="H27" s="6">
        <f t="shared" si="2"/>
        <v>0.9375</v>
      </c>
      <c r="I27" s="33"/>
      <c r="J27" s="33"/>
      <c r="K27" s="33"/>
      <c r="L27" s="33">
        <f t="shared" si="3"/>
        <v>1.9375</v>
      </c>
    </row>
    <row r="28" spans="1:12" s="10" customFormat="1" x14ac:dyDescent="0.25">
      <c r="A28" s="45">
        <f t="shared" si="0"/>
        <v>2.1963540522732263E-3</v>
      </c>
      <c r="B28" s="53">
        <f t="shared" si="1"/>
        <v>10</v>
      </c>
      <c r="C28" s="10" t="s">
        <v>138</v>
      </c>
      <c r="D28" s="37" t="s">
        <v>67</v>
      </c>
      <c r="E28" s="37" t="s">
        <v>68</v>
      </c>
      <c r="F28" s="10">
        <v>225</v>
      </c>
      <c r="G28" s="10">
        <v>1</v>
      </c>
      <c r="H28" s="10">
        <f t="shared" si="2"/>
        <v>0.63920454545454541</v>
      </c>
      <c r="I28" s="38"/>
      <c r="L28" s="38">
        <f t="shared" si="3"/>
        <v>1.6392045454545454</v>
      </c>
    </row>
    <row r="29" spans="1:12" s="10" customFormat="1" x14ac:dyDescent="0.25">
      <c r="A29" s="45">
        <f t="shared" si="0"/>
        <v>1.5374478365912585E-3</v>
      </c>
      <c r="B29" s="53">
        <f t="shared" si="1"/>
        <v>7</v>
      </c>
      <c r="C29" s="10" t="s">
        <v>138</v>
      </c>
      <c r="D29" s="37" t="s">
        <v>11</v>
      </c>
      <c r="E29" s="37" t="s">
        <v>12</v>
      </c>
      <c r="F29" s="10">
        <v>230</v>
      </c>
      <c r="G29" s="10">
        <v>0.4</v>
      </c>
      <c r="H29" s="10">
        <f t="shared" si="2"/>
        <v>0.65340909090909094</v>
      </c>
      <c r="I29" s="38"/>
      <c r="L29" s="38">
        <f t="shared" si="3"/>
        <v>1.053409090909091</v>
      </c>
    </row>
    <row r="30" spans="1:12" s="10" customFormat="1" x14ac:dyDescent="0.25">
      <c r="A30" s="45">
        <f t="shared" si="0"/>
        <v>1.0981770261366132E-3</v>
      </c>
      <c r="B30" s="53">
        <f t="shared" si="1"/>
        <v>5</v>
      </c>
      <c r="C30" s="10" t="s">
        <v>139</v>
      </c>
      <c r="D30" s="37" t="s">
        <v>77</v>
      </c>
      <c r="E30" s="37" t="s">
        <v>78</v>
      </c>
      <c r="F30" s="10">
        <v>120</v>
      </c>
      <c r="G30" s="10">
        <v>0.4</v>
      </c>
      <c r="H30" s="10">
        <f t="shared" si="2"/>
        <v>0.34090909090909088</v>
      </c>
      <c r="I30" s="38"/>
      <c r="L30" s="38">
        <f t="shared" si="3"/>
        <v>0.74090909090909096</v>
      </c>
    </row>
    <row r="31" spans="1:12" s="10" customFormat="1" x14ac:dyDescent="0.25">
      <c r="A31" s="45">
        <f t="shared" si="0"/>
        <v>6.5890621568196796E-4</v>
      </c>
      <c r="B31" s="53">
        <f t="shared" si="1"/>
        <v>3</v>
      </c>
      <c r="C31" s="10" t="s">
        <v>138</v>
      </c>
      <c r="D31" s="37" t="s">
        <v>81</v>
      </c>
      <c r="E31" s="37" t="s">
        <v>82</v>
      </c>
      <c r="F31" s="10">
        <v>30</v>
      </c>
      <c r="G31" s="10">
        <v>0.4</v>
      </c>
      <c r="H31" s="10">
        <f t="shared" si="2"/>
        <v>8.5227272727272721E-2</v>
      </c>
      <c r="I31" s="38"/>
      <c r="L31" s="38">
        <f t="shared" si="3"/>
        <v>0.48522727272727273</v>
      </c>
    </row>
    <row r="32" spans="1:12" s="10" customFormat="1" x14ac:dyDescent="0.25">
      <c r="A32" s="45">
        <f t="shared" si="0"/>
        <v>6.5890621568196796E-4</v>
      </c>
      <c r="B32" s="53">
        <f t="shared" si="1"/>
        <v>3</v>
      </c>
      <c r="C32" s="10" t="s">
        <v>138</v>
      </c>
      <c r="D32" s="37" t="s">
        <v>31</v>
      </c>
      <c r="E32" s="37" t="s">
        <v>32</v>
      </c>
      <c r="F32" s="10">
        <v>100</v>
      </c>
      <c r="G32" s="10">
        <v>0.2</v>
      </c>
      <c r="H32" s="10">
        <f t="shared" si="2"/>
        <v>0.28409090909090912</v>
      </c>
      <c r="I32" s="38"/>
      <c r="L32" s="38">
        <f t="shared" si="3"/>
        <v>0.48409090909090913</v>
      </c>
    </row>
    <row r="33" spans="1:12" s="10" customFormat="1" x14ac:dyDescent="0.25">
      <c r="A33" s="45">
        <f t="shared" si="0"/>
        <v>4.392708104546453E-4</v>
      </c>
      <c r="B33" s="53">
        <f t="shared" si="1"/>
        <v>2</v>
      </c>
      <c r="C33" s="10" t="s">
        <v>139</v>
      </c>
      <c r="D33" s="37" t="s">
        <v>79</v>
      </c>
      <c r="E33" s="37" t="s">
        <v>80</v>
      </c>
      <c r="F33" s="10">
        <v>40</v>
      </c>
      <c r="G33" s="10">
        <v>0.2</v>
      </c>
      <c r="H33" s="10">
        <f t="shared" si="2"/>
        <v>0.11363636363636363</v>
      </c>
      <c r="I33" s="38"/>
      <c r="L33" s="38">
        <f t="shared" si="3"/>
        <v>0.31363636363636366</v>
      </c>
    </row>
    <row r="34" spans="1:12" s="10" customFormat="1" x14ac:dyDescent="0.25">
      <c r="A34" s="45">
        <f t="shared" ref="A34:A51" si="4">B34/$L$56</f>
        <v>4.392708104546453E-4</v>
      </c>
      <c r="B34" s="53">
        <f t="shared" ref="B34:B51" si="5">ROUND(L34/$L$53*1000,0)</f>
        <v>2</v>
      </c>
      <c r="C34" s="10" t="s">
        <v>138</v>
      </c>
      <c r="D34" s="37" t="s">
        <v>57</v>
      </c>
      <c r="E34" s="37" t="s">
        <v>58</v>
      </c>
      <c r="F34" s="10">
        <v>50</v>
      </c>
      <c r="G34" s="10">
        <v>0.15</v>
      </c>
      <c r="H34" s="10">
        <f t="shared" ref="H34:H51" si="6">15*F34/5280</f>
        <v>0.14204545454545456</v>
      </c>
      <c r="I34" s="38"/>
      <c r="L34" s="38">
        <f t="shared" ref="L34:L51" si="7">H34+G34+I34 + J34*2 + K34</f>
        <v>0.29204545454545455</v>
      </c>
    </row>
    <row r="35" spans="1:12" s="10" customFormat="1" x14ac:dyDescent="0.25">
      <c r="A35" s="45">
        <f t="shared" si="4"/>
        <v>4.392708104546453E-4</v>
      </c>
      <c r="B35" s="53">
        <f t="shared" si="5"/>
        <v>2</v>
      </c>
      <c r="C35" s="10" t="s">
        <v>138</v>
      </c>
      <c r="D35" s="37" t="s">
        <v>47</v>
      </c>
      <c r="E35" s="37" t="s">
        <v>48</v>
      </c>
      <c r="F35" s="10">
        <v>20</v>
      </c>
      <c r="G35" s="10">
        <v>0.3</v>
      </c>
      <c r="H35" s="10">
        <f t="shared" si="6"/>
        <v>5.6818181818181816E-2</v>
      </c>
      <c r="I35" s="38"/>
      <c r="L35" s="38">
        <f t="shared" si="7"/>
        <v>0.35681818181818181</v>
      </c>
    </row>
    <row r="36" spans="1:12" s="10" customFormat="1" x14ac:dyDescent="0.25">
      <c r="A36" s="45">
        <f t="shared" si="4"/>
        <v>2.1963540522732265E-4</v>
      </c>
      <c r="B36" s="53">
        <f t="shared" si="5"/>
        <v>1</v>
      </c>
      <c r="C36" s="10" t="s">
        <v>138</v>
      </c>
      <c r="D36" s="37" t="s">
        <v>53</v>
      </c>
      <c r="E36" s="37" t="s">
        <v>54</v>
      </c>
      <c r="F36" s="10">
        <v>0</v>
      </c>
      <c r="G36" s="10">
        <v>0.1</v>
      </c>
      <c r="H36" s="10">
        <f t="shared" si="6"/>
        <v>0</v>
      </c>
      <c r="I36" s="38"/>
      <c r="L36" s="38">
        <f t="shared" si="7"/>
        <v>0.1</v>
      </c>
    </row>
    <row r="37" spans="1:12" s="10" customFormat="1" x14ac:dyDescent="0.25">
      <c r="A37" s="45">
        <f t="shared" si="4"/>
        <v>2.1963540522732265E-4</v>
      </c>
      <c r="B37" s="53">
        <f t="shared" si="5"/>
        <v>1</v>
      </c>
      <c r="C37" s="10" t="s">
        <v>138</v>
      </c>
      <c r="D37" s="37" t="s">
        <v>61</v>
      </c>
      <c r="E37" s="37" t="s">
        <v>62</v>
      </c>
      <c r="F37" s="10">
        <v>20</v>
      </c>
      <c r="G37" s="10">
        <v>0.1</v>
      </c>
      <c r="H37" s="10">
        <f t="shared" si="6"/>
        <v>5.6818181818181816E-2</v>
      </c>
      <c r="I37" s="38"/>
      <c r="L37" s="38">
        <f t="shared" si="7"/>
        <v>0.15681818181818183</v>
      </c>
    </row>
    <row r="38" spans="1:12" s="10" customFormat="1" x14ac:dyDescent="0.25">
      <c r="A38" s="45">
        <f t="shared" si="4"/>
        <v>2.1963540522732265E-4</v>
      </c>
      <c r="B38" s="53">
        <f t="shared" si="5"/>
        <v>1</v>
      </c>
      <c r="C38" s="10" t="s">
        <v>140</v>
      </c>
      <c r="D38" s="37" t="s">
        <v>91</v>
      </c>
      <c r="E38" s="37" t="s">
        <v>92</v>
      </c>
      <c r="F38" s="10">
        <v>0</v>
      </c>
      <c r="G38" s="10">
        <v>0.2</v>
      </c>
      <c r="H38" s="10">
        <f t="shared" si="6"/>
        <v>0</v>
      </c>
      <c r="I38" s="38"/>
      <c r="L38" s="38">
        <f t="shared" si="7"/>
        <v>0.2</v>
      </c>
    </row>
    <row r="39" spans="1:12" s="10" customFormat="1" x14ac:dyDescent="0.25">
      <c r="A39" s="48">
        <f t="shared" si="4"/>
        <v>0</v>
      </c>
      <c r="B39" s="55">
        <f t="shared" si="5"/>
        <v>0</v>
      </c>
      <c r="C39" s="39" t="s">
        <v>138</v>
      </c>
      <c r="D39" s="40" t="s">
        <v>69</v>
      </c>
      <c r="E39" s="40" t="s">
        <v>70</v>
      </c>
      <c r="F39" s="39">
        <v>0</v>
      </c>
      <c r="G39" s="39">
        <v>0</v>
      </c>
      <c r="H39" s="39">
        <f t="shared" si="6"/>
        <v>0</v>
      </c>
      <c r="I39" s="41"/>
      <c r="J39" s="41"/>
      <c r="K39" s="41"/>
      <c r="L39" s="41">
        <f t="shared" si="7"/>
        <v>0</v>
      </c>
    </row>
    <row r="40" spans="1:12" s="10" customFormat="1" x14ac:dyDescent="0.25">
      <c r="A40" s="45">
        <f t="shared" si="4"/>
        <v>0</v>
      </c>
      <c r="B40" s="53">
        <f t="shared" si="5"/>
        <v>0</v>
      </c>
      <c r="C40" s="10" t="s">
        <v>140</v>
      </c>
      <c r="D40" s="37" t="s">
        <v>97</v>
      </c>
      <c r="E40" s="37" t="s">
        <v>98</v>
      </c>
      <c r="F40" s="10">
        <v>0</v>
      </c>
      <c r="G40" s="10">
        <v>0</v>
      </c>
      <c r="H40" s="10">
        <f t="shared" si="6"/>
        <v>0</v>
      </c>
      <c r="I40" s="38"/>
      <c r="L40" s="38">
        <f t="shared" si="7"/>
        <v>0</v>
      </c>
    </row>
    <row r="41" spans="1:12" s="10" customFormat="1" x14ac:dyDescent="0.25">
      <c r="A41" s="45">
        <f t="shared" si="4"/>
        <v>0</v>
      </c>
      <c r="B41" s="53">
        <f t="shared" si="5"/>
        <v>0</v>
      </c>
      <c r="C41" s="10" t="s">
        <v>140</v>
      </c>
      <c r="D41" s="37" t="s">
        <v>99</v>
      </c>
      <c r="E41" s="37" t="s">
        <v>100</v>
      </c>
      <c r="F41" s="10">
        <v>0</v>
      </c>
      <c r="G41" s="10">
        <v>0</v>
      </c>
      <c r="H41" s="10">
        <f t="shared" si="6"/>
        <v>0</v>
      </c>
      <c r="I41" s="38"/>
      <c r="L41" s="38">
        <f t="shared" si="7"/>
        <v>0</v>
      </c>
    </row>
    <row r="42" spans="1:12" s="10" customFormat="1" x14ac:dyDescent="0.25">
      <c r="A42" s="45">
        <f t="shared" si="4"/>
        <v>0</v>
      </c>
      <c r="B42" s="53">
        <f t="shared" si="5"/>
        <v>0</v>
      </c>
      <c r="C42" s="10" t="s">
        <v>138</v>
      </c>
      <c r="D42" s="37" t="s">
        <v>49</v>
      </c>
      <c r="E42" s="37" t="s">
        <v>50</v>
      </c>
      <c r="F42" s="10">
        <v>0</v>
      </c>
      <c r="G42" s="10">
        <v>0</v>
      </c>
      <c r="H42" s="10">
        <f t="shared" si="6"/>
        <v>0</v>
      </c>
      <c r="I42" s="38"/>
      <c r="L42" s="38">
        <f t="shared" si="7"/>
        <v>0</v>
      </c>
    </row>
    <row r="43" spans="1:12" s="10" customFormat="1" x14ac:dyDescent="0.25">
      <c r="A43" s="45">
        <f t="shared" si="4"/>
        <v>0</v>
      </c>
      <c r="B43" s="53">
        <f t="shared" si="5"/>
        <v>0</v>
      </c>
      <c r="C43" s="10" t="s">
        <v>140</v>
      </c>
      <c r="D43" s="37" t="s">
        <v>87</v>
      </c>
      <c r="E43" s="37" t="s">
        <v>88</v>
      </c>
      <c r="F43" s="10">
        <v>0</v>
      </c>
      <c r="G43" s="10">
        <v>0</v>
      </c>
      <c r="H43" s="10">
        <f t="shared" si="6"/>
        <v>0</v>
      </c>
      <c r="I43" s="38"/>
      <c r="L43" s="38">
        <f t="shared" si="7"/>
        <v>0</v>
      </c>
    </row>
    <row r="44" spans="1:12" s="10" customFormat="1" x14ac:dyDescent="0.25">
      <c r="A44" s="45">
        <f t="shared" si="4"/>
        <v>0</v>
      </c>
      <c r="B44" s="53">
        <f t="shared" si="5"/>
        <v>0</v>
      </c>
      <c r="C44" s="10" t="s">
        <v>140</v>
      </c>
      <c r="D44" s="37" t="s">
        <v>83</v>
      </c>
      <c r="E44" s="37" t="s">
        <v>84</v>
      </c>
      <c r="F44" s="10">
        <v>0</v>
      </c>
      <c r="G44" s="10">
        <v>0</v>
      </c>
      <c r="H44" s="10">
        <f t="shared" si="6"/>
        <v>0</v>
      </c>
      <c r="I44" s="38"/>
      <c r="L44" s="38">
        <f t="shared" si="7"/>
        <v>0</v>
      </c>
    </row>
    <row r="45" spans="1:12" s="10" customFormat="1" x14ac:dyDescent="0.25">
      <c r="A45" s="45">
        <f t="shared" si="4"/>
        <v>0</v>
      </c>
      <c r="B45" s="53">
        <f t="shared" si="5"/>
        <v>0</v>
      </c>
      <c r="C45" s="10" t="s">
        <v>140</v>
      </c>
      <c r="D45" s="37" t="s">
        <v>55</v>
      </c>
      <c r="E45" s="37" t="s">
        <v>56</v>
      </c>
      <c r="F45" s="10">
        <v>0</v>
      </c>
      <c r="G45" s="10">
        <v>0</v>
      </c>
      <c r="H45" s="10">
        <f t="shared" si="6"/>
        <v>0</v>
      </c>
      <c r="I45" s="38"/>
      <c r="L45" s="38">
        <f t="shared" si="7"/>
        <v>0</v>
      </c>
    </row>
    <row r="46" spans="1:12" s="10" customFormat="1" x14ac:dyDescent="0.25">
      <c r="A46" s="45">
        <f t="shared" si="4"/>
        <v>0</v>
      </c>
      <c r="B46" s="53">
        <f t="shared" si="5"/>
        <v>0</v>
      </c>
      <c r="C46" s="10" t="s">
        <v>139</v>
      </c>
      <c r="D46" s="37" t="s">
        <v>75</v>
      </c>
      <c r="E46" s="37" t="s">
        <v>76</v>
      </c>
      <c r="F46" s="10">
        <v>0</v>
      </c>
      <c r="G46" s="10">
        <v>0</v>
      </c>
      <c r="H46" s="10">
        <f t="shared" si="6"/>
        <v>0</v>
      </c>
      <c r="I46" s="38"/>
      <c r="L46" s="38">
        <f t="shared" si="7"/>
        <v>0</v>
      </c>
    </row>
    <row r="47" spans="1:12" s="10" customFormat="1" x14ac:dyDescent="0.25">
      <c r="A47" s="45">
        <f t="shared" si="4"/>
        <v>0</v>
      </c>
      <c r="B47" s="53">
        <f t="shared" si="5"/>
        <v>0</v>
      </c>
      <c r="C47" s="10" t="s">
        <v>139</v>
      </c>
      <c r="D47" s="37" t="s">
        <v>93</v>
      </c>
      <c r="E47" s="37" t="s">
        <v>94</v>
      </c>
      <c r="F47" s="10">
        <v>0</v>
      </c>
      <c r="G47" s="10">
        <v>0</v>
      </c>
      <c r="H47" s="10">
        <f t="shared" si="6"/>
        <v>0</v>
      </c>
      <c r="I47" s="38"/>
      <c r="L47" s="38">
        <f t="shared" si="7"/>
        <v>0</v>
      </c>
    </row>
    <row r="48" spans="1:12" s="10" customFormat="1" x14ac:dyDescent="0.25">
      <c r="A48" s="45">
        <f t="shared" si="4"/>
        <v>0</v>
      </c>
      <c r="B48" s="53">
        <f t="shared" si="5"/>
        <v>0</v>
      </c>
      <c r="C48" s="10" t="s">
        <v>140</v>
      </c>
      <c r="D48" s="37" t="s">
        <v>39</v>
      </c>
      <c r="E48" s="37" t="s">
        <v>40</v>
      </c>
      <c r="F48" s="10">
        <v>0</v>
      </c>
      <c r="G48" s="10">
        <v>0</v>
      </c>
      <c r="H48" s="10">
        <f t="shared" si="6"/>
        <v>0</v>
      </c>
      <c r="I48" s="38"/>
      <c r="L48" s="38">
        <f t="shared" si="7"/>
        <v>0</v>
      </c>
    </row>
    <row r="49" spans="1:12" s="10" customFormat="1" x14ac:dyDescent="0.25">
      <c r="A49" s="45">
        <f t="shared" si="4"/>
        <v>0</v>
      </c>
      <c r="B49" s="53">
        <f t="shared" si="5"/>
        <v>0</v>
      </c>
      <c r="C49" s="10" t="s">
        <v>138</v>
      </c>
      <c r="D49" s="37" t="s">
        <v>35</v>
      </c>
      <c r="E49" s="37" t="s">
        <v>36</v>
      </c>
      <c r="F49" s="10">
        <v>20</v>
      </c>
      <c r="G49" s="10">
        <v>0</v>
      </c>
      <c r="H49" s="10">
        <f t="shared" si="6"/>
        <v>5.6818181818181816E-2</v>
      </c>
      <c r="I49" s="38"/>
      <c r="L49" s="38">
        <f t="shared" si="7"/>
        <v>5.6818181818181816E-2</v>
      </c>
    </row>
    <row r="50" spans="1:12" s="10" customFormat="1" x14ac:dyDescent="0.25">
      <c r="A50" s="45">
        <f t="shared" si="4"/>
        <v>0</v>
      </c>
      <c r="B50" s="53">
        <f t="shared" si="5"/>
        <v>0</v>
      </c>
      <c r="C50" s="10" t="s">
        <v>139</v>
      </c>
      <c r="D50" s="37" t="s">
        <v>85</v>
      </c>
      <c r="E50" s="37" t="s">
        <v>86</v>
      </c>
      <c r="F50" s="10">
        <v>0</v>
      </c>
      <c r="G50" s="10">
        <v>0</v>
      </c>
      <c r="H50" s="10">
        <f t="shared" si="6"/>
        <v>0</v>
      </c>
      <c r="I50" s="38"/>
      <c r="L50" s="38">
        <f t="shared" si="7"/>
        <v>0</v>
      </c>
    </row>
    <row r="51" spans="1:12" s="10" customFormat="1" x14ac:dyDescent="0.25">
      <c r="A51" s="45">
        <f t="shared" si="4"/>
        <v>0</v>
      </c>
      <c r="B51" s="53">
        <f t="shared" si="5"/>
        <v>0</v>
      </c>
      <c r="C51" s="10" t="s">
        <v>139</v>
      </c>
      <c r="D51" s="37" t="s">
        <v>65</v>
      </c>
      <c r="E51" s="37" t="s">
        <v>66</v>
      </c>
      <c r="F51" s="10">
        <v>0</v>
      </c>
      <c r="G51" s="10">
        <v>0</v>
      </c>
      <c r="H51" s="10">
        <f t="shared" si="6"/>
        <v>0</v>
      </c>
      <c r="I51" s="38"/>
      <c r="L51" s="38">
        <f t="shared" si="7"/>
        <v>0</v>
      </c>
    </row>
    <row r="52" spans="1:12" x14ac:dyDescent="0.25">
      <c r="B52" s="56"/>
      <c r="I52" s="31"/>
      <c r="J52" s="38"/>
      <c r="L52" s="31">
        <f>SUM(L2:L51)</f>
        <v>719.4221590909093</v>
      </c>
    </row>
    <row r="53" spans="1:12" x14ac:dyDescent="0.25">
      <c r="B53" s="53"/>
      <c r="I53" s="31"/>
      <c r="J53" s="38"/>
      <c r="L53" s="31">
        <f>MAX(L2:L51)</f>
        <v>157.97727272727272</v>
      </c>
    </row>
    <row r="54" spans="1:12" x14ac:dyDescent="0.25">
      <c r="B54" s="56"/>
      <c r="L54" s="31"/>
    </row>
    <row r="55" spans="1:12" x14ac:dyDescent="0.25">
      <c r="B55" s="56"/>
      <c r="D55"/>
      <c r="L55" s="31"/>
    </row>
    <row r="56" spans="1:12" x14ac:dyDescent="0.25">
      <c r="B56" s="56"/>
      <c r="L56" s="31">
        <f>SUM(B2:B51)</f>
        <v>4553</v>
      </c>
    </row>
    <row r="57" spans="1:12" x14ac:dyDescent="0.25">
      <c r="B57" s="56"/>
      <c r="I57" s="31"/>
      <c r="L57" s="31"/>
    </row>
    <row r="58" spans="1:12" x14ac:dyDescent="0.25">
      <c r="B58" s="56"/>
      <c r="L58" s="31"/>
    </row>
    <row r="59" spans="1:12" x14ac:dyDescent="0.25">
      <c r="B59" s="56"/>
      <c r="L59" s="31"/>
    </row>
    <row r="60" spans="1:12" x14ac:dyDescent="0.25">
      <c r="B60" s="56"/>
      <c r="L60" s="31"/>
    </row>
    <row r="61" spans="1:12" x14ac:dyDescent="0.25">
      <c r="B61" s="56"/>
      <c r="L61" s="31"/>
    </row>
    <row r="62" spans="1:12" x14ac:dyDescent="0.25">
      <c r="B62" s="56"/>
      <c r="L62" s="31"/>
    </row>
    <row r="63" spans="1:12" x14ac:dyDescent="0.25">
      <c r="B63" s="56"/>
      <c r="L63" s="31"/>
    </row>
    <row r="64" spans="1:12" x14ac:dyDescent="0.25">
      <c r="B64" s="56"/>
      <c r="L64" s="31"/>
    </row>
    <row r="65" spans="2:12" x14ac:dyDescent="0.25">
      <c r="B65" s="56"/>
      <c r="L65" s="31"/>
    </row>
    <row r="66" spans="2:12" x14ac:dyDescent="0.25">
      <c r="B66" s="56"/>
      <c r="L66" s="31"/>
    </row>
    <row r="67" spans="2:12" x14ac:dyDescent="0.25">
      <c r="B67" s="56"/>
      <c r="L67" s="31"/>
    </row>
    <row r="68" spans="2:12" x14ac:dyDescent="0.25">
      <c r="D68" s="32" t="s">
        <v>147</v>
      </c>
    </row>
    <row r="69" spans="2:12" x14ac:dyDescent="0.25">
      <c r="D69" s="32" t="s">
        <v>148</v>
      </c>
    </row>
    <row r="71" spans="2:12" x14ac:dyDescent="0.25">
      <c r="B71" s="56"/>
      <c r="D71" s="32" t="s">
        <v>142</v>
      </c>
      <c r="L71" s="31"/>
    </row>
    <row r="72" spans="2:12" x14ac:dyDescent="0.25">
      <c r="B72" s="56"/>
      <c r="D72" s="32" t="s">
        <v>150</v>
      </c>
      <c r="L72" s="31"/>
    </row>
    <row r="73" spans="2:12" x14ac:dyDescent="0.25">
      <c r="B73" s="56"/>
      <c r="D73" s="32" t="s">
        <v>151</v>
      </c>
      <c r="L73" s="31"/>
    </row>
    <row r="74" spans="2:12" x14ac:dyDescent="0.25">
      <c r="B74" s="56"/>
      <c r="D74" s="32" t="s">
        <v>149</v>
      </c>
      <c r="L74" s="31"/>
    </row>
    <row r="75" spans="2:12" x14ac:dyDescent="0.25">
      <c r="B75" s="56"/>
      <c r="L75" s="31"/>
    </row>
    <row r="76" spans="2:12" x14ac:dyDescent="0.25">
      <c r="B76" s="56"/>
      <c r="D76" s="32" t="s">
        <v>143</v>
      </c>
      <c r="L76" s="31"/>
    </row>
    <row r="77" spans="2:12" x14ac:dyDescent="0.25">
      <c r="B77" s="56"/>
      <c r="L77" s="31"/>
    </row>
    <row r="78" spans="2:12" x14ac:dyDescent="0.25">
      <c r="B78" s="56"/>
      <c r="D78" s="32" t="s">
        <v>144</v>
      </c>
      <c r="L78" s="31"/>
    </row>
    <row r="79" spans="2:12" x14ac:dyDescent="0.25">
      <c r="B79" s="56"/>
      <c r="L79" s="31"/>
    </row>
    <row r="80" spans="2:12" x14ac:dyDescent="0.25">
      <c r="B80" s="56"/>
      <c r="L80" s="31"/>
    </row>
    <row r="81" spans="2:12" x14ac:dyDescent="0.25">
      <c r="B81" s="56"/>
      <c r="L81" s="31"/>
    </row>
    <row r="82" spans="2:12" x14ac:dyDescent="0.25">
      <c r="B82" s="56"/>
      <c r="L82" s="31"/>
    </row>
    <row r="83" spans="2:12" x14ac:dyDescent="0.25">
      <c r="B83" s="56"/>
      <c r="L83" s="31"/>
    </row>
    <row r="84" spans="2:12" x14ac:dyDescent="0.25">
      <c r="B84" s="56"/>
      <c r="L84" s="31"/>
    </row>
    <row r="85" spans="2:12" x14ac:dyDescent="0.25">
      <c r="B85" s="56"/>
      <c r="L85" s="31"/>
    </row>
    <row r="86" spans="2:12" x14ac:dyDescent="0.25">
      <c r="B86" s="56"/>
      <c r="L86" s="31"/>
    </row>
    <row r="87" spans="2:12" x14ac:dyDescent="0.25">
      <c r="B87" s="56"/>
      <c r="L87" s="31"/>
    </row>
    <row r="88" spans="2:12" x14ac:dyDescent="0.25">
      <c r="B88" s="56"/>
      <c r="L88" s="31"/>
    </row>
  </sheetData>
  <sortState ref="A3:L51">
    <sortCondition descending="1" ref="B3:B51"/>
    <sortCondition ref="D3:D5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A2" sqref="A2:G15"/>
    </sheetView>
  </sheetViews>
  <sheetFormatPr defaultRowHeight="15" x14ac:dyDescent="0.25"/>
  <sheetData>
    <row r="1" spans="1:7" x14ac:dyDescent="0.25">
      <c r="A1" s="7"/>
      <c r="B1" s="10"/>
      <c r="C1" s="7"/>
      <c r="D1" s="69"/>
      <c r="E1" s="8"/>
      <c r="F1" s="12"/>
      <c r="G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HighPoint Log</vt:lpstr>
      <vt:lpstr>Effort Scale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user</cp:lastModifiedBy>
  <dcterms:created xsi:type="dcterms:W3CDTF">2019-08-02T22:41:31Z</dcterms:created>
  <dcterms:modified xsi:type="dcterms:W3CDTF">2020-10-26T00:22:46Z</dcterms:modified>
</cp:coreProperties>
</file>