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32" yWindow="2100" windowWidth="19296" windowHeight="10896" activeTab="1"/>
  </bookViews>
  <sheets>
    <sheet name="HighPoint Log" sheetId="1" r:id="rId1"/>
    <sheet name="Walter Scale" sheetId="3" r:id="rId2"/>
    <sheet name="Sheet1" sheetId="4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9" i="3"/>
  <c r="H20" i="3"/>
  <c r="H21" i="3"/>
  <c r="H22" i="3"/>
  <c r="H23" i="3"/>
  <c r="H27" i="3"/>
  <c r="H28" i="3"/>
  <c r="H29" i="3"/>
  <c r="H31" i="3"/>
  <c r="H32" i="3"/>
  <c r="H33" i="3"/>
  <c r="H35" i="3"/>
  <c r="H36" i="3"/>
  <c r="H37" i="3"/>
  <c r="H39" i="3"/>
  <c r="H40" i="3"/>
  <c r="H41" i="3"/>
  <c r="H38" i="3"/>
  <c r="H42" i="3"/>
  <c r="H43" i="3"/>
  <c r="H44" i="3"/>
  <c r="H45" i="3"/>
  <c r="H46" i="3"/>
  <c r="H47" i="3"/>
  <c r="H18" i="3"/>
  <c r="H24" i="3"/>
  <c r="H25" i="3"/>
  <c r="H26" i="3"/>
  <c r="H30" i="3"/>
  <c r="H34" i="3"/>
  <c r="H48" i="3"/>
  <c r="H49" i="3"/>
  <c r="H50" i="3"/>
  <c r="H51" i="3"/>
  <c r="H2" i="3"/>
  <c r="H3" i="3"/>
  <c r="L39" i="3" l="1"/>
  <c r="L42" i="3"/>
  <c r="L43" i="3"/>
  <c r="L44" i="3"/>
  <c r="L45" i="3"/>
  <c r="L46" i="3"/>
  <c r="L35" i="3"/>
  <c r="L36" i="3"/>
  <c r="L48" i="3"/>
  <c r="L49" i="3"/>
  <c r="L31" i="3"/>
  <c r="L47" i="3"/>
  <c r="L41" i="3"/>
  <c r="L34" i="3"/>
  <c r="L32" i="3"/>
  <c r="L50" i="3"/>
  <c r="L51" i="3"/>
  <c r="L38" i="3"/>
  <c r="L37" i="3"/>
  <c r="L33" i="3"/>
  <c r="L30" i="3"/>
  <c r="L28" i="3"/>
  <c r="L40" i="3"/>
  <c r="L29" i="3"/>
  <c r="L24" i="3"/>
  <c r="L26" i="3"/>
  <c r="L25" i="3"/>
  <c r="L27" i="3"/>
  <c r="L21" i="3"/>
  <c r="L23" i="3"/>
  <c r="L22" i="3"/>
  <c r="L20" i="3"/>
  <c r="L18" i="3"/>
  <c r="L19" i="3"/>
  <c r="L17" i="3"/>
  <c r="L12" i="3"/>
  <c r="L10" i="3"/>
  <c r="L15" i="3"/>
  <c r="L14" i="3"/>
  <c r="L11" i="3"/>
  <c r="L16" i="3"/>
  <c r="L13" i="3"/>
  <c r="L7" i="3"/>
  <c r="L6" i="3"/>
  <c r="L9" i="3"/>
  <c r="L8" i="3"/>
  <c r="L4" i="3"/>
  <c r="L5" i="3"/>
  <c r="L3" i="3"/>
  <c r="L2" i="3"/>
  <c r="L53" i="3" l="1"/>
  <c r="B30" i="3" s="1"/>
  <c r="L52" i="3"/>
  <c r="B16" i="3" l="1"/>
  <c r="B46" i="3"/>
  <c r="B45" i="3"/>
  <c r="B34" i="3"/>
  <c r="B44" i="3"/>
  <c r="B41" i="3"/>
  <c r="B28" i="3"/>
  <c r="B11" i="3"/>
  <c r="B9" i="3"/>
  <c r="B15" i="3"/>
  <c r="B23" i="3"/>
  <c r="B8" i="3"/>
  <c r="B29" i="3"/>
  <c r="B10" i="3"/>
  <c r="B31" i="3"/>
  <c r="B25" i="3"/>
  <c r="B7" i="3"/>
  <c r="B33" i="3"/>
  <c r="B18" i="3"/>
  <c r="B24" i="3"/>
  <c r="B48" i="3"/>
  <c r="B42" i="3"/>
  <c r="B38" i="3"/>
  <c r="B19" i="3"/>
  <c r="B2" i="3"/>
  <c r="B12" i="3"/>
  <c r="B3" i="3"/>
  <c r="B32" i="3"/>
  <c r="B22" i="3"/>
  <c r="B4" i="3"/>
  <c r="B20" i="3"/>
  <c r="B5" i="3"/>
  <c r="B43" i="3"/>
  <c r="B37" i="3"/>
  <c r="B17" i="3"/>
  <c r="B36" i="3"/>
  <c r="B6" i="3"/>
  <c r="B27" i="3"/>
  <c r="B39" i="3"/>
  <c r="B21" i="3"/>
  <c r="B49" i="3"/>
  <c r="B26" i="3"/>
  <c r="B13" i="3"/>
  <c r="B47" i="3"/>
  <c r="B51" i="3"/>
  <c r="B35" i="3"/>
  <c r="B40" i="3"/>
  <c r="B14" i="3"/>
  <c r="B50" i="3"/>
  <c r="B52" i="3" l="1"/>
  <c r="A23" i="3" s="1"/>
  <c r="A43" i="3" l="1"/>
  <c r="A38" i="3"/>
  <c r="A48" i="3"/>
  <c r="A3" i="3"/>
  <c r="A39" i="3"/>
  <c r="A2" i="3"/>
  <c r="A10" i="3"/>
  <c r="A30" i="3"/>
  <c r="A11" i="3"/>
  <c r="A36" i="3"/>
  <c r="A15" i="3"/>
  <c r="A35" i="3"/>
  <c r="A5" i="3"/>
  <c r="A46" i="3"/>
  <c r="A8" i="3"/>
  <c r="A44" i="3"/>
  <c r="A9" i="3"/>
  <c r="A47" i="3"/>
  <c r="A42" i="3"/>
  <c r="A6" i="3"/>
  <c r="A12" i="3"/>
  <c r="A50" i="3"/>
  <c r="A32" i="3"/>
  <c r="A16" i="3"/>
  <c r="A17" i="3"/>
  <c r="A37" i="3"/>
  <c r="A25" i="3"/>
  <c r="A4" i="3"/>
  <c r="A33" i="3"/>
  <c r="A14" i="3"/>
  <c r="A28" i="3"/>
  <c r="A41" i="3"/>
  <c r="A45" i="3"/>
  <c r="A34" i="3"/>
  <c r="A49" i="3"/>
  <c r="A40" i="3"/>
  <c r="A19" i="3"/>
  <c r="A7" i="3"/>
  <c r="A26" i="3"/>
  <c r="A27" i="3"/>
  <c r="A29" i="3"/>
  <c r="A21" i="3"/>
  <c r="A22" i="3"/>
  <c r="A31" i="3"/>
  <c r="A24" i="3"/>
  <c r="A13" i="3"/>
  <c r="A18" i="3"/>
  <c r="A51" i="3"/>
  <c r="A20" i="3"/>
</calcChain>
</file>

<file path=xl/sharedStrings.xml><?xml version="1.0" encoding="utf-8"?>
<sst xmlns="http://schemas.openxmlformats.org/spreadsheetml/2006/main" count="378" uniqueCount="194">
  <si>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</si>
  <si>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</si>
  <si>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</si>
  <si>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</si>
  <si>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</si>
  <si>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</si>
  <si>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</si>
  <si>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</si>
  <si>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</si>
  <si>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</si>
  <si>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</si>
  <si>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</si>
  <si>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</si>
  <si>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</si>
  <si>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</si>
  <si>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</si>
  <si>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</si>
  <si>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</si>
  <si>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</si>
  <si>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</si>
  <si>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</si>
  <si>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</si>
  <si>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</si>
  <si>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</si>
  <si>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</si>
  <si>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</si>
  <si>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</si>
  <si>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</si>
  <si>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</si>
  <si>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</si>
  <si>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</si>
  <si>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</si>
  <si>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</si>
  <si>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</si>
  <si>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</si>
  <si>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</si>
  <si>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</si>
  <si>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</si>
  <si>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</si>
  <si>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</si>
  <si>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</si>
  <si>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</si>
  <si>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</si>
  <si>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</si>
  <si>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</si>
  <si>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</si>
  <si>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</si>
  <si>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</si>
  <si>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</si>
  <si>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</si>
  <si>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</si>
  <si>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</si>
  <si>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</si>
  <si>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</si>
  <si>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</si>
  <si>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</si>
  <si>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</si>
  <si>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</si>
  <si>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</si>
  <si>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</si>
  <si>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</si>
  <si>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</si>
  <si>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</si>
  <si>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</si>
  <si>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</si>
  <si>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</si>
  <si>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</si>
  <si>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</si>
  <si>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</si>
  <si>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</si>
  <si>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</si>
  <si>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</si>
  <si>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</si>
  <si>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</si>
  <si>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</si>
  <si>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</si>
  <si>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</si>
  <si>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</si>
  <si>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</si>
  <si>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</si>
  <si>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</si>
  <si>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</si>
  <si>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</si>
  <si>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</si>
  <si>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</si>
  <si>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</si>
  <si>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</si>
  <si>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</si>
  <si>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</si>
  <si>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</si>
  <si>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</si>
  <si>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</si>
  <si>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</si>
  <si>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</si>
  <si>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</si>
  <si>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</si>
  <si>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</si>
  <si>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</si>
  <si>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</si>
  <si>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</si>
  <si>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</si>
  <si>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</si>
  <si>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</si>
  <si>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</si>
  <si>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</si>
  <si>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</t>
  </si>
  <si>
    <t>HP#2</t>
  </si>
  <si>
    <t>HP#3</t>
  </si>
  <si>
    <t>HP#4</t>
  </si>
  <si>
    <t>HP#5</t>
  </si>
  <si>
    <t>HP#6</t>
  </si>
  <si>
    <t>HP#7</t>
  </si>
  <si>
    <t>HP#8</t>
  </si>
  <si>
    <t>HP#9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</si>
  <si>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</si>
  <si>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</si>
  <si>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</si>
  <si>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</si>
  <si>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</si>
  <si>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</si>
  <si>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</si>
  <si>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</si>
  <si>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</si>
  <si>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</si>
  <si>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</si>
  <si>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</si>
  <si>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</si>
  <si>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</si>
  <si>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</si>
  <si>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</si>
  <si>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</si>
  <si>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</si>
  <si>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</si>
  <si>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</si>
  <si>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</si>
  <si>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</si>
  <si>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</si>
  <si>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</si>
  <si>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</si>
  <si>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</si>
  <si>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</si>
  <si>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</si>
  <si>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</si>
  <si>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</si>
  <si>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</si>
  <si>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Martin Scale</t>
  </si>
  <si>
    <t>        10</t>
  </si>
  <si>
    <t>         6</t>
  </si>
  <si>
    <t>         2</t>
  </si>
  <si>
    <t>         7</t>
  </si>
  <si>
    <t>         3</t>
  </si>
  <si>
    <t>         8</t>
  </si>
  <si>
    <t>         2</t>
  </si>
  <si>
    <t>         5</t>
  </si>
  <si>
    <t>         4</t>
  </si>
  <si>
    <t>         9</t>
  </si>
  <si>
    <t>        1</t>
  </si>
  <si>
    <t>         1</t>
  </si>
  <si>
    <t>        1</t>
  </si>
  <si>
    <t>        2</t>
  </si>
  <si>
    <t>Walter Scale</t>
  </si>
  <si>
    <t>HP</t>
  </si>
  <si>
    <t>Type</t>
  </si>
  <si>
    <t>M</t>
  </si>
  <si>
    <t>H</t>
  </si>
  <si>
    <t>L</t>
  </si>
  <si>
    <t xml:space="preserve">Percent Of </t>
  </si>
  <si>
    <t>The elevation gain is an estimate of all vertical gain (including gain related to undulating terrain) on the least technical standard route. </t>
  </si>
  <si>
    <t xml:space="preserve">Distance is the round-trip distance on the least technical standard route.  </t>
  </si>
  <si>
    <t>The Walter Scale is based on the overall amout of human-only effort required to obtain a US state highpoint by way of the least technical standard route.</t>
  </si>
  <si>
    <t xml:space="preserve">The Walter Scale assigns effort points to each highpoint.  </t>
  </si>
  <si>
    <t>Truncating  the  ratio of 3/0.189394  the Walter scale estimates it to be 15 times more difficult to climb 1 mile then to walk 1 mile.</t>
  </si>
  <si>
    <t>It is estimaed that 3 miles can be walked in 1 hour, and likewise 1000 vertical feet  (0.189394 miles) can be climbed in one hour.</t>
  </si>
  <si>
    <t>As such the Walter scale awards 1 point for each milage of walking, and 1 point for each 352 feet of gain.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</si>
  <si>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</si>
  <si>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</si>
  <si>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</si>
  <si>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</si>
  <si>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</si>
  <si>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</si>
  <si>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</si>
  <si>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</si>
  <si>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</si>
  <si>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</si>
  <si>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Points are normalized to a 1 - 1000 scale, to allow easy comparisons.</t>
  </si>
  <si>
    <t>Walter Scale:  Points = (mileage + 15*(vertical distance in miles) + difficulty + nights + 2*coldDays)/maxScore * 1000</t>
  </si>
  <si>
    <t>Effort points are a combination of total hiking mileage, vertical gain, terrain difficulty, nights required, and days with temperature remaining below.</t>
  </si>
  <si>
    <t>If a highpoint involves roped rock climbing or roped glacier travel an additional 12 bonus miles are awarded.</t>
  </si>
  <si>
    <t>If a highpoint involves climbing with the use of both hands and feet, but not the protection of a rope, an additional 6 bonus miles are awarded.</t>
  </si>
  <si>
    <t>Vertical Points</t>
  </si>
  <si>
    <t>Vertical Feet</t>
  </si>
  <si>
    <t>Mileage</t>
  </si>
  <si>
    <t>Terrain Points</t>
  </si>
  <si>
    <t>Days Below Freezing in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</si>
</sst>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409]mmmm\ d\,\ 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2" fillId="0" borderId="0" xfId="1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14" fontId="0" fillId="0" borderId="0" xfId="0" applyNumberFormat="1" applyFill="1" applyAlignment="1">
      <alignment horizontal="center" vertical="center" wrapText="1"/>
    </xf>
    <xf numFmtId="6" fontId="0" fillId="0" borderId="0" xfId="0" applyNumberForma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9" fillId="3" borderId="0" xfId="0" applyFont="1" applyFill="1"/>
    <xf numFmtId="0" fontId="11" fillId="3" borderId="0" xfId="0" applyFont="1" applyFill="1"/>
    <xf numFmtId="0" fontId="13" fillId="0" borderId="0" xfId="0" applyFont="1"/>
    <xf numFmtId="2" fontId="1" fillId="0" borderId="0" xfId="0" applyNumberFormat="1" applyFont="1"/>
    <xf numFmtId="2" fontId="0" fillId="0" borderId="0" xfId="0" applyNumberFormat="1" applyAlignment="1">
      <alignment horizontal="right" vertical="center" wrapText="1"/>
    </xf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0" fontId="1" fillId="0" borderId="0" xfId="0" applyNumberFormat="1" applyFont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2"/>
  <sheetViews>
    <sheetView workbookViewId="0">
      <selection activeCell="H20" sqref="H20"/>
    </sheetView>
  </sheetViews>
  <sheetFormatPr defaultRowHeight="14.4" x14ac:dyDescent="0.3"/>
  <cols>
    <col min="2" max="2" width="11.33203125" style="36" customWidth="1"/>
    <col min="3" max="3" width="12" style="12" customWidth="1"/>
    <col min="4" max="4" width="15.33203125" customWidth="1"/>
    <col min="5" max="5" width="26.44140625" customWidth="1"/>
    <col min="7" max="7" width="21.5546875" style="1" customWidth="1"/>
    <col min="8" max="8" width="24.6640625" style="12" customWidth="1"/>
    <col min="9" max="9" width="13.88671875" style="12" customWidth="1"/>
    <col min="10" max="34" width="8.88671875" style="12"/>
  </cols>
  <sheetData>
    <row r="1" spans="1:34" s="16" customFormat="1" ht="15" x14ac:dyDescent="0.25">
      <c r="A1" s="16" t="s">
        <v>101</v>
      </c>
      <c r="B1" s="34" t="s">
        <v>145</v>
      </c>
      <c r="C1" s="18" t="s">
        <v>130</v>
      </c>
      <c r="D1" s="16" t="s">
        <v>0</v>
      </c>
      <c r="E1" s="16" t="s">
        <v>102</v>
      </c>
      <c r="F1" s="16" t="s">
        <v>103</v>
      </c>
      <c r="G1" s="17" t="s">
        <v>104</v>
      </c>
      <c r="H1" s="18" t="s">
        <v>129</v>
      </c>
      <c r="I1" s="18" t="s">
        <v>131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4" ht="43.2" x14ac:dyDescent="0.3">
      <c r="A2" s="1">
        <v>16</v>
      </c>
      <c r="B2" s="35" t="s">
        <v>158</v>
      </c>
      <c r="C2" s="12" t="s">
        <v>105</v>
      </c>
      <c r="D2" s="1" t="s">
        <v>31</v>
      </c>
      <c r="E2" s="28" t="s">
        <v>32</v>
      </c>
      <c r="F2" s="3">
        <v>6684</v>
      </c>
      <c r="G2" s="13">
        <v>37030</v>
      </c>
      <c r="H2" s="11" t="s">
        <v>133</v>
      </c>
      <c r="I2" s="20">
        <v>100</v>
      </c>
    </row>
    <row r="3" spans="1:34" x14ac:dyDescent="0.3">
      <c r="A3" s="1">
        <v>24</v>
      </c>
      <c r="B3" s="35" t="s">
        <v>158</v>
      </c>
      <c r="C3" s="12" t="s">
        <v>106</v>
      </c>
      <c r="D3" s="1" t="s">
        <v>47</v>
      </c>
      <c r="E3" s="28" t="s">
        <v>48</v>
      </c>
      <c r="F3" s="3">
        <v>4861</v>
      </c>
      <c r="G3" s="13">
        <v>37137</v>
      </c>
      <c r="H3" s="19" t="s">
        <v>132</v>
      </c>
      <c r="I3" s="20">
        <v>40</v>
      </c>
    </row>
    <row r="4" spans="1:34" x14ac:dyDescent="0.3">
      <c r="A4" s="8">
        <v>32</v>
      </c>
      <c r="B4" s="35" t="s">
        <v>150</v>
      </c>
      <c r="C4" s="12" t="s">
        <v>107</v>
      </c>
      <c r="D4" s="8" t="s">
        <v>63</v>
      </c>
      <c r="E4" s="29" t="s">
        <v>64</v>
      </c>
      <c r="F4" s="10">
        <v>3360</v>
      </c>
      <c r="G4" s="14">
        <v>38501</v>
      </c>
      <c r="H4" s="11"/>
      <c r="I4" s="20">
        <v>100</v>
      </c>
    </row>
    <row r="5" spans="1:34" x14ac:dyDescent="0.3">
      <c r="A5" s="1">
        <v>21</v>
      </c>
      <c r="B5" s="35" t="s">
        <v>153</v>
      </c>
      <c r="C5" s="12" t="s">
        <v>108</v>
      </c>
      <c r="D5" s="1" t="s">
        <v>41</v>
      </c>
      <c r="E5" s="29" t="s">
        <v>42</v>
      </c>
      <c r="F5" s="3">
        <v>5344</v>
      </c>
      <c r="G5" s="13">
        <v>38537</v>
      </c>
      <c r="H5" s="11"/>
      <c r="I5" s="20">
        <v>75</v>
      </c>
    </row>
    <row r="6" spans="1:34" ht="28.8" x14ac:dyDescent="0.3">
      <c r="A6" s="1">
        <v>7</v>
      </c>
      <c r="B6" s="35" t="s">
        <v>149</v>
      </c>
      <c r="C6" s="12" t="s">
        <v>109</v>
      </c>
      <c r="D6" s="1" t="s">
        <v>13</v>
      </c>
      <c r="E6" s="32" t="s">
        <v>14</v>
      </c>
      <c r="F6" s="2">
        <v>13528</v>
      </c>
      <c r="G6" s="13">
        <v>38962</v>
      </c>
      <c r="H6" s="11" t="s">
        <v>139</v>
      </c>
      <c r="I6" s="20">
        <v>80</v>
      </c>
    </row>
    <row r="7" spans="1:34" s="6" customFormat="1" x14ac:dyDescent="0.3">
      <c r="A7" s="1">
        <v>5</v>
      </c>
      <c r="B7" s="35" t="s">
        <v>155</v>
      </c>
      <c r="C7" s="12" t="s">
        <v>110</v>
      </c>
      <c r="D7" s="1" t="s">
        <v>9</v>
      </c>
      <c r="E7" s="27" t="s">
        <v>10</v>
      </c>
      <c r="F7" s="2">
        <v>13804</v>
      </c>
      <c r="G7" s="13">
        <v>40044</v>
      </c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x14ac:dyDescent="0.3">
      <c r="A8" s="1">
        <v>11</v>
      </c>
      <c r="B8" s="35" t="s">
        <v>151</v>
      </c>
      <c r="C8" s="12" t="s">
        <v>111</v>
      </c>
      <c r="D8" s="1" t="s">
        <v>21</v>
      </c>
      <c r="E8" s="27" t="s">
        <v>22</v>
      </c>
      <c r="F8" s="2">
        <v>12662</v>
      </c>
      <c r="G8" s="13">
        <v>40061</v>
      </c>
      <c r="H8" s="11"/>
      <c r="I8" s="20">
        <v>100</v>
      </c>
    </row>
    <row r="9" spans="1:34" x14ac:dyDescent="0.3">
      <c r="A9" s="1">
        <v>3</v>
      </c>
      <c r="B9" s="35" t="s">
        <v>147</v>
      </c>
      <c r="C9" s="12" t="s">
        <v>112</v>
      </c>
      <c r="D9" s="1" t="s">
        <v>5</v>
      </c>
      <c r="E9" s="27" t="s">
        <v>6</v>
      </c>
      <c r="F9" s="2">
        <v>14433</v>
      </c>
      <c r="G9" s="13">
        <v>40074</v>
      </c>
      <c r="H9" s="11"/>
      <c r="I9" s="20">
        <v>150</v>
      </c>
    </row>
    <row r="10" spans="1:34" x14ac:dyDescent="0.3">
      <c r="A10" s="1">
        <v>13</v>
      </c>
      <c r="B10" s="35" t="s">
        <v>151</v>
      </c>
      <c r="C10" s="12" t="s">
        <v>113</v>
      </c>
      <c r="D10" s="1" t="s">
        <v>25</v>
      </c>
      <c r="E10" s="33" t="s">
        <v>26</v>
      </c>
      <c r="F10" s="2">
        <v>11239</v>
      </c>
      <c r="G10" s="13">
        <v>40371</v>
      </c>
      <c r="H10" s="11"/>
      <c r="I10" s="20">
        <v>100</v>
      </c>
    </row>
    <row r="11" spans="1:34" x14ac:dyDescent="0.3">
      <c r="A11" s="1">
        <v>4</v>
      </c>
      <c r="B11" s="35" t="s">
        <v>155</v>
      </c>
      <c r="C11" s="12" t="s">
        <v>114</v>
      </c>
      <c r="D11" s="1" t="s">
        <v>7</v>
      </c>
      <c r="E11" s="33" t="s">
        <v>8</v>
      </c>
      <c r="F11" s="2">
        <v>14411</v>
      </c>
      <c r="G11" s="13">
        <v>40376</v>
      </c>
      <c r="H11" s="11"/>
      <c r="I11" s="20">
        <v>120</v>
      </c>
    </row>
    <row r="12" spans="1:34" x14ac:dyDescent="0.3">
      <c r="A12" s="1">
        <v>12</v>
      </c>
      <c r="B12" s="35" t="s">
        <v>147</v>
      </c>
      <c r="C12" s="12" t="s">
        <v>115</v>
      </c>
      <c r="D12" s="1" t="s">
        <v>23</v>
      </c>
      <c r="E12" s="33" t="s">
        <v>24</v>
      </c>
      <c r="F12" s="2">
        <v>12633</v>
      </c>
      <c r="G12" s="13">
        <v>40500</v>
      </c>
      <c r="H12" s="11"/>
      <c r="I12" s="20">
        <v>250</v>
      </c>
    </row>
    <row r="13" spans="1:34" x14ac:dyDescent="0.3">
      <c r="A13" s="1">
        <v>2</v>
      </c>
      <c r="B13" s="35" t="s">
        <v>149</v>
      </c>
      <c r="C13" s="12" t="s">
        <v>116</v>
      </c>
      <c r="D13" s="1" t="s">
        <v>3</v>
      </c>
      <c r="E13" s="30" t="s">
        <v>4</v>
      </c>
      <c r="F13" s="2">
        <v>14498</v>
      </c>
      <c r="G13" s="13">
        <v>40809</v>
      </c>
      <c r="H13" s="11"/>
      <c r="I13" s="20">
        <v>80</v>
      </c>
    </row>
    <row r="14" spans="1:34" x14ac:dyDescent="0.3">
      <c r="A14" s="1">
        <v>10</v>
      </c>
      <c r="B14" s="35" t="s">
        <v>155</v>
      </c>
      <c r="C14" s="12" t="s">
        <v>117</v>
      </c>
      <c r="D14" s="1" t="s">
        <v>19</v>
      </c>
      <c r="E14" s="31" t="s">
        <v>20</v>
      </c>
      <c r="F14" s="2">
        <v>12799</v>
      </c>
      <c r="G14" s="13">
        <v>41139</v>
      </c>
      <c r="H14" s="11"/>
      <c r="I14" s="20">
        <v>80</v>
      </c>
    </row>
    <row r="15" spans="1:34" x14ac:dyDescent="0.3">
      <c r="A15" s="1">
        <v>8</v>
      </c>
      <c r="B15" s="35" t="s">
        <v>147</v>
      </c>
      <c r="C15" s="12" t="s">
        <v>118</v>
      </c>
      <c r="D15" s="1" t="s">
        <v>15</v>
      </c>
      <c r="E15" s="21" t="s">
        <v>16</v>
      </c>
      <c r="F15" s="2">
        <v>13161</v>
      </c>
      <c r="G15" s="13">
        <v>41391</v>
      </c>
      <c r="H15" s="11"/>
      <c r="I15" s="20">
        <v>300</v>
      </c>
    </row>
    <row r="16" spans="1:34" x14ac:dyDescent="0.3">
      <c r="A16" s="1">
        <v>14</v>
      </c>
      <c r="B16" s="35" t="s">
        <v>153</v>
      </c>
      <c r="C16" s="12" t="s">
        <v>119</v>
      </c>
      <c r="D16" s="1" t="s">
        <v>27</v>
      </c>
      <c r="E16" s="21" t="s">
        <v>28</v>
      </c>
      <c r="F16" s="3">
        <v>8749</v>
      </c>
      <c r="G16" s="13">
        <v>41433</v>
      </c>
      <c r="H16" s="11"/>
      <c r="I16" s="20">
        <v>450</v>
      </c>
    </row>
    <row r="17" spans="1:34" x14ac:dyDescent="0.3">
      <c r="A17" s="1">
        <v>1</v>
      </c>
      <c r="B17" s="35" t="s">
        <v>146</v>
      </c>
      <c r="C17" s="12" t="s">
        <v>120</v>
      </c>
      <c r="D17" s="1" t="s">
        <v>1</v>
      </c>
      <c r="E17" s="22" t="s">
        <v>2</v>
      </c>
      <c r="F17" s="2">
        <v>20320</v>
      </c>
      <c r="G17" s="13">
        <v>41797</v>
      </c>
      <c r="H17" s="11"/>
      <c r="I17" s="20">
        <v>5200</v>
      </c>
      <c r="J17" s="12" t="s">
        <v>140</v>
      </c>
    </row>
    <row r="18" spans="1:34" s="6" customFormat="1" x14ac:dyDescent="0.3">
      <c r="A18" s="1">
        <v>9</v>
      </c>
      <c r="B18" s="35" t="s">
        <v>147</v>
      </c>
      <c r="C18" s="12" t="s">
        <v>121</v>
      </c>
      <c r="D18" s="1" t="s">
        <v>17</v>
      </c>
      <c r="E18" s="22" t="s">
        <v>18</v>
      </c>
      <c r="F18" s="2">
        <v>13140</v>
      </c>
      <c r="G18" s="13">
        <v>41918</v>
      </c>
      <c r="H18" s="11"/>
      <c r="I18" s="12"/>
      <c r="J18" s="12" t="s">
        <v>144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s="6" customFormat="1" x14ac:dyDescent="0.3">
      <c r="A19" s="1">
        <v>20</v>
      </c>
      <c r="B19" s="35" t="s">
        <v>158</v>
      </c>
      <c r="C19" s="12" t="s">
        <v>122</v>
      </c>
      <c r="D19" s="1" t="s">
        <v>39</v>
      </c>
      <c r="E19" s="23" t="s">
        <v>40</v>
      </c>
      <c r="F19" s="3">
        <v>5426</v>
      </c>
      <c r="G19" s="13">
        <v>42153</v>
      </c>
      <c r="H19" s="11"/>
      <c r="I19" s="20">
        <v>650</v>
      </c>
      <c r="J19" s="12" t="s">
        <v>141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s="6" customFormat="1" x14ac:dyDescent="0.3">
      <c r="A20" s="1">
        <v>15</v>
      </c>
      <c r="B20" s="35" t="s">
        <v>154</v>
      </c>
      <c r="C20" s="12" t="s">
        <v>123</v>
      </c>
      <c r="D20" s="1" t="s">
        <v>29</v>
      </c>
      <c r="E20" s="23" t="s">
        <v>30</v>
      </c>
      <c r="F20" s="3">
        <v>7231</v>
      </c>
      <c r="G20" s="13">
        <v>42154</v>
      </c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x14ac:dyDescent="0.3">
      <c r="A21" s="1">
        <v>30</v>
      </c>
      <c r="B21" s="35" t="s">
        <v>148</v>
      </c>
      <c r="C21" s="12" t="s">
        <v>124</v>
      </c>
      <c r="D21" s="1" t="s">
        <v>59</v>
      </c>
      <c r="E21" s="23" t="s">
        <v>60</v>
      </c>
      <c r="F21" s="24">
        <v>3506</v>
      </c>
      <c r="G21" s="25">
        <v>42155</v>
      </c>
      <c r="H21" s="11"/>
    </row>
    <row r="22" spans="1:34" s="12" customFormat="1" x14ac:dyDescent="0.3">
      <c r="A22" s="8">
        <v>22</v>
      </c>
      <c r="B22" s="35" t="s">
        <v>153</v>
      </c>
      <c r="C22" s="12" t="s">
        <v>125</v>
      </c>
      <c r="D22" s="8" t="s">
        <v>43</v>
      </c>
      <c r="E22" s="26" t="s">
        <v>44</v>
      </c>
      <c r="F22" s="10">
        <v>5268</v>
      </c>
      <c r="G22" s="14">
        <v>43704</v>
      </c>
      <c r="H22" s="11"/>
      <c r="I22" s="20">
        <v>1900</v>
      </c>
      <c r="J22" s="12" t="s">
        <v>142</v>
      </c>
    </row>
    <row r="23" spans="1:34" s="12" customFormat="1" x14ac:dyDescent="0.3">
      <c r="A23" s="8">
        <v>18</v>
      </c>
      <c r="B23" s="35" t="s">
        <v>156</v>
      </c>
      <c r="C23" s="12" t="s">
        <v>126</v>
      </c>
      <c r="D23" s="8" t="s">
        <v>35</v>
      </c>
      <c r="E23" s="26" t="s">
        <v>36</v>
      </c>
      <c r="F23" s="10">
        <v>6288</v>
      </c>
      <c r="G23" s="14">
        <v>43705</v>
      </c>
      <c r="H23" s="11"/>
    </row>
    <row r="24" spans="1:34" s="12" customFormat="1" x14ac:dyDescent="0.3">
      <c r="A24" s="8">
        <v>26</v>
      </c>
      <c r="B24" s="35" t="s">
        <v>150</v>
      </c>
      <c r="C24" s="12" t="s">
        <v>127</v>
      </c>
      <c r="D24" s="8" t="s">
        <v>51</v>
      </c>
      <c r="E24" s="26" t="s">
        <v>52</v>
      </c>
      <c r="F24" s="10">
        <v>4393</v>
      </c>
      <c r="G24" s="14">
        <v>43706</v>
      </c>
      <c r="H24" s="11"/>
    </row>
    <row r="25" spans="1:34" s="12" customFormat="1" x14ac:dyDescent="0.3">
      <c r="A25" s="8">
        <v>31</v>
      </c>
      <c r="B25" s="35" t="s">
        <v>158</v>
      </c>
      <c r="C25" s="12" t="s">
        <v>128</v>
      </c>
      <c r="D25" s="8" t="s">
        <v>61</v>
      </c>
      <c r="E25" s="26" t="s">
        <v>62</v>
      </c>
      <c r="F25" s="10">
        <v>3487</v>
      </c>
      <c r="G25" s="14">
        <v>43707</v>
      </c>
      <c r="H25" s="11"/>
    </row>
    <row r="26" spans="1:34" s="12" customFormat="1" x14ac:dyDescent="0.3">
      <c r="A26" s="8">
        <v>25</v>
      </c>
      <c r="B26" s="35" t="s">
        <v>159</v>
      </c>
      <c r="C26" s="12" t="s">
        <v>135</v>
      </c>
      <c r="D26" s="8" t="s">
        <v>49</v>
      </c>
      <c r="E26" s="26" t="s">
        <v>50</v>
      </c>
      <c r="F26" s="10">
        <v>4784</v>
      </c>
      <c r="G26" s="14">
        <v>43741</v>
      </c>
      <c r="H26" s="11"/>
    </row>
    <row r="27" spans="1:34" s="12" customFormat="1" x14ac:dyDescent="0.3">
      <c r="A27" s="8">
        <v>29</v>
      </c>
      <c r="B27" s="35" t="s">
        <v>158</v>
      </c>
      <c r="C27" s="12" t="s">
        <v>134</v>
      </c>
      <c r="D27" s="8" t="s">
        <v>57</v>
      </c>
      <c r="E27" s="26" t="s">
        <v>58</v>
      </c>
      <c r="F27" s="10">
        <v>3554</v>
      </c>
      <c r="G27" s="14">
        <v>43741</v>
      </c>
      <c r="H27" s="11"/>
      <c r="I27" s="20">
        <v>1005</v>
      </c>
      <c r="J27" s="12" t="s">
        <v>143</v>
      </c>
    </row>
    <row r="28" spans="1:34" s="12" customFormat="1" x14ac:dyDescent="0.3">
      <c r="A28" s="8">
        <v>17</v>
      </c>
      <c r="B28" s="35" t="s">
        <v>159</v>
      </c>
      <c r="C28" s="12" t="s">
        <v>136</v>
      </c>
      <c r="D28" s="8" t="s">
        <v>33</v>
      </c>
      <c r="E28" s="26" t="s">
        <v>34</v>
      </c>
      <c r="F28" s="10">
        <v>6643</v>
      </c>
      <c r="G28" s="14">
        <v>43742</v>
      </c>
      <c r="H28" s="11"/>
    </row>
    <row r="29" spans="1:34" s="12" customFormat="1" x14ac:dyDescent="0.3">
      <c r="A29" s="8">
        <v>27</v>
      </c>
      <c r="B29" s="35" t="s">
        <v>158</v>
      </c>
      <c r="C29" s="12" t="s">
        <v>137</v>
      </c>
      <c r="D29" s="8" t="s">
        <v>53</v>
      </c>
      <c r="E29" s="26" t="s">
        <v>54</v>
      </c>
      <c r="F29" s="10">
        <v>4139</v>
      </c>
      <c r="G29" s="14">
        <v>43743</v>
      </c>
      <c r="H29" s="11"/>
    </row>
    <row r="30" spans="1:34" s="12" customFormat="1" x14ac:dyDescent="0.3">
      <c r="A30" s="8">
        <v>19</v>
      </c>
      <c r="B30" s="35" t="s">
        <v>154</v>
      </c>
      <c r="C30" s="12" t="s">
        <v>138</v>
      </c>
      <c r="D30" s="8" t="s">
        <v>37</v>
      </c>
      <c r="E30" s="26" t="s">
        <v>38</v>
      </c>
      <c r="F30" s="10">
        <v>5729</v>
      </c>
      <c r="G30" s="14">
        <v>43744</v>
      </c>
      <c r="H30" s="11"/>
    </row>
    <row r="31" spans="1:34" s="12" customFormat="1" ht="24.75" customHeight="1" x14ac:dyDescent="0.3">
      <c r="A31" s="8"/>
      <c r="B31" s="35"/>
      <c r="D31" s="8"/>
      <c r="E31" s="26"/>
      <c r="F31" s="10"/>
      <c r="G31" s="14"/>
      <c r="H31" s="11"/>
    </row>
    <row r="32" spans="1:34" s="12" customFormat="1" ht="15.75" customHeight="1" x14ac:dyDescent="0.3">
      <c r="A32" s="4">
        <v>35</v>
      </c>
      <c r="B32" s="35" t="s">
        <v>158</v>
      </c>
      <c r="D32" s="4" t="s">
        <v>69</v>
      </c>
      <c r="E32" t="s">
        <v>70</v>
      </c>
      <c r="F32" s="7">
        <v>2405</v>
      </c>
      <c r="G32" s="15"/>
      <c r="H32" s="11"/>
    </row>
    <row r="33" spans="1:34" x14ac:dyDescent="0.3">
      <c r="A33" s="4">
        <v>34</v>
      </c>
      <c r="B33" s="35" t="s">
        <v>148</v>
      </c>
      <c r="D33" s="4" t="s">
        <v>67</v>
      </c>
      <c r="E33" t="s">
        <v>68</v>
      </c>
      <c r="F33" s="7">
        <v>2753</v>
      </c>
      <c r="G33" s="15"/>
      <c r="H33" s="11"/>
    </row>
    <row r="34" spans="1:34" s="6" customFormat="1" x14ac:dyDescent="0.3">
      <c r="A34" s="4">
        <v>36</v>
      </c>
      <c r="B34" s="35" t="s">
        <v>150</v>
      </c>
      <c r="C34" s="12"/>
      <c r="D34" s="4" t="s">
        <v>71</v>
      </c>
      <c r="E34" t="s">
        <v>72</v>
      </c>
      <c r="F34" s="7">
        <v>2380</v>
      </c>
      <c r="G34" s="15"/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3.95" customHeight="1" x14ac:dyDescent="0.3">
      <c r="A35" s="4">
        <v>49</v>
      </c>
      <c r="B35" s="35" t="s">
        <v>158</v>
      </c>
      <c r="D35" s="4" t="s">
        <v>97</v>
      </c>
      <c r="E35" t="s">
        <v>98</v>
      </c>
      <c r="F35" s="7">
        <v>450</v>
      </c>
      <c r="G35" s="15"/>
      <c r="H35" s="11"/>
    </row>
    <row r="36" spans="1:34" s="6" customFormat="1" x14ac:dyDescent="0.3">
      <c r="A36" s="4">
        <v>51</v>
      </c>
      <c r="B36" s="35" t="s">
        <v>158</v>
      </c>
      <c r="C36" s="12"/>
      <c r="D36" s="4" t="s">
        <v>99</v>
      </c>
      <c r="E36" t="s">
        <v>100</v>
      </c>
      <c r="F36" s="7">
        <v>345</v>
      </c>
      <c r="G36" s="15"/>
      <c r="H36" s="1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s="6" customFormat="1" x14ac:dyDescent="0.3">
      <c r="A37" s="4">
        <v>6</v>
      </c>
      <c r="B37" s="35" t="s">
        <v>148</v>
      </c>
      <c r="C37" s="12"/>
      <c r="D37" s="4" t="s">
        <v>11</v>
      </c>
      <c r="E37" t="s">
        <v>12</v>
      </c>
      <c r="F37" s="5">
        <v>13796</v>
      </c>
      <c r="G37" s="15"/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s="6" customFormat="1" x14ac:dyDescent="0.3">
      <c r="A38" s="4">
        <v>45</v>
      </c>
      <c r="B38" s="35" t="s">
        <v>152</v>
      </c>
      <c r="C38" s="12"/>
      <c r="D38" s="4" t="s">
        <v>89</v>
      </c>
      <c r="E38" t="s">
        <v>90</v>
      </c>
      <c r="F38" s="7">
        <v>1235</v>
      </c>
      <c r="G38" s="15"/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s="6" customFormat="1" x14ac:dyDescent="0.3">
      <c r="A39" s="4">
        <v>44</v>
      </c>
      <c r="B39" s="35" t="s">
        <v>156</v>
      </c>
      <c r="C39" s="12"/>
      <c r="D39" s="4" t="s">
        <v>87</v>
      </c>
      <c r="E39" t="s">
        <v>88</v>
      </c>
      <c r="F39" s="7">
        <v>1257</v>
      </c>
      <c r="G39" s="15"/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s="6" customFormat="1" x14ac:dyDescent="0.3">
      <c r="A40" s="4">
        <v>42</v>
      </c>
      <c r="B40" s="35" t="s">
        <v>158</v>
      </c>
      <c r="C40" s="12"/>
      <c r="D40" s="4" t="s">
        <v>83</v>
      </c>
      <c r="E40" t="s">
        <v>84</v>
      </c>
      <c r="F40" s="7">
        <v>1670</v>
      </c>
      <c r="G40" s="15"/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s="6" customFormat="1" x14ac:dyDescent="0.3">
      <c r="A41" s="4">
        <v>28</v>
      </c>
      <c r="B41" s="35" t="s">
        <v>158</v>
      </c>
      <c r="C41" s="12"/>
      <c r="D41" s="4" t="s">
        <v>55</v>
      </c>
      <c r="E41" t="s">
        <v>56</v>
      </c>
      <c r="F41" s="7">
        <v>4039</v>
      </c>
      <c r="G41" s="15"/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s="6" customFormat="1" x14ac:dyDescent="0.3">
      <c r="A42" s="4">
        <v>48</v>
      </c>
      <c r="B42" s="35" t="s">
        <v>148</v>
      </c>
      <c r="C42" s="12"/>
      <c r="D42" s="4" t="s">
        <v>95</v>
      </c>
      <c r="E42" t="s">
        <v>96</v>
      </c>
      <c r="F42" s="7">
        <v>535</v>
      </c>
      <c r="G42" s="15"/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s="6" customFormat="1" x14ac:dyDescent="0.3">
      <c r="A43" s="4">
        <v>38</v>
      </c>
      <c r="B43" s="35" t="s">
        <v>158</v>
      </c>
      <c r="C43" s="12"/>
      <c r="D43" s="4" t="s">
        <v>75</v>
      </c>
      <c r="E43" t="s">
        <v>76</v>
      </c>
      <c r="F43" s="7">
        <v>1979</v>
      </c>
      <c r="G43" s="15"/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s="6" customFormat="1" x14ac:dyDescent="0.3">
      <c r="A44" s="4">
        <v>37</v>
      </c>
      <c r="B44" s="35" t="s">
        <v>154</v>
      </c>
      <c r="C44" s="12"/>
      <c r="D44" s="4" t="s">
        <v>73</v>
      </c>
      <c r="E44" t="s">
        <v>74</v>
      </c>
      <c r="F44" s="7">
        <v>2301</v>
      </c>
      <c r="G44" s="15"/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s="6" customFormat="1" x14ac:dyDescent="0.3">
      <c r="A45" s="4">
        <v>47</v>
      </c>
      <c r="B45" s="35" t="s">
        <v>158</v>
      </c>
      <c r="C45" s="12"/>
      <c r="D45" s="4" t="s">
        <v>93</v>
      </c>
      <c r="E45" t="s">
        <v>94</v>
      </c>
      <c r="F45" s="7">
        <v>806</v>
      </c>
      <c r="G45" s="15"/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s="6" customFormat="1" x14ac:dyDescent="0.3">
      <c r="A46" s="4">
        <v>41</v>
      </c>
      <c r="B46" s="35" t="s">
        <v>158</v>
      </c>
      <c r="C46" s="12"/>
      <c r="D46" s="4" t="s">
        <v>81</v>
      </c>
      <c r="E46" t="s">
        <v>82</v>
      </c>
      <c r="F46" s="7">
        <v>1772</v>
      </c>
      <c r="G46" s="15"/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s="6" customFormat="1" x14ac:dyDescent="0.3">
      <c r="A47" s="4">
        <v>40</v>
      </c>
      <c r="B47" s="35" t="s">
        <v>158</v>
      </c>
      <c r="C47" s="12"/>
      <c r="D47" s="4" t="s">
        <v>79</v>
      </c>
      <c r="E47" t="s">
        <v>80</v>
      </c>
      <c r="F47" s="7">
        <v>1803</v>
      </c>
      <c r="G47" s="15"/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s="6" customFormat="1" x14ac:dyDescent="0.3">
      <c r="A48" s="4">
        <v>43</v>
      </c>
      <c r="B48" s="35" t="s">
        <v>158</v>
      </c>
      <c r="C48" s="12"/>
      <c r="D48" s="4" t="s">
        <v>85</v>
      </c>
      <c r="E48" t="s">
        <v>86</v>
      </c>
      <c r="F48" s="7">
        <v>1549</v>
      </c>
      <c r="G48" s="15"/>
      <c r="H48" s="1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s="6" customFormat="1" x14ac:dyDescent="0.3">
      <c r="A49" s="4">
        <v>23</v>
      </c>
      <c r="B49" s="35" t="s">
        <v>154</v>
      </c>
      <c r="C49" s="12"/>
      <c r="D49" s="4" t="s">
        <v>45</v>
      </c>
      <c r="E49" t="s">
        <v>46</v>
      </c>
      <c r="F49" s="7">
        <v>4973</v>
      </c>
      <c r="G49" s="15"/>
      <c r="H49" s="1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s="6" customFormat="1" x14ac:dyDescent="0.3">
      <c r="A50" s="4">
        <v>33</v>
      </c>
      <c r="B50" s="35" t="s">
        <v>158</v>
      </c>
      <c r="C50" s="12"/>
      <c r="D50" s="4" t="s">
        <v>65</v>
      </c>
      <c r="E50" t="s">
        <v>66</v>
      </c>
      <c r="F50" s="7">
        <v>3213</v>
      </c>
      <c r="G50" s="15"/>
      <c r="H50" s="1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s="6" customFormat="1" x14ac:dyDescent="0.3">
      <c r="A51" s="4">
        <v>46</v>
      </c>
      <c r="B51" s="35" t="s">
        <v>156</v>
      </c>
      <c r="C51" s="12"/>
      <c r="D51" s="4" t="s">
        <v>91</v>
      </c>
      <c r="E51" t="s">
        <v>92</v>
      </c>
      <c r="F51" s="7">
        <v>812</v>
      </c>
      <c r="G51" s="15"/>
      <c r="H51" s="1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s="6" customFormat="1" x14ac:dyDescent="0.3">
      <c r="A52" s="4">
        <v>39</v>
      </c>
      <c r="B52" s="35" t="s">
        <v>157</v>
      </c>
      <c r="C52" s="12"/>
      <c r="D52" s="4" t="s">
        <v>77</v>
      </c>
      <c r="E52" t="s">
        <v>78</v>
      </c>
      <c r="F52" s="7">
        <v>1951</v>
      </c>
      <c r="G52" s="15"/>
      <c r="H52" s="1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s="6" customFormat="1" x14ac:dyDescent="0.3">
      <c r="A53" s="8"/>
      <c r="B53" s="35"/>
      <c r="C53" s="12"/>
      <c r="D53" s="8"/>
      <c r="E53" s="9"/>
      <c r="F53" s="10"/>
      <c r="G53" s="14"/>
      <c r="H53" s="1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x14ac:dyDescent="0.3">
      <c r="G54" s="13"/>
    </row>
    <row r="55" spans="1:34" x14ac:dyDescent="0.3">
      <c r="G55" s="13"/>
    </row>
    <row r="56" spans="1:34" x14ac:dyDescent="0.3">
      <c r="G56" s="13"/>
    </row>
    <row r="57" spans="1:34" x14ac:dyDescent="0.3">
      <c r="G57" s="13"/>
    </row>
    <row r="58" spans="1:34" x14ac:dyDescent="0.3">
      <c r="G58" s="13"/>
    </row>
    <row r="59" spans="1:34" x14ac:dyDescent="0.3">
      <c r="G59" s="13"/>
    </row>
    <row r="60" spans="1:34" x14ac:dyDescent="0.3">
      <c r="G60" s="13"/>
    </row>
    <row r="61" spans="1:34" x14ac:dyDescent="0.3">
      <c r="G61" s="13"/>
    </row>
    <row r="62" spans="1:34" x14ac:dyDescent="0.3">
      <c r="G62" s="13"/>
    </row>
    <row r="63" spans="1:34" x14ac:dyDescent="0.3">
      <c r="G63" s="13"/>
    </row>
    <row r="64" spans="1:34" x14ac:dyDescent="0.3">
      <c r="G64" s="13"/>
    </row>
    <row r="65" spans="7:7" x14ac:dyDescent="0.3">
      <c r="G65" s="13"/>
    </row>
    <row r="66" spans="7:7" x14ac:dyDescent="0.3">
      <c r="G66" s="13"/>
    </row>
    <row r="67" spans="7:7" x14ac:dyDescent="0.3">
      <c r="G67" s="13"/>
    </row>
    <row r="68" spans="7:7" x14ac:dyDescent="0.3">
      <c r="G68" s="13"/>
    </row>
    <row r="69" spans="7:7" x14ac:dyDescent="0.3">
      <c r="G69" s="13"/>
    </row>
    <row r="70" spans="7:7" x14ac:dyDescent="0.3">
      <c r="G70" s="13"/>
    </row>
    <row r="71" spans="7:7" x14ac:dyDescent="0.3">
      <c r="G71" s="13"/>
    </row>
    <row r="72" spans="7:7" x14ac:dyDescent="0.3">
      <c r="G72" s="13"/>
    </row>
    <row r="73" spans="7:7" x14ac:dyDescent="0.3">
      <c r="G73" s="13"/>
    </row>
    <row r="74" spans="7:7" x14ac:dyDescent="0.3">
      <c r="G74" s="13"/>
    </row>
    <row r="75" spans="7:7" x14ac:dyDescent="0.3">
      <c r="G75" s="13"/>
    </row>
    <row r="76" spans="7:7" x14ac:dyDescent="0.3">
      <c r="G76" s="13"/>
    </row>
    <row r="77" spans="7:7" x14ac:dyDescent="0.3">
      <c r="G77" s="13"/>
    </row>
    <row r="78" spans="7:7" x14ac:dyDescent="0.3">
      <c r="G78" s="13"/>
    </row>
    <row r="79" spans="7:7" x14ac:dyDescent="0.3">
      <c r="G79" s="13"/>
    </row>
    <row r="80" spans="7:7" x14ac:dyDescent="0.3">
      <c r="G80" s="13"/>
    </row>
    <row r="81" spans="7:7" x14ac:dyDescent="0.3">
      <c r="G81" s="13"/>
    </row>
    <row r="82" spans="7:7" x14ac:dyDescent="0.3">
      <c r="G82" s="13"/>
    </row>
    <row r="83" spans="7:7" x14ac:dyDescent="0.3">
      <c r="G83" s="13"/>
    </row>
    <row r="84" spans="7:7" x14ac:dyDescent="0.3">
      <c r="G84" s="13"/>
    </row>
    <row r="85" spans="7:7" x14ac:dyDescent="0.3">
      <c r="G85" s="13"/>
    </row>
    <row r="86" spans="7:7" x14ac:dyDescent="0.3">
      <c r="G86" s="13"/>
    </row>
    <row r="87" spans="7:7" x14ac:dyDescent="0.3">
      <c r="G87" s="13"/>
    </row>
    <row r="88" spans="7:7" x14ac:dyDescent="0.3">
      <c r="G88" s="13"/>
    </row>
    <row r="89" spans="7:7" x14ac:dyDescent="0.3">
      <c r="G89" s="13"/>
    </row>
    <row r="90" spans="7:7" x14ac:dyDescent="0.3">
      <c r="G90" s="13"/>
    </row>
    <row r="91" spans="7:7" x14ac:dyDescent="0.3">
      <c r="G91" s="13"/>
    </row>
    <row r="92" spans="7:7" x14ac:dyDescent="0.3">
      <c r="G92" s="13"/>
    </row>
    <row r="93" spans="7:7" x14ac:dyDescent="0.3">
      <c r="G93" s="13"/>
    </row>
    <row r="94" spans="7:7" x14ac:dyDescent="0.3">
      <c r="G94" s="13"/>
    </row>
    <row r="95" spans="7:7" x14ac:dyDescent="0.3">
      <c r="G95" s="13"/>
    </row>
    <row r="96" spans="7:7" x14ac:dyDescent="0.3">
      <c r="G96" s="13"/>
    </row>
    <row r="97" spans="7:7" x14ac:dyDescent="0.3">
      <c r="G97" s="13"/>
    </row>
    <row r="98" spans="7:7" x14ac:dyDescent="0.3">
      <c r="G98" s="13"/>
    </row>
    <row r="99" spans="7:7" x14ac:dyDescent="0.3">
      <c r="G99" s="13"/>
    </row>
    <row r="100" spans="7:7" x14ac:dyDescent="0.3">
      <c r="G100" s="13"/>
    </row>
    <row r="101" spans="7:7" x14ac:dyDescent="0.3">
      <c r="G101" s="13"/>
    </row>
    <row r="102" spans="7:7" x14ac:dyDescent="0.3">
      <c r="G102" s="13"/>
    </row>
  </sheetData>
  <sortState ref="A2:J102">
    <sortCondition ref="G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workbookViewId="0">
      <selection activeCell="D8" sqref="D8"/>
    </sheetView>
  </sheetViews>
  <sheetFormatPr defaultRowHeight="14.4" x14ac:dyDescent="0.3"/>
  <cols>
    <col min="1" max="1" width="14.33203125" customWidth="1"/>
    <col min="2" max="2" width="15.44140625" style="62" customWidth="1"/>
    <col min="3" max="3" width="14.33203125" customWidth="1"/>
    <col min="4" max="4" width="20.33203125" style="37" customWidth="1"/>
    <col min="5" max="5" width="19.109375" style="37" customWidth="1"/>
    <col min="6" max="6" width="11.88671875" customWidth="1"/>
    <col min="7" max="7" width="12.5546875" customWidth="1"/>
    <col min="8" max="8" width="20.88671875" customWidth="1"/>
    <col min="9" max="9" width="19.44140625" customWidth="1"/>
    <col min="10" max="10" width="24.6640625" customWidth="1"/>
    <col min="11" max="11" width="16.5546875" customWidth="1"/>
    <col min="12" max="12" width="20.88671875" customWidth="1"/>
  </cols>
  <sheetData>
    <row r="1" spans="1:12" s="41" customFormat="1" x14ac:dyDescent="0.3">
      <c r="A1" s="40" t="s">
        <v>166</v>
      </c>
      <c r="B1" s="56" t="s">
        <v>160</v>
      </c>
      <c r="C1" s="40" t="s">
        <v>162</v>
      </c>
      <c r="D1" s="40" t="s">
        <v>0</v>
      </c>
      <c r="E1" s="40" t="s">
        <v>161</v>
      </c>
      <c r="F1" s="40" t="s">
        <v>190</v>
      </c>
      <c r="G1" s="40" t="s">
        <v>191</v>
      </c>
      <c r="H1" s="40" t="s">
        <v>189</v>
      </c>
      <c r="I1" s="40" t="s">
        <v>192</v>
      </c>
      <c r="J1" s="40" t="s">
        <v>193</v>
      </c>
      <c r="K1" s="40" t="s">
        <v>177</v>
      </c>
      <c r="L1" s="40" t="s">
        <v>178</v>
      </c>
    </row>
    <row r="2" spans="1:12" s="18" customFormat="1" x14ac:dyDescent="0.3">
      <c r="A2" s="51">
        <f>B2/$B$52</f>
        <v>0.2201188641866608</v>
      </c>
      <c r="B2" s="57">
        <f>ROUND(L2/$L$53*1000,0)</f>
        <v>1000</v>
      </c>
      <c r="C2" s="47" t="s">
        <v>163</v>
      </c>
      <c r="D2" s="48" t="s">
        <v>1</v>
      </c>
      <c r="E2" s="48" t="s">
        <v>2</v>
      </c>
      <c r="F2" s="47">
        <v>19000</v>
      </c>
      <c r="G2" s="49">
        <v>39</v>
      </c>
      <c r="H2" s="47">
        <f t="shared" ref="H2:H33" si="0">15*F2/5280</f>
        <v>53.977272727272727</v>
      </c>
      <c r="I2" s="55">
        <v>12</v>
      </c>
      <c r="J2" s="55">
        <v>18</v>
      </c>
      <c r="K2" s="55">
        <v>17</v>
      </c>
      <c r="L2" s="49">
        <f>H2+G2+I2 + J2*2 + K2</f>
        <v>157.97727272727272</v>
      </c>
    </row>
    <row r="3" spans="1:12" s="12" customFormat="1" x14ac:dyDescent="0.3">
      <c r="A3" s="50">
        <f>B3/$B$52</f>
        <v>0.11138014527845036</v>
      </c>
      <c r="B3" s="58">
        <f>ROUND(L3/$L$53*1000,0)</f>
        <v>506</v>
      </c>
      <c r="C3" s="12" t="s">
        <v>163</v>
      </c>
      <c r="D3" s="42" t="s">
        <v>9</v>
      </c>
      <c r="E3" s="42" t="s">
        <v>10</v>
      </c>
      <c r="F3" s="12">
        <v>8650</v>
      </c>
      <c r="G3" s="12">
        <v>40.4</v>
      </c>
      <c r="H3" s="12">
        <f>15*F3/5280</f>
        <v>24.573863636363637</v>
      </c>
      <c r="I3" s="54">
        <v>12</v>
      </c>
      <c r="J3" s="54"/>
      <c r="K3" s="54">
        <v>3</v>
      </c>
      <c r="L3" s="43">
        <f>H3+G3+I3 + J3*2 + K3</f>
        <v>79.973863636363632</v>
      </c>
    </row>
    <row r="4" spans="1:12" s="12" customFormat="1" x14ac:dyDescent="0.3">
      <c r="A4" s="50">
        <f>B4/$B$52</f>
        <v>8.1003742020691175E-2</v>
      </c>
      <c r="B4" s="58">
        <f>ROUND(L4/$L$53*1000,0)</f>
        <v>368</v>
      </c>
      <c r="C4" s="12" t="s">
        <v>163</v>
      </c>
      <c r="D4" s="42" t="s">
        <v>19</v>
      </c>
      <c r="E4" s="42" t="s">
        <v>20</v>
      </c>
      <c r="F4" s="12">
        <v>7700</v>
      </c>
      <c r="G4" s="12">
        <v>22.2</v>
      </c>
      <c r="H4" s="12">
        <f>15*F4/5280</f>
        <v>21.875</v>
      </c>
      <c r="I4" s="54">
        <v>12</v>
      </c>
      <c r="J4" s="54"/>
      <c r="K4" s="54">
        <v>2</v>
      </c>
      <c r="L4" s="43">
        <f>H4+G4+I4 + J4*2 + K4</f>
        <v>58.075000000000003</v>
      </c>
    </row>
    <row r="5" spans="1:12" s="12" customFormat="1" x14ac:dyDescent="0.3">
      <c r="A5" s="50">
        <f>B5/$B$52</f>
        <v>8.0563504292317858E-2</v>
      </c>
      <c r="B5" s="58">
        <f>ROUND(L5/$L$53*1000,0)</f>
        <v>366</v>
      </c>
      <c r="C5" s="12" t="s">
        <v>163</v>
      </c>
      <c r="D5" s="42" t="s">
        <v>7</v>
      </c>
      <c r="E5" s="42" t="s">
        <v>8</v>
      </c>
      <c r="F5" s="12">
        <v>9100</v>
      </c>
      <c r="G5" s="12">
        <v>16</v>
      </c>
      <c r="H5" s="12">
        <f>15*F5/5280</f>
        <v>25.852272727272727</v>
      </c>
      <c r="I5" s="54">
        <v>12</v>
      </c>
      <c r="J5" s="54">
        <v>1</v>
      </c>
      <c r="K5" s="54">
        <v>2</v>
      </c>
      <c r="L5" s="43">
        <f>H5+G5+I5 + J5*2 + K5</f>
        <v>57.852272727272727</v>
      </c>
    </row>
    <row r="6" spans="1:12" s="12" customFormat="1" x14ac:dyDescent="0.3">
      <c r="A6" s="50">
        <f>B6/$B$52</f>
        <v>6.4054589478318297E-2</v>
      </c>
      <c r="B6" s="58">
        <f>ROUND(L6/$L$53*1000,0)</f>
        <v>291</v>
      </c>
      <c r="C6" s="12" t="s">
        <v>163</v>
      </c>
      <c r="D6" s="42" t="s">
        <v>13</v>
      </c>
      <c r="E6" s="42" t="s">
        <v>14</v>
      </c>
      <c r="F6" s="12">
        <v>5350</v>
      </c>
      <c r="G6" s="12">
        <v>28.8</v>
      </c>
      <c r="H6" s="12">
        <f>15*F6/5280</f>
        <v>15.198863636363637</v>
      </c>
      <c r="I6" s="54"/>
      <c r="J6" s="54"/>
      <c r="K6" s="54">
        <v>2</v>
      </c>
      <c r="L6" s="43">
        <f>H6+G6+I6 + J6*2 + K6</f>
        <v>45.998863636363637</v>
      </c>
    </row>
    <row r="7" spans="1:12" s="12" customFormat="1" x14ac:dyDescent="0.3">
      <c r="A7" s="50">
        <f>B7/$B$52</f>
        <v>5.7891261281091788E-2</v>
      </c>
      <c r="B7" s="58">
        <f>ROUND(L7/$L$53*1000,0)</f>
        <v>263</v>
      </c>
      <c r="C7" s="42" t="s">
        <v>163</v>
      </c>
      <c r="D7" s="42" t="s">
        <v>3</v>
      </c>
      <c r="E7" s="42" t="s">
        <v>4</v>
      </c>
      <c r="F7" s="12">
        <v>6750</v>
      </c>
      <c r="G7" s="12">
        <v>21.4</v>
      </c>
      <c r="H7" s="12">
        <f>15*F7/5280</f>
        <v>19.176136363636363</v>
      </c>
      <c r="I7" s="54"/>
      <c r="J7" s="54"/>
      <c r="K7" s="54">
        <v>1</v>
      </c>
      <c r="L7" s="43">
        <f>H7+G7+I7 + J7*2 + K7</f>
        <v>41.576136363636365</v>
      </c>
    </row>
    <row r="8" spans="1:12" s="12" customFormat="1" x14ac:dyDescent="0.3">
      <c r="A8" s="50">
        <f>B8/$B$52</f>
        <v>4.8866387849438697E-2</v>
      </c>
      <c r="B8" s="58">
        <f>ROUND(L8/$L$53*1000,0)</f>
        <v>222</v>
      </c>
      <c r="C8" s="12" t="s">
        <v>163</v>
      </c>
      <c r="D8" s="42" t="s">
        <v>25</v>
      </c>
      <c r="E8" s="42" t="s">
        <v>26</v>
      </c>
      <c r="F8" s="12">
        <v>5300</v>
      </c>
      <c r="G8" s="12">
        <v>8</v>
      </c>
      <c r="H8" s="12">
        <f>15*F8/5280</f>
        <v>15.056818181818182</v>
      </c>
      <c r="I8" s="54">
        <v>12</v>
      </c>
      <c r="J8" s="54"/>
      <c r="K8" s="54"/>
      <c r="L8" s="43">
        <f>H8+G8+I8 + J8*2 + K8</f>
        <v>35.05681818181818</v>
      </c>
    </row>
    <row r="9" spans="1:12" s="12" customFormat="1" x14ac:dyDescent="0.3">
      <c r="A9" s="50">
        <f>B9/$B$52</f>
        <v>3.9841514417785606E-2</v>
      </c>
      <c r="B9" s="58">
        <f>ROUND(L9/$L$53*1000,0)</f>
        <v>181</v>
      </c>
      <c r="C9" s="12" t="s">
        <v>163</v>
      </c>
      <c r="D9" s="42" t="s">
        <v>21</v>
      </c>
      <c r="E9" s="42" t="s">
        <v>22</v>
      </c>
      <c r="F9" s="12">
        <v>5550</v>
      </c>
      <c r="G9" s="12">
        <v>6.8</v>
      </c>
      <c r="H9" s="12">
        <f>15*F9/5280</f>
        <v>15.767045454545455</v>
      </c>
      <c r="I9" s="54">
        <v>6</v>
      </c>
      <c r="J9" s="54"/>
      <c r="K9" s="54"/>
      <c r="L9" s="43">
        <f>H9+G9+I9 + J9*2 + K9</f>
        <v>28.567045454545454</v>
      </c>
    </row>
    <row r="10" spans="1:12" s="12" customFormat="1" x14ac:dyDescent="0.3">
      <c r="A10" s="50">
        <f>B10/$B$52</f>
        <v>3.3237948492185782E-2</v>
      </c>
      <c r="B10" s="58">
        <f>ROUND(L10/$L$53*1000,0)</f>
        <v>151</v>
      </c>
      <c r="C10" s="12" t="s">
        <v>163</v>
      </c>
      <c r="D10" s="42" t="s">
        <v>41</v>
      </c>
      <c r="E10" s="42" t="s">
        <v>42</v>
      </c>
      <c r="F10" s="12">
        <v>3200</v>
      </c>
      <c r="G10" s="12">
        <v>14.8</v>
      </c>
      <c r="H10" s="12">
        <f>15*F10/5280</f>
        <v>9.0909090909090917</v>
      </c>
      <c r="I10" s="43"/>
      <c r="L10" s="43">
        <f>H10+G10+I10 + J10*2 + K10</f>
        <v>23.890909090909091</v>
      </c>
    </row>
    <row r="11" spans="1:12" s="12" customFormat="1" ht="15" customHeight="1" x14ac:dyDescent="0.3">
      <c r="A11" s="50">
        <f>B11/$B$52</f>
        <v>3.2357473035439135E-2</v>
      </c>
      <c r="B11" s="58">
        <f>ROUND(L11/$L$53*1000,0)</f>
        <v>147</v>
      </c>
      <c r="C11" s="42" t="s">
        <v>163</v>
      </c>
      <c r="D11" s="42" t="s">
        <v>5</v>
      </c>
      <c r="E11" s="42" t="s">
        <v>6</v>
      </c>
      <c r="F11" s="12">
        <v>5000</v>
      </c>
      <c r="G11" s="12">
        <v>9</v>
      </c>
      <c r="H11" s="12">
        <f>15*F11/5280</f>
        <v>14.204545454545455</v>
      </c>
      <c r="I11" s="43"/>
      <c r="L11" s="43">
        <f>H11+G11+I11 + J11*2 + K11</f>
        <v>23.204545454545453</v>
      </c>
    </row>
    <row r="12" spans="1:12" s="12" customFormat="1" x14ac:dyDescent="0.3">
      <c r="A12" s="50">
        <f>B12/$B$52</f>
        <v>3.1036759850319173E-2</v>
      </c>
      <c r="B12" s="58">
        <f>ROUND(L12/$L$53*1000,0)</f>
        <v>141</v>
      </c>
      <c r="C12" s="12" t="s">
        <v>163</v>
      </c>
      <c r="D12" s="42" t="s">
        <v>43</v>
      </c>
      <c r="E12" s="42" t="s">
        <v>44</v>
      </c>
      <c r="F12" s="12">
        <v>4200</v>
      </c>
      <c r="G12" s="12">
        <v>10.4</v>
      </c>
      <c r="H12" s="12">
        <f>15*F12/5280</f>
        <v>11.931818181818182</v>
      </c>
      <c r="I12" s="43"/>
      <c r="L12" s="43">
        <f>H12+G12+I12 + J12*2 + K12</f>
        <v>22.331818181818182</v>
      </c>
    </row>
    <row r="13" spans="1:12" s="12" customFormat="1" x14ac:dyDescent="0.3">
      <c r="A13" s="50">
        <f>B13/$B$52</f>
        <v>2.7734976887519261E-2</v>
      </c>
      <c r="B13" s="58">
        <f>ROUND(L13/$L$53*1000,0)</f>
        <v>126</v>
      </c>
      <c r="C13" s="12" t="s">
        <v>163</v>
      </c>
      <c r="D13" s="42" t="s">
        <v>17</v>
      </c>
      <c r="E13" s="42" t="s">
        <v>18</v>
      </c>
      <c r="F13" s="12">
        <v>4400</v>
      </c>
      <c r="G13" s="12">
        <v>7.4</v>
      </c>
      <c r="H13" s="12">
        <f>15*F13/5280</f>
        <v>12.5</v>
      </c>
      <c r="I13" s="43"/>
      <c r="L13" s="43">
        <f>H13+G13+I13 + J13*2 + K13</f>
        <v>19.899999999999999</v>
      </c>
    </row>
    <row r="14" spans="1:12" s="12" customFormat="1" x14ac:dyDescent="0.3">
      <c r="A14" s="50">
        <f>B14/$B$52</f>
        <v>2.6414263702399295E-2</v>
      </c>
      <c r="B14" s="58">
        <f>ROUND(L14/$L$53*1000,0)</f>
        <v>120</v>
      </c>
      <c r="C14" s="42" t="s">
        <v>163</v>
      </c>
      <c r="D14" s="42" t="s">
        <v>23</v>
      </c>
      <c r="E14" s="42" t="s">
        <v>24</v>
      </c>
      <c r="F14" s="12">
        <v>3500</v>
      </c>
      <c r="G14" s="12">
        <v>9</v>
      </c>
      <c r="H14" s="12">
        <f>15*F14/5280</f>
        <v>9.9431818181818183</v>
      </c>
      <c r="I14" s="43"/>
      <c r="L14" s="43">
        <f>H14+G14+I14 + J14*2 + K14</f>
        <v>18.94318181818182</v>
      </c>
    </row>
    <row r="15" spans="1:12" s="12" customFormat="1" x14ac:dyDescent="0.3">
      <c r="A15" s="50">
        <f>B15/$B$52</f>
        <v>2.3332599603786044E-2</v>
      </c>
      <c r="B15" s="58">
        <f>ROUND(L15/$L$53*1000,0)</f>
        <v>106</v>
      </c>
      <c r="C15" s="12" t="s">
        <v>163</v>
      </c>
      <c r="D15" s="42" t="s">
        <v>27</v>
      </c>
      <c r="E15" s="42" t="s">
        <v>28</v>
      </c>
      <c r="F15" s="12">
        <v>2950</v>
      </c>
      <c r="G15" s="12">
        <v>8.4</v>
      </c>
      <c r="H15" s="12">
        <f>15*F15/5280</f>
        <v>8.3806818181818183</v>
      </c>
      <c r="I15" s="43"/>
      <c r="L15" s="43">
        <f>H15+G15+I15 + J15*2 + K15</f>
        <v>16.780681818181819</v>
      </c>
    </row>
    <row r="16" spans="1:12" s="12" customFormat="1" x14ac:dyDescent="0.3">
      <c r="A16" s="50">
        <f>B16/$B$52</f>
        <v>2.1571648690292759E-2</v>
      </c>
      <c r="B16" s="58">
        <f>ROUND(L16/$L$53*1000,0)</f>
        <v>98</v>
      </c>
      <c r="C16" s="12" t="s">
        <v>163</v>
      </c>
      <c r="D16" s="42" t="s">
        <v>15</v>
      </c>
      <c r="E16" s="42" t="s">
        <v>16</v>
      </c>
      <c r="F16" s="12">
        <v>3250</v>
      </c>
      <c r="G16" s="12">
        <v>6.2</v>
      </c>
      <c r="H16" s="12">
        <f>15*F16/5280</f>
        <v>9.232954545454545</v>
      </c>
      <c r="I16" s="43"/>
      <c r="L16" s="43">
        <f>H16+G16+I16 + J16*2 + K16</f>
        <v>15.432954545454546</v>
      </c>
    </row>
    <row r="17" spans="1:12" s="12" customFormat="1" x14ac:dyDescent="0.3">
      <c r="A17" s="50">
        <f>B17/$B$52</f>
        <v>1.7829627999119524E-2</v>
      </c>
      <c r="B17" s="58">
        <f>ROUND(L17/$L$53*1000,0)</f>
        <v>81</v>
      </c>
      <c r="C17" s="12" t="s">
        <v>163</v>
      </c>
      <c r="D17" s="42" t="s">
        <v>37</v>
      </c>
      <c r="E17" s="42" t="s">
        <v>38</v>
      </c>
      <c r="F17" s="12">
        <v>1500</v>
      </c>
      <c r="G17" s="12">
        <v>8.6</v>
      </c>
      <c r="H17" s="12">
        <f>15*F17/5280</f>
        <v>4.2613636363636367</v>
      </c>
      <c r="I17" s="43"/>
      <c r="L17" s="43">
        <f>H17+G17+I17 + J17*2 + K17</f>
        <v>12.861363636363636</v>
      </c>
    </row>
    <row r="18" spans="1:12" s="12" customFormat="1" x14ac:dyDescent="0.3">
      <c r="A18" s="50">
        <f>B18/$B$52</f>
        <v>1.4968082764692935E-2</v>
      </c>
      <c r="B18" s="58">
        <f>ROUND(L18/$L$53*1000,0)</f>
        <v>68</v>
      </c>
      <c r="C18" s="12" t="s">
        <v>164</v>
      </c>
      <c r="D18" s="42" t="s">
        <v>45</v>
      </c>
      <c r="E18" s="42" t="s">
        <v>46</v>
      </c>
      <c r="F18" s="12">
        <v>775</v>
      </c>
      <c r="G18" s="12">
        <v>8.6</v>
      </c>
      <c r="H18" s="12">
        <f>15*F18/5280</f>
        <v>2.2017045454545454</v>
      </c>
      <c r="I18" s="43"/>
      <c r="L18" s="43">
        <f>H18+G18+I18 + J18*2 + K18</f>
        <v>10.801704545454545</v>
      </c>
    </row>
    <row r="19" spans="1:12" s="12" customFormat="1" x14ac:dyDescent="0.3">
      <c r="A19" s="50">
        <f>B19/$B$52</f>
        <v>1.408760730794629E-2</v>
      </c>
      <c r="B19" s="58">
        <f>ROUND(L19/$L$53*1000,0)</f>
        <v>64</v>
      </c>
      <c r="C19" s="12" t="s">
        <v>163</v>
      </c>
      <c r="D19" s="42" t="s">
        <v>29</v>
      </c>
      <c r="E19" s="42" t="s">
        <v>30</v>
      </c>
      <c r="F19" s="12">
        <v>1500</v>
      </c>
      <c r="G19" s="12">
        <v>5.8</v>
      </c>
      <c r="H19" s="12">
        <f>15*F19/5280</f>
        <v>4.2613636363636367</v>
      </c>
      <c r="I19" s="43"/>
      <c r="L19" s="43">
        <f>H19+G19+I19 + J19*2 + K19</f>
        <v>10.061363636363637</v>
      </c>
    </row>
    <row r="20" spans="1:12" s="12" customFormat="1" x14ac:dyDescent="0.3">
      <c r="A20" s="50">
        <f>B20/$B$52</f>
        <v>1.2106537530266344E-2</v>
      </c>
      <c r="B20" s="58">
        <f>ROUND(L20/$L$53*1000,0)</f>
        <v>55</v>
      </c>
      <c r="C20" s="12" t="s">
        <v>163</v>
      </c>
      <c r="D20" s="42" t="s">
        <v>73</v>
      </c>
      <c r="E20" s="42" t="s">
        <v>74</v>
      </c>
      <c r="F20" s="12">
        <v>600</v>
      </c>
      <c r="G20" s="12">
        <v>7</v>
      </c>
      <c r="H20" s="12">
        <f>15*F20/5280</f>
        <v>1.7045454545454546</v>
      </c>
      <c r="I20" s="43"/>
      <c r="L20" s="43">
        <f>H20+G20+I20 + J20*2 + K20</f>
        <v>8.704545454545455</v>
      </c>
    </row>
    <row r="21" spans="1:12" s="12" customFormat="1" x14ac:dyDescent="0.3">
      <c r="A21" s="50">
        <f>B21/$B$52</f>
        <v>6.8236847897864845E-3</v>
      </c>
      <c r="B21" s="58">
        <f>ROUND(L21/$L$53*1000,0)</f>
        <v>31</v>
      </c>
      <c r="C21" s="12" t="s">
        <v>163</v>
      </c>
      <c r="D21" s="42" t="s">
        <v>71</v>
      </c>
      <c r="E21" s="42" t="s">
        <v>72</v>
      </c>
      <c r="F21" s="12">
        <v>450</v>
      </c>
      <c r="G21" s="12">
        <v>3.6</v>
      </c>
      <c r="H21" s="12">
        <f>15*F21/5280</f>
        <v>1.2784090909090908</v>
      </c>
      <c r="I21" s="43"/>
      <c r="L21" s="43">
        <f>H21+G21+I21 + J21*2 + K21</f>
        <v>4.8784090909090914</v>
      </c>
    </row>
    <row r="22" spans="1:12" s="12" customFormat="1" x14ac:dyDescent="0.3">
      <c r="A22" s="50">
        <f>B22/$B$52</f>
        <v>6.1633281972265025E-3</v>
      </c>
      <c r="B22" s="58">
        <f>ROUND(L22/$L$53*1000,0)</f>
        <v>28</v>
      </c>
      <c r="C22" s="12" t="s">
        <v>163</v>
      </c>
      <c r="D22" s="42" t="s">
        <v>51</v>
      </c>
      <c r="E22" s="42" t="s">
        <v>52</v>
      </c>
      <c r="F22" s="12">
        <v>550</v>
      </c>
      <c r="G22" s="12">
        <v>2.8</v>
      </c>
      <c r="H22" s="12">
        <f>15*F22/5280</f>
        <v>1.5625</v>
      </c>
      <c r="I22" s="43"/>
      <c r="L22" s="43">
        <f>H22+G22+I22 + J22*2 + K22</f>
        <v>4.3624999999999998</v>
      </c>
    </row>
    <row r="23" spans="1:12" s="12" customFormat="1" x14ac:dyDescent="0.3">
      <c r="A23" s="50">
        <f>B23/$B$52</f>
        <v>5.9432093330398419E-3</v>
      </c>
      <c r="B23" s="58">
        <f>ROUND(L23/$L$53*1000,0)</f>
        <v>27</v>
      </c>
      <c r="C23" s="12" t="s">
        <v>163</v>
      </c>
      <c r="D23" s="42" t="s">
        <v>63</v>
      </c>
      <c r="E23" s="42" t="s">
        <v>64</v>
      </c>
      <c r="F23" s="12">
        <v>750</v>
      </c>
      <c r="G23" s="12">
        <v>2.2000000000000002</v>
      </c>
      <c r="H23" s="12">
        <f>15*F23/5280</f>
        <v>2.1306818181818183</v>
      </c>
      <c r="I23" s="43"/>
      <c r="L23" s="43">
        <f>H23+G23+I23 + J23*2 + K23</f>
        <v>4.3306818181818185</v>
      </c>
    </row>
    <row r="24" spans="1:12" s="12" customFormat="1" x14ac:dyDescent="0.3">
      <c r="A24" s="50">
        <f>B24/$B$52</f>
        <v>4.6224961479198771E-3</v>
      </c>
      <c r="B24" s="58">
        <f>ROUND(L24/$L$53*1000,0)</f>
        <v>21</v>
      </c>
      <c r="C24" s="12" t="s">
        <v>164</v>
      </c>
      <c r="D24" s="42" t="s">
        <v>89</v>
      </c>
      <c r="E24" s="42" t="s">
        <v>90</v>
      </c>
      <c r="F24" s="12">
        <v>275</v>
      </c>
      <c r="G24" s="12">
        <v>2.5</v>
      </c>
      <c r="H24" s="12">
        <f>15*F24/5280</f>
        <v>0.78125</v>
      </c>
      <c r="I24" s="43"/>
      <c r="L24" s="43">
        <f>H24+G24+I24 + J24*2 + K24</f>
        <v>3.28125</v>
      </c>
    </row>
    <row r="25" spans="1:12" s="12" customFormat="1" x14ac:dyDescent="0.3">
      <c r="A25" s="50">
        <f>B25/$B$52</f>
        <v>4.4023772837332156E-3</v>
      </c>
      <c r="B25" s="58">
        <f>ROUND(L25/$L$53*1000,0)</f>
        <v>20</v>
      </c>
      <c r="C25" s="12" t="s">
        <v>164</v>
      </c>
      <c r="D25" s="42" t="s">
        <v>59</v>
      </c>
      <c r="E25" s="42" t="s">
        <v>60</v>
      </c>
      <c r="F25" s="12">
        <v>400</v>
      </c>
      <c r="G25" s="12">
        <v>2</v>
      </c>
      <c r="H25" s="12">
        <f>15*F25/5280</f>
        <v>1.1363636363636365</v>
      </c>
      <c r="I25" s="43"/>
      <c r="L25" s="43">
        <f>H25+G25+I25 + J25*2 + K25</f>
        <v>3.1363636363636367</v>
      </c>
    </row>
    <row r="26" spans="1:12" s="12" customFormat="1" x14ac:dyDescent="0.3">
      <c r="A26" s="50">
        <f>B26/$B$52</f>
        <v>3.0816640986132513E-3</v>
      </c>
      <c r="B26" s="58">
        <f>ROUND(L26/$L$53*1000,0)</f>
        <v>14</v>
      </c>
      <c r="C26" s="12" t="s">
        <v>164</v>
      </c>
      <c r="D26" s="42" t="s">
        <v>95</v>
      </c>
      <c r="E26" s="42" t="s">
        <v>96</v>
      </c>
      <c r="F26" s="12">
        <v>150</v>
      </c>
      <c r="G26" s="12">
        <v>1.8</v>
      </c>
      <c r="H26" s="12">
        <f>15*F26/5280</f>
        <v>0.42613636363636365</v>
      </c>
      <c r="I26" s="43"/>
      <c r="L26" s="43">
        <f>H26+G26+I26 + J26*2 + K26</f>
        <v>2.2261363636363636</v>
      </c>
    </row>
    <row r="27" spans="1:12" s="12" customFormat="1" x14ac:dyDescent="0.3">
      <c r="A27" s="52">
        <f>B27/$B$52</f>
        <v>2.6414263702399295E-3</v>
      </c>
      <c r="B27" s="59">
        <f>ROUND(L27/$L$53*1000,0)</f>
        <v>12</v>
      </c>
      <c r="C27" s="6" t="s">
        <v>163</v>
      </c>
      <c r="D27" s="39" t="s">
        <v>33</v>
      </c>
      <c r="E27" s="39" t="s">
        <v>34</v>
      </c>
      <c r="F27" s="6">
        <v>330</v>
      </c>
      <c r="G27" s="6">
        <v>1</v>
      </c>
      <c r="H27" s="6">
        <f>15*F27/5280</f>
        <v>0.9375</v>
      </c>
      <c r="I27" s="38"/>
      <c r="J27" s="38"/>
      <c r="K27" s="38"/>
      <c r="L27" s="38">
        <f>H27+G27+I27 + J27*2 + K27</f>
        <v>1.9375</v>
      </c>
    </row>
    <row r="28" spans="1:12" s="12" customFormat="1" x14ac:dyDescent="0.3">
      <c r="A28" s="50">
        <f>B28/$B$52</f>
        <v>2.2011886418666078E-3</v>
      </c>
      <c r="B28" s="58">
        <f>ROUND(L28/$L$53*1000,0)</f>
        <v>10</v>
      </c>
      <c r="C28" s="12" t="s">
        <v>163</v>
      </c>
      <c r="D28" s="42" t="s">
        <v>67</v>
      </c>
      <c r="E28" s="42" t="s">
        <v>68</v>
      </c>
      <c r="F28" s="12">
        <v>225</v>
      </c>
      <c r="G28" s="12">
        <v>1</v>
      </c>
      <c r="H28" s="12">
        <f>15*F28/5280</f>
        <v>0.63920454545454541</v>
      </c>
      <c r="I28" s="43"/>
      <c r="L28" s="43">
        <f>H28+G28+I28 + J28*2 + K28</f>
        <v>1.6392045454545454</v>
      </c>
    </row>
    <row r="29" spans="1:12" s="12" customFormat="1" x14ac:dyDescent="0.3">
      <c r="A29" s="50">
        <f>B29/$B$52</f>
        <v>1.5408320493066256E-3</v>
      </c>
      <c r="B29" s="58">
        <f>ROUND(L29/$L$53*1000,0)</f>
        <v>7</v>
      </c>
      <c r="C29" s="12" t="s">
        <v>163</v>
      </c>
      <c r="D29" s="42" t="s">
        <v>11</v>
      </c>
      <c r="E29" s="42" t="s">
        <v>12</v>
      </c>
      <c r="F29" s="12">
        <v>230</v>
      </c>
      <c r="G29" s="12">
        <v>0.4</v>
      </c>
      <c r="H29" s="12">
        <f>15*F29/5280</f>
        <v>0.65340909090909094</v>
      </c>
      <c r="I29" s="43"/>
      <c r="L29" s="43">
        <f>H29+G29+I29 + J29*2 + K29</f>
        <v>1.053409090909091</v>
      </c>
    </row>
    <row r="30" spans="1:12" s="12" customFormat="1" x14ac:dyDescent="0.3">
      <c r="A30" s="50">
        <f>B30/$B$52</f>
        <v>1.1005943209333039E-3</v>
      </c>
      <c r="B30" s="58">
        <f>ROUND(L30/$L$53*1000,0)</f>
        <v>5</v>
      </c>
      <c r="C30" s="12" t="s">
        <v>164</v>
      </c>
      <c r="D30" s="42" t="s">
        <v>77</v>
      </c>
      <c r="E30" s="42" t="s">
        <v>78</v>
      </c>
      <c r="F30" s="12">
        <v>120</v>
      </c>
      <c r="G30" s="12">
        <v>0.4</v>
      </c>
      <c r="H30" s="12">
        <f>15*F30/5280</f>
        <v>0.34090909090909088</v>
      </c>
      <c r="I30" s="43"/>
      <c r="L30" s="43">
        <f>H30+G30+I30 + J30*2 + K30</f>
        <v>0.74090909090909096</v>
      </c>
    </row>
    <row r="31" spans="1:12" s="12" customFormat="1" x14ac:dyDescent="0.3">
      <c r="A31" s="50">
        <f>B31/$B$52</f>
        <v>6.6035659255998238E-4</v>
      </c>
      <c r="B31" s="58">
        <f>ROUND(L31/$L$53*1000,0)</f>
        <v>3</v>
      </c>
      <c r="C31" s="12" t="s">
        <v>163</v>
      </c>
      <c r="D31" s="42" t="s">
        <v>81</v>
      </c>
      <c r="E31" s="42" t="s">
        <v>82</v>
      </c>
      <c r="F31" s="12">
        <v>30</v>
      </c>
      <c r="G31" s="12">
        <v>0.4</v>
      </c>
      <c r="H31" s="12">
        <f>15*F31/5280</f>
        <v>8.5227272727272721E-2</v>
      </c>
      <c r="I31" s="43"/>
      <c r="L31" s="43">
        <f>H31+G31+I31 + J31*2 + K31</f>
        <v>0.48522727272727273</v>
      </c>
    </row>
    <row r="32" spans="1:12" s="12" customFormat="1" x14ac:dyDescent="0.3">
      <c r="A32" s="50">
        <f>B32/$B$52</f>
        <v>6.6035659255998238E-4</v>
      </c>
      <c r="B32" s="58">
        <f>ROUND(L32/$L$53*1000,0)</f>
        <v>3</v>
      </c>
      <c r="C32" s="12" t="s">
        <v>163</v>
      </c>
      <c r="D32" s="42" t="s">
        <v>31</v>
      </c>
      <c r="E32" s="42" t="s">
        <v>32</v>
      </c>
      <c r="F32" s="12">
        <v>100</v>
      </c>
      <c r="G32" s="12">
        <v>0.2</v>
      </c>
      <c r="H32" s="12">
        <f>15*F32/5280</f>
        <v>0.28409090909090912</v>
      </c>
      <c r="I32" s="43"/>
      <c r="L32" s="43">
        <f>H32+G32+I32 + J32*2 + K32</f>
        <v>0.48409090909090913</v>
      </c>
    </row>
    <row r="33" spans="1:12" s="12" customFormat="1" x14ac:dyDescent="0.3">
      <c r="A33" s="50">
        <f>B33/$B$52</f>
        <v>4.4023772837332157E-4</v>
      </c>
      <c r="B33" s="58">
        <f>ROUND(L33/$L$53*1000,0)</f>
        <v>2</v>
      </c>
      <c r="C33" s="12" t="s">
        <v>163</v>
      </c>
      <c r="D33" s="42" t="s">
        <v>47</v>
      </c>
      <c r="E33" s="42" t="s">
        <v>48</v>
      </c>
      <c r="F33" s="12">
        <v>20</v>
      </c>
      <c r="G33" s="12">
        <v>0.3</v>
      </c>
      <c r="H33" s="12">
        <f>15*F33/5280</f>
        <v>5.6818181818181816E-2</v>
      </c>
      <c r="I33" s="43"/>
      <c r="L33" s="43">
        <f>H33+G33+I33 + J33*2 + K33</f>
        <v>0.35681818181818181</v>
      </c>
    </row>
    <row r="34" spans="1:12" s="12" customFormat="1" x14ac:dyDescent="0.3">
      <c r="A34" s="50">
        <f>B34/$B$52</f>
        <v>4.4023772837332157E-4</v>
      </c>
      <c r="B34" s="58">
        <f>ROUND(L34/$L$53*1000,0)</f>
        <v>2</v>
      </c>
      <c r="C34" s="12" t="s">
        <v>164</v>
      </c>
      <c r="D34" s="42" t="s">
        <v>79</v>
      </c>
      <c r="E34" s="42" t="s">
        <v>80</v>
      </c>
      <c r="F34" s="12">
        <v>40</v>
      </c>
      <c r="G34" s="12">
        <v>0.2</v>
      </c>
      <c r="H34" s="12">
        <f>15*F34/5280</f>
        <v>0.11363636363636363</v>
      </c>
      <c r="I34" s="43"/>
      <c r="L34" s="43">
        <f>H34+G34+I34 + J34*2 + K34</f>
        <v>0.31363636363636366</v>
      </c>
    </row>
    <row r="35" spans="1:12" s="12" customFormat="1" x14ac:dyDescent="0.3">
      <c r="A35" s="50">
        <f>B35/$B$52</f>
        <v>2.2011886418666079E-4</v>
      </c>
      <c r="B35" s="58">
        <f>ROUND(L35/$L$53*1000,0)</f>
        <v>1</v>
      </c>
      <c r="C35" s="12" t="s">
        <v>163</v>
      </c>
      <c r="D35" s="42" t="s">
        <v>53</v>
      </c>
      <c r="E35" s="42" t="s">
        <v>54</v>
      </c>
      <c r="F35" s="12">
        <v>0</v>
      </c>
      <c r="G35" s="12">
        <v>0.1</v>
      </c>
      <c r="H35" s="12">
        <f>15*F35/5280</f>
        <v>0</v>
      </c>
      <c r="I35" s="43"/>
      <c r="L35" s="43">
        <f>H35+G35+I35 + J35*2 + K35</f>
        <v>0.1</v>
      </c>
    </row>
    <row r="36" spans="1:12" s="12" customFormat="1" x14ac:dyDescent="0.3">
      <c r="A36" s="50">
        <f>B36/$B$52</f>
        <v>2.2011886418666079E-4</v>
      </c>
      <c r="B36" s="58">
        <f>ROUND(L36/$L$53*1000,0)</f>
        <v>1</v>
      </c>
      <c r="C36" s="12" t="s">
        <v>163</v>
      </c>
      <c r="D36" s="42" t="s">
        <v>61</v>
      </c>
      <c r="E36" s="42" t="s">
        <v>62</v>
      </c>
      <c r="F36" s="12">
        <v>20</v>
      </c>
      <c r="G36" s="12">
        <v>0.1</v>
      </c>
      <c r="H36" s="12">
        <f>15*F36/5280</f>
        <v>5.6818181818181816E-2</v>
      </c>
      <c r="I36" s="43"/>
      <c r="L36" s="43">
        <f>H36+G36+I36 + J36*2 + K36</f>
        <v>0.15681818181818183</v>
      </c>
    </row>
    <row r="37" spans="1:12" s="12" customFormat="1" x14ac:dyDescent="0.3">
      <c r="A37" s="50">
        <f>B37/$B$52</f>
        <v>2.2011886418666079E-4</v>
      </c>
      <c r="B37" s="58">
        <f>ROUND(L37/$L$53*1000,0)</f>
        <v>1</v>
      </c>
      <c r="C37" s="12" t="s">
        <v>163</v>
      </c>
      <c r="D37" s="42" t="s">
        <v>57</v>
      </c>
      <c r="E37" s="42" t="s">
        <v>58</v>
      </c>
      <c r="F37" s="12">
        <v>0</v>
      </c>
      <c r="G37" s="12">
        <v>0.1</v>
      </c>
      <c r="H37" s="12">
        <f>15*F37/5280</f>
        <v>0</v>
      </c>
      <c r="I37" s="43"/>
      <c r="L37" s="43">
        <f>H37+G37+I37 + J37*2 + K37</f>
        <v>0.1</v>
      </c>
    </row>
    <row r="38" spans="1:12" s="12" customFormat="1" x14ac:dyDescent="0.3">
      <c r="A38" s="50">
        <f>B38/$B$52</f>
        <v>2.2011886418666079E-4</v>
      </c>
      <c r="B38" s="58">
        <f>ROUND(L38/$L$53*1000,0)</f>
        <v>1</v>
      </c>
      <c r="C38" s="12" t="s">
        <v>165</v>
      </c>
      <c r="D38" s="42" t="s">
        <v>91</v>
      </c>
      <c r="E38" s="42" t="s">
        <v>92</v>
      </c>
      <c r="F38" s="12">
        <v>0</v>
      </c>
      <c r="G38" s="12">
        <v>0.2</v>
      </c>
      <c r="H38" s="12">
        <f>15*F38/5280</f>
        <v>0</v>
      </c>
      <c r="I38" s="43"/>
      <c r="L38" s="43">
        <f>H38+G38+I38 + J38*2 + K38</f>
        <v>0.2</v>
      </c>
    </row>
    <row r="39" spans="1:12" s="12" customFormat="1" x14ac:dyDescent="0.3">
      <c r="A39" s="53">
        <f>B39/$B$52</f>
        <v>0</v>
      </c>
      <c r="B39" s="60">
        <f>ROUND(L39/$L$53*1000,0)</f>
        <v>0</v>
      </c>
      <c r="C39" s="44" t="s">
        <v>163</v>
      </c>
      <c r="D39" s="45" t="s">
        <v>69</v>
      </c>
      <c r="E39" s="45" t="s">
        <v>70</v>
      </c>
      <c r="F39" s="44">
        <v>0</v>
      </c>
      <c r="G39" s="44">
        <v>0</v>
      </c>
      <c r="H39" s="44">
        <f>15*F39/5280</f>
        <v>0</v>
      </c>
      <c r="I39" s="46"/>
      <c r="J39" s="46"/>
      <c r="K39" s="46"/>
      <c r="L39" s="46">
        <f>H39+G39+I39 + J39*2 + K39</f>
        <v>0</v>
      </c>
    </row>
    <row r="40" spans="1:12" s="12" customFormat="1" x14ac:dyDescent="0.3">
      <c r="A40" s="50">
        <f>B40/$B$52</f>
        <v>0</v>
      </c>
      <c r="B40" s="58">
        <f>ROUND(L40/$L$53*1000,0)</f>
        <v>0</v>
      </c>
      <c r="C40" s="12" t="s">
        <v>163</v>
      </c>
      <c r="D40" s="42" t="s">
        <v>49</v>
      </c>
      <c r="E40" s="42" t="s">
        <v>50</v>
      </c>
      <c r="F40" s="12">
        <v>0</v>
      </c>
      <c r="G40" s="12">
        <v>0</v>
      </c>
      <c r="H40" s="12">
        <f>15*F40/5280</f>
        <v>0</v>
      </c>
      <c r="I40" s="43"/>
      <c r="L40" s="43">
        <f>H40+G40+I40 + J40*2 + K40</f>
        <v>0</v>
      </c>
    </row>
    <row r="41" spans="1:12" s="12" customFormat="1" x14ac:dyDescent="0.3">
      <c r="A41" s="50">
        <f>B41/$B$52</f>
        <v>0</v>
      </c>
      <c r="B41" s="58">
        <f>ROUND(L41/$L$53*1000,0)</f>
        <v>0</v>
      </c>
      <c r="C41" s="12" t="s">
        <v>163</v>
      </c>
      <c r="D41" s="42" t="s">
        <v>35</v>
      </c>
      <c r="E41" s="42" t="s">
        <v>36</v>
      </c>
      <c r="F41" s="12">
        <v>20</v>
      </c>
      <c r="G41" s="12">
        <v>0</v>
      </c>
      <c r="H41" s="12">
        <f>15*F41/5280</f>
        <v>5.6818181818181816E-2</v>
      </c>
      <c r="I41" s="43"/>
      <c r="L41" s="43">
        <f>H41+G41+I41 + J41*2 + K41</f>
        <v>5.6818181818181816E-2</v>
      </c>
    </row>
    <row r="42" spans="1:12" s="12" customFormat="1" x14ac:dyDescent="0.3">
      <c r="A42" s="50">
        <f>B42/$B$52</f>
        <v>0</v>
      </c>
      <c r="B42" s="58">
        <f>ROUND(L42/$L$53*1000,0)</f>
        <v>0</v>
      </c>
      <c r="C42" s="12" t="s">
        <v>165</v>
      </c>
      <c r="D42" s="42" t="s">
        <v>97</v>
      </c>
      <c r="E42" s="42" t="s">
        <v>98</v>
      </c>
      <c r="F42" s="12">
        <v>0</v>
      </c>
      <c r="G42" s="12">
        <v>0</v>
      </c>
      <c r="H42" s="12">
        <f>15*F42/5280</f>
        <v>0</v>
      </c>
      <c r="I42" s="43"/>
      <c r="L42" s="43">
        <f>H42+G42+I42 + J42*2 + K42</f>
        <v>0</v>
      </c>
    </row>
    <row r="43" spans="1:12" s="12" customFormat="1" x14ac:dyDescent="0.3">
      <c r="A43" s="50">
        <f>B43/$B$52</f>
        <v>0</v>
      </c>
      <c r="B43" s="58">
        <f>ROUND(L43/$L$53*1000,0)</f>
        <v>0</v>
      </c>
      <c r="C43" s="12" t="s">
        <v>165</v>
      </c>
      <c r="D43" s="42" t="s">
        <v>99</v>
      </c>
      <c r="E43" s="42" t="s">
        <v>100</v>
      </c>
      <c r="F43" s="12">
        <v>0</v>
      </c>
      <c r="G43" s="12">
        <v>0</v>
      </c>
      <c r="H43" s="12">
        <f>15*F43/5280</f>
        <v>0</v>
      </c>
      <c r="I43" s="43"/>
      <c r="L43" s="43">
        <f>H43+G43+I43 + J43*2 + K43</f>
        <v>0</v>
      </c>
    </row>
    <row r="44" spans="1:12" s="12" customFormat="1" x14ac:dyDescent="0.3">
      <c r="A44" s="50">
        <f>B44/$B$52</f>
        <v>0</v>
      </c>
      <c r="B44" s="58">
        <f>ROUND(L44/$L$53*1000,0)</f>
        <v>0</v>
      </c>
      <c r="C44" s="12" t="s">
        <v>165</v>
      </c>
      <c r="D44" s="42" t="s">
        <v>87</v>
      </c>
      <c r="E44" s="42" t="s">
        <v>88</v>
      </c>
      <c r="F44" s="12">
        <v>0</v>
      </c>
      <c r="G44" s="12">
        <v>0</v>
      </c>
      <c r="H44" s="12">
        <f>15*F44/5280</f>
        <v>0</v>
      </c>
      <c r="I44" s="43"/>
      <c r="L44" s="43">
        <f>H44+G44+I44 + J44*2 + K44</f>
        <v>0</v>
      </c>
    </row>
    <row r="45" spans="1:12" s="12" customFormat="1" x14ac:dyDescent="0.3">
      <c r="A45" s="50">
        <f>B45/$B$52</f>
        <v>0</v>
      </c>
      <c r="B45" s="58">
        <f>ROUND(L45/$L$53*1000,0)</f>
        <v>0</v>
      </c>
      <c r="C45" s="12" t="s">
        <v>165</v>
      </c>
      <c r="D45" s="42" t="s">
        <v>83</v>
      </c>
      <c r="E45" s="42" t="s">
        <v>84</v>
      </c>
      <c r="F45" s="12">
        <v>0</v>
      </c>
      <c r="G45" s="12">
        <v>0</v>
      </c>
      <c r="H45" s="12">
        <f>15*F45/5280</f>
        <v>0</v>
      </c>
      <c r="I45" s="43"/>
      <c r="L45" s="43">
        <f>H45+G45+I45 + J45*2 + K45</f>
        <v>0</v>
      </c>
    </row>
    <row r="46" spans="1:12" s="12" customFormat="1" x14ac:dyDescent="0.3">
      <c r="A46" s="50">
        <f>B46/$B$52</f>
        <v>0</v>
      </c>
      <c r="B46" s="58">
        <f>ROUND(L46/$L$53*1000,0)</f>
        <v>0</v>
      </c>
      <c r="C46" s="12" t="s">
        <v>165</v>
      </c>
      <c r="D46" s="42" t="s">
        <v>55</v>
      </c>
      <c r="E46" s="42" t="s">
        <v>56</v>
      </c>
      <c r="F46" s="12">
        <v>0</v>
      </c>
      <c r="G46" s="12">
        <v>0</v>
      </c>
      <c r="H46" s="12">
        <f>15*F46/5280</f>
        <v>0</v>
      </c>
      <c r="I46" s="43"/>
      <c r="L46" s="43">
        <f>H46+G46+I46 + J46*2 + K46</f>
        <v>0</v>
      </c>
    </row>
    <row r="47" spans="1:12" s="12" customFormat="1" x14ac:dyDescent="0.3">
      <c r="A47" s="50">
        <f>B47/$B$52</f>
        <v>0</v>
      </c>
      <c r="B47" s="58">
        <f>ROUND(L47/$L$53*1000,0)</f>
        <v>0</v>
      </c>
      <c r="C47" s="12" t="s">
        <v>165</v>
      </c>
      <c r="D47" s="42" t="s">
        <v>39</v>
      </c>
      <c r="E47" s="42" t="s">
        <v>40</v>
      </c>
      <c r="F47" s="12">
        <v>0</v>
      </c>
      <c r="G47" s="12">
        <v>0</v>
      </c>
      <c r="H47" s="12">
        <f>15*F47/5280</f>
        <v>0</v>
      </c>
      <c r="I47" s="43"/>
      <c r="L47" s="43">
        <f>H47+G47+I47 + J47*2 + K47</f>
        <v>0</v>
      </c>
    </row>
    <row r="48" spans="1:12" s="12" customFormat="1" x14ac:dyDescent="0.3">
      <c r="A48" s="50">
        <f>B48/$B$52</f>
        <v>0</v>
      </c>
      <c r="B48" s="58">
        <f>ROUND(L48/$L$53*1000,0)</f>
        <v>0</v>
      </c>
      <c r="C48" s="12" t="s">
        <v>164</v>
      </c>
      <c r="D48" s="42" t="s">
        <v>75</v>
      </c>
      <c r="E48" s="42" t="s">
        <v>76</v>
      </c>
      <c r="F48" s="12">
        <v>10</v>
      </c>
      <c r="G48" s="12">
        <v>0</v>
      </c>
      <c r="H48" s="12">
        <f>15*F48/5280</f>
        <v>2.8409090909090908E-2</v>
      </c>
      <c r="I48" s="43"/>
      <c r="L48" s="43">
        <f>H48+G48+I48 + J48*2 + K48</f>
        <v>2.8409090909090908E-2</v>
      </c>
    </row>
    <row r="49" spans="1:12" s="12" customFormat="1" x14ac:dyDescent="0.3">
      <c r="A49" s="50">
        <f>B49/$B$52</f>
        <v>0</v>
      </c>
      <c r="B49" s="58">
        <f>ROUND(L49/$L$53*1000,0)</f>
        <v>0</v>
      </c>
      <c r="C49" s="12" t="s">
        <v>164</v>
      </c>
      <c r="D49" s="42" t="s">
        <v>93</v>
      </c>
      <c r="E49" s="42" t="s">
        <v>94</v>
      </c>
      <c r="F49" s="12">
        <v>0</v>
      </c>
      <c r="G49" s="12">
        <v>0</v>
      </c>
      <c r="H49" s="12">
        <f>15*F49/5280</f>
        <v>0</v>
      </c>
      <c r="I49" s="43"/>
      <c r="L49" s="43">
        <f>H49+G49+I49 + J49*2 + K49</f>
        <v>0</v>
      </c>
    </row>
    <row r="50" spans="1:12" s="12" customFormat="1" x14ac:dyDescent="0.3">
      <c r="A50" s="50">
        <f>B50/$B$52</f>
        <v>0</v>
      </c>
      <c r="B50" s="58">
        <f>ROUND(L50/$L$53*1000,0)</f>
        <v>0</v>
      </c>
      <c r="C50" s="12" t="s">
        <v>164</v>
      </c>
      <c r="D50" s="42" t="s">
        <v>85</v>
      </c>
      <c r="E50" s="42" t="s">
        <v>86</v>
      </c>
      <c r="F50" s="12">
        <v>0</v>
      </c>
      <c r="G50" s="12">
        <v>0</v>
      </c>
      <c r="H50" s="12">
        <f>15*F50/5280</f>
        <v>0</v>
      </c>
      <c r="I50" s="43"/>
      <c r="L50" s="43">
        <f>H50+G50+I50 + J50*2 + K50</f>
        <v>0</v>
      </c>
    </row>
    <row r="51" spans="1:12" s="12" customFormat="1" x14ac:dyDescent="0.3">
      <c r="A51" s="50">
        <f>B51/$B$52</f>
        <v>0</v>
      </c>
      <c r="B51" s="58">
        <f>ROUND(L51/$L$53*1000,0)</f>
        <v>0</v>
      </c>
      <c r="C51" s="12" t="s">
        <v>164</v>
      </c>
      <c r="D51" s="42" t="s">
        <v>65</v>
      </c>
      <c r="E51" s="42" t="s">
        <v>66</v>
      </c>
      <c r="F51" s="12">
        <v>0</v>
      </c>
      <c r="G51" s="12">
        <v>0</v>
      </c>
      <c r="H51" s="12">
        <f>15*F51/5280</f>
        <v>0</v>
      </c>
      <c r="I51" s="43"/>
      <c r="L51" s="43">
        <f>H51+G51+I51 + J51*2 + K51</f>
        <v>0</v>
      </c>
    </row>
    <row r="52" spans="1:12" x14ac:dyDescent="0.3">
      <c r="B52" s="61">
        <f>SUM(B2:B51)</f>
        <v>4543</v>
      </c>
      <c r="I52" s="36"/>
      <c r="J52" s="43"/>
      <c r="L52" s="36">
        <f>SUM(L2:L51)</f>
        <v>717.858522727273</v>
      </c>
    </row>
    <row r="53" spans="1:12" x14ac:dyDescent="0.3">
      <c r="B53" s="58"/>
      <c r="I53" s="36"/>
      <c r="J53" s="43"/>
      <c r="L53" s="36">
        <f>MAX(L2:L51)</f>
        <v>157.97727272727272</v>
      </c>
    </row>
    <row r="54" spans="1:12" x14ac:dyDescent="0.3">
      <c r="B54" s="61"/>
      <c r="D54" s="37" t="s">
        <v>169</v>
      </c>
      <c r="L54" s="36"/>
    </row>
    <row r="55" spans="1:12" x14ac:dyDescent="0.3">
      <c r="B55" s="61"/>
      <c r="D55" t="s">
        <v>167</v>
      </c>
      <c r="L55" s="36"/>
    </row>
    <row r="56" spans="1:12" x14ac:dyDescent="0.3">
      <c r="B56" s="61"/>
      <c r="D56" s="37" t="s">
        <v>168</v>
      </c>
      <c r="L56" s="36"/>
    </row>
    <row r="57" spans="1:12" x14ac:dyDescent="0.3">
      <c r="B57" s="61"/>
      <c r="I57" s="36"/>
      <c r="L57" s="36"/>
    </row>
    <row r="58" spans="1:12" x14ac:dyDescent="0.3">
      <c r="B58" s="61"/>
      <c r="D58" s="37" t="s">
        <v>170</v>
      </c>
      <c r="L58" s="36"/>
    </row>
    <row r="59" spans="1:12" x14ac:dyDescent="0.3">
      <c r="B59" s="61"/>
      <c r="D59" s="37" t="s">
        <v>186</v>
      </c>
      <c r="L59" s="36"/>
    </row>
    <row r="60" spans="1:12" x14ac:dyDescent="0.3">
      <c r="B60" s="61"/>
      <c r="D60" s="37" t="s">
        <v>172</v>
      </c>
      <c r="L60" s="36"/>
    </row>
    <row r="61" spans="1:12" x14ac:dyDescent="0.3">
      <c r="B61" s="61"/>
      <c r="D61" s="37" t="s">
        <v>171</v>
      </c>
      <c r="L61" s="36"/>
    </row>
    <row r="62" spans="1:12" x14ac:dyDescent="0.3">
      <c r="B62" s="61"/>
      <c r="D62" s="37" t="s">
        <v>173</v>
      </c>
      <c r="L62" s="36"/>
    </row>
    <row r="63" spans="1:12" x14ac:dyDescent="0.3">
      <c r="B63" s="61"/>
      <c r="D63" s="37" t="s">
        <v>188</v>
      </c>
      <c r="L63" s="36"/>
    </row>
    <row r="64" spans="1:12" x14ac:dyDescent="0.3">
      <c r="B64" s="61"/>
      <c r="D64" s="37" t="s">
        <v>187</v>
      </c>
      <c r="L64" s="36"/>
    </row>
    <row r="65" spans="2:12" x14ac:dyDescent="0.3">
      <c r="B65" s="61"/>
      <c r="D65" s="37" t="s">
        <v>184</v>
      </c>
      <c r="L65" s="36"/>
    </row>
    <row r="66" spans="2:12" x14ac:dyDescent="0.3">
      <c r="B66" s="61"/>
      <c r="D66" s="37" t="s">
        <v>185</v>
      </c>
      <c r="L66" s="36"/>
    </row>
    <row r="67" spans="2:12" x14ac:dyDescent="0.3">
      <c r="B67" s="61"/>
      <c r="L67" s="36"/>
    </row>
    <row r="68" spans="2:12" x14ac:dyDescent="0.3">
      <c r="D68" s="37" t="s">
        <v>179</v>
      </c>
    </row>
    <row r="69" spans="2:12" x14ac:dyDescent="0.3">
      <c r="D69" s="37" t="s">
        <v>180</v>
      </c>
    </row>
    <row r="71" spans="2:12" x14ac:dyDescent="0.3">
      <c r="B71" s="61"/>
      <c r="D71" s="37" t="s">
        <v>174</v>
      </c>
      <c r="L71" s="36"/>
    </row>
    <row r="72" spans="2:12" x14ac:dyDescent="0.3">
      <c r="B72" s="61"/>
      <c r="D72" s="37" t="s">
        <v>182</v>
      </c>
      <c r="L72" s="36"/>
    </row>
    <row r="73" spans="2:12" x14ac:dyDescent="0.3">
      <c r="B73" s="61"/>
      <c r="D73" s="37" t="s">
        <v>183</v>
      </c>
      <c r="L73" s="36"/>
    </row>
    <row r="74" spans="2:12" x14ac:dyDescent="0.3">
      <c r="B74" s="61"/>
      <c r="D74" s="37" t="s">
        <v>181</v>
      </c>
      <c r="L74" s="36"/>
    </row>
    <row r="75" spans="2:12" x14ac:dyDescent="0.3">
      <c r="B75" s="61"/>
      <c r="L75" s="36"/>
    </row>
    <row r="76" spans="2:12" x14ac:dyDescent="0.3">
      <c r="B76" s="61"/>
      <c r="D76" s="37" t="s">
        <v>175</v>
      </c>
      <c r="L76" s="36"/>
    </row>
    <row r="77" spans="2:12" x14ac:dyDescent="0.3">
      <c r="B77" s="61"/>
      <c r="L77" s="36"/>
    </row>
    <row r="78" spans="2:12" x14ac:dyDescent="0.3">
      <c r="B78" s="61"/>
      <c r="D78" s="37" t="s">
        <v>176</v>
      </c>
      <c r="L78" s="36"/>
    </row>
    <row r="79" spans="2:12" x14ac:dyDescent="0.3">
      <c r="B79" s="61"/>
      <c r="L79" s="36"/>
    </row>
    <row r="80" spans="2:12" x14ac:dyDescent="0.3">
      <c r="B80" s="61"/>
      <c r="L80" s="36"/>
    </row>
    <row r="81" spans="2:12" x14ac:dyDescent="0.3">
      <c r="B81" s="61"/>
      <c r="L81" s="36"/>
    </row>
    <row r="82" spans="2:12" x14ac:dyDescent="0.3">
      <c r="B82" s="61"/>
      <c r="L82" s="36"/>
    </row>
    <row r="83" spans="2:12" x14ac:dyDescent="0.3">
      <c r="B83" s="61"/>
      <c r="L83" s="36"/>
    </row>
    <row r="84" spans="2:12" x14ac:dyDescent="0.3">
      <c r="B84" s="61"/>
      <c r="L84" s="36"/>
    </row>
    <row r="85" spans="2:12" x14ac:dyDescent="0.3">
      <c r="B85" s="61"/>
      <c r="L85" s="36"/>
    </row>
    <row r="86" spans="2:12" x14ac:dyDescent="0.3">
      <c r="B86" s="61"/>
      <c r="L86" s="36"/>
    </row>
    <row r="87" spans="2:12" x14ac:dyDescent="0.3">
      <c r="B87" s="61"/>
      <c r="L87" s="36"/>
    </row>
    <row r="88" spans="2:12" x14ac:dyDescent="0.3">
      <c r="B88" s="61"/>
      <c r="L88" s="36"/>
    </row>
  </sheetData>
  <sortState ref="A3:L51">
    <sortCondition descending="1" ref="B3:B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HighPoint Log</vt:lpstr>
      <vt:lpstr>Walter Scale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2019-08-02T22:41:31Z</dcterms:created>
  <dcterms:modified xsi:type="dcterms:W3CDTF">2019-11-12T01:38:12Z</dcterms:modified>
</cp:coreProperties>
</file>