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sKhyAlPWS/6hFGQyGS8OQdTw0Ni/xHzYIA3kt1I2rRI="/>
    </ext>
  </extLst>
</workbook>
</file>

<file path=xl/sharedStrings.xml><?xml version="1.0" encoding="utf-8"?>
<sst xmlns="http://schemas.openxmlformats.org/spreadsheetml/2006/main" count="447" uniqueCount="264">
  <si>
    <t>Batch Type</t>
  </si>
  <si>
    <t>Assay</t>
  </si>
  <si>
    <t>Batch Record Version</t>
  </si>
  <si>
    <t>2.0.2</t>
  </si>
  <si>
    <t>Date</t>
  </si>
  <si>
    <t>Run by</t>
  </si>
  <si>
    <t>JL</t>
  </si>
  <si>
    <t>Machine</t>
  </si>
  <si>
    <t>Zoo QX600</t>
  </si>
  <si>
    <t>Batch ID</t>
  </si>
  <si>
    <t>AB44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</si>
  <si>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</si>
  <si>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</si>
  <si>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</si>
  <si>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</si>
  <si>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</si>
  <si>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</si>
  <si>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</si>
  <si>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</si>
  <si>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</si>
  <si>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</si>
  <si>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</si>
  <si>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</si>
  <si>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</si>
  <si>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</si>
  <si>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</si>
  <si>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</si>
  <si>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G01&amp;G02 &lt;1000 DROPLETS</t>
  </si>
  <si>
    <t>Target Fluorophore</t>
  </si>
  <si>
    <t>FAM</t>
  </si>
  <si>
    <t>Target</t>
  </si>
  <si>
    <t>Influenza Virus A (FluA)</t>
  </si>
  <si>
    <t>Target Genetic Locus</t>
  </si>
  <si>
    <t>M:FLUA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</si>
  <si>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</si>
  <si>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</si>
  <si>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</si>
  <si>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</si>
  <si>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</si>
  <si>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</si>
  <si>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</si>
  <si>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</si>
  <si>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</si>
  <si>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E04,G04,H04</t>
  </si>
  <si>
    <t>Control 1 Predicted Copies Per uL Reaction</t>
  </si>
  <si>
    <t>Control 2 Type</t>
  </si>
  <si>
    <t>PCR Positive</t>
  </si>
  <si>
    <t>Control 2 Template</t>
  </si>
  <si>
    <t>GBlock</t>
  </si>
  <si>
    <t>Control 2 Macromolecule</t>
  </si>
  <si>
    <t>Control 2 Well</t>
  </si>
  <si>
    <t>F04</t>
  </si>
  <si>
    <t>Control 2 Predicted Copies Per uL Reaction</t>
  </si>
  <si>
    <t>HEX</t>
  </si>
  <si>
    <t>Respiratory Syncitial Virus, Bovine (BRSV)</t>
  </si>
  <si>
    <t>Other</t>
  </si>
  <si>
    <t>Cy5</t>
  </si>
  <si>
    <t>Respiratory Syncitial Virus, Human (RSV)</t>
  </si>
  <si>
    <t>G</t>
  </si>
  <si>
    <t>Cy5.5</t>
  </si>
  <si>
    <t>Influenza Virus B (FluB)</t>
  </si>
  <si>
    <t>NEP/NS1:FLUB</t>
  </si>
  <si>
    <t>ROX</t>
  </si>
  <si>
    <t>SARS-CoV-2</t>
  </si>
  <si>
    <t>SC2:SARS</t>
  </si>
  <si>
    <t>A</t>
  </si>
  <si>
    <t>A01-0937</t>
  </si>
  <si>
    <t>C01-0687</t>
  </si>
  <si>
    <t>K01-0388</t>
  </si>
  <si>
    <t>R01-0495</t>
  </si>
  <si>
    <t>B</t>
  </si>
  <si>
    <t>A01-0938</t>
  </si>
  <si>
    <t>C01-0688</t>
  </si>
  <si>
    <t>L01-0567</t>
  </si>
  <si>
    <t>R02-0461</t>
  </si>
  <si>
    <t>C</t>
  </si>
  <si>
    <t>A01-0939</t>
  </si>
  <si>
    <t>C01-0689</t>
  </si>
  <si>
    <t>M03-0390</t>
  </si>
  <si>
    <t>T01-0268</t>
  </si>
  <si>
    <t>D</t>
  </si>
  <si>
    <t>A01-0940</t>
  </si>
  <si>
    <t>C01-0690</t>
  </si>
  <si>
    <t>N02-0374</t>
  </si>
  <si>
    <t>U01-0099</t>
  </si>
  <si>
    <t>E</t>
  </si>
  <si>
    <t>A01-0941</t>
  </si>
  <si>
    <t>D01-0425</t>
  </si>
  <si>
    <t>N03-0467</t>
  </si>
  <si>
    <t>ntc</t>
  </si>
  <si>
    <t>F</t>
  </si>
  <si>
    <t>A01-0942</t>
  </si>
  <si>
    <t>G01-0499</t>
  </si>
  <si>
    <t>O01-0497</t>
  </si>
  <si>
    <t>A04-0554</t>
  </si>
  <si>
    <t>H01-0933</t>
  </si>
  <si>
    <t>P01-0118</t>
  </si>
  <si>
    <t>pc</t>
  </si>
  <si>
    <t>H</t>
  </si>
  <si>
    <t>C01-0686</t>
  </si>
  <si>
    <t>J01-0411</t>
  </si>
  <si>
    <t>Q01-0511</t>
  </si>
  <si>
    <t>NAB-136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</si>
  <si>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</si>
  <si>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</si>
  <si>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</si>
  <si>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</si>
  <si>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</si>
  <si>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</si>
  <si>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</si>
  <si>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</si>
  <si>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</si>
  <si>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</si>
  <si>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</si>
  <si>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</si>
  <si>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</si>
  <si>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</si>
  <si>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</si>
  <si>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</si>
  <si>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</si>
  <si>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</si>
  <si>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</si>
  <si>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</si>
  <si>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</si>
  <si>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</si>
  <si>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</si>
  <si>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</si>
  <si>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</si>
  <si>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</si>
  <si>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</si>
  <si>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</si>
  <si>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</si>
  <si>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</si>
  <si>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</si>
  <si>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</si>
  <si>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</si>
  <si>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</si>
  <si>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</si>
  <si>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</si>
  <si>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</si>
  <si>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</si>
  <si>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</si>
  <si>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</si>
  <si>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</si>
  <si>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</si>
  <si>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</si>
  <si>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</si>
  <si>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</si>
  <si>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</si>
  <si>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</si>
  <si>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</si>
  <si>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</si>
  <si>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</si>
  <si>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</si>
  <si>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</si>
  <si>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</si>
  <si>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</si>
  <si>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</si>
  <si>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</si>
  <si>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</si>
  <si>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</si>
  <si>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</si>
  <si>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</si>
  <si>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</si>
  <si>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</si>
  <si>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</si>
  <si>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</si>
  <si>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</si>
  <si>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</si>
  <si>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</si>
  <si>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</si>
  <si>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</si>
  <si>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</si>
  <si>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</si>
  <si>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</si>
  <si>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</si>
  <si>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</si>
  <si>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</si>
  <si>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</si>
  <si>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</si>
  <si>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</si>
  <si>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</si>
  <si>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</si>
  <si>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</si>
  <si>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</si>
  <si>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</si>
  <si>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</si>
  <si>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</si>
  <si>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</si>
  <si>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</si>
  <si>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DNA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</si>
  <si>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</si>
  <si>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</si>
  <si>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</si>
  <si>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</si>
  <si>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</si>
  <si>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</si>
  <si>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</si>
  <si>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</si>
  <si>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</si>
  <si>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</si>
  <si>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</si>
  <si>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</si>
  <si>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</si>
  <si>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</si>
  <si>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</si>
  <si>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</si>
  <si>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</si>
  <si>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</si>
  <si>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</si>
  <si>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LV-SARS_N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</si>
  <si>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</si>
  <si>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</si>
  <si>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</si>
  <si>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</si>
  <si>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</si>
  <si>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</si>
  <si>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</si>
  <si>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BRSV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</si>
  <si>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</si>
  <si>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</si>
  <si>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</si>
  <si>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</si>
  <si>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</si>
  <si>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H1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</si>
  <si>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</si>
  <si>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</si>
  <si>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</si>
  <si>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</si>
  <si>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</si>
  <si>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N1:SARS</t>
  </si>
  <si>
    <t>RSV A/B (G) (dEXD77482599)</t>
  </si>
  <si>
    <t>Legionella</t>
  </si>
  <si>
    <t>N2:SARS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</si>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</sst>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5" fillId="3" fontId="3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readingOrder="0"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6" fontId="3" numFmtId="0" xfId="0" applyAlignment="1" applyBorder="1" applyFont="1">
      <alignment horizontal="left" readingOrder="0"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5" fillId="7" fontId="3" numFmtId="0" xfId="0" applyAlignment="1" applyBorder="1" applyFont="1">
      <alignment horizontal="left" readingOrder="0"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9" fillId="4" fontId="3" numFmtId="0" xfId="0" applyAlignment="1" applyBorder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0" fillId="3" fontId="9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left" vertical="center"/>
    </xf>
    <xf borderId="12" fillId="0" fontId="10" numFmtId="0" xfId="0" applyBorder="1" applyFont="1"/>
    <xf borderId="13" fillId="0" fontId="10" numFmtId="0" xfId="0" applyBorder="1" applyFont="1"/>
    <xf borderId="0" fillId="0" fontId="7" numFmtId="0" xfId="0" applyAlignment="1" applyFont="1">
      <alignment vertical="center"/>
    </xf>
    <xf borderId="11" fillId="5" fontId="11" numFmtId="0" xfId="0" applyAlignment="1" applyBorder="1" applyFont="1">
      <alignment horizontal="left" vertical="center"/>
    </xf>
    <xf borderId="14" fillId="8" fontId="11" numFmtId="0" xfId="0" applyAlignment="1" applyBorder="1" applyFill="1" applyFont="1">
      <alignment horizontal="left" vertical="center"/>
    </xf>
    <xf borderId="15" fillId="0" fontId="10" numFmtId="0" xfId="0" applyBorder="1" applyFont="1"/>
    <xf borderId="16" fillId="0" fontId="10" numFmtId="0" xfId="0" applyBorder="1" applyFont="1"/>
    <xf borderId="17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5" fillId="9" fontId="13" numFmtId="0" xfId="0" applyAlignment="1" applyBorder="1" applyFill="1" applyFont="1">
      <alignment horizontal="right" vertical="center"/>
    </xf>
    <xf borderId="5" fillId="9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4" numFmtId="0" xfId="0" applyAlignment="1" applyBorder="1" applyFont="1">
      <alignment horizontal="right" vertical="center"/>
    </xf>
    <xf borderId="5" fillId="5" fontId="1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1" fillId="5" fontId="1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5" numFmtId="0" xfId="0" applyAlignment="1" applyBorder="1" applyFont="1">
      <alignment horizontal="right" vertical="center"/>
    </xf>
    <xf borderId="6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 vertical="center"/>
    </xf>
    <xf borderId="5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shrinkToFit="0" vertical="center" wrapText="1"/>
    </xf>
    <xf borderId="19" fillId="0" fontId="10" numFmtId="0" xfId="0" applyBorder="1" applyFont="1"/>
    <xf borderId="0" fillId="0" fontId="6" numFmtId="0" xfId="0" applyAlignment="1" applyFont="1">
      <alignment horizontal="right" vertical="center"/>
    </xf>
    <xf borderId="14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/>
    </xf>
    <xf borderId="5" fillId="5" fontId="6" numFmtId="0" xfId="0" applyBorder="1" applyFont="1"/>
    <xf borderId="20" fillId="8" fontId="13" numFmtId="0" xfId="0" applyAlignment="1" applyBorder="1" applyFont="1">
      <alignment horizontal="right" vertical="center"/>
    </xf>
    <xf borderId="21" fillId="8" fontId="13" numFmtId="0" xfId="0" applyAlignment="1" applyBorder="1" applyFont="1">
      <alignment horizontal="center" vertical="center"/>
    </xf>
    <xf borderId="5" fillId="10" fontId="15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7" numFmtId="0" xfId="0" applyAlignment="1" applyFont="1">
      <alignment horizontal="left" vertical="center"/>
    </xf>
    <xf borderId="22" fillId="11" fontId="15" numFmtId="0" xfId="0" applyAlignment="1" applyBorder="1" applyFill="1" applyFont="1">
      <alignment horizontal="right" vertical="center"/>
    </xf>
    <xf borderId="23" fillId="0" fontId="10" numFmtId="0" xfId="0" applyBorder="1" applyFont="1"/>
    <xf borderId="0" fillId="0" fontId="16" numFmtId="0" xfId="0" applyAlignment="1" applyFont="1">
      <alignment vertical="center"/>
    </xf>
    <xf borderId="0" fillId="0" fontId="6" numFmtId="0" xfId="0" applyAlignment="1" applyFont="1">
      <alignment vertical="center"/>
    </xf>
    <xf borderId="24" fillId="8" fontId="15" numFmtId="0" xfId="0" applyAlignment="1" applyBorder="1" applyFont="1">
      <alignment horizontal="right"/>
    </xf>
    <xf borderId="25" fillId="8" fontId="15" numFmtId="0" xfId="0" applyAlignment="1" applyBorder="1" applyFont="1">
      <alignment horizontal="center"/>
    </xf>
    <xf borderId="0" fillId="0" fontId="16" numFmtId="0" xfId="0" applyFont="1"/>
    <xf borderId="0" fillId="0" fontId="17" numFmtId="0" xfId="0" applyFont="1"/>
    <xf borderId="26" fillId="8" fontId="15" numFmtId="0" xfId="0" applyAlignment="1" applyBorder="1" applyFont="1">
      <alignment horizontal="right"/>
    </xf>
    <xf borderId="27" fillId="8" fontId="15" numFmtId="0" xfId="0" applyAlignment="1" applyBorder="1" applyFont="1">
      <alignment horizontal="center"/>
    </xf>
    <xf borderId="0" fillId="0" fontId="15" numFmtId="0" xfId="0" applyFont="1"/>
    <xf borderId="0" fillId="0" fontId="9" numFmtId="0" xfId="0" applyAlignment="1" applyFont="1">
      <alignment horizontal="center"/>
    </xf>
    <xf borderId="5" fillId="4" fontId="18" numFmtId="0" xfId="0" applyBorder="1" applyFont="1"/>
    <xf borderId="0" fillId="0" fontId="6" numFmtId="0" xfId="0" applyFont="1"/>
    <xf quotePrefix="1" borderId="0" fillId="0" fontId="6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5"/>
    <col customWidth="1" min="2" max="2" width="113.8"/>
    <col customWidth="1" min="3" max="3" width="93.8"/>
    <col customWidth="1" min="4" max="23" width="26.0"/>
    <col customWidth="1" min="24" max="26" width="11.5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45495.0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1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1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2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13">
        <v>6.4580484E7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13">
        <v>21303.0</v>
      </c>
      <c r="C15" s="1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5" t="s">
        <v>26</v>
      </c>
      <c r="B16" s="16" t="s">
        <v>27</v>
      </c>
      <c r="C16" s="1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7" t="s">
        <v>28</v>
      </c>
      <c r="B17" s="17" t="s">
        <v>29</v>
      </c>
      <c r="D17" s="1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9" t="s">
        <v>30</v>
      </c>
      <c r="B18" s="19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9" t="s">
        <v>32</v>
      </c>
      <c r="B19" s="20" t="s">
        <v>33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4.75" customHeight="1">
      <c r="A20" s="19" t="s">
        <v>34</v>
      </c>
      <c r="B20" s="19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9" t="s">
        <v>36</v>
      </c>
      <c r="B21" s="19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21" t="s">
        <v>37</v>
      </c>
      <c r="B22" s="22" t="s">
        <v>38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4.75" customHeight="1">
      <c r="A23" s="21" t="s">
        <v>39</v>
      </c>
      <c r="B23" s="21" t="s">
        <v>40</v>
      </c>
      <c r="D23" s="1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21" t="s">
        <v>41</v>
      </c>
      <c r="B24" s="22" t="s">
        <v>40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4.75" customHeight="1">
      <c r="A25" s="21" t="s">
        <v>42</v>
      </c>
      <c r="B25" s="23" t="s">
        <v>43</v>
      </c>
      <c r="D25" s="1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21" t="s">
        <v>44</v>
      </c>
      <c r="B26" s="21">
        <v>0.0</v>
      </c>
      <c r="D26" s="1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4" t="s">
        <v>45</v>
      </c>
      <c r="B27" s="25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4" t="s">
        <v>47</v>
      </c>
      <c r="B28" s="26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4" t="s">
        <v>49</v>
      </c>
      <c r="B29" s="25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4" t="s">
        <v>50</v>
      </c>
      <c r="B30" s="26" t="s">
        <v>51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7" t="s">
        <v>52</v>
      </c>
      <c r="B31" s="26">
        <v>500.0</v>
      </c>
      <c r="C31" s="2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7" t="s">
        <v>28</v>
      </c>
      <c r="B32" s="29" t="s">
        <v>53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9" t="s">
        <v>30</v>
      </c>
      <c r="B33" s="19" t="s">
        <v>54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9" t="s">
        <v>32</v>
      </c>
      <c r="B34" s="20" t="s">
        <v>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9" t="s">
        <v>34</v>
      </c>
      <c r="B35" s="19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9" t="s">
        <v>36</v>
      </c>
      <c r="B36" s="19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21" t="s">
        <v>37</v>
      </c>
      <c r="B37" s="22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21" t="s">
        <v>39</v>
      </c>
      <c r="B38" s="21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21" t="s">
        <v>41</v>
      </c>
      <c r="B39" s="22" t="s">
        <v>40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21" t="s">
        <v>42</v>
      </c>
      <c r="B40" s="2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21" t="s">
        <v>44</v>
      </c>
      <c r="B41" s="21">
        <v>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24" t="s">
        <v>45</v>
      </c>
      <c r="B42" s="25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24" t="s">
        <v>47</v>
      </c>
      <c r="B43" s="26" t="s">
        <v>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24" t="s">
        <v>49</v>
      </c>
      <c r="B44" s="25" t="s">
        <v>35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24" t="s">
        <v>50</v>
      </c>
      <c r="B45" s="26" t="s">
        <v>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27" t="s">
        <v>52</v>
      </c>
      <c r="B46" s="26">
        <v>500.0</v>
      </c>
      <c r="C46" s="2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7" t="s">
        <v>28</v>
      </c>
      <c r="B47" s="29" t="s">
        <v>56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9" t="s">
        <v>30</v>
      </c>
      <c r="B48" s="19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9" t="s">
        <v>32</v>
      </c>
      <c r="B49" s="20" t="s">
        <v>58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9" t="s">
        <v>34</v>
      </c>
      <c r="B50" s="19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9" t="s">
        <v>36</v>
      </c>
      <c r="B51" s="19">
        <v>0.0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21" t="s">
        <v>37</v>
      </c>
      <c r="B52" s="22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21" t="s">
        <v>39</v>
      </c>
      <c r="B53" s="21" t="s">
        <v>40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21" t="s">
        <v>41</v>
      </c>
      <c r="B54" s="22" t="s"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21" t="s">
        <v>42</v>
      </c>
      <c r="B55" s="23" t="s"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21" t="s">
        <v>44</v>
      </c>
      <c r="B56" s="21">
        <v>0.0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24" t="s">
        <v>45</v>
      </c>
      <c r="B57" s="25" t="s">
        <v>46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24" t="s">
        <v>47</v>
      </c>
      <c r="B58" s="26" t="s">
        <v>48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24" t="s">
        <v>49</v>
      </c>
      <c r="B59" s="25" t="s">
        <v>35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24" t="s">
        <v>50</v>
      </c>
      <c r="B60" s="26" t="s">
        <v>51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27" t="s">
        <v>52</v>
      </c>
      <c r="B61" s="26">
        <v>500.0</v>
      </c>
      <c r="C61" s="2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17" t="s">
        <v>28</v>
      </c>
      <c r="B62" s="29" t="s">
        <v>59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19" t="s">
        <v>30</v>
      </c>
      <c r="B63" s="19" t="s">
        <v>60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19" t="s">
        <v>32</v>
      </c>
      <c r="B64" s="20" t="s">
        <v>61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19" t="s">
        <v>34</v>
      </c>
      <c r="B65" s="19" t="s">
        <v>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19" t="s">
        <v>36</v>
      </c>
      <c r="B66" s="19">
        <v>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21" t="s">
        <v>37</v>
      </c>
      <c r="B67" s="22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21" t="s">
        <v>39</v>
      </c>
      <c r="B68" s="21" t="s">
        <v>40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21" t="s">
        <v>41</v>
      </c>
      <c r="B69" s="22" t="s">
        <v>40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21" t="s">
        <v>42</v>
      </c>
      <c r="B70" s="23" t="s">
        <v>43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21" t="s">
        <v>44</v>
      </c>
      <c r="B71" s="21">
        <v>0.0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24" t="s">
        <v>45</v>
      </c>
      <c r="B72" s="25" t="s">
        <v>46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24" t="s">
        <v>47</v>
      </c>
      <c r="B73" s="26" t="s">
        <v>48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24" t="s">
        <v>49</v>
      </c>
      <c r="B74" s="25" t="s">
        <v>35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24" t="s">
        <v>50</v>
      </c>
      <c r="B75" s="26" t="s">
        <v>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27" t="s">
        <v>52</v>
      </c>
      <c r="B76" s="26">
        <v>500.0</v>
      </c>
      <c r="C76" s="2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17" t="s">
        <v>28</v>
      </c>
      <c r="B77" s="29" t="s">
        <v>62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19" t="s">
        <v>30</v>
      </c>
      <c r="B78" s="19" t="s">
        <v>63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19" t="s">
        <v>32</v>
      </c>
      <c r="B79" s="20" t="s">
        <v>64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19" t="s">
        <v>34</v>
      </c>
      <c r="B80" s="19" t="s">
        <v>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19" t="s">
        <v>36</v>
      </c>
      <c r="B81" s="19">
        <v>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21" t="s">
        <v>37</v>
      </c>
      <c r="B82" s="22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21" t="s">
        <v>39</v>
      </c>
      <c r="B83" s="21" t="s">
        <v>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21" t="s">
        <v>41</v>
      </c>
      <c r="B84" s="22" t="s">
        <v>40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21" t="s">
        <v>42</v>
      </c>
      <c r="B85" s="23" t="s">
        <v>43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21" t="s">
        <v>44</v>
      </c>
      <c r="B86" s="21">
        <v>0.0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24" t="s">
        <v>45</v>
      </c>
      <c r="B87" s="25" t="s">
        <v>46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24" t="s">
        <v>47</v>
      </c>
      <c r="B88" s="26" t="s">
        <v>48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24" t="s">
        <v>49</v>
      </c>
      <c r="B89" s="25" t="s">
        <v>35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24" t="s">
        <v>50</v>
      </c>
      <c r="B90" s="26" t="s">
        <v>51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27" t="s">
        <v>52</v>
      </c>
      <c r="B91" s="26">
        <v>500.0</v>
      </c>
      <c r="C91" s="2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 B53 B58 B68 B73 B83 B88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19 B34 B49 B64 B79">
      <formula1>Lists!$D$2:$D$29</formula1>
    </dataValidation>
    <dataValidation type="list" allowBlank="1" showErrorMessage="1" sqref="B5">
      <formula1>Lists!$A$2:$A$4</formula1>
    </dataValidation>
    <dataValidation type="list" allowBlank="1" showErrorMessage="1" sqref="B33">
      <formula1>Lists!$B$3:$B$28</formula1>
    </dataValidation>
    <dataValidation type="list" allowBlank="1" showErrorMessage="1" sqref="B48">
      <formula1>Lists!$B$2:$B$17</formula1>
    </dataValidation>
    <dataValidation type="list" allowBlank="1" showErrorMessage="1" sqref="B12">
      <formula1>Lists!$J$2:$J$4</formula1>
    </dataValidation>
    <dataValidation type="list" allowBlank="1" showErrorMessage="1" sqref="B20 B24 B29 B35 B39 B44 B50 B54 B59 B65 B69 B74 B80 B84 B89">
      <formula1>Lists!$E$2:$E$6</formula1>
    </dataValidation>
    <dataValidation type="list" allowBlank="1" showErrorMessage="1" sqref="B22 B27 B37 B42 B52 B57 B67 B72 B82 B87">
      <formula1>Lists!$G$2:$G$5</formula1>
    </dataValidation>
    <dataValidation type="list" allowBlank="1" showErrorMessage="1" sqref="B14">
      <formula1>Lists!$L$2:$L$21</formula1>
    </dataValidation>
    <dataValidation type="list" allowBlank="1" showErrorMessage="1" sqref="B13">
      <formula1>Lists!$K$2:$K$5</formula1>
    </dataValidation>
    <dataValidation type="list" allowBlank="1" showErrorMessage="1" sqref="B18 B63 B78">
      <formula1>Lists!$B$2:$B$28</formula1>
    </dataValidation>
    <dataValidation type="list" allowBlank="1" showErrorMessage="1" sqref="B17 B32 B47 B62 B77">
      <formula1>Lists!$H$2:$H$7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30"/>
      <c r="B1" s="30">
        <v>1.0</v>
      </c>
      <c r="C1" s="30">
        <v>2.0</v>
      </c>
      <c r="D1" s="30">
        <v>3.0</v>
      </c>
      <c r="E1" s="30">
        <v>4.0</v>
      </c>
      <c r="F1" s="30">
        <v>5.0</v>
      </c>
      <c r="G1" s="30">
        <v>6.0</v>
      </c>
      <c r="H1" s="30">
        <v>7.0</v>
      </c>
      <c r="I1" s="30">
        <v>8.0</v>
      </c>
      <c r="J1" s="30">
        <v>9.0</v>
      </c>
      <c r="K1" s="30">
        <v>10.0</v>
      </c>
      <c r="L1" s="30">
        <v>11.0</v>
      </c>
      <c r="M1" s="30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0" t="s">
        <v>65</v>
      </c>
      <c r="B2" s="32" t="s">
        <v>66</v>
      </c>
      <c r="C2" s="33" t="s">
        <v>67</v>
      </c>
      <c r="D2" s="32" t="s">
        <v>68</v>
      </c>
      <c r="E2" s="33" t="s">
        <v>69</v>
      </c>
      <c r="F2" s="32"/>
      <c r="G2" s="33"/>
      <c r="H2" s="32"/>
      <c r="I2" s="33"/>
      <c r="J2" s="32"/>
      <c r="K2" s="33"/>
      <c r="L2" s="32"/>
      <c r="M2" s="33"/>
    </row>
    <row r="3" ht="99.75" customHeight="1">
      <c r="A3" s="30" t="s">
        <v>70</v>
      </c>
      <c r="B3" s="33" t="s">
        <v>71</v>
      </c>
      <c r="C3" s="32" t="s">
        <v>72</v>
      </c>
      <c r="D3" s="33" t="s">
        <v>73</v>
      </c>
      <c r="E3" s="32" t="s">
        <v>74</v>
      </c>
      <c r="F3" s="33"/>
      <c r="G3" s="32"/>
      <c r="H3" s="33"/>
      <c r="I3" s="32"/>
      <c r="J3" s="33"/>
      <c r="K3" s="32"/>
      <c r="L3" s="33"/>
      <c r="M3" s="32"/>
    </row>
    <row r="4" ht="99.75" customHeight="1">
      <c r="A4" s="30" t="s">
        <v>75</v>
      </c>
      <c r="B4" s="32" t="s">
        <v>76</v>
      </c>
      <c r="C4" s="33" t="s">
        <v>77</v>
      </c>
      <c r="D4" s="32" t="s">
        <v>78</v>
      </c>
      <c r="E4" s="33" t="s">
        <v>79</v>
      </c>
      <c r="F4" s="32"/>
      <c r="G4" s="33"/>
      <c r="H4" s="32"/>
      <c r="I4" s="33"/>
      <c r="J4" s="32"/>
      <c r="K4" s="33"/>
      <c r="L4" s="32"/>
      <c r="M4" s="33"/>
    </row>
    <row r="5" ht="99.75" customHeight="1">
      <c r="A5" s="30" t="s">
        <v>80</v>
      </c>
      <c r="B5" s="33" t="s">
        <v>81</v>
      </c>
      <c r="C5" s="32" t="s">
        <v>82</v>
      </c>
      <c r="D5" s="33" t="s">
        <v>83</v>
      </c>
      <c r="E5" s="32" t="s">
        <v>84</v>
      </c>
      <c r="F5" s="33"/>
      <c r="G5" s="32"/>
      <c r="H5" s="33"/>
      <c r="I5" s="32"/>
      <c r="J5" s="33"/>
      <c r="K5" s="32"/>
      <c r="L5" s="33"/>
      <c r="M5" s="32"/>
    </row>
    <row r="6" ht="99.75" customHeight="1">
      <c r="A6" s="30" t="s">
        <v>85</v>
      </c>
      <c r="B6" s="32" t="s">
        <v>86</v>
      </c>
      <c r="C6" s="33" t="s">
        <v>87</v>
      </c>
      <c r="D6" s="32" t="s">
        <v>88</v>
      </c>
      <c r="E6" s="33" t="s">
        <v>89</v>
      </c>
      <c r="F6" s="32"/>
      <c r="G6" s="33"/>
      <c r="H6" s="32"/>
      <c r="I6" s="33"/>
      <c r="J6" s="32"/>
      <c r="K6" s="33"/>
      <c r="L6" s="32"/>
      <c r="M6" s="33"/>
    </row>
    <row r="7" ht="99.75" customHeight="1">
      <c r="A7" s="30" t="s">
        <v>90</v>
      </c>
      <c r="B7" s="33" t="s">
        <v>91</v>
      </c>
      <c r="C7" s="32" t="s">
        <v>92</v>
      </c>
      <c r="D7" s="33" t="s">
        <v>93</v>
      </c>
      <c r="E7" s="32" t="s">
        <v>89</v>
      </c>
      <c r="F7" s="33"/>
      <c r="G7" s="32"/>
      <c r="H7" s="33"/>
      <c r="I7" s="32"/>
      <c r="J7" s="33"/>
      <c r="K7" s="32"/>
      <c r="L7" s="33"/>
      <c r="M7" s="32"/>
    </row>
    <row r="8" ht="99.75" customHeight="1">
      <c r="A8" s="30" t="s">
        <v>58</v>
      </c>
      <c r="B8" s="32" t="s">
        <v>94</v>
      </c>
      <c r="C8" s="33" t="s">
        <v>95</v>
      </c>
      <c r="D8" s="32" t="s">
        <v>96</v>
      </c>
      <c r="E8" s="34" t="s">
        <v>97</v>
      </c>
      <c r="F8" s="32"/>
      <c r="G8" s="33"/>
      <c r="H8" s="32"/>
      <c r="I8" s="33"/>
      <c r="J8" s="32"/>
      <c r="K8" s="33"/>
      <c r="L8" s="32"/>
      <c r="M8" s="33"/>
    </row>
    <row r="9" ht="99.75" customHeight="1">
      <c r="A9" s="30" t="s">
        <v>98</v>
      </c>
      <c r="B9" s="33" t="s">
        <v>99</v>
      </c>
      <c r="C9" s="32" t="s">
        <v>100</v>
      </c>
      <c r="D9" s="33" t="s">
        <v>101</v>
      </c>
      <c r="E9" s="35" t="s">
        <v>89</v>
      </c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  <row r="1001" ht="15.75" customHeight="1">
      <c r="A1001" s="3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30"/>
      <c r="B1" s="30">
        <v>1.0</v>
      </c>
      <c r="C1" s="30">
        <v>2.0</v>
      </c>
      <c r="D1" s="30">
        <v>3.0</v>
      </c>
      <c r="E1" s="30">
        <v>4.0</v>
      </c>
      <c r="F1" s="30">
        <v>5.0</v>
      </c>
      <c r="G1" s="30">
        <v>6.0</v>
      </c>
      <c r="H1" s="30">
        <v>7.0</v>
      </c>
      <c r="I1" s="30">
        <v>8.0</v>
      </c>
      <c r="J1" s="30">
        <v>9.0</v>
      </c>
      <c r="K1" s="30">
        <v>10.0</v>
      </c>
      <c r="L1" s="30">
        <v>11.0</v>
      </c>
      <c r="M1" s="30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0" t="s">
        <v>65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0" t="s">
        <v>70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0" t="s">
        <v>75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0" t="s">
        <v>80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0" t="s">
        <v>85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0" t="s">
        <v>90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0" t="s">
        <v>58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0" t="s">
        <v>98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65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70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75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80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85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90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58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98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65</v>
      </c>
      <c r="B2" s="32"/>
      <c r="C2" s="33"/>
      <c r="D2" s="32"/>
      <c r="E2" s="33"/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70</v>
      </c>
      <c r="B3" s="33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75</v>
      </c>
      <c r="B4" s="32"/>
      <c r="C4" s="33"/>
      <c r="D4" s="32"/>
      <c r="E4" s="33"/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80</v>
      </c>
      <c r="B5" s="33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85</v>
      </c>
      <c r="B6" s="32"/>
      <c r="C6" s="33"/>
      <c r="D6" s="32"/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90</v>
      </c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58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98</v>
      </c>
      <c r="B9" s="33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31"/>
      <c r="B1" s="31">
        <v>1.0</v>
      </c>
      <c r="C1" s="31">
        <v>2.0</v>
      </c>
      <c r="D1" s="31">
        <v>3.0</v>
      </c>
      <c r="E1" s="31">
        <v>4.0</v>
      </c>
      <c r="F1" s="31">
        <v>5.0</v>
      </c>
      <c r="G1" s="31">
        <v>6.0</v>
      </c>
      <c r="H1" s="31">
        <v>7.0</v>
      </c>
      <c r="I1" s="31">
        <v>8.0</v>
      </c>
      <c r="J1" s="31">
        <v>9.0</v>
      </c>
      <c r="K1" s="31">
        <v>10.0</v>
      </c>
      <c r="L1" s="31">
        <v>11.0</v>
      </c>
      <c r="M1" s="31">
        <v>12.0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99.75" customHeight="1">
      <c r="A2" s="31" t="s">
        <v>65</v>
      </c>
      <c r="B2" s="32" t="s">
        <v>102</v>
      </c>
      <c r="C2" s="33" t="s">
        <v>103</v>
      </c>
      <c r="D2" s="32" t="s">
        <v>104</v>
      </c>
      <c r="E2" s="33" t="s">
        <v>105</v>
      </c>
      <c r="F2" s="32"/>
      <c r="G2" s="33"/>
      <c r="H2" s="32"/>
      <c r="I2" s="33"/>
      <c r="J2" s="32"/>
      <c r="K2" s="33"/>
      <c r="L2" s="32"/>
      <c r="M2" s="33"/>
    </row>
    <row r="3" ht="99.75" customHeight="1">
      <c r="A3" s="31" t="s">
        <v>70</v>
      </c>
      <c r="B3" s="33" t="s">
        <v>106</v>
      </c>
      <c r="C3" s="32" t="s">
        <v>107</v>
      </c>
      <c r="D3" s="33" t="s">
        <v>108</v>
      </c>
      <c r="E3" s="32" t="s">
        <v>109</v>
      </c>
      <c r="F3" s="33"/>
      <c r="G3" s="32"/>
      <c r="H3" s="33"/>
      <c r="I3" s="32"/>
      <c r="J3" s="33"/>
      <c r="K3" s="32"/>
      <c r="L3" s="33"/>
      <c r="M3" s="32"/>
    </row>
    <row r="4" ht="99.75" customHeight="1">
      <c r="A4" s="31" t="s">
        <v>75</v>
      </c>
      <c r="B4" s="32" t="s">
        <v>110</v>
      </c>
      <c r="C4" s="33" t="s">
        <v>111</v>
      </c>
      <c r="D4" s="32" t="s">
        <v>112</v>
      </c>
      <c r="E4" s="33" t="s">
        <v>113</v>
      </c>
      <c r="F4" s="32"/>
      <c r="G4" s="33"/>
      <c r="H4" s="32"/>
      <c r="I4" s="33"/>
      <c r="J4" s="32"/>
      <c r="K4" s="33"/>
      <c r="L4" s="32"/>
      <c r="M4" s="33"/>
    </row>
    <row r="5" ht="99.75" customHeight="1">
      <c r="A5" s="31" t="s">
        <v>80</v>
      </c>
      <c r="B5" s="33" t="s">
        <v>114</v>
      </c>
      <c r="C5" s="32" t="s">
        <v>115</v>
      </c>
      <c r="D5" s="33" t="s">
        <v>116</v>
      </c>
      <c r="E5" s="32" t="s">
        <v>117</v>
      </c>
      <c r="F5" s="33"/>
      <c r="G5" s="32"/>
      <c r="H5" s="33"/>
      <c r="I5" s="32"/>
      <c r="J5" s="33"/>
      <c r="K5" s="32"/>
      <c r="L5" s="33"/>
      <c r="M5" s="32"/>
    </row>
    <row r="6" ht="99.75" customHeight="1">
      <c r="A6" s="31" t="s">
        <v>85</v>
      </c>
      <c r="B6" s="32" t="s">
        <v>118</v>
      </c>
      <c r="C6" s="33" t="s">
        <v>119</v>
      </c>
      <c r="D6" s="32" t="s">
        <v>120</v>
      </c>
      <c r="E6" s="33"/>
      <c r="F6" s="32"/>
      <c r="G6" s="33"/>
      <c r="H6" s="32"/>
      <c r="I6" s="33"/>
      <c r="J6" s="32"/>
      <c r="K6" s="33"/>
      <c r="L6" s="32"/>
      <c r="M6" s="33"/>
    </row>
    <row r="7" ht="99.75" customHeight="1">
      <c r="A7" s="31" t="s">
        <v>90</v>
      </c>
      <c r="B7" s="33" t="s">
        <v>121</v>
      </c>
      <c r="C7" s="32" t="s">
        <v>122</v>
      </c>
      <c r="D7" s="33" t="s">
        <v>123</v>
      </c>
      <c r="E7" s="32"/>
      <c r="F7" s="33"/>
      <c r="G7" s="32"/>
      <c r="H7" s="33"/>
      <c r="I7" s="32"/>
      <c r="J7" s="33"/>
      <c r="K7" s="32"/>
      <c r="L7" s="33"/>
      <c r="M7" s="32"/>
    </row>
    <row r="8" ht="99.75" customHeight="1">
      <c r="A8" s="31" t="s">
        <v>58</v>
      </c>
      <c r="B8" s="32" t="s">
        <v>124</v>
      </c>
      <c r="C8" s="33" t="s">
        <v>125</v>
      </c>
      <c r="D8" s="32" t="s">
        <v>126</v>
      </c>
      <c r="E8" s="33"/>
      <c r="F8" s="32"/>
      <c r="G8" s="33"/>
      <c r="H8" s="32"/>
      <c r="I8" s="33"/>
      <c r="J8" s="32"/>
      <c r="K8" s="33"/>
      <c r="L8" s="32"/>
      <c r="M8" s="33"/>
    </row>
    <row r="9" ht="99.75" customHeight="1">
      <c r="A9" s="31" t="s">
        <v>98</v>
      </c>
      <c r="B9" s="33" t="s">
        <v>127</v>
      </c>
      <c r="C9" s="32" t="s">
        <v>128</v>
      </c>
      <c r="D9" s="33" t="s">
        <v>129</v>
      </c>
      <c r="E9" s="32"/>
      <c r="F9" s="33"/>
      <c r="G9" s="32"/>
      <c r="H9" s="33"/>
      <c r="I9" s="32"/>
      <c r="J9" s="33"/>
      <c r="K9" s="32"/>
      <c r="L9" s="33"/>
      <c r="M9" s="32"/>
    </row>
    <row r="10">
      <c r="A10" s="31"/>
    </row>
    <row r="11">
      <c r="A11" s="31"/>
    </row>
    <row r="12">
      <c r="A12" s="31"/>
    </row>
    <row r="13">
      <c r="A13" s="31"/>
    </row>
    <row r="14" ht="15.75" customHeight="1">
      <c r="A14" s="31"/>
    </row>
    <row r="15" ht="15.75" customHeight="1">
      <c r="A15" s="31"/>
    </row>
    <row r="16" ht="15.75" customHeight="1">
      <c r="A16" s="31"/>
    </row>
    <row r="17" ht="15.75" customHeight="1">
      <c r="A17" s="31"/>
    </row>
    <row r="18" ht="15.75" customHeight="1">
      <c r="A18" s="31"/>
    </row>
    <row r="19" ht="15.75" customHeight="1">
      <c r="A19" s="31"/>
    </row>
    <row r="20" ht="15.75" customHeight="1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5"/>
  </cols>
  <sheetData>
    <row r="1" ht="45.75" customHeight="1">
      <c r="A1" s="36" t="s">
        <v>130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9"/>
      <c r="S1" s="39"/>
    </row>
    <row r="2" ht="31.5" customHeight="1">
      <c r="A2" s="40" t="s">
        <v>131</v>
      </c>
      <c r="B2" s="37"/>
      <c r="C2" s="37"/>
      <c r="D2" s="37"/>
      <c r="E2" s="37"/>
      <c r="F2" s="37"/>
      <c r="G2" s="37"/>
      <c r="H2" s="37"/>
      <c r="I2" s="38"/>
      <c r="L2" s="39"/>
      <c r="M2" s="39"/>
      <c r="N2" s="39"/>
      <c r="O2" s="39"/>
      <c r="P2" s="39"/>
      <c r="Q2" s="39"/>
      <c r="R2" s="39"/>
      <c r="S2" s="39"/>
    </row>
    <row r="3" ht="27.0" customHeight="1">
      <c r="A3" s="41" t="s">
        <v>132</v>
      </c>
      <c r="B3" s="42"/>
      <c r="C3" s="42"/>
      <c r="D3" s="42"/>
      <c r="E3" s="42"/>
      <c r="F3" s="42"/>
      <c r="G3" s="42"/>
      <c r="H3" s="42"/>
      <c r="I3" s="43"/>
      <c r="L3" s="44"/>
      <c r="M3" s="44"/>
      <c r="N3" s="44"/>
      <c r="O3" s="44"/>
      <c r="P3" s="44"/>
      <c r="Q3" s="44"/>
      <c r="R3" s="45"/>
      <c r="S3" s="45"/>
    </row>
    <row r="4" ht="21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ht="31.5" customHeight="1">
      <c r="A5" s="46" t="s">
        <v>133</v>
      </c>
      <c r="B5" s="47">
        <v>1.0</v>
      </c>
      <c r="C5" s="12" t="s">
        <v>134</v>
      </c>
      <c r="E5" s="48"/>
      <c r="F5" s="48"/>
      <c r="G5" s="48"/>
      <c r="H5" s="48"/>
      <c r="I5" s="48"/>
      <c r="J5" s="48"/>
      <c r="K5" s="48"/>
      <c r="L5" s="48"/>
    </row>
    <row r="6" ht="22.5" customHeight="1">
      <c r="A6" s="49" t="s">
        <v>135</v>
      </c>
      <c r="B6" s="50">
        <v>16.5</v>
      </c>
      <c r="C6" s="51" t="s">
        <v>136</v>
      </c>
      <c r="F6" s="48"/>
      <c r="G6" s="48"/>
      <c r="H6" s="48"/>
      <c r="I6" s="48"/>
      <c r="J6" s="48"/>
      <c r="K6" s="48"/>
      <c r="L6" s="48"/>
    </row>
    <row r="7" ht="22.5" customHeight="1">
      <c r="A7" s="49" t="s">
        <v>137</v>
      </c>
      <c r="B7" s="50">
        <v>5.5</v>
      </c>
      <c r="F7" s="48"/>
      <c r="G7" s="48"/>
      <c r="H7" s="48"/>
      <c r="I7" s="48"/>
      <c r="J7" s="48"/>
      <c r="K7" s="48"/>
      <c r="L7" s="48"/>
    </row>
    <row r="8" ht="22.5" customHeight="1">
      <c r="A8" s="49" t="s">
        <v>138</v>
      </c>
      <c r="B8" s="50">
        <f>SUM(B6:B7)</f>
        <v>22</v>
      </c>
      <c r="F8" s="48"/>
      <c r="G8" s="48"/>
      <c r="H8" s="48"/>
      <c r="I8" s="48"/>
      <c r="J8" s="48"/>
      <c r="K8" s="48"/>
      <c r="L8" s="48"/>
    </row>
    <row r="9" ht="22.5" customHeight="1">
      <c r="A9" s="49" t="s">
        <v>139</v>
      </c>
      <c r="B9" s="50">
        <v>20.0</v>
      </c>
      <c r="F9" s="48"/>
      <c r="G9" s="48"/>
      <c r="H9" s="48"/>
      <c r="I9" s="48"/>
      <c r="J9" s="48"/>
      <c r="K9" s="48"/>
      <c r="L9" s="48"/>
    </row>
    <row r="10" ht="30.0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ht="27.75" customHeight="1">
      <c r="A11" s="52" t="s">
        <v>140</v>
      </c>
      <c r="B11" s="37"/>
      <c r="C11" s="37"/>
      <c r="D11" s="38"/>
      <c r="E11" s="53"/>
      <c r="F11" s="48"/>
      <c r="G11" s="48"/>
      <c r="H11" s="48"/>
      <c r="I11" s="48"/>
      <c r="J11" s="48"/>
      <c r="K11" s="48"/>
      <c r="L11" s="48"/>
    </row>
    <row r="12" ht="15.75" customHeight="1">
      <c r="A12" s="54" t="s">
        <v>141</v>
      </c>
      <c r="B12" s="55" t="s">
        <v>142</v>
      </c>
      <c r="C12" s="55" t="s">
        <v>143</v>
      </c>
      <c r="D12" s="55" t="s">
        <v>144</v>
      </c>
      <c r="E12" s="48"/>
    </row>
    <row r="13" ht="15.75" customHeight="1">
      <c r="A13" s="56" t="s">
        <v>145</v>
      </c>
      <c r="B13" s="57">
        <v>50.0</v>
      </c>
      <c r="C13" s="57">
        <v>60.0</v>
      </c>
      <c r="D13" s="57">
        <v>1.0</v>
      </c>
      <c r="E13" s="48"/>
    </row>
    <row r="14" ht="15.75" customHeight="1">
      <c r="A14" s="56" t="s">
        <v>146</v>
      </c>
      <c r="B14" s="58">
        <v>95.0</v>
      </c>
      <c r="C14" s="58">
        <v>10.0</v>
      </c>
      <c r="D14" s="58">
        <v>1.0</v>
      </c>
    </row>
    <row r="15" ht="15.75" customHeight="1">
      <c r="A15" s="56" t="s">
        <v>147</v>
      </c>
      <c r="B15" s="58">
        <v>94.0</v>
      </c>
      <c r="C15" s="58">
        <v>0.5</v>
      </c>
      <c r="D15" s="59">
        <v>40.0</v>
      </c>
    </row>
    <row r="16" ht="15.75" customHeight="1">
      <c r="A16" s="56" t="s">
        <v>148</v>
      </c>
      <c r="B16" s="58">
        <v>55.0</v>
      </c>
      <c r="C16" s="58">
        <v>1.0</v>
      </c>
      <c r="D16" s="60"/>
    </row>
    <row r="17" ht="15.75" customHeight="1">
      <c r="A17" s="56" t="s">
        <v>149</v>
      </c>
      <c r="B17" s="58">
        <v>98.0</v>
      </c>
      <c r="C17" s="58">
        <v>10.0</v>
      </c>
      <c r="D17" s="58">
        <v>1.0</v>
      </c>
    </row>
    <row r="18" ht="15.75" customHeight="1">
      <c r="A18" s="61"/>
      <c r="B18" s="53"/>
      <c r="C18" s="53"/>
      <c r="D18" s="53"/>
    </row>
    <row r="19" ht="27.0" customHeight="1">
      <c r="A19" s="62" t="s">
        <v>150</v>
      </c>
      <c r="B19" s="42"/>
      <c r="C19" s="42"/>
      <c r="D19" s="43"/>
    </row>
    <row r="20" ht="15.75" customHeight="1">
      <c r="A20" s="63" t="s">
        <v>151</v>
      </c>
      <c r="B20" s="58" t="s">
        <v>152</v>
      </c>
      <c r="C20" s="64"/>
      <c r="D20" s="64"/>
    </row>
    <row r="21" ht="15.75" customHeight="1">
      <c r="A21" s="63" t="s">
        <v>153</v>
      </c>
      <c r="B21" s="58" t="s">
        <v>154</v>
      </c>
      <c r="C21" s="64"/>
      <c r="D21" s="64"/>
    </row>
    <row r="22" ht="15.75" customHeight="1">
      <c r="A22" s="63" t="s">
        <v>155</v>
      </c>
      <c r="B22" s="58" t="s">
        <v>156</v>
      </c>
      <c r="C22" s="64"/>
      <c r="D22" s="64"/>
    </row>
    <row r="23" ht="51.0" customHeight="1"/>
    <row r="24" ht="31.5" customHeight="1">
      <c r="A24" s="65" t="s">
        <v>157</v>
      </c>
      <c r="B24" s="66">
        <f>COUNTIF('Sample IDs'!B2:M9,"&lt;&gt;"&amp;"")</f>
        <v>32</v>
      </c>
      <c r="C24" s="51" t="s">
        <v>158</v>
      </c>
    </row>
    <row r="25" ht="30.0" customHeight="1">
      <c r="A25" s="67" t="s">
        <v>159</v>
      </c>
      <c r="B25" s="68">
        <v>1.1</v>
      </c>
      <c r="C25" s="69" t="s">
        <v>160</v>
      </c>
      <c r="D25" s="51"/>
      <c r="E25" s="51"/>
      <c r="F25" s="51"/>
      <c r="G25" s="51"/>
      <c r="H25" s="51"/>
      <c r="I25" s="51"/>
      <c r="J25" s="51"/>
      <c r="K25" s="51"/>
      <c r="L25" s="51"/>
    </row>
    <row r="26" ht="21.0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ht="27.0" customHeight="1">
      <c r="A27" s="70" t="s">
        <v>161</v>
      </c>
      <c r="B27" s="71"/>
      <c r="C27" s="72"/>
      <c r="D27" s="72"/>
      <c r="E27" s="53"/>
      <c r="F27" s="53"/>
      <c r="G27" s="73"/>
      <c r="H27" s="73"/>
      <c r="I27" s="73"/>
      <c r="J27" s="73"/>
      <c r="K27" s="73"/>
      <c r="L27" s="53"/>
      <c r="M27" s="73"/>
      <c r="T27" s="73"/>
      <c r="U27" s="73"/>
      <c r="V27" s="73"/>
      <c r="W27" s="73"/>
      <c r="X27" s="73"/>
      <c r="Y27" s="73"/>
      <c r="Z27" s="73"/>
    </row>
    <row r="28" ht="15.75" customHeight="1">
      <c r="A28" s="74" t="s">
        <v>162</v>
      </c>
      <c r="B28" s="75">
        <f>ROUNDUP(B33-B29-B30-B31-($B$5*B32),0)</f>
        <v>232</v>
      </c>
      <c r="C28" s="76"/>
      <c r="D28" s="76"/>
      <c r="E28" s="48"/>
      <c r="F28" s="48"/>
      <c r="L28" s="48"/>
    </row>
    <row r="29" ht="15.75" customHeight="1">
      <c r="A29" s="74" t="s">
        <v>163</v>
      </c>
      <c r="B29" s="75">
        <f>ROUNDUP(5.5*($B$24*B25),0)</f>
        <v>194</v>
      </c>
      <c r="C29" s="77" t="s">
        <v>164</v>
      </c>
      <c r="D29" s="76"/>
      <c r="E29" s="48"/>
      <c r="F29" s="48"/>
      <c r="L29" s="48"/>
    </row>
    <row r="30" ht="15.75" customHeight="1">
      <c r="A30" s="74" t="s">
        <v>165</v>
      </c>
      <c r="B30" s="75">
        <f>ROUNDUP(2.2*($B$24*B25),1)</f>
        <v>77.5</v>
      </c>
      <c r="C30" s="77" t="s">
        <v>164</v>
      </c>
      <c r="D30" s="76"/>
      <c r="E30" s="48"/>
      <c r="F30" s="48"/>
      <c r="L30" s="48"/>
    </row>
    <row r="31" ht="15.75" customHeight="1">
      <c r="A31" s="74" t="s">
        <v>166</v>
      </c>
      <c r="B31" s="75">
        <f>ROUNDUP(1.1*$B$24*B25,1)</f>
        <v>38.8</v>
      </c>
      <c r="C31" s="77" t="s">
        <v>164</v>
      </c>
      <c r="D31" s="76"/>
      <c r="E31" s="48"/>
      <c r="F31" s="48"/>
      <c r="L31" s="48"/>
    </row>
    <row r="32" ht="15.75" customHeight="1">
      <c r="A32" s="74" t="s">
        <v>167</v>
      </c>
      <c r="B32" s="75">
        <f>ROUNDUP(1.1*$B$24*B25,1)</f>
        <v>38.8</v>
      </c>
      <c r="C32" s="77" t="s">
        <v>164</v>
      </c>
      <c r="D32" s="76"/>
      <c r="E32" s="48"/>
      <c r="F32" s="48"/>
      <c r="L32" s="48"/>
    </row>
    <row r="33" ht="15.75" customHeight="1">
      <c r="A33" s="78" t="s">
        <v>168</v>
      </c>
      <c r="B33" s="79">
        <f>ROUNDUP(B25*$B$24*16.5,0)</f>
        <v>581</v>
      </c>
      <c r="C33" s="77" t="s">
        <v>169</v>
      </c>
      <c r="D33" s="80"/>
      <c r="E33" s="81"/>
      <c r="F33" s="48"/>
      <c r="G33" s="48"/>
      <c r="H33" s="48"/>
      <c r="I33" s="48"/>
      <c r="J33" s="48"/>
      <c r="K33" s="48"/>
      <c r="L33" s="48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2"/>
    <col customWidth="1" min="3" max="3" width="25.5"/>
    <col customWidth="1" min="4" max="4" width="17.2"/>
    <col customWidth="1" min="5" max="5" width="21.3"/>
    <col customWidth="1" min="6" max="6" width="17.5"/>
    <col customWidth="1" min="7" max="7" width="19.5"/>
    <col customWidth="1" min="8" max="8" width="13.5"/>
    <col customWidth="1" min="9" max="9" width="44.7"/>
    <col customWidth="1" min="10" max="10" width="18.5"/>
    <col customWidth="1" min="11" max="11" width="21.5"/>
    <col customWidth="1" min="12" max="12" width="86.5"/>
    <col customWidth="1" min="13" max="13" width="20.2"/>
    <col customWidth="1" min="14" max="14" width="12.7"/>
    <col customWidth="1" min="15" max="26" width="10.5"/>
  </cols>
  <sheetData>
    <row r="1" ht="15.75" customHeight="1">
      <c r="A1" s="82" t="s">
        <v>170</v>
      </c>
      <c r="B1" s="82" t="s">
        <v>171</v>
      </c>
      <c r="C1" s="82" t="s">
        <v>172</v>
      </c>
      <c r="D1" s="82" t="s">
        <v>173</v>
      </c>
      <c r="E1" s="82" t="s">
        <v>174</v>
      </c>
      <c r="F1" s="82" t="s">
        <v>175</v>
      </c>
      <c r="G1" s="82" t="s">
        <v>176</v>
      </c>
      <c r="H1" s="82" t="s">
        <v>177</v>
      </c>
      <c r="I1" s="82" t="s">
        <v>178</v>
      </c>
      <c r="J1" s="82" t="s">
        <v>179</v>
      </c>
      <c r="K1" s="82" t="s">
        <v>180</v>
      </c>
      <c r="L1" s="82" t="s">
        <v>181</v>
      </c>
      <c r="M1" s="82" t="s">
        <v>182</v>
      </c>
      <c r="N1" s="82" t="s">
        <v>183</v>
      </c>
    </row>
    <row r="2" ht="15.75" customHeight="1">
      <c r="A2" s="83" t="s">
        <v>184</v>
      </c>
      <c r="B2" s="83" t="s">
        <v>40</v>
      </c>
      <c r="C2" s="83" t="s">
        <v>40</v>
      </c>
      <c r="D2" s="83" t="s">
        <v>40</v>
      </c>
      <c r="E2" s="83" t="s">
        <v>40</v>
      </c>
      <c r="F2" s="83" t="s">
        <v>40</v>
      </c>
      <c r="G2" s="83" t="s">
        <v>40</v>
      </c>
      <c r="H2" s="83" t="s">
        <v>29</v>
      </c>
      <c r="I2" s="83" t="s">
        <v>17</v>
      </c>
      <c r="J2" s="83" t="s">
        <v>20</v>
      </c>
      <c r="K2" s="83" t="s">
        <v>22</v>
      </c>
      <c r="L2" s="83" t="s">
        <v>185</v>
      </c>
      <c r="M2" s="84" t="s">
        <v>186</v>
      </c>
      <c r="N2" s="83" t="s">
        <v>40</v>
      </c>
    </row>
    <row r="3" ht="15.75" customHeight="1">
      <c r="A3" s="83" t="s">
        <v>8</v>
      </c>
      <c r="B3" s="83" t="s">
        <v>187</v>
      </c>
      <c r="C3" s="83" t="s">
        <v>188</v>
      </c>
      <c r="D3" s="83" t="s">
        <v>189</v>
      </c>
      <c r="E3" s="83" t="s">
        <v>190</v>
      </c>
      <c r="F3" s="83" t="s">
        <v>191</v>
      </c>
      <c r="G3" s="83" t="s">
        <v>38</v>
      </c>
      <c r="H3" s="83" t="s">
        <v>53</v>
      </c>
      <c r="I3" s="83" t="s">
        <v>192</v>
      </c>
      <c r="J3" s="83" t="s">
        <v>193</v>
      </c>
      <c r="K3" s="83" t="s">
        <v>194</v>
      </c>
      <c r="L3" s="83" t="s">
        <v>195</v>
      </c>
      <c r="M3" s="84" t="s">
        <v>12</v>
      </c>
      <c r="N3" s="83" t="s">
        <v>196</v>
      </c>
    </row>
    <row r="4" ht="15.75" customHeight="1">
      <c r="A4" s="83" t="s">
        <v>55</v>
      </c>
      <c r="B4" s="85" t="s">
        <v>197</v>
      </c>
      <c r="C4" s="83" t="s">
        <v>198</v>
      </c>
      <c r="D4" s="83" t="s">
        <v>199</v>
      </c>
      <c r="E4" s="83" t="s">
        <v>35</v>
      </c>
      <c r="F4" s="83" t="s">
        <v>48</v>
      </c>
      <c r="G4" s="83" t="s">
        <v>46</v>
      </c>
      <c r="H4" s="83" t="s">
        <v>56</v>
      </c>
      <c r="I4" s="83" t="s">
        <v>55</v>
      </c>
      <c r="J4" s="83" t="s">
        <v>55</v>
      </c>
      <c r="K4" s="83" t="s">
        <v>200</v>
      </c>
      <c r="L4" s="83" t="s">
        <v>24</v>
      </c>
      <c r="M4" s="83"/>
      <c r="N4" s="83" t="s">
        <v>201</v>
      </c>
    </row>
    <row r="5" ht="15.75" customHeight="1">
      <c r="A5" s="83"/>
      <c r="B5" s="83" t="s">
        <v>191</v>
      </c>
      <c r="C5" s="83" t="s">
        <v>202</v>
      </c>
      <c r="D5" s="83" t="s">
        <v>203</v>
      </c>
      <c r="E5" s="83" t="s">
        <v>204</v>
      </c>
      <c r="F5" s="83" t="s">
        <v>205</v>
      </c>
      <c r="G5" s="83" t="s">
        <v>55</v>
      </c>
      <c r="H5" s="83" t="s">
        <v>59</v>
      </c>
      <c r="I5" s="83"/>
      <c r="J5" s="83"/>
      <c r="K5" s="83" t="s">
        <v>55</v>
      </c>
      <c r="L5" s="83" t="s">
        <v>206</v>
      </c>
      <c r="M5" s="83"/>
      <c r="N5" s="83" t="s">
        <v>207</v>
      </c>
    </row>
    <row r="6" ht="15.75" customHeight="1">
      <c r="A6" s="83"/>
      <c r="B6" s="83" t="s">
        <v>208</v>
      </c>
      <c r="C6" s="83" t="s">
        <v>55</v>
      </c>
      <c r="D6" s="83" t="s">
        <v>209</v>
      </c>
      <c r="E6" s="83" t="s">
        <v>55</v>
      </c>
      <c r="F6" s="83" t="s">
        <v>210</v>
      </c>
      <c r="G6" s="83"/>
      <c r="H6" s="83" t="s">
        <v>62</v>
      </c>
      <c r="I6" s="83"/>
      <c r="J6" s="83"/>
      <c r="K6" s="83"/>
      <c r="L6" s="83" t="s">
        <v>211</v>
      </c>
      <c r="M6" s="83"/>
      <c r="N6" s="83" t="s">
        <v>212</v>
      </c>
    </row>
    <row r="7" ht="15.75" customHeight="1">
      <c r="A7" s="83"/>
      <c r="B7" s="85" t="s">
        <v>213</v>
      </c>
      <c r="C7" s="83"/>
      <c r="D7" s="83" t="s">
        <v>85</v>
      </c>
      <c r="E7" s="83"/>
      <c r="F7" s="83" t="s">
        <v>214</v>
      </c>
      <c r="G7" s="83"/>
      <c r="H7" s="83" t="s">
        <v>215</v>
      </c>
      <c r="I7" s="83"/>
      <c r="J7" s="83"/>
      <c r="K7" s="83"/>
      <c r="L7" s="83" t="s">
        <v>216</v>
      </c>
      <c r="M7" s="83"/>
      <c r="N7" s="83" t="s">
        <v>55</v>
      </c>
    </row>
    <row r="8" ht="15.75" customHeight="1">
      <c r="A8" s="83"/>
      <c r="B8" s="83" t="s">
        <v>217</v>
      </c>
      <c r="C8" s="83"/>
      <c r="D8" s="83" t="s">
        <v>58</v>
      </c>
      <c r="E8" s="83"/>
      <c r="F8" s="83" t="s">
        <v>218</v>
      </c>
      <c r="G8" s="83"/>
      <c r="H8" s="83" t="s">
        <v>219</v>
      </c>
      <c r="I8" s="83"/>
      <c r="J8" s="83"/>
      <c r="K8" s="83"/>
      <c r="L8" s="83" t="s">
        <v>220</v>
      </c>
      <c r="M8" s="83"/>
    </row>
    <row r="9" ht="15.75" customHeight="1">
      <c r="A9" s="83"/>
      <c r="B9" s="83" t="s">
        <v>196</v>
      </c>
      <c r="C9" s="83"/>
      <c r="D9" s="83" t="s">
        <v>98</v>
      </c>
      <c r="E9" s="83"/>
      <c r="F9" s="83" t="s">
        <v>63</v>
      </c>
      <c r="G9" s="83"/>
      <c r="H9" s="83" t="s">
        <v>221</v>
      </c>
      <c r="I9" s="83"/>
      <c r="J9" s="83"/>
      <c r="K9" s="83"/>
      <c r="L9" s="83" t="s">
        <v>222</v>
      </c>
      <c r="M9" s="83"/>
    </row>
    <row r="10" ht="15.75" customHeight="1">
      <c r="A10" s="83"/>
      <c r="B10" s="85" t="s">
        <v>223</v>
      </c>
      <c r="C10" s="83"/>
      <c r="D10" s="83" t="s">
        <v>224</v>
      </c>
      <c r="E10" s="83"/>
      <c r="F10" s="83" t="s">
        <v>55</v>
      </c>
      <c r="G10" s="83"/>
      <c r="H10" s="83"/>
      <c r="I10" s="83"/>
      <c r="J10" s="83"/>
      <c r="K10" s="83"/>
      <c r="L10" s="83" t="s">
        <v>225</v>
      </c>
      <c r="M10" s="83"/>
    </row>
    <row r="11" ht="15.75" customHeight="1">
      <c r="A11" s="83"/>
      <c r="B11" s="85" t="s">
        <v>226</v>
      </c>
      <c r="C11" s="83"/>
      <c r="D11" s="83" t="s">
        <v>33</v>
      </c>
      <c r="E11" s="83"/>
      <c r="F11" s="83"/>
      <c r="G11" s="83"/>
      <c r="H11" s="83"/>
      <c r="I11" s="83"/>
      <c r="J11" s="83"/>
      <c r="K11" s="83"/>
      <c r="L11" s="83" t="s">
        <v>227</v>
      </c>
      <c r="M11" s="83"/>
    </row>
    <row r="12" ht="15.75" customHeight="1">
      <c r="A12" s="83"/>
      <c r="B12" s="83" t="s">
        <v>31</v>
      </c>
      <c r="C12" s="83"/>
      <c r="D12" s="83" t="s">
        <v>228</v>
      </c>
      <c r="E12" s="83"/>
      <c r="F12" s="83"/>
      <c r="G12" s="83"/>
      <c r="H12" s="83"/>
      <c r="I12" s="83"/>
      <c r="J12" s="83"/>
      <c r="K12" s="83"/>
      <c r="L12" s="83" t="s">
        <v>229</v>
      </c>
      <c r="M12" s="83"/>
    </row>
    <row r="13" ht="15.75" customHeight="1">
      <c r="A13" s="83"/>
      <c r="B13" s="83" t="s">
        <v>60</v>
      </c>
      <c r="C13" s="83"/>
      <c r="D13" s="83" t="s">
        <v>230</v>
      </c>
      <c r="E13" s="83"/>
      <c r="F13" s="83"/>
      <c r="G13" s="83"/>
      <c r="H13" s="83"/>
      <c r="I13" s="83"/>
      <c r="J13" s="83"/>
      <c r="K13" s="83"/>
      <c r="L13" s="83" t="s">
        <v>231</v>
      </c>
      <c r="M13" s="83"/>
    </row>
    <row r="14" ht="15.75" customHeight="1">
      <c r="A14" s="83"/>
      <c r="B14" s="83" t="s">
        <v>232</v>
      </c>
      <c r="C14" s="83"/>
      <c r="D14" s="83" t="s">
        <v>233</v>
      </c>
      <c r="E14" s="83"/>
      <c r="F14" s="83"/>
      <c r="G14" s="83"/>
      <c r="H14" s="83"/>
      <c r="I14" s="83"/>
      <c r="J14" s="83"/>
      <c r="K14" s="83"/>
      <c r="L14" s="83" t="s">
        <v>234</v>
      </c>
      <c r="M14" s="83"/>
    </row>
    <row r="15" ht="15.75" customHeight="1">
      <c r="A15" s="83"/>
      <c r="B15" s="83" t="s">
        <v>235</v>
      </c>
      <c r="C15" s="83"/>
      <c r="D15" s="83" t="s">
        <v>64</v>
      </c>
      <c r="E15" s="83"/>
      <c r="F15" s="83"/>
      <c r="G15" s="83"/>
      <c r="H15" s="83"/>
      <c r="I15" s="83"/>
      <c r="J15" s="83"/>
      <c r="K15" s="83"/>
      <c r="L15" s="83" t="s">
        <v>236</v>
      </c>
      <c r="M15" s="83"/>
    </row>
    <row r="16" ht="15.75" customHeight="1">
      <c r="A16" s="83"/>
      <c r="B16" s="83" t="s">
        <v>237</v>
      </c>
      <c r="C16" s="83"/>
      <c r="D16" s="83" t="s">
        <v>61</v>
      </c>
      <c r="E16" s="83"/>
      <c r="F16" s="83"/>
      <c r="G16" s="83"/>
      <c r="H16" s="83"/>
      <c r="I16" s="83"/>
      <c r="J16" s="83"/>
      <c r="K16" s="83"/>
      <c r="L16" s="83" t="s">
        <v>238</v>
      </c>
      <c r="M16" s="83"/>
    </row>
    <row r="17" ht="15.75" customHeight="1">
      <c r="A17" s="83"/>
      <c r="B17" s="83" t="s">
        <v>239</v>
      </c>
      <c r="C17" s="83"/>
      <c r="D17" s="83" t="s">
        <v>240</v>
      </c>
      <c r="E17" s="83"/>
      <c r="F17" s="83"/>
      <c r="G17" s="83"/>
      <c r="H17" s="83"/>
      <c r="I17" s="83"/>
      <c r="J17" s="83"/>
      <c r="K17" s="83"/>
      <c r="L17" s="83" t="s">
        <v>241</v>
      </c>
      <c r="M17" s="83"/>
    </row>
    <row r="18" ht="15.75" customHeight="1">
      <c r="A18" s="83"/>
      <c r="B18" s="83" t="s">
        <v>242</v>
      </c>
      <c r="C18" s="83"/>
      <c r="D18" s="83" t="s">
        <v>243</v>
      </c>
      <c r="E18" s="83"/>
      <c r="F18" s="83"/>
      <c r="G18" s="83"/>
      <c r="H18" s="83"/>
      <c r="I18" s="83"/>
      <c r="J18" s="83"/>
      <c r="K18" s="83"/>
      <c r="L18" s="83" t="s">
        <v>244</v>
      </c>
      <c r="M18" s="83"/>
    </row>
    <row r="19" ht="15.75" customHeight="1">
      <c r="A19" s="83"/>
      <c r="B19" s="85" t="s">
        <v>245</v>
      </c>
      <c r="C19" s="83"/>
      <c r="D19" s="83" t="s">
        <v>246</v>
      </c>
      <c r="E19" s="83"/>
      <c r="F19" s="83"/>
      <c r="G19" s="83"/>
      <c r="H19" s="83"/>
      <c r="I19" s="83"/>
      <c r="J19" s="83"/>
      <c r="K19" s="83"/>
      <c r="L19" s="83" t="s">
        <v>247</v>
      </c>
      <c r="M19" s="83"/>
    </row>
    <row r="20" ht="15.75" customHeight="1">
      <c r="A20" s="83"/>
      <c r="B20" s="83" t="s">
        <v>54</v>
      </c>
      <c r="C20" s="83"/>
      <c r="D20" s="83" t="s">
        <v>248</v>
      </c>
      <c r="E20" s="83"/>
      <c r="F20" s="83"/>
      <c r="G20" s="83"/>
      <c r="H20" s="83"/>
      <c r="I20" s="83"/>
      <c r="J20" s="83"/>
      <c r="K20" s="83"/>
      <c r="L20" s="83" t="s">
        <v>249</v>
      </c>
      <c r="M20" s="83"/>
    </row>
    <row r="21" ht="15.75" customHeight="1">
      <c r="A21" s="83"/>
      <c r="B21" s="83" t="s">
        <v>57</v>
      </c>
      <c r="C21" s="83"/>
      <c r="D21" s="83" t="s">
        <v>250</v>
      </c>
      <c r="E21" s="83"/>
      <c r="F21" s="83"/>
      <c r="G21" s="83"/>
      <c r="H21" s="83"/>
      <c r="I21" s="83"/>
      <c r="J21" s="83"/>
      <c r="K21" s="83"/>
      <c r="L21" s="83" t="s">
        <v>251</v>
      </c>
      <c r="M21" s="83"/>
    </row>
    <row r="22" ht="15.75" customHeight="1">
      <c r="A22" s="83"/>
      <c r="B22" s="85" t="s">
        <v>252</v>
      </c>
      <c r="C22" s="83"/>
      <c r="D22" s="83" t="s">
        <v>253</v>
      </c>
      <c r="E22" s="83"/>
      <c r="F22" s="83"/>
      <c r="G22" s="83"/>
      <c r="H22" s="83"/>
      <c r="I22" s="83"/>
      <c r="J22" s="83"/>
      <c r="K22" s="83"/>
      <c r="L22" s="83"/>
      <c r="M22" s="83"/>
    </row>
    <row r="23" ht="15.75" customHeight="1">
      <c r="A23" s="83"/>
      <c r="B23" s="85" t="s">
        <v>254</v>
      </c>
      <c r="C23" s="83"/>
      <c r="D23" s="83" t="s">
        <v>255</v>
      </c>
      <c r="E23" s="83"/>
      <c r="F23" s="83"/>
      <c r="G23" s="83"/>
      <c r="H23" s="83"/>
      <c r="I23" s="83"/>
      <c r="J23" s="83"/>
      <c r="K23" s="83"/>
      <c r="L23" s="83"/>
      <c r="M23" s="83"/>
    </row>
    <row r="24" ht="15.75" customHeight="1">
      <c r="A24" s="83"/>
      <c r="B24" s="85" t="s">
        <v>256</v>
      </c>
      <c r="C24" s="83"/>
      <c r="D24" s="83" t="s">
        <v>257</v>
      </c>
      <c r="E24" s="83"/>
      <c r="F24" s="83"/>
      <c r="G24" s="83"/>
      <c r="H24" s="83"/>
      <c r="I24" s="83"/>
      <c r="J24" s="83"/>
      <c r="K24" s="83"/>
      <c r="L24" s="83"/>
      <c r="M24" s="83"/>
    </row>
    <row r="25" ht="15.75" customHeight="1">
      <c r="A25" s="83"/>
      <c r="B25" s="85" t="s">
        <v>258</v>
      </c>
      <c r="C25" s="83"/>
      <c r="D25" s="83" t="s">
        <v>259</v>
      </c>
      <c r="E25" s="83"/>
      <c r="F25" s="83"/>
      <c r="G25" s="83"/>
      <c r="H25" s="83"/>
      <c r="I25" s="83"/>
      <c r="J25" s="83"/>
      <c r="K25" s="83"/>
      <c r="L25" s="83"/>
      <c r="M25" s="83"/>
    </row>
    <row r="26" ht="15.75" customHeight="1">
      <c r="B26" s="85" t="s">
        <v>260</v>
      </c>
      <c r="D26" s="83" t="s">
        <v>261</v>
      </c>
    </row>
    <row r="27" ht="15.75" customHeight="1">
      <c r="B27" s="83" t="s">
        <v>63</v>
      </c>
      <c r="D27" s="83" t="s">
        <v>262</v>
      </c>
    </row>
    <row r="28" ht="15.75" customHeight="1">
      <c r="B28" s="83" t="s">
        <v>55</v>
      </c>
      <c r="D28" s="83" t="s">
        <v>263</v>
      </c>
    </row>
    <row r="29" ht="15.75" customHeight="1">
      <c r="D29" s="83" t="s">
        <v>55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