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Willoughby\Documents\Princeton\Spring 2019\Political Communication\"/>
    </mc:Choice>
  </mc:AlternateContent>
  <xr:revisionPtr revIDLastSave="0" documentId="8_{561BD3F7-9DEE-4914-9F1F-A1F02E82C419}" xr6:coauthVersionLast="40" xr6:coauthVersionMax="40" xr10:uidLastSave="{00000000-0000-0000-0000-000000000000}"/>
  <bookViews>
    <workbookView xWindow="-110" yWindow="-110" windowWidth="21820" windowHeight="14620" activeTab="1" xr2:uid="{27EFC6F9-A69B-44DC-A951-009B6BA2ABE3}"/>
  </bookViews>
  <sheets>
    <sheet name="Sheet1" sheetId="1" r:id="rId1"/>
    <sheet name="Core Table" sheetId="7" r:id="rId2"/>
    <sheet name="Twitter Bio Analysis" sheetId="6" r:id="rId3"/>
    <sheet name="Time Series" sheetId="4" r:id="rId4"/>
  </sheets>
  <definedNames>
    <definedName name="_xlnm._FilterDatabase" localSheetId="3" hidden="1">'Time Series'!$B$2:$AL$15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4" l="1"/>
  <c r="N75" i="4"/>
  <c r="M75" i="4"/>
  <c r="K75" i="4"/>
  <c r="I75" i="4"/>
  <c r="H75" i="4"/>
  <c r="G75" i="4"/>
  <c r="B108" i="4" s="1"/>
  <c r="F75" i="4"/>
  <c r="E75" i="4"/>
  <c r="D75" i="4"/>
  <c r="C75" i="4"/>
  <c r="B75" i="4"/>
  <c r="Q75" i="4" s="1"/>
  <c r="O74" i="4"/>
  <c r="N74" i="4"/>
  <c r="K74" i="4"/>
  <c r="J74" i="4"/>
  <c r="I74" i="4"/>
  <c r="H74" i="4"/>
  <c r="G74" i="4"/>
  <c r="B107" i="4" s="1"/>
  <c r="F74" i="4"/>
  <c r="E74" i="4"/>
  <c r="D74" i="4"/>
  <c r="C74" i="4"/>
  <c r="B74" i="4"/>
  <c r="B91" i="4" s="1"/>
  <c r="O73" i="4"/>
  <c r="N73" i="4"/>
  <c r="L73" i="4"/>
  <c r="K73" i="4"/>
  <c r="J73" i="4"/>
  <c r="I73" i="4"/>
  <c r="H73" i="4"/>
  <c r="G73" i="4"/>
  <c r="B106" i="4" s="1"/>
  <c r="F73" i="4"/>
  <c r="E73" i="4"/>
  <c r="D73" i="4"/>
  <c r="C73" i="4"/>
  <c r="Q73" i="4" s="1"/>
  <c r="B73" i="4"/>
  <c r="B90" i="4" s="1"/>
  <c r="N72" i="4"/>
  <c r="L72" i="4"/>
  <c r="K72" i="4"/>
  <c r="J72" i="4"/>
  <c r="I72" i="4"/>
  <c r="H72" i="4"/>
  <c r="B105" i="4" s="1"/>
  <c r="G72" i="4"/>
  <c r="F72" i="4"/>
  <c r="E72" i="4"/>
  <c r="D72" i="4"/>
  <c r="C72" i="4"/>
  <c r="B72" i="4"/>
  <c r="B89" i="4" s="1"/>
  <c r="Q71" i="4"/>
  <c r="O71" i="4"/>
  <c r="N71" i="4"/>
  <c r="M71" i="4"/>
  <c r="L71" i="4"/>
  <c r="K71" i="4"/>
  <c r="J71" i="4"/>
  <c r="I71" i="4"/>
  <c r="H71" i="4"/>
  <c r="G71" i="4"/>
  <c r="B104" i="4" s="1"/>
  <c r="F71" i="4"/>
  <c r="E71" i="4"/>
  <c r="D71" i="4"/>
  <c r="C71" i="4"/>
  <c r="B88" i="4" s="1"/>
  <c r="B71" i="4"/>
  <c r="O70" i="4"/>
  <c r="N70" i="4"/>
  <c r="M70" i="4"/>
  <c r="L70" i="4"/>
  <c r="K70" i="4"/>
  <c r="J70" i="4"/>
  <c r="I70" i="4"/>
  <c r="H70" i="4"/>
  <c r="G70" i="4"/>
  <c r="B103" i="4" s="1"/>
  <c r="F70" i="4"/>
  <c r="E70" i="4"/>
  <c r="D70" i="4"/>
  <c r="C70" i="4"/>
  <c r="Q70" i="4" s="1"/>
  <c r="B70" i="4"/>
  <c r="B87" i="4" s="1"/>
  <c r="O69" i="4"/>
  <c r="N69" i="4"/>
  <c r="M69" i="4"/>
  <c r="L69" i="4"/>
  <c r="K69" i="4"/>
  <c r="J69" i="4"/>
  <c r="I69" i="4"/>
  <c r="H69" i="4"/>
  <c r="G69" i="4"/>
  <c r="B102" i="4" s="1"/>
  <c r="F69" i="4"/>
  <c r="E69" i="4"/>
  <c r="D69" i="4"/>
  <c r="C69" i="4"/>
  <c r="B69" i="4"/>
  <c r="B86" i="4" s="1"/>
  <c r="O68" i="4"/>
  <c r="N68" i="4"/>
  <c r="M68" i="4"/>
  <c r="L68" i="4"/>
  <c r="K68" i="4"/>
  <c r="J68" i="4"/>
  <c r="I68" i="4"/>
  <c r="H68" i="4"/>
  <c r="G68" i="4"/>
  <c r="B101" i="4" s="1"/>
  <c r="F68" i="4"/>
  <c r="E68" i="4"/>
  <c r="D68" i="4"/>
  <c r="C68" i="4"/>
  <c r="B68" i="4"/>
  <c r="B85" i="4" s="1"/>
  <c r="O67" i="4"/>
  <c r="N67" i="4"/>
  <c r="M67" i="4"/>
  <c r="L67" i="4"/>
  <c r="K67" i="4"/>
  <c r="J67" i="4"/>
  <c r="I67" i="4"/>
  <c r="H67" i="4"/>
  <c r="G67" i="4"/>
  <c r="B100" i="4" s="1"/>
  <c r="F67" i="4"/>
  <c r="E67" i="4"/>
  <c r="D67" i="4"/>
  <c r="Q67" i="4" s="1"/>
  <c r="B67" i="4"/>
  <c r="B84" i="4" s="1"/>
  <c r="O66" i="4"/>
  <c r="N66" i="4"/>
  <c r="M66" i="4"/>
  <c r="L66" i="4"/>
  <c r="K66" i="4"/>
  <c r="J66" i="4"/>
  <c r="I66" i="4"/>
  <c r="H66" i="4"/>
  <c r="G66" i="4"/>
  <c r="B99" i="4" s="1"/>
  <c r="F66" i="4"/>
  <c r="E66" i="4"/>
  <c r="D66" i="4"/>
  <c r="B66" i="4"/>
  <c r="B83" i="4" s="1"/>
  <c r="O65" i="4"/>
  <c r="N65" i="4"/>
  <c r="M65" i="4"/>
  <c r="L65" i="4"/>
  <c r="K65" i="4"/>
  <c r="J65" i="4"/>
  <c r="I65" i="4"/>
  <c r="H65" i="4"/>
  <c r="G65" i="4"/>
  <c r="B98" i="4" s="1"/>
  <c r="F65" i="4"/>
  <c r="E65" i="4"/>
  <c r="D65" i="4"/>
  <c r="Q65" i="4" s="1"/>
  <c r="C65" i="4"/>
  <c r="B65" i="4"/>
  <c r="B82" i="4" s="1"/>
  <c r="O64" i="4"/>
  <c r="N64" i="4"/>
  <c r="M64" i="4"/>
  <c r="L64" i="4"/>
  <c r="K64" i="4"/>
  <c r="J64" i="4"/>
  <c r="I64" i="4"/>
  <c r="H64" i="4"/>
  <c r="G64" i="4"/>
  <c r="B97" i="4" s="1"/>
  <c r="F64" i="4"/>
  <c r="E64" i="4"/>
  <c r="D64" i="4"/>
  <c r="C64" i="4"/>
  <c r="Q64" i="4" s="1"/>
  <c r="B64" i="4"/>
  <c r="B81" i="4" s="1"/>
  <c r="O63" i="4"/>
  <c r="N63" i="4"/>
  <c r="M63" i="4"/>
  <c r="L63" i="4"/>
  <c r="K63" i="4"/>
  <c r="J63" i="4"/>
  <c r="I63" i="4"/>
  <c r="H63" i="4"/>
  <c r="G63" i="4"/>
  <c r="B96" i="4" s="1"/>
  <c r="F63" i="4"/>
  <c r="E63" i="4"/>
  <c r="D63" i="4"/>
  <c r="C63" i="4"/>
  <c r="B63" i="4"/>
  <c r="Q63" i="4" s="1"/>
  <c r="N62" i="4"/>
  <c r="M62" i="4"/>
  <c r="L62" i="4"/>
  <c r="K62" i="4"/>
  <c r="J62" i="4"/>
  <c r="I62" i="4"/>
  <c r="H62" i="4"/>
  <c r="G62" i="4"/>
  <c r="B95" i="4" s="1"/>
  <c r="F62" i="4"/>
  <c r="E62" i="4"/>
  <c r="D62" i="4"/>
  <c r="C62" i="4"/>
  <c r="Q62" i="4" s="1"/>
  <c r="B62" i="4"/>
  <c r="B79" i="4" s="1"/>
  <c r="N61" i="4"/>
  <c r="M61" i="4"/>
  <c r="L61" i="4"/>
  <c r="K61" i="4"/>
  <c r="J61" i="4"/>
  <c r="I61" i="4"/>
  <c r="H61" i="4"/>
  <c r="G61" i="4"/>
  <c r="B94" i="4" s="1"/>
  <c r="F61" i="4"/>
  <c r="E61" i="4"/>
  <c r="D61" i="4"/>
  <c r="C61" i="4"/>
  <c r="B61" i="4"/>
  <c r="C78" i="4" s="1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G16" i="4"/>
  <c r="F16" i="4"/>
  <c r="W15" i="4"/>
  <c r="V15" i="4"/>
  <c r="U15" i="4"/>
  <c r="S15" i="4"/>
  <c r="R15" i="4"/>
  <c r="Q15" i="4"/>
  <c r="P15" i="4"/>
  <c r="O15" i="4"/>
  <c r="N15" i="4"/>
  <c r="M15" i="4"/>
  <c r="L15" i="4"/>
  <c r="K15" i="4"/>
  <c r="G15" i="4"/>
  <c r="F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G14" i="4"/>
  <c r="F14" i="4"/>
  <c r="W13" i="4"/>
  <c r="S13" i="4"/>
  <c r="R13" i="4"/>
  <c r="Q13" i="4"/>
  <c r="D28" i="7" s="1"/>
  <c r="P13" i="4"/>
  <c r="O13" i="4"/>
  <c r="N13" i="4"/>
  <c r="M13" i="4"/>
  <c r="L13" i="4"/>
  <c r="K13" i="4"/>
  <c r="J13" i="4"/>
  <c r="I13" i="4"/>
  <c r="G13" i="4"/>
  <c r="F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G12" i="4"/>
  <c r="F12" i="4"/>
  <c r="W11" i="4"/>
  <c r="V11" i="4"/>
  <c r="U11" i="4"/>
  <c r="T11" i="4"/>
  <c r="S11" i="4"/>
  <c r="R11" i="4"/>
  <c r="Q11" i="4"/>
  <c r="D27" i="7" s="1"/>
  <c r="P11" i="4"/>
  <c r="O11" i="4"/>
  <c r="N11" i="4"/>
  <c r="M11" i="4"/>
  <c r="L11" i="4"/>
  <c r="K11" i="4"/>
  <c r="J11" i="4"/>
  <c r="I11" i="4"/>
  <c r="G11" i="4"/>
  <c r="F11" i="4"/>
  <c r="V10" i="4"/>
  <c r="U10" i="4"/>
  <c r="T10" i="4"/>
  <c r="S10" i="4"/>
  <c r="R10" i="4"/>
  <c r="Q10" i="4"/>
  <c r="D23" i="7" s="1"/>
  <c r="P10" i="4"/>
  <c r="O10" i="4"/>
  <c r="N10" i="4"/>
  <c r="M10" i="4"/>
  <c r="L10" i="4"/>
  <c r="K10" i="4"/>
  <c r="J10" i="4"/>
  <c r="I10" i="4"/>
  <c r="G10" i="4"/>
  <c r="F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G9" i="4"/>
  <c r="F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G8" i="4"/>
  <c r="F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G7" i="4"/>
  <c r="F7" i="4"/>
  <c r="W6" i="4"/>
  <c r="V6" i="4"/>
  <c r="U6" i="4"/>
  <c r="T6" i="4"/>
  <c r="S6" i="4"/>
  <c r="R6" i="4"/>
  <c r="Q6" i="4"/>
  <c r="D33" i="7" s="1"/>
  <c r="P6" i="4"/>
  <c r="O6" i="4"/>
  <c r="N6" i="4"/>
  <c r="M6" i="4"/>
  <c r="L6" i="4"/>
  <c r="K6" i="4"/>
  <c r="J6" i="4"/>
  <c r="I6" i="4"/>
  <c r="G6" i="4"/>
  <c r="F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G5" i="4"/>
  <c r="F5" i="4"/>
  <c r="W4" i="4"/>
  <c r="V4" i="4"/>
  <c r="U4" i="4"/>
  <c r="T4" i="4"/>
  <c r="S4" i="4"/>
  <c r="R4" i="4"/>
  <c r="Q4" i="4"/>
  <c r="P4" i="4"/>
  <c r="M4" i="4"/>
  <c r="L4" i="4"/>
  <c r="K4" i="4"/>
  <c r="J4" i="4"/>
  <c r="I4" i="4"/>
  <c r="G4" i="4"/>
  <c r="F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G3" i="4"/>
  <c r="F3" i="4"/>
  <c r="D16" i="6"/>
  <c r="C16" i="6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4" i="7"/>
  <c r="D32" i="7"/>
  <c r="D31" i="7"/>
  <c r="D30" i="7"/>
  <c r="D29" i="7"/>
  <c r="D26" i="7"/>
  <c r="D25" i="7"/>
  <c r="D24" i="7"/>
  <c r="D22" i="7"/>
  <c r="D21" i="7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5" i="1"/>
  <c r="K5" i="1"/>
  <c r="L4" i="1"/>
  <c r="K4" i="1"/>
  <c r="L3" i="1"/>
  <c r="K3" i="1"/>
  <c r="AD1" i="1"/>
  <c r="D106" i="4" l="1"/>
  <c r="C106" i="4"/>
  <c r="D91" i="4"/>
  <c r="C91" i="4"/>
  <c r="D83" i="4"/>
  <c r="C83" i="4"/>
  <c r="C99" i="4"/>
  <c r="D99" i="4"/>
  <c r="C86" i="4"/>
  <c r="D86" i="4"/>
  <c r="D94" i="4"/>
  <c r="C94" i="4"/>
  <c r="D79" i="4"/>
  <c r="C79" i="4"/>
  <c r="D97" i="4"/>
  <c r="C97" i="4"/>
  <c r="D84" i="4"/>
  <c r="C84" i="4"/>
  <c r="D100" i="4"/>
  <c r="C100" i="4"/>
  <c r="D102" i="4"/>
  <c r="C102" i="4"/>
  <c r="D88" i="4"/>
  <c r="C88" i="4"/>
  <c r="D104" i="4"/>
  <c r="C104" i="4"/>
  <c r="D105" i="4"/>
  <c r="C105" i="4"/>
  <c r="C107" i="4"/>
  <c r="D107" i="4"/>
  <c r="D108" i="4"/>
  <c r="C108" i="4"/>
  <c r="C82" i="4"/>
  <c r="D82" i="4"/>
  <c r="D85" i="4"/>
  <c r="C85" i="4"/>
  <c r="D87" i="4"/>
  <c r="C87" i="4"/>
  <c r="D81" i="4"/>
  <c r="C81" i="4"/>
  <c r="C95" i="4"/>
  <c r="D95" i="4"/>
  <c r="D96" i="4"/>
  <c r="C96" i="4"/>
  <c r="D98" i="4"/>
  <c r="C98" i="4"/>
  <c r="D101" i="4"/>
  <c r="C101" i="4"/>
  <c r="C103" i="4"/>
  <c r="D103" i="4"/>
  <c r="D89" i="4"/>
  <c r="C89" i="4"/>
  <c r="C90" i="4"/>
  <c r="D90" i="4"/>
  <c r="Q74" i="4"/>
  <c r="B80" i="4"/>
  <c r="B92" i="4"/>
  <c r="Q61" i="4"/>
  <c r="Q72" i="4"/>
  <c r="Q66" i="4"/>
  <c r="Q69" i="4"/>
  <c r="B78" i="4"/>
  <c r="D78" i="4" s="1"/>
  <c r="Q68" i="4"/>
  <c r="D80" i="4" l="1"/>
  <c r="C80" i="4"/>
  <c r="D92" i="4"/>
  <c r="C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Willoughby</author>
    <author>tc={6C4DADAF-E2CD-4A23-A989-BE682692B7B7}</author>
    <author>tc={9B178D5E-960C-4037-98B8-0F150C24E0BC}</author>
    <author>tc={39BD4B63-C7B8-4908-B7A3-2CDF0106B41D}</author>
    <author>tc={B7549D30-B77C-42CA-8EE1-2BC4B82CD97C}</author>
  </authors>
  <commentList>
    <comment ref="B2" authorId="0" shapeId="0" xr:uid="{FC39A6E4-48D3-495D-8285-2F2F022D863A}">
      <text>
        <r>
          <rPr>
            <b/>
            <sz val="9"/>
            <color indexed="81"/>
            <rFont val="Tahoma"/>
            <family val="2"/>
          </rPr>
          <t>William Willoughby:</t>
        </r>
        <r>
          <rPr>
            <sz val="9"/>
            <color indexed="81"/>
            <rFont val="Tahoma"/>
            <family val="2"/>
          </rPr>
          <t xml:space="preserve">
1=running
0=not declared
-1=won't run</t>
        </r>
      </text>
    </comment>
    <comment ref="C10" authorId="1" shapeId="0" xr:uid="{6C4DADAF-E2CD-4A23-A989-BE682692B7B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https://socialblade.com/twitter/user/hickenlooper/monthly</t>
      </text>
    </comment>
    <comment ref="D11" authorId="2" shapeId="0" xr:uid="{9B178D5E-960C-4037-98B8-0F150C24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archived</t>
      </text>
    </comment>
    <comment ref="D17" authorId="3" shapeId="0" xr:uid="{39BD4B63-C7B8-4908-B7A3-2CDF0106B41D}">
      <text>
        <t>[Threaded comment]
Your version of Excel allows you to read this threaded comment; however, any edits to it will get removed if the file is opened in a newer version of Excel. Learn more: https://go.microsoft.com/fwlink/?linkid=870924
Comment:
    archived</t>
      </text>
    </comment>
    <comment ref="D20" authorId="4" shapeId="0" xr:uid="{B7549D30-B77C-42CA-8EE1-2BC4B82CD97C}">
      <text>
        <t>[Threaded comment]
Your version of Excel allows you to read this threaded comment; however, any edits to it will get removed if the file is opened in a newer version of Excel. Learn more: https://go.microsoft.com/fwlink/?linkid=870924
Comment:
    archived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tc={114EA520-DCD6-41CA-AA52-FCAD570D3B58}</author>
  </authors>
  <commentList>
    <comment ref="A12" authorId="0" shapeId="0" xr:uid="{114EA520-DCD6-41CA-AA52-FCAD570D3B5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https://socialblade.com/twitter/user/hickenlooper/monthly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29CA10-3EE4-481F-BC2C-A6549CD8C157}" keepAlive="1" name="Query - https://socialblade com/twitter/user/ewarren/monthly" description="Connection to the 'https://socialblade com/twitter/user/ewarren/monthly' query in the workbook." type="5" refreshedVersion="6" background="1">
    <dbPr connection="Provider=Microsoft.Mashup.OleDb.1;Data Source=$Workbook$;Location=https://socialblade com/twitter/user/ewarren/monthly;Extended Properties=&quot;&quot;" command="SELECT * FROM [https://socialblade com/twitter/user/ewarren/monthly]"/>
  </connection>
</connections>
</file>

<file path=xl/sharedStrings.xml><?xml version="1.0" encoding="utf-8"?>
<sst xmlns="http://schemas.openxmlformats.org/spreadsheetml/2006/main" count="485" uniqueCount="202">
  <si>
    <t>Bernie Sanders</t>
  </si>
  <si>
    <t xml:space="preserve"> Elizabeth Warren</t>
  </si>
  <si>
    <t xml:space="preserve"> Kamala Harris</t>
  </si>
  <si>
    <t xml:space="preserve"> Cory Booker</t>
  </si>
  <si>
    <t xml:space="preserve"> Kirsten Gillibrand</t>
  </si>
  <si>
    <t xml:space="preserve"> Amy Klobuchar</t>
  </si>
  <si>
    <t xml:space="preserve"> Jay Inslee</t>
  </si>
  <si>
    <t xml:space="preserve"> John Hickenlooper</t>
  </si>
  <si>
    <t xml:space="preserve"> Julián Castro</t>
  </si>
  <si>
    <t xml:space="preserve"> Tulsi Gabbard</t>
  </si>
  <si>
    <t xml:space="preserve"> John Delaney</t>
  </si>
  <si>
    <t xml:space="preserve"> Pete Buttigieg</t>
  </si>
  <si>
    <t xml:space="preserve"> Andrew Yang</t>
  </si>
  <si>
    <t xml:space="preserve"> Marianne Williamson</t>
  </si>
  <si>
    <t>Joe Biden</t>
  </si>
  <si>
    <t>Sherrod Brown</t>
  </si>
  <si>
    <t>Jeff Merkley</t>
  </si>
  <si>
    <t>Steve Bullock</t>
  </si>
  <si>
    <t>Terry McAuliffe</t>
  </si>
  <si>
    <t>Beto O'Rourke</t>
  </si>
  <si>
    <t>Michael Bloomberg</t>
  </si>
  <si>
    <t>Eric Holder</t>
  </si>
  <si>
    <t>Tom Steyer</t>
  </si>
  <si>
    <t>https://www.youtube.com/watch?v=zI7cYNHhMx0</t>
  </si>
  <si>
    <t>0:00-1:30</t>
  </si>
  <si>
    <t>0:27-0:48</t>
  </si>
  <si>
    <t>Twitter Followers</t>
  </si>
  <si>
    <t>https://twitter.com/amyklobuchar</t>
  </si>
  <si>
    <t>https://twitter.com/SenSanders/followers</t>
  </si>
  <si>
    <t>https://twitter.com/ewarren</t>
  </si>
  <si>
    <t>https://twitter.com/SenWarren</t>
  </si>
  <si>
    <t>https://www.youtube.com/watch?v=N708P-A45D0</t>
  </si>
  <si>
    <t>https://twitter.com/SenKamalaHarris</t>
  </si>
  <si>
    <t>https://twitter.com/SenBooker</t>
  </si>
  <si>
    <t>https://twitter.com/CoryBooker</t>
  </si>
  <si>
    <t>https://twitter.com/gillibrandny</t>
  </si>
  <si>
    <t>https://twitter.com/SenGillibrand</t>
  </si>
  <si>
    <t xml:space="preserve">Elected Twitter URL </t>
  </si>
  <si>
    <t xml:space="preserve">Campaign Twitter URL </t>
  </si>
  <si>
    <t>https://twitter.com/SenAmyKlobuchar</t>
  </si>
  <si>
    <t>https://twitter.com/GovInslee</t>
  </si>
  <si>
    <t>https://twitter.com/JayInslee</t>
  </si>
  <si>
    <t>https://twitter.com/Hickenlooper</t>
  </si>
  <si>
    <t>https://twitter.com/SecretaryCastro</t>
  </si>
  <si>
    <t>https://twitter.com/JulianCastro</t>
  </si>
  <si>
    <t>https://twitter.com/TulsiGabbard</t>
  </si>
  <si>
    <t>https://twitter.com/TulsiPress</t>
  </si>
  <si>
    <t>https://twitter.com/JohnDelaney</t>
  </si>
  <si>
    <t>https://twitter.com/RepJohnDelaney</t>
  </si>
  <si>
    <t>https://twitter.com/PeteButtigieg</t>
  </si>
  <si>
    <t>https://twitter.com/AndrewYangVFA</t>
  </si>
  <si>
    <t>https://twitter.com/marwilliamson</t>
  </si>
  <si>
    <t>https://twitter.com/VP44</t>
  </si>
  <si>
    <t>https://twitter.com/JoeBiden</t>
  </si>
  <si>
    <t>https://twitter.com/SenSherrodBrown</t>
  </si>
  <si>
    <t>https://twitter.com/SherrodBrown</t>
  </si>
  <si>
    <t>https://twitter.com/JeffMerkley</t>
  </si>
  <si>
    <t>https://twitter.com/SenJeffMerkley</t>
  </si>
  <si>
    <t>https://twitter.com/GovernorBullock</t>
  </si>
  <si>
    <t>https://twitter.com/TerryMcAuliffe</t>
  </si>
  <si>
    <t>https://twitter.com/BetoORourke</t>
  </si>
  <si>
    <t>https://twitter.com/RepBetoORourke</t>
  </si>
  <si>
    <t>https://twitter.com/MikeBloomberg</t>
  </si>
  <si>
    <t>https://twitter.com/EricHolder</t>
  </si>
  <si>
    <t>https://twitter.com/TomSteyer</t>
  </si>
  <si>
    <t>Hillary Clinton</t>
  </si>
  <si>
    <t>Announcement Date</t>
  </si>
  <si>
    <t>https://twitter.com/BernieSanders/status/1097828878310096901</t>
  </si>
  <si>
    <t>https://twitter.com/KamalaHarris</t>
  </si>
  <si>
    <t>https://twitter.com/BernieSanders</t>
  </si>
  <si>
    <t>https://twitter.com/KamalaHarris/status/1087327713277460481</t>
  </si>
  <si>
    <t>https://twitter.com/CoryBooker/status/1091308916879884288</t>
  </si>
  <si>
    <t>Bill de Blasio</t>
  </si>
  <si>
    <t>John Kerry</t>
  </si>
  <si>
    <t>https://www.cnn.com/2019/01/21/politics/2020-democrats-running-for-president/index.html</t>
  </si>
  <si>
    <t>Seth Moulton</t>
  </si>
  <si>
    <t>Tim Ryan</t>
  </si>
  <si>
    <t>Eric Swalwell</t>
  </si>
  <si>
    <t xml:space="preserve">Announced elsewhere </t>
  </si>
  <si>
    <t>Elsewhere Count</t>
  </si>
  <si>
    <t>74.3K</t>
  </si>
  <si>
    <t>https://twitter.com/JayInslee/status/1101452101916360704</t>
  </si>
  <si>
    <t>https://twitter.com/Hickenlooper/status/1103033832922525696</t>
  </si>
  <si>
    <t>Personality Play</t>
  </si>
  <si>
    <t>Kinda Personality Play</t>
  </si>
  <si>
    <t>Policy</t>
  </si>
  <si>
    <t>Climate</t>
  </si>
  <si>
    <t>https://www.youtube.com/watch?v=dN56_ZqE9M8</t>
  </si>
  <si>
    <t>N/A</t>
  </si>
  <si>
    <t>https://www.cnn.com/videos/politics/2019/02/10/amy-klobuchar-announcement-president-2020-sot-vpx.cnn</t>
  </si>
  <si>
    <t>https://twitter.com/TulsiGabbard/status/1092225852207640576</t>
  </si>
  <si>
    <t>Note: clip of announcement event</t>
  </si>
  <si>
    <t>https://www.youtube.com/watch?v=DCCzeFu-7Wg</t>
  </si>
  <si>
    <t>https://twitter.com/PeteButtigieg/status/1088016937718874112</t>
  </si>
  <si>
    <t>https://twitter.com/AndrewYangVFA/status/1090297958430580736</t>
  </si>
  <si>
    <t>UBI</t>
  </si>
  <si>
    <t>https://twitter.com/ewarren/status/1079734725323964417</t>
  </si>
  <si>
    <t>Counts as of 9 March 2019.</t>
  </si>
  <si>
    <t>ewarren</t>
  </si>
  <si>
    <t>t-7</t>
  </si>
  <si>
    <t>t-6</t>
  </si>
  <si>
    <t>t-5</t>
  </si>
  <si>
    <t>t-4</t>
  </si>
  <si>
    <t>t-3</t>
  </si>
  <si>
    <t>t-2</t>
  </si>
  <si>
    <t>t-1</t>
  </si>
  <si>
    <t>t</t>
  </si>
  <si>
    <t>t+1</t>
  </si>
  <si>
    <t>t+2</t>
  </si>
  <si>
    <t>t+3</t>
  </si>
  <si>
    <t>t+4</t>
  </si>
  <si>
    <t>t+5</t>
  </si>
  <si>
    <t>t+6</t>
  </si>
  <si>
    <t>t+7</t>
  </si>
  <si>
    <t>-</t>
  </si>
  <si>
    <t>BernieSanders</t>
  </si>
  <si>
    <t>KamalaHarris</t>
  </si>
  <si>
    <t>CoryBooker</t>
  </si>
  <si>
    <t>SenGillibrand</t>
  </si>
  <si>
    <t>amyklobuchar</t>
  </si>
  <si>
    <t>JayInslee</t>
  </si>
  <si>
    <t>Hickenlooper</t>
  </si>
  <si>
    <t>JulianCastro</t>
  </si>
  <si>
    <t>TulsiGabbard</t>
  </si>
  <si>
    <t>JohnDelaney</t>
  </si>
  <si>
    <t>PeteButtigieg</t>
  </si>
  <si>
    <t>AndrewYangVFA</t>
  </si>
  <si>
    <t>marwilliamson</t>
  </si>
  <si>
    <t>https://socialblade.com/twitter/user/hickenlooper/monthly</t>
  </si>
  <si>
    <t>NULL</t>
  </si>
  <si>
    <t>Name</t>
  </si>
  <si>
    <t>Running</t>
  </si>
  <si>
    <t>Clinton Announcement</t>
  </si>
  <si>
    <t>Sources:</t>
  </si>
  <si>
    <t>Follower Changes</t>
  </si>
  <si>
    <t>socialblade.com</t>
  </si>
  <si>
    <t>Follower Count</t>
  </si>
  <si>
    <t>Week Before</t>
  </si>
  <si>
    <t>Week After</t>
  </si>
  <si>
    <t>BilldeBlasio</t>
  </si>
  <si>
    <t>https://twitter.com/BilldeBlasio</t>
  </si>
  <si>
    <t>https://twitter.com/NYCMayor</t>
  </si>
  <si>
    <t>https://twitter.com/JohnKerry</t>
  </si>
  <si>
    <t>https://twitter.com/TimRyan</t>
  </si>
  <si>
    <t>https://twitter.com/HillaryClinton</t>
  </si>
  <si>
    <t>JohnKerry</t>
  </si>
  <si>
    <t>BetoORourke</t>
  </si>
  <si>
    <t>TerryMcAuliffe</t>
  </si>
  <si>
    <t>JoeBiden</t>
  </si>
  <si>
    <t>https://twitter.com/sethmoulton</t>
  </si>
  <si>
    <t>https://twitter.com/ericswalwell</t>
  </si>
  <si>
    <t>sethmoulton</t>
  </si>
  <si>
    <t>TimRyan</t>
  </si>
  <si>
    <t>https://twitter.com/RepTimRyan</t>
  </si>
  <si>
    <t>https://twitter.com/RepSwalwell</t>
  </si>
  <si>
    <t>ericswalwell</t>
  </si>
  <si>
    <t>TomSteyer</t>
  </si>
  <si>
    <t>MikeBloomberg</t>
  </si>
  <si>
    <t>JeffMerkley</t>
  </si>
  <si>
    <t>HillaryClinton</t>
  </si>
  <si>
    <t>SherrodBrown</t>
  </si>
  <si>
    <t>EricHolder</t>
  </si>
  <si>
    <t>Video Post</t>
  </si>
  <si>
    <t>Watch Count</t>
  </si>
  <si>
    <t xml:space="preserve">Selected Clips </t>
  </si>
  <si>
    <t>0:00-0:08; 1:29-1:58</t>
  </si>
  <si>
    <t>0:00-0:40; 1:48-2:05</t>
  </si>
  <si>
    <t xml:space="preserve">https://www.cnbc.com/2019/01/15/kirsten-gillibrand-i-am-going-to-run-for-president-in-2020.html; </t>
  </si>
  <si>
    <t>Style</t>
  </si>
  <si>
    <t>Notes</t>
  </si>
  <si>
    <t>Account Name</t>
  </si>
  <si>
    <t>video</t>
  </si>
  <si>
    <t>Pre</t>
  </si>
  <si>
    <t>Post</t>
  </si>
  <si>
    <t>Video</t>
  </si>
  <si>
    <t>Acct Name</t>
  </si>
  <si>
    <t>Total Followers</t>
  </si>
  <si>
    <t>CI down no vid</t>
  </si>
  <si>
    <t>CI up no vid</t>
  </si>
  <si>
    <t>CI down vid</t>
  </si>
  <si>
    <t>CI up vid</t>
  </si>
  <si>
    <t>Video Announcement</t>
  </si>
  <si>
    <t>No Video Announcement</t>
  </si>
  <si>
    <t>U.S. Senator and candidate for president. Wife, Momala, Auntie. Fighting for the people. No corporate PACs, just people like you. Text JOIN to 70785 to join us.</t>
  </si>
  <si>
    <t>US Senator, MA. Former teacher &amp; law professor. Wife, mom (Amelia, Alex, Bailey, @CFPB), grandmother, &amp; Okie. Official account: 2020 Presidential Campaign.</t>
  </si>
  <si>
    <t>U.S. Senator from Vermont and candidate for President of the United States.</t>
  </si>
  <si>
    <t>Mom to Theo and Henry (and dog Maple) and wife to Jonathan. U.S. Senator from NY and candidate for president. Fighter for families, equality and justice.</t>
  </si>
  <si>
    <t>Grandfather of 3; husband to Trudi; governor of WA. Running for president to defeat climate change. Join us today: http://JayInslee.com </t>
  </si>
  <si>
    <t>U.S. Senator from Minnesota and candidate for President. Text AMY to 91990 to join our homegrown campaign.</t>
  </si>
  <si>
    <t>Likes solving problems &amp; new ideas. Dad of 4 great girls, husband of amazing April. Dem 2020 candidate. Former Congressman, entrepreneur, CEO. Union family.</t>
  </si>
  <si>
    <t>Soldier. Veteran. Surfer. Congress. Candidate for President. (Use of TG's military rank, title, or photo do not imply Army or DoD endorsement.)</t>
  </si>
  <si>
    <t>Father, husband, Texan, presidential candidate. Former Secretary of Housing &amp; Urban Development, Mayor of San Antonio. Text CASTRO to 484848 to join the team.</t>
  </si>
  <si>
    <t>Candidate for President in 2020. Former Governor of Colorado. Dad. Husband. Craft brewer and occasional banjo player. A name you won’t forget.</t>
  </si>
  <si>
    <t>Activist, author, entrepreneur - and mother! Join my campaign for the 2020 Democratic nomination for President #marianne2020 #jointheevolution</t>
  </si>
  <si>
    <t>Twitter Bio</t>
  </si>
  <si>
    <t xml:space="preserve">2020 US Presidential Candidate (D). Entrepreneur &amp; Founder of @venture4america My book: http://amzn.to/2fXszgl  Join the campaign here: http://www.yang2020.com </t>
  </si>
  <si>
    <t>Just launched a presidential exploratory committee. Afghanistan vet, musician, businessman, husband to Chasten and South Bend's "Mayor Pete." (BOOT-edge-edge)</t>
  </si>
  <si>
    <t>Total</t>
  </si>
  <si>
    <t>Personal Info</t>
  </si>
  <si>
    <t>Professional Info</t>
  </si>
  <si>
    <t>id</t>
  </si>
  <si>
    <t>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</si>
</sst>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%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5"/>
      <color rgb="FF14171A"/>
      <name val="Segoe UI"/>
      <family val="2"/>
    </font>
    <font>
      <sz val="9"/>
      <color rgb="FF444444"/>
      <name val="Arial"/>
      <family val="2"/>
    </font>
    <font>
      <sz val="9"/>
      <color rgb="FF41A200"/>
      <name val="Arial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3" fillId="0" borderId="0" xfId="3"/>
    <xf numFmtId="16" fontId="0" fillId="0" borderId="0" xfId="0" applyNumberFormat="1"/>
    <xf numFmtId="0" fontId="4" fillId="0" borderId="0" xfId="0" applyFont="1"/>
    <xf numFmtId="14" fontId="0" fillId="0" borderId="0" xfId="0" applyNumberFormat="1"/>
    <xf numFmtId="14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0" fillId="0" borderId="0" xfId="0" quotePrefix="1"/>
    <xf numFmtId="164" fontId="3" fillId="0" borderId="0" xfId="3" applyNumberFormat="1"/>
    <xf numFmtId="37" fontId="0" fillId="0" borderId="0" xfId="1" quotePrefix="1" applyNumberFormat="1" applyFont="1"/>
    <xf numFmtId="165" fontId="0" fillId="0" borderId="0" xfId="2" applyNumberFormat="1" applyFont="1"/>
    <xf numFmtId="166" fontId="0" fillId="0" borderId="0" xfId="2" applyNumberFormat="1" applyFont="1"/>
    <xf numFmtId="167" fontId="6" fillId="0" borderId="0" xfId="0" applyNumberFormat="1" applyFont="1" applyAlignment="1">
      <alignment vertical="center" wrapText="1"/>
    </xf>
    <xf numFmtId="166" fontId="0" fillId="0" borderId="0" xfId="0" applyNumberFormat="1"/>
    <xf numFmtId="10" fontId="0" fillId="0" borderId="0" xfId="0" applyNumberFormat="1"/>
    <xf numFmtId="165" fontId="6" fillId="0" borderId="0" xfId="2" applyNumberFormat="1" applyFont="1" applyAlignment="1">
      <alignment vertical="center" wrapText="1"/>
    </xf>
    <xf numFmtId="165" fontId="5" fillId="0" borderId="0" xfId="2" applyNumberFormat="1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1" applyNumberFormat="1" applyFont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3" applyFont="1" applyAlignment="1">
      <alignment wrapText="1"/>
    </xf>
    <xf numFmtId="9" fontId="9" fillId="0" borderId="1" xfId="2" applyFont="1" applyBorder="1" applyAlignment="1">
      <alignment wrapText="1"/>
    </xf>
    <xf numFmtId="10" fontId="0" fillId="0" borderId="0" xfId="2" applyNumberFormat="1" applyFont="1"/>
    <xf numFmtId="43" fontId="0" fillId="0" borderId="0" xfId="0" applyNumberFormat="1"/>
    <xf numFmtId="16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'Core Table'!$D$37:$D$50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0.81838316722037652</c:v>
                </c:pt>
                <c:pt idx="6">
                  <c:v>1.7731481481481481</c:v>
                </c:pt>
                <c:pt idx="7">
                  <c:v>2.023474178403756</c:v>
                </c:pt>
                <c:pt idx="8">
                  <c:v>0.99275362318840576</c:v>
                </c:pt>
                <c:pt idx="9">
                  <c:v>6.5438373570520962</c:v>
                </c:pt>
                <c:pt idx="10">
                  <c:v>1.6997593261131168</c:v>
                </c:pt>
                <c:pt idx="11">
                  <c:v>0.55009363295880154</c:v>
                </c:pt>
                <c:pt idx="12">
                  <c:v>1.1046394858405302</c:v>
                </c:pt>
                <c:pt idx="13">
                  <c:v>2.9166666666666665</c:v>
                </c:pt>
              </c:numCache>
            </c:numRef>
          </c:xVal>
          <c:yVal>
            <c:numRef>
              <c:f>'Core Table'!$E$37:$E$50</c:f>
              <c:numCache>
                <c:formatCode>_(* #,##0.00_);_(* \(#,##0.00\);_(* "-"??_);_(@_)</c:formatCode>
                <c:ptCount val="14"/>
                <c:pt idx="0">
                  <c:v>3.5454545454545456E-3</c:v>
                </c:pt>
                <c:pt idx="1">
                  <c:v>2.4478097193702943E-2</c:v>
                </c:pt>
                <c:pt idx="2">
                  <c:v>0.14973571790601695</c:v>
                </c:pt>
                <c:pt idx="3">
                  <c:v>1.4044943820224719E-3</c:v>
                </c:pt>
                <c:pt idx="4">
                  <c:v>1.3192307692307692E-4</c:v>
                </c:pt>
                <c:pt idx="5">
                  <c:v>3.5418888888888887E-3</c:v>
                </c:pt>
                <c:pt idx="6">
                  <c:v>6.1542056074766352E-3</c:v>
                </c:pt>
                <c:pt idx="7">
                  <c:v>3.2679611650485434E-2</c:v>
                </c:pt>
                <c:pt idx="8">
                  <c:v>8.7439024390243911E-3</c:v>
                </c:pt>
                <c:pt idx="9">
                  <c:v>3.3752977203130315E-2</c:v>
                </c:pt>
                <c:pt idx="10">
                  <c:v>5.7106119053021709E-3</c:v>
                </c:pt>
                <c:pt idx="11">
                  <c:v>1.1903354223325845E-2</c:v>
                </c:pt>
                <c:pt idx="12">
                  <c:v>0.17692944096442501</c:v>
                </c:pt>
                <c:pt idx="13">
                  <c:v>1.3609215017064847E-2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0A8-998D-ED4AE716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70616"/>
        <c:axId val="762870944"/>
      </c:scatterChart>
      <c:valAx>
        <c:axId val="7628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70944"/>
        <c:crosses val="autoZero"/>
        <c:crossBetween val="midCat"/>
      </c:valAx>
      <c:valAx>
        <c:axId val="762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7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Series'!$I$3:$W$3</c:f>
              <c:numCache>
                <c:formatCode>0.00000%</c:formatCode>
                <c:ptCount val="15"/>
                <c:pt idx="0">
                  <c:v>6.9346410084949355E-4</c:v>
                </c:pt>
                <c:pt idx="1">
                  <c:v>5.9949680146967766E-4</c:v>
                </c:pt>
                <c:pt idx="2">
                  <c:v>4.8367664176897449E-4</c:v>
                </c:pt>
                <c:pt idx="3">
                  <c:v>5.2956764844283805E-4</c:v>
                </c:pt>
                <c:pt idx="4">
                  <c:v>5.4632150802218498E-4</c:v>
                </c:pt>
                <c:pt idx="5">
                  <c:v>5.9002722866395986E-4</c:v>
                </c:pt>
                <c:pt idx="6">
                  <c:v>-9.9794728798719128E-5</c:v>
                </c:pt>
                <c:pt idx="7">
                  <c:v>4.8367664176897449E-3</c:v>
                </c:pt>
                <c:pt idx="8">
                  <c:v>3.4090462100584344E-3</c:v>
                </c:pt>
                <c:pt idx="9">
                  <c:v>1.8210716934072835E-3</c:v>
                </c:pt>
                <c:pt idx="10">
                  <c:v>9.9794728798719128E-4</c:v>
                </c:pt>
                <c:pt idx="11">
                  <c:v>1.5661216563302638E-3</c:v>
                </c:pt>
                <c:pt idx="12">
                  <c:v>1.420435920857681E-3</c:v>
                </c:pt>
                <c:pt idx="13">
                  <c:v>1.5369845092357472E-3</c:v>
                </c:pt>
                <c:pt idx="14">
                  <c:v>1.2456130382905819E-3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8-4FEF-B6F7-68CA718F5B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Series'!$I$4:$W$4</c:f>
              <c:numCache>
                <c:formatCode>0.00000%</c:formatCode>
                <c:ptCount val="15"/>
                <c:pt idx="0">
                  <c:v>6.3009080591892007E-4</c:v>
                </c:pt>
                <c:pt idx="1">
                  <c:v>5.4850679405427376E-4</c:v>
                </c:pt>
                <c:pt idx="2">
                  <c:v>2.9938418639615738E-4</c:v>
                </c:pt>
                <c:pt idx="3">
                  <c:v>1.908483134690833E-3</c:v>
                </c:pt>
                <c:pt idx="4">
                  <c:v>2.1525067416074089E-3</c:v>
                </c:pt>
                <c:pt idx="5">
                  <c:v>0</c:v>
                </c:pt>
                <c:pt idx="6">
                  <c:v>0</c:v>
                </c:pt>
                <c:pt idx="7">
                  <c:v>1.9033841339492926E-3</c:v>
                </c:pt>
                <c:pt idx="8">
                  <c:v>1.0420172229676476E-2</c:v>
                </c:pt>
                <c:pt idx="9">
                  <c:v>1.0786571854390021E-2</c:v>
                </c:pt>
                <c:pt idx="10">
                  <c:v>3.6953186802620593E-3</c:v>
                </c:pt>
                <c:pt idx="11">
                  <c:v>1.55519522616982E-3</c:v>
                </c:pt>
                <c:pt idx="12">
                  <c:v>1.2244886066470574E-3</c:v>
                </c:pt>
                <c:pt idx="13">
                  <c:v>1.3526920538629301E-3</c:v>
                </c:pt>
                <c:pt idx="14">
                  <c:v>1.0263560064043449E-3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FEF-B6F7-68CA718F5B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Series'!$I$5:$W$5</c:f>
              <c:numCache>
                <c:formatCode>0.00000%</c:formatCode>
                <c:ptCount val="15"/>
                <c:pt idx="0">
                  <c:v>1.1654858837806614E-4</c:v>
                </c:pt>
                <c:pt idx="1">
                  <c:v>9.251044202509E-5</c:v>
                </c:pt>
                <c:pt idx="2">
                  <c:v>2.5713532310910839E-4</c:v>
                </c:pt>
                <c:pt idx="3">
                  <c:v>1.2237601779696943E-4</c:v>
                </c:pt>
                <c:pt idx="4">
                  <c:v>1.2674658986114692E-4</c:v>
                </c:pt>
                <c:pt idx="5">
                  <c:v>6.6287009640025117E-5</c:v>
                </c:pt>
                <c:pt idx="6">
                  <c:v>5.0990007415403935E-5</c:v>
                </c:pt>
                <c:pt idx="7">
                  <c:v>1.2310444647433235E-4</c:v>
                </c:pt>
                <c:pt idx="8">
                  <c:v>1.5063905047865048E-2</c:v>
                </c:pt>
                <c:pt idx="9">
                  <c:v>3.2560761878122229E-3</c:v>
                </c:pt>
                <c:pt idx="10">
                  <c:v>1.1290644499125158E-3</c:v>
                </c:pt>
                <c:pt idx="11">
                  <c:v>6.9710624423630812E-4</c:v>
                </c:pt>
                <c:pt idx="12">
                  <c:v>3.7295548280981162E-4</c:v>
                </c:pt>
                <c:pt idx="13">
                  <c:v>3.0302632978297195E-4</c:v>
                </c:pt>
                <c:pt idx="14">
                  <c:v>9.9794728798719128E-4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8-4FEF-B6F7-68CA718F5B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Series'!$I$6:$W$6</c:f>
              <c:numCache>
                <c:formatCode>0.00000%</c:formatCode>
                <c:ptCount val="15"/>
                <c:pt idx="0">
                  <c:v>4.3705720641774801E-6</c:v>
                </c:pt>
                <c:pt idx="1">
                  <c:v>1.4568573547258266E-6</c:v>
                </c:pt>
                <c:pt idx="2">
                  <c:v>0</c:v>
                </c:pt>
                <c:pt idx="3">
                  <c:v>-4.3705720641774801E-6</c:v>
                </c:pt>
                <c:pt idx="4">
                  <c:v>7.2842867736291331E-7</c:v>
                </c:pt>
                <c:pt idx="5">
                  <c:v>5.8274294189033065E-6</c:v>
                </c:pt>
                <c:pt idx="6">
                  <c:v>-7.2842867736291331E-7</c:v>
                </c:pt>
                <c:pt idx="7">
                  <c:v>-7.2842867736291331E-7</c:v>
                </c:pt>
                <c:pt idx="8">
                  <c:v>1.09264301604437E-5</c:v>
                </c:pt>
                <c:pt idx="9">
                  <c:v>2.18528603208874E-6</c:v>
                </c:pt>
                <c:pt idx="10">
                  <c:v>-7.2842867736291331E-7</c:v>
                </c:pt>
                <c:pt idx="11">
                  <c:v>-2.9137147094516533E-6</c:v>
                </c:pt>
                <c:pt idx="12">
                  <c:v>1.4568573547258266E-6</c:v>
                </c:pt>
                <c:pt idx="13">
                  <c:v>1.4568573547258266E-6</c:v>
                </c:pt>
                <c:pt idx="14">
                  <c:v>5.0990007415403933E-6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8-4FEF-B6F7-68CA718F5B1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Series'!$I$7:$W$7</c:f>
              <c:numCache>
                <c:formatCode>0.00000%</c:formatCode>
                <c:ptCount val="15"/>
                <c:pt idx="0">
                  <c:v>-3.6639962471354541E-3</c:v>
                </c:pt>
                <c:pt idx="1">
                  <c:v>-5.667175109883466E-3</c:v>
                </c:pt>
                <c:pt idx="2">
                  <c:v>-2.5422160839965674E-3</c:v>
                </c:pt>
                <c:pt idx="3">
                  <c:v>-1.0052315747608205E-4</c:v>
                </c:pt>
                <c:pt idx="4">
                  <c:v>-3.3507719158694018E-5</c:v>
                </c:pt>
                <c:pt idx="5">
                  <c:v>-6.8472295672113859E-5</c:v>
                </c:pt>
                <c:pt idx="6">
                  <c:v>-6.5704266698134791E-4</c:v>
                </c:pt>
                <c:pt idx="7">
                  <c:v>-2.4256674956185014E-4</c:v>
                </c:pt>
                <c:pt idx="8">
                  <c:v>2.4985103633547927E-4</c:v>
                </c:pt>
                <c:pt idx="9">
                  <c:v>-1.5952588034247802E-4</c:v>
                </c:pt>
                <c:pt idx="10">
                  <c:v>7.9398725832557552E-5</c:v>
                </c:pt>
                <c:pt idx="11">
                  <c:v>4.5891006673863541E-5</c:v>
                </c:pt>
                <c:pt idx="12">
                  <c:v>-4.2977291964411888E-5</c:v>
                </c:pt>
                <c:pt idx="13">
                  <c:v>5.0261578738041023E-5</c:v>
                </c:pt>
                <c:pt idx="14">
                  <c:v>-8.522615525146086E-4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8-4FEF-B6F7-68CA718F5B1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Series'!$I$8:$W$8</c:f>
              <c:numCache>
                <c:formatCode>0.00000%</c:formatCode>
                <c:ptCount val="15"/>
                <c:pt idx="0">
                  <c:v>4.9387464325205529E-4</c:v>
                </c:pt>
                <c:pt idx="1">
                  <c:v>-1.6411498100986437E-3</c:v>
                </c:pt>
                <c:pt idx="2">
                  <c:v>8.7338598415813309E-4</c:v>
                </c:pt>
                <c:pt idx="3">
                  <c:v>1.1246938778483383E-3</c:v>
                </c:pt>
                <c:pt idx="4">
                  <c:v>1.7045231050292172E-3</c:v>
                </c:pt>
                <c:pt idx="5">
                  <c:v>1.1931661735204522E-3</c:v>
                </c:pt>
                <c:pt idx="6">
                  <c:v>1.0161580049212642E-3</c:v>
                </c:pt>
                <c:pt idx="7">
                  <c:v>7.5610896710270404E-4</c:v>
                </c:pt>
                <c:pt idx="8">
                  <c:v>2.322012094829759E-2</c:v>
                </c:pt>
                <c:pt idx="9">
                  <c:v>1.3400173948768154E-2</c:v>
                </c:pt>
                <c:pt idx="10">
                  <c:v>7.1254893219640184E-3</c:v>
                </c:pt>
                <c:pt idx="11">
                  <c:v>4.3261379148583426E-3</c:v>
                </c:pt>
                <c:pt idx="12">
                  <c:v>3.7011461096809629E-3</c:v>
                </c:pt>
                <c:pt idx="13">
                  <c:v>3.0477455860864295E-3</c:v>
                </c:pt>
                <c:pt idx="14">
                  <c:v>4.0391370159773548E-3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8-4FEF-B6F7-68CA718F5B1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Series'!$I$9:$W$9</c:f>
              <c:numCache>
                <c:formatCode>0.00000%</c:formatCode>
                <c:ptCount val="15"/>
                <c:pt idx="0">
                  <c:v>3.0448318713769779E-4</c:v>
                </c:pt>
                <c:pt idx="1">
                  <c:v>2.8190189813944745E-4</c:v>
                </c:pt>
                <c:pt idx="2">
                  <c:v>2.1342960246733362E-4</c:v>
                </c:pt>
                <c:pt idx="3">
                  <c:v>1.8502088405018E-4</c:v>
                </c:pt>
                <c:pt idx="4">
                  <c:v>1.799218833086396E-4</c:v>
                </c:pt>
                <c:pt idx="5">
                  <c:v>2.8845775623571369E-4</c:v>
                </c:pt>
                <c:pt idx="6">
                  <c:v>3.1031061655660108E-4</c:v>
                </c:pt>
                <c:pt idx="7">
                  <c:v>3.5911533793991631E-4</c:v>
                </c:pt>
                <c:pt idx="8">
                  <c:v>9.5934056808695684E-3</c:v>
                </c:pt>
                <c:pt idx="9">
                  <c:v>4.297729196441189E-3</c:v>
                </c:pt>
                <c:pt idx="10">
                  <c:v>4.3851406377247385E-3</c:v>
                </c:pt>
                <c:pt idx="11">
                  <c:v>4.0937691667795734E-3</c:v>
                </c:pt>
                <c:pt idx="12">
                  <c:v>3.4236147836056927E-3</c:v>
                </c:pt>
                <c:pt idx="13">
                  <c:v>3.2269390407177064E-3</c:v>
                </c:pt>
                <c:pt idx="14">
                  <c:v>2.7534604004318124E-3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8-4FEF-B6F7-68CA718F5B1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Series'!$I$16:$W$16</c:f>
              <c:numCache>
                <c:formatCode>0.00000%</c:formatCode>
                <c:ptCount val="15"/>
                <c:pt idx="0">
                  <c:v>2.891861849130766E-3</c:v>
                </c:pt>
                <c:pt idx="1">
                  <c:v>1.6098273769720385E-3</c:v>
                </c:pt>
                <c:pt idx="2">
                  <c:v>3.1176747391132693E-3</c:v>
                </c:pt>
                <c:pt idx="3">
                  <c:v>2.4620889294866472E-3</c:v>
                </c:pt>
                <c:pt idx="4">
                  <c:v>2.3455403411085812E-3</c:v>
                </c:pt>
                <c:pt idx="5">
                  <c:v>2.2654131865986605E-3</c:v>
                </c:pt>
                <c:pt idx="6">
                  <c:v>1.9886102892007537E-3</c:v>
                </c:pt>
                <c:pt idx="7">
                  <c:v>1.9813260024271243E-3</c:v>
                </c:pt>
                <c:pt idx="8">
                  <c:v>4.9037818560071327E-2</c:v>
                </c:pt>
                <c:pt idx="9">
                  <c:v>1.5683069423623526E-2</c:v>
                </c:pt>
                <c:pt idx="10">
                  <c:v>7.5246682371588949E-3</c:v>
                </c:pt>
                <c:pt idx="11">
                  <c:v>5.9731151543758899E-3</c:v>
                </c:pt>
                <c:pt idx="12">
                  <c:v>4.297729196441189E-3</c:v>
                </c:pt>
                <c:pt idx="13">
                  <c:v>4.2248863287048972E-3</c:v>
                </c:pt>
                <c:pt idx="14">
                  <c:v>1.3002451890928003E-2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8-4FEF-B6F7-68CA718F5B1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Series'!$I$10:$W$10</c:f>
              <c:numCache>
                <c:formatCode>0.00000%</c:formatCode>
                <c:ptCount val="15"/>
                <c:pt idx="0">
                  <c:v>4.363287777403851E-4</c:v>
                </c:pt>
                <c:pt idx="1">
                  <c:v>4.1520434609686061E-4</c:v>
                </c:pt>
                <c:pt idx="2">
                  <c:v>4.0864848800059442E-4</c:v>
                </c:pt>
                <c:pt idx="3">
                  <c:v>4.5453949467445792E-4</c:v>
                </c:pt>
                <c:pt idx="4">
                  <c:v>4.2831606228939308E-4</c:v>
                </c:pt>
                <c:pt idx="5">
                  <c:v>-1.2456130382905819E-4</c:v>
                </c:pt>
                <c:pt idx="6">
                  <c:v>3.2852133349067395E-4</c:v>
                </c:pt>
                <c:pt idx="7">
                  <c:v>-5.8274294189033065E-6</c:v>
                </c:pt>
                <c:pt idx="8">
                  <c:v>2.6114168083460444E-2</c:v>
                </c:pt>
                <c:pt idx="9">
                  <c:v>5.8419979924505651E-3</c:v>
                </c:pt>
                <c:pt idx="10">
                  <c:v>1.8720617008226874E-3</c:v>
                </c:pt>
                <c:pt idx="11">
                  <c:v>1.0853587292707408E-3</c:v>
                </c:pt>
                <c:pt idx="12">
                  <c:v>2.0905903040315615E-3</c:v>
                </c:pt>
                <c:pt idx="13">
                  <c:v>1.5879745166511511E-3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18-4FEF-B6F7-68CA718F5B1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Series'!$I$11:$W$11</c:f>
              <c:numCache>
                <c:formatCode>0.00000%</c:formatCode>
                <c:ptCount val="15"/>
                <c:pt idx="0">
                  <c:v>2.5495003707701967E-5</c:v>
                </c:pt>
                <c:pt idx="1">
                  <c:v>2.2581288998250315E-5</c:v>
                </c:pt>
                <c:pt idx="2">
                  <c:v>2.6951861062427794E-5</c:v>
                </c:pt>
                <c:pt idx="3">
                  <c:v>3.0594004449242358E-5</c:v>
                </c:pt>
                <c:pt idx="4">
                  <c:v>5.5360579479581417E-5</c:v>
                </c:pt>
                <c:pt idx="5">
                  <c:v>6.774386699475094E-5</c:v>
                </c:pt>
                <c:pt idx="6">
                  <c:v>1.7853786882165007E-3</c:v>
                </c:pt>
                <c:pt idx="7">
                  <c:v>1.5238727930432148E-3</c:v>
                </c:pt>
                <c:pt idx="8">
                  <c:v>7.2260124794401007E-4</c:v>
                </c:pt>
                <c:pt idx="9">
                  <c:v>5.2592550505602348E-4</c:v>
                </c:pt>
                <c:pt idx="10">
                  <c:v>1.6600889557100795E-3</c:v>
                </c:pt>
                <c:pt idx="11">
                  <c:v>9.3748770776606947E-4</c:v>
                </c:pt>
                <c:pt idx="12">
                  <c:v>5.033442160577731E-4</c:v>
                </c:pt>
                <c:pt idx="13">
                  <c:v>3.5110262248892423E-4</c:v>
                </c:pt>
                <c:pt idx="14">
                  <c:v>9.9794728798719128E-5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18-4FEF-B6F7-68CA718F5B1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Series'!$I$12:$W$12</c:f>
              <c:numCache>
                <c:formatCode>0.00000%</c:formatCode>
                <c:ptCount val="15"/>
                <c:pt idx="0">
                  <c:v>2.840871841715362E-5</c:v>
                </c:pt>
                <c:pt idx="1">
                  <c:v>2.4766575030339056E-5</c:v>
                </c:pt>
                <c:pt idx="2">
                  <c:v>1.4568573547258268E-5</c:v>
                </c:pt>
                <c:pt idx="3">
                  <c:v>4.5162577996500629E-5</c:v>
                </c:pt>
                <c:pt idx="4">
                  <c:v>1.2237601779696943E-4</c:v>
                </c:pt>
                <c:pt idx="5">
                  <c:v>5.5360579479581417E-5</c:v>
                </c:pt>
                <c:pt idx="6">
                  <c:v>5.3903722124855588E-5</c:v>
                </c:pt>
                <c:pt idx="7">
                  <c:v>2.5487719420928339E-3</c:v>
                </c:pt>
                <c:pt idx="8">
                  <c:v>5.4996365140899954E-4</c:v>
                </c:pt>
                <c:pt idx="9">
                  <c:v>3.9917891519487651E-4</c:v>
                </c:pt>
                <c:pt idx="10">
                  <c:v>3.3580562026430308E-4</c:v>
                </c:pt>
                <c:pt idx="11">
                  <c:v>3.9043777106652155E-4</c:v>
                </c:pt>
                <c:pt idx="12">
                  <c:v>2.8627247020362496E-4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18-4FEF-B6F7-68CA718F5B1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Series'!$I$13:$W$13</c:f>
              <c:numCache>
                <c:formatCode>0.00000%</c:formatCode>
                <c:ptCount val="15"/>
                <c:pt idx="0">
                  <c:v>4.5089735128764336E-4</c:v>
                </c:pt>
                <c:pt idx="1">
                  <c:v>4.9387464325205529E-4</c:v>
                </c:pt>
                <c:pt idx="2">
                  <c:v>9.3967299379815825E-4</c:v>
                </c:pt>
                <c:pt idx="3">
                  <c:v>6.2426337650001672E-4</c:v>
                </c:pt>
                <c:pt idx="4">
                  <c:v>3.5911533793991631E-4</c:v>
                </c:pt>
                <c:pt idx="5">
                  <c:v>3.2123704671704477E-4</c:v>
                </c:pt>
                <c:pt idx="6">
                  <c:v>8.012715450992047E-4</c:v>
                </c:pt>
                <c:pt idx="7">
                  <c:v>1.908483134690833E-3</c:v>
                </c:pt>
                <c:pt idx="8">
                  <c:v>2.1998546056359982E-3</c:v>
                </c:pt>
                <c:pt idx="9">
                  <c:v>2.6369118120537463E-3</c:v>
                </c:pt>
                <c:pt idx="10">
                  <c:v>2.1634331717678527E-3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3.0011261507352032E-3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18-4FEF-B6F7-68CA718F5B1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Series'!$I$14:$W$14</c:f>
              <c:numCache>
                <c:formatCode>0.00000%</c:formatCode>
                <c:ptCount val="15"/>
                <c:pt idx="0">
                  <c:v>3.4964576513419841E-5</c:v>
                </c:pt>
                <c:pt idx="1">
                  <c:v>2.3309717675613226E-5</c:v>
                </c:pt>
                <c:pt idx="2">
                  <c:v>7.2842867736291338E-6</c:v>
                </c:pt>
                <c:pt idx="3">
                  <c:v>9.5424156734541646E-5</c:v>
                </c:pt>
                <c:pt idx="4">
                  <c:v>2.3236874807876936E-4</c:v>
                </c:pt>
                <c:pt idx="5">
                  <c:v>3.2342233274913355E-4</c:v>
                </c:pt>
                <c:pt idx="6">
                  <c:v>1.09264301604437E-4</c:v>
                </c:pt>
                <c:pt idx="7">
                  <c:v>7.502815376838008E-4</c:v>
                </c:pt>
                <c:pt idx="8">
                  <c:v>1.0904577300122812E-2</c:v>
                </c:pt>
                <c:pt idx="9">
                  <c:v>2.4839417898075344E-3</c:v>
                </c:pt>
                <c:pt idx="10">
                  <c:v>8.9596727315638348E-4</c:v>
                </c:pt>
                <c:pt idx="11">
                  <c:v>4.0937691667795731E-4</c:v>
                </c:pt>
                <c:pt idx="12">
                  <c:v>6.4393095078881543E-4</c:v>
                </c:pt>
                <c:pt idx="13">
                  <c:v>4.363287777403851E-4</c:v>
                </c:pt>
                <c:pt idx="14">
                  <c:v>3.2633604745858517E-4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18-4FEF-B6F7-68CA718F5B1A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Series'!$I$15:$W$15</c:f>
              <c:numCache>
                <c:formatCode>0.00000%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3.1322433126605276E-5</c:v>
                </c:pt>
                <c:pt idx="3">
                  <c:v>-2.9137147094516533E-6</c:v>
                </c:pt>
                <c:pt idx="4">
                  <c:v>1.9667574288798662E-5</c:v>
                </c:pt>
                <c:pt idx="5">
                  <c:v>3.2779290481331099E-5</c:v>
                </c:pt>
                <c:pt idx="6">
                  <c:v>1.5952588034247802E-4</c:v>
                </c:pt>
                <c:pt idx="7">
                  <c:v>1.5952588034247802E-4</c:v>
                </c:pt>
                <c:pt idx="8">
                  <c:v>2.3236874807876936E-4</c:v>
                </c:pt>
                <c:pt idx="9">
                  <c:v>1.3257401928005023E-4</c:v>
                </c:pt>
                <c:pt idx="10">
                  <c:v>1.4495730679521976E-4</c:v>
                </c:pt>
                <c:pt idx="11">
                  <c:v>0</c:v>
                </c:pt>
                <c:pt idx="12">
                  <c:v>3.3726247761902886E-4</c:v>
                </c:pt>
                <c:pt idx="13">
                  <c:v>6.8472295672113859E-5</c:v>
                </c:pt>
                <c:pt idx="14">
                  <c:v>6.1916437575847635E-5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18-4FEF-B6F7-68CA718F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89224"/>
        <c:axId val="1030381680"/>
      </c:scatterChart>
      <c:valAx>
        <c:axId val="10303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81680"/>
        <c:crosses val="autoZero"/>
        <c:crossBetween val="midCat"/>
      </c:valAx>
      <c:valAx>
        <c:axId val="1030381680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89224"/>
        <c:crosses val="autoZero"/>
        <c:crossBetween val="midCat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Series'!$I$3:$W$3</c:f>
              <c:numCache>
                <c:formatCode>0.00000%</c:formatCode>
                <c:ptCount val="15"/>
                <c:pt idx="0">
                  <c:v>6.9346410084949355E-4</c:v>
                </c:pt>
                <c:pt idx="1">
                  <c:v>5.9949680146967766E-4</c:v>
                </c:pt>
                <c:pt idx="2">
                  <c:v>4.8367664176897449E-4</c:v>
                </c:pt>
                <c:pt idx="3">
                  <c:v>5.2956764844283805E-4</c:v>
                </c:pt>
                <c:pt idx="4">
                  <c:v>5.4632150802218498E-4</c:v>
                </c:pt>
                <c:pt idx="5">
                  <c:v>5.9002722866395986E-4</c:v>
                </c:pt>
                <c:pt idx="6">
                  <c:v>-9.9794728798719128E-5</c:v>
                </c:pt>
                <c:pt idx="7">
                  <c:v>4.8367664176897449E-3</c:v>
                </c:pt>
                <c:pt idx="8">
                  <c:v>3.4090462100584344E-3</c:v>
                </c:pt>
                <c:pt idx="9">
                  <c:v>1.8210716934072835E-3</c:v>
                </c:pt>
                <c:pt idx="10">
                  <c:v>9.9794728798719128E-4</c:v>
                </c:pt>
                <c:pt idx="11">
                  <c:v>1.5661216563302638E-3</c:v>
                </c:pt>
                <c:pt idx="12">
                  <c:v>1.420435920857681E-3</c:v>
                </c:pt>
                <c:pt idx="13">
                  <c:v>1.5369845092357472E-3</c:v>
                </c:pt>
                <c:pt idx="14">
                  <c:v>1.2456130382905819E-3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D-40C1-A4AC-7D1B10F78C93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Series'!$I$4:$W$4</c:f>
              <c:numCache>
                <c:formatCode>0.00000%</c:formatCode>
                <c:ptCount val="15"/>
                <c:pt idx="0">
                  <c:v>6.3009080591892007E-4</c:v>
                </c:pt>
                <c:pt idx="1">
                  <c:v>5.4850679405427376E-4</c:v>
                </c:pt>
                <c:pt idx="2">
                  <c:v>2.9938418639615738E-4</c:v>
                </c:pt>
                <c:pt idx="3">
                  <c:v>1.908483134690833E-3</c:v>
                </c:pt>
                <c:pt idx="4">
                  <c:v>2.1525067416074089E-3</c:v>
                </c:pt>
                <c:pt idx="5">
                  <c:v>0</c:v>
                </c:pt>
                <c:pt idx="6">
                  <c:v>0</c:v>
                </c:pt>
                <c:pt idx="7">
                  <c:v>1.9033841339492926E-3</c:v>
                </c:pt>
                <c:pt idx="8">
                  <c:v>1.0420172229676476E-2</c:v>
                </c:pt>
                <c:pt idx="9">
                  <c:v>1.0786571854390021E-2</c:v>
                </c:pt>
                <c:pt idx="10">
                  <c:v>3.6953186802620593E-3</c:v>
                </c:pt>
                <c:pt idx="11">
                  <c:v>1.55519522616982E-3</c:v>
                </c:pt>
                <c:pt idx="12">
                  <c:v>1.2244886066470574E-3</c:v>
                </c:pt>
                <c:pt idx="13">
                  <c:v>1.3526920538629301E-3</c:v>
                </c:pt>
                <c:pt idx="14">
                  <c:v>1.0263560064043449E-3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D-40C1-A4AC-7D1B10F78C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Series'!$I$5:$W$5</c:f>
              <c:numCache>
                <c:formatCode>0.00000%</c:formatCode>
                <c:ptCount val="15"/>
                <c:pt idx="0">
                  <c:v>1.1654858837806614E-4</c:v>
                </c:pt>
                <c:pt idx="1">
                  <c:v>9.251044202509E-5</c:v>
                </c:pt>
                <c:pt idx="2">
                  <c:v>2.5713532310910839E-4</c:v>
                </c:pt>
                <c:pt idx="3">
                  <c:v>1.2237601779696943E-4</c:v>
                </c:pt>
                <c:pt idx="4">
                  <c:v>1.2674658986114692E-4</c:v>
                </c:pt>
                <c:pt idx="5">
                  <c:v>6.6287009640025117E-5</c:v>
                </c:pt>
                <c:pt idx="6">
                  <c:v>5.0990007415403935E-5</c:v>
                </c:pt>
                <c:pt idx="7">
                  <c:v>1.2310444647433235E-4</c:v>
                </c:pt>
                <c:pt idx="8">
                  <c:v>1.5063905047865048E-2</c:v>
                </c:pt>
                <c:pt idx="9">
                  <c:v>3.2560761878122229E-3</c:v>
                </c:pt>
                <c:pt idx="10">
                  <c:v>1.1290644499125158E-3</c:v>
                </c:pt>
                <c:pt idx="11">
                  <c:v>6.9710624423630812E-4</c:v>
                </c:pt>
                <c:pt idx="12">
                  <c:v>3.7295548280981162E-4</c:v>
                </c:pt>
                <c:pt idx="13">
                  <c:v>3.0302632978297195E-4</c:v>
                </c:pt>
                <c:pt idx="14">
                  <c:v>9.9794728798719128E-4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D-40C1-A4AC-7D1B10F78C93}"/>
            </c:ext>
          </c:extLst>
        </c:ser>
        <c:ser>
          <c:idx val="3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Series'!$I$6:$W$6</c:f>
              <c:numCache>
                <c:formatCode>0.00000%</c:formatCode>
                <c:ptCount val="15"/>
                <c:pt idx="0">
                  <c:v>4.3705720641774801E-6</c:v>
                </c:pt>
                <c:pt idx="1">
                  <c:v>1.4568573547258266E-6</c:v>
                </c:pt>
                <c:pt idx="2">
                  <c:v>0</c:v>
                </c:pt>
                <c:pt idx="3">
                  <c:v>-4.3705720641774801E-6</c:v>
                </c:pt>
                <c:pt idx="4">
                  <c:v>7.2842867736291331E-7</c:v>
                </c:pt>
                <c:pt idx="5">
                  <c:v>5.8274294189033065E-6</c:v>
                </c:pt>
                <c:pt idx="6">
                  <c:v>-7.2842867736291331E-7</c:v>
                </c:pt>
                <c:pt idx="7">
                  <c:v>-7.2842867736291331E-7</c:v>
                </c:pt>
                <c:pt idx="8">
                  <c:v>1.09264301604437E-5</c:v>
                </c:pt>
                <c:pt idx="9">
                  <c:v>2.18528603208874E-6</c:v>
                </c:pt>
                <c:pt idx="10">
                  <c:v>-7.2842867736291331E-7</c:v>
                </c:pt>
                <c:pt idx="11">
                  <c:v>-2.9137147094516533E-6</c:v>
                </c:pt>
                <c:pt idx="12">
                  <c:v>1.4568573547258266E-6</c:v>
                </c:pt>
                <c:pt idx="13">
                  <c:v>1.4568573547258266E-6</c:v>
                </c:pt>
                <c:pt idx="14">
                  <c:v>5.0990007415403933E-6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D-40C1-A4AC-7D1B10F78C93}"/>
            </c:ext>
          </c:extLst>
        </c:ser>
        <c:ser>
          <c:idx val="4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Series'!$I$7:$W$7</c:f>
              <c:numCache>
                <c:formatCode>0.00000%</c:formatCode>
                <c:ptCount val="15"/>
                <c:pt idx="0">
                  <c:v>-3.6639962471354541E-3</c:v>
                </c:pt>
                <c:pt idx="1">
                  <c:v>-5.667175109883466E-3</c:v>
                </c:pt>
                <c:pt idx="2">
                  <c:v>-2.5422160839965674E-3</c:v>
                </c:pt>
                <c:pt idx="3">
                  <c:v>-1.0052315747608205E-4</c:v>
                </c:pt>
                <c:pt idx="4">
                  <c:v>-3.3507719158694018E-5</c:v>
                </c:pt>
                <c:pt idx="5">
                  <c:v>-6.8472295672113859E-5</c:v>
                </c:pt>
                <c:pt idx="6">
                  <c:v>-6.5704266698134791E-4</c:v>
                </c:pt>
                <c:pt idx="7">
                  <c:v>-2.4256674956185014E-4</c:v>
                </c:pt>
                <c:pt idx="8">
                  <c:v>2.4985103633547927E-4</c:v>
                </c:pt>
                <c:pt idx="9">
                  <c:v>-1.5952588034247802E-4</c:v>
                </c:pt>
                <c:pt idx="10">
                  <c:v>7.9398725832557552E-5</c:v>
                </c:pt>
                <c:pt idx="11">
                  <c:v>4.5891006673863541E-5</c:v>
                </c:pt>
                <c:pt idx="12">
                  <c:v>-4.2977291964411888E-5</c:v>
                </c:pt>
                <c:pt idx="13">
                  <c:v>5.0261578738041023E-5</c:v>
                </c:pt>
                <c:pt idx="14">
                  <c:v>-8.522615525146086E-4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D-40C1-A4AC-7D1B10F78C93}"/>
            </c:ext>
          </c:extLst>
        </c:ser>
        <c:ser>
          <c:idx val="5"/>
          <c:order val="5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Series'!$I$8:$W$8</c:f>
              <c:numCache>
                <c:formatCode>0.00000%</c:formatCode>
                <c:ptCount val="15"/>
                <c:pt idx="0">
                  <c:v>4.9387464325205529E-4</c:v>
                </c:pt>
                <c:pt idx="1">
                  <c:v>-1.6411498100986437E-3</c:v>
                </c:pt>
                <c:pt idx="2">
                  <c:v>8.7338598415813309E-4</c:v>
                </c:pt>
                <c:pt idx="3">
                  <c:v>1.1246938778483383E-3</c:v>
                </c:pt>
                <c:pt idx="4">
                  <c:v>1.7045231050292172E-3</c:v>
                </c:pt>
                <c:pt idx="5">
                  <c:v>1.1931661735204522E-3</c:v>
                </c:pt>
                <c:pt idx="6">
                  <c:v>1.0161580049212642E-3</c:v>
                </c:pt>
                <c:pt idx="7">
                  <c:v>7.5610896710270404E-4</c:v>
                </c:pt>
                <c:pt idx="8">
                  <c:v>2.322012094829759E-2</c:v>
                </c:pt>
                <c:pt idx="9">
                  <c:v>1.3400173948768154E-2</c:v>
                </c:pt>
                <c:pt idx="10">
                  <c:v>7.1254893219640184E-3</c:v>
                </c:pt>
                <c:pt idx="11">
                  <c:v>4.3261379148583426E-3</c:v>
                </c:pt>
                <c:pt idx="12">
                  <c:v>3.7011461096809629E-3</c:v>
                </c:pt>
                <c:pt idx="13">
                  <c:v>3.0477455860864295E-3</c:v>
                </c:pt>
                <c:pt idx="14">
                  <c:v>4.0391370159773548E-3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D-40C1-A4AC-7D1B10F78C9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Series'!$I$9:$W$9</c:f>
              <c:numCache>
                <c:formatCode>0.00000%</c:formatCode>
                <c:ptCount val="15"/>
                <c:pt idx="0">
                  <c:v>3.0448318713769779E-4</c:v>
                </c:pt>
                <c:pt idx="1">
                  <c:v>2.8190189813944745E-4</c:v>
                </c:pt>
                <c:pt idx="2">
                  <c:v>2.1342960246733362E-4</c:v>
                </c:pt>
                <c:pt idx="3">
                  <c:v>1.8502088405018E-4</c:v>
                </c:pt>
                <c:pt idx="4">
                  <c:v>1.799218833086396E-4</c:v>
                </c:pt>
                <c:pt idx="5">
                  <c:v>2.8845775623571369E-4</c:v>
                </c:pt>
                <c:pt idx="6">
                  <c:v>3.1031061655660108E-4</c:v>
                </c:pt>
                <c:pt idx="7">
                  <c:v>3.5911533793991631E-4</c:v>
                </c:pt>
                <c:pt idx="8">
                  <c:v>9.5934056808695684E-3</c:v>
                </c:pt>
                <c:pt idx="9">
                  <c:v>4.297729196441189E-3</c:v>
                </c:pt>
                <c:pt idx="10">
                  <c:v>4.3851406377247385E-3</c:v>
                </c:pt>
                <c:pt idx="11">
                  <c:v>4.0937691667795734E-3</c:v>
                </c:pt>
                <c:pt idx="12">
                  <c:v>3.4236147836056927E-3</c:v>
                </c:pt>
                <c:pt idx="13">
                  <c:v>3.2269390407177064E-3</c:v>
                </c:pt>
                <c:pt idx="14">
                  <c:v>2.7534604004318124E-3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D-40C1-A4AC-7D1B10F78C93}"/>
            </c:ext>
          </c:extLst>
        </c:ser>
        <c:ser>
          <c:idx val="7"/>
          <c:order val="7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Series'!$I$16:$W$16</c:f>
              <c:numCache>
                <c:formatCode>0.00000%</c:formatCode>
                <c:ptCount val="15"/>
                <c:pt idx="0">
                  <c:v>2.891861849130766E-3</c:v>
                </c:pt>
                <c:pt idx="1">
                  <c:v>1.6098273769720385E-3</c:v>
                </c:pt>
                <c:pt idx="2">
                  <c:v>3.1176747391132693E-3</c:v>
                </c:pt>
                <c:pt idx="3">
                  <c:v>2.4620889294866472E-3</c:v>
                </c:pt>
                <c:pt idx="4">
                  <c:v>2.3455403411085812E-3</c:v>
                </c:pt>
                <c:pt idx="5">
                  <c:v>2.2654131865986605E-3</c:v>
                </c:pt>
                <c:pt idx="6">
                  <c:v>1.9886102892007537E-3</c:v>
                </c:pt>
                <c:pt idx="7">
                  <c:v>1.9813260024271243E-3</c:v>
                </c:pt>
                <c:pt idx="8">
                  <c:v>4.9037818560071327E-2</c:v>
                </c:pt>
                <c:pt idx="9">
                  <c:v>1.5683069423623526E-2</c:v>
                </c:pt>
                <c:pt idx="10">
                  <c:v>7.5246682371588949E-3</c:v>
                </c:pt>
                <c:pt idx="11">
                  <c:v>5.9731151543758899E-3</c:v>
                </c:pt>
                <c:pt idx="12">
                  <c:v>4.297729196441189E-3</c:v>
                </c:pt>
                <c:pt idx="13">
                  <c:v>4.2248863287048972E-3</c:v>
                </c:pt>
                <c:pt idx="14">
                  <c:v>1.3002451890928003E-2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D-40C1-A4AC-7D1B10F78C93}"/>
            </c:ext>
          </c:extLst>
        </c:ser>
        <c:ser>
          <c:idx val="8"/>
          <c:order val="8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Series'!$I$10:$W$10</c:f>
              <c:numCache>
                <c:formatCode>0.00000%</c:formatCode>
                <c:ptCount val="15"/>
                <c:pt idx="0">
                  <c:v>4.363287777403851E-4</c:v>
                </c:pt>
                <c:pt idx="1">
                  <c:v>4.1520434609686061E-4</c:v>
                </c:pt>
                <c:pt idx="2">
                  <c:v>4.0864848800059442E-4</c:v>
                </c:pt>
                <c:pt idx="3">
                  <c:v>4.5453949467445792E-4</c:v>
                </c:pt>
                <c:pt idx="4">
                  <c:v>4.2831606228939308E-4</c:v>
                </c:pt>
                <c:pt idx="5">
                  <c:v>-1.2456130382905819E-4</c:v>
                </c:pt>
                <c:pt idx="6">
                  <c:v>3.2852133349067395E-4</c:v>
                </c:pt>
                <c:pt idx="7">
                  <c:v>-5.8274294189033065E-6</c:v>
                </c:pt>
                <c:pt idx="8">
                  <c:v>2.6114168083460444E-2</c:v>
                </c:pt>
                <c:pt idx="9">
                  <c:v>5.8419979924505651E-3</c:v>
                </c:pt>
                <c:pt idx="10">
                  <c:v>1.8720617008226874E-3</c:v>
                </c:pt>
                <c:pt idx="11">
                  <c:v>1.0853587292707408E-3</c:v>
                </c:pt>
                <c:pt idx="12">
                  <c:v>2.0905903040315615E-3</c:v>
                </c:pt>
                <c:pt idx="13">
                  <c:v>1.5879745166511511E-3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D-40C1-A4AC-7D1B10F78C93}"/>
            </c:ext>
          </c:extLst>
        </c:ser>
        <c:ser>
          <c:idx val="9"/>
          <c:order val="9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Series'!$I$11:$W$11</c:f>
              <c:numCache>
                <c:formatCode>0.00000%</c:formatCode>
                <c:ptCount val="15"/>
                <c:pt idx="0">
                  <c:v>2.5495003707701967E-5</c:v>
                </c:pt>
                <c:pt idx="1">
                  <c:v>2.2581288998250315E-5</c:v>
                </c:pt>
                <c:pt idx="2">
                  <c:v>2.6951861062427794E-5</c:v>
                </c:pt>
                <c:pt idx="3">
                  <c:v>3.0594004449242358E-5</c:v>
                </c:pt>
                <c:pt idx="4">
                  <c:v>5.5360579479581417E-5</c:v>
                </c:pt>
                <c:pt idx="5">
                  <c:v>6.774386699475094E-5</c:v>
                </c:pt>
                <c:pt idx="6">
                  <c:v>1.7853786882165007E-3</c:v>
                </c:pt>
                <c:pt idx="7">
                  <c:v>1.5238727930432148E-3</c:v>
                </c:pt>
                <c:pt idx="8">
                  <c:v>7.2260124794401007E-4</c:v>
                </c:pt>
                <c:pt idx="9">
                  <c:v>5.2592550505602348E-4</c:v>
                </c:pt>
                <c:pt idx="10">
                  <c:v>1.6600889557100795E-3</c:v>
                </c:pt>
                <c:pt idx="11">
                  <c:v>9.3748770776606947E-4</c:v>
                </c:pt>
                <c:pt idx="12">
                  <c:v>5.033442160577731E-4</c:v>
                </c:pt>
                <c:pt idx="13">
                  <c:v>3.5110262248892423E-4</c:v>
                </c:pt>
                <c:pt idx="14">
                  <c:v>9.9794728798719128E-5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D-40C1-A4AC-7D1B10F78C9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Series'!$I$12:$W$12</c:f>
              <c:numCache>
                <c:formatCode>0.00000%</c:formatCode>
                <c:ptCount val="15"/>
                <c:pt idx="0">
                  <c:v>2.840871841715362E-5</c:v>
                </c:pt>
                <c:pt idx="1">
                  <c:v>2.4766575030339056E-5</c:v>
                </c:pt>
                <c:pt idx="2">
                  <c:v>1.4568573547258268E-5</c:v>
                </c:pt>
                <c:pt idx="3">
                  <c:v>4.5162577996500629E-5</c:v>
                </c:pt>
                <c:pt idx="4">
                  <c:v>1.2237601779696943E-4</c:v>
                </c:pt>
                <c:pt idx="5">
                  <c:v>5.5360579479581417E-5</c:v>
                </c:pt>
                <c:pt idx="6">
                  <c:v>5.3903722124855588E-5</c:v>
                </c:pt>
                <c:pt idx="7">
                  <c:v>2.5487719420928339E-3</c:v>
                </c:pt>
                <c:pt idx="8">
                  <c:v>5.4996365140899954E-4</c:v>
                </c:pt>
                <c:pt idx="9">
                  <c:v>3.9917891519487651E-4</c:v>
                </c:pt>
                <c:pt idx="10">
                  <c:v>3.3580562026430308E-4</c:v>
                </c:pt>
                <c:pt idx="11">
                  <c:v>3.9043777106652155E-4</c:v>
                </c:pt>
                <c:pt idx="12">
                  <c:v>2.8627247020362496E-4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D-40C1-A4AC-7D1B10F78C93}"/>
            </c:ext>
          </c:extLst>
        </c:ser>
        <c:ser>
          <c:idx val="11"/>
          <c:order val="11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Series'!$I$13:$W$13</c:f>
              <c:numCache>
                <c:formatCode>0.00000%</c:formatCode>
                <c:ptCount val="15"/>
                <c:pt idx="0">
                  <c:v>4.5089735128764336E-4</c:v>
                </c:pt>
                <c:pt idx="1">
                  <c:v>4.9387464325205529E-4</c:v>
                </c:pt>
                <c:pt idx="2">
                  <c:v>9.3967299379815825E-4</c:v>
                </c:pt>
                <c:pt idx="3">
                  <c:v>6.2426337650001672E-4</c:v>
                </c:pt>
                <c:pt idx="4">
                  <c:v>3.5911533793991631E-4</c:v>
                </c:pt>
                <c:pt idx="5">
                  <c:v>3.2123704671704477E-4</c:v>
                </c:pt>
                <c:pt idx="6">
                  <c:v>8.012715450992047E-4</c:v>
                </c:pt>
                <c:pt idx="7">
                  <c:v>1.908483134690833E-3</c:v>
                </c:pt>
                <c:pt idx="8">
                  <c:v>2.1998546056359982E-3</c:v>
                </c:pt>
                <c:pt idx="9">
                  <c:v>2.6369118120537463E-3</c:v>
                </c:pt>
                <c:pt idx="10">
                  <c:v>2.1634331717678527E-3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3.0011261507352032E-3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D-40C1-A4AC-7D1B10F78C93}"/>
            </c:ext>
          </c:extLst>
        </c:ser>
        <c:ser>
          <c:idx val="12"/>
          <c:order val="1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Series'!$I$14:$W$14</c:f>
              <c:numCache>
                <c:formatCode>0.00000%</c:formatCode>
                <c:ptCount val="15"/>
                <c:pt idx="0">
                  <c:v>3.4964576513419841E-5</c:v>
                </c:pt>
                <c:pt idx="1">
                  <c:v>2.3309717675613226E-5</c:v>
                </c:pt>
                <c:pt idx="2">
                  <c:v>7.2842867736291338E-6</c:v>
                </c:pt>
                <c:pt idx="3">
                  <c:v>9.5424156734541646E-5</c:v>
                </c:pt>
                <c:pt idx="4">
                  <c:v>2.3236874807876936E-4</c:v>
                </c:pt>
                <c:pt idx="5">
                  <c:v>3.2342233274913355E-4</c:v>
                </c:pt>
                <c:pt idx="6">
                  <c:v>1.09264301604437E-4</c:v>
                </c:pt>
                <c:pt idx="7">
                  <c:v>7.502815376838008E-4</c:v>
                </c:pt>
                <c:pt idx="8">
                  <c:v>1.0904577300122812E-2</c:v>
                </c:pt>
                <c:pt idx="9">
                  <c:v>2.4839417898075344E-3</c:v>
                </c:pt>
                <c:pt idx="10">
                  <c:v>8.9596727315638348E-4</c:v>
                </c:pt>
                <c:pt idx="11">
                  <c:v>4.0937691667795731E-4</c:v>
                </c:pt>
                <c:pt idx="12">
                  <c:v>6.4393095078881543E-4</c:v>
                </c:pt>
                <c:pt idx="13">
                  <c:v>4.363287777403851E-4</c:v>
                </c:pt>
                <c:pt idx="14">
                  <c:v>3.2633604745858517E-4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1D-40C1-A4AC-7D1B10F78C93}"/>
            </c:ext>
          </c:extLst>
        </c:ser>
        <c:ser>
          <c:idx val="13"/>
          <c:order val="13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'Time Series'!$I$2:$W$2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Series'!$I$15:$W$15</c:f>
              <c:numCache>
                <c:formatCode>0.00000%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3.1322433126605276E-5</c:v>
                </c:pt>
                <c:pt idx="3">
                  <c:v>-2.9137147094516533E-6</c:v>
                </c:pt>
                <c:pt idx="4">
                  <c:v>1.9667574288798662E-5</c:v>
                </c:pt>
                <c:pt idx="5">
                  <c:v>3.2779290481331099E-5</c:v>
                </c:pt>
                <c:pt idx="6">
                  <c:v>1.5952588034247802E-4</c:v>
                </c:pt>
                <c:pt idx="7">
                  <c:v>1.5952588034247802E-4</c:v>
                </c:pt>
                <c:pt idx="8">
                  <c:v>2.3236874807876936E-4</c:v>
                </c:pt>
                <c:pt idx="9">
                  <c:v>1.3257401928005023E-4</c:v>
                </c:pt>
                <c:pt idx="10">
                  <c:v>1.4495730679521976E-4</c:v>
                </c:pt>
                <c:pt idx="11">
                  <c:v>0</c:v>
                </c:pt>
                <c:pt idx="12">
                  <c:v>3.3726247761902886E-4</c:v>
                </c:pt>
                <c:pt idx="13">
                  <c:v>6.8472295672113859E-5</c:v>
                </c:pt>
                <c:pt idx="14">
                  <c:v>6.1916437575847635E-5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1D-40C1-A4AC-7D1B10F7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89224"/>
        <c:axId val="1030381680"/>
      </c:lineChart>
      <c:catAx>
        <c:axId val="10303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81680"/>
        <c:crosses val="autoZero"/>
        <c:auto val="1"/>
        <c:lblAlgn val="ctr"/>
        <c:lblOffset val="100"/>
        <c:noMultiLvlLbl val="0"/>
      </c:catAx>
      <c:valAx>
        <c:axId val="1030381680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89224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Series'!$T$40:$AH$40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Series'!$T$41:$AH$41</c:f>
              <c:numCache>
                <c:formatCode>#,##0</c:formatCode>
                <c:ptCount val="15"/>
                <c:pt idx="0">
                  <c:v>-609.4</c:v>
                </c:pt>
                <c:pt idx="1">
                  <c:v>-1215</c:v>
                </c:pt>
                <c:pt idx="2">
                  <c:v>-412.4</c:v>
                </c:pt>
                <c:pt idx="3" formatCode="General">
                  <c:v>674.2</c:v>
                </c:pt>
                <c:pt idx="4" formatCode="General">
                  <c:v>766.8</c:v>
                </c:pt>
                <c:pt idx="5" formatCode="General">
                  <c:v>203.75</c:v>
                </c:pt>
                <c:pt idx="6" formatCode="General">
                  <c:v>-242.5</c:v>
                </c:pt>
                <c:pt idx="7" formatCode="General">
                  <c:v>1817.6</c:v>
                </c:pt>
                <c:pt idx="8" formatCode="General">
                  <c:v>8004.6</c:v>
                </c:pt>
                <c:pt idx="9" formatCode="General">
                  <c:v>4312.3999999999996</c:v>
                </c:pt>
                <c:pt idx="10" formatCode="General">
                  <c:v>1620.2</c:v>
                </c:pt>
                <c:pt idx="11" formatCode="General">
                  <c:v>1060.2</c:v>
                </c:pt>
                <c:pt idx="12" formatCode="General">
                  <c:v>817.2</c:v>
                </c:pt>
                <c:pt idx="13" formatCode="General">
                  <c:v>890.8</c:v>
                </c:pt>
                <c:pt idx="14" formatCode="General">
                  <c:v>665.2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F-4E4D-BE01-C52A604E04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'Time Series'!$T$40:$AH$40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Series'!$T$42:$AH$42</c:f>
              <c:numCache>
                <c:formatCode>#,##0</c:formatCode>
                <c:ptCount val="15"/>
                <c:pt idx="0">
                  <c:v>800.75</c:v>
                </c:pt>
                <c:pt idx="1">
                  <c:v>211.125</c:v>
                </c:pt>
                <c:pt idx="2">
                  <c:v>859.22222222222217</c:v>
                </c:pt>
                <c:pt idx="3" formatCode="General">
                  <c:v>765.55555555555554</c:v>
                </c:pt>
                <c:pt idx="4" formatCode="General">
                  <c:v>830.88888888888891</c:v>
                </c:pt>
                <c:pt idx="5" formatCode="General">
                  <c:v>674.66666666666663</c:v>
                </c:pt>
                <c:pt idx="6" formatCode="General">
                  <c:v>999.55555555555554</c:v>
                </c:pt>
                <c:pt idx="7" formatCode="General">
                  <c:v>1522.5555555555557</c:v>
                </c:pt>
                <c:pt idx="8">
                  <c:v>18697</c:v>
                </c:pt>
                <c:pt idx="9" formatCode="General">
                  <c:v>6925.333333333333</c:v>
                </c:pt>
                <c:pt idx="10" formatCode="General">
                  <c:v>3982.3333333333335</c:v>
                </c:pt>
                <c:pt idx="11" formatCode="General">
                  <c:v>3376.2857142857142</c:v>
                </c:pt>
                <c:pt idx="12" formatCode="General">
                  <c:v>2622.75</c:v>
                </c:pt>
                <c:pt idx="13" formatCode="General">
                  <c:v>2538.4285714285716</c:v>
                </c:pt>
                <c:pt idx="14" formatCode="General">
                  <c:v>4566.4285714285716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F-4E4D-BE01-C52A604E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8728"/>
        <c:axId val="542997416"/>
      </c:scatterChart>
      <c:valAx>
        <c:axId val="5429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7416"/>
        <c:crosses val="autoZero"/>
        <c:crossBetween val="midCat"/>
      </c:valAx>
      <c:valAx>
        <c:axId val="5429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Twitter Followers Around Time of Announcement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Series'!$T$61</c:f>
              <c:strCache>
                <c:ptCount val="1"/>
                <c:pt idx="0">
                  <c:v>No Video Announcement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strRef>
              <c:f>'Time Series'!$U$60:$AI$60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Series'!$U$61:$AI$61</c:f>
              <c:numCache>
                <c:formatCode>0.0%</c:formatCode>
                <c:ptCount val="15"/>
                <c:pt idx="0">
                  <c:v>-4.4390443598495941E-4</c:v>
                </c:pt>
                <c:pt idx="1">
                  <c:v>-8.850408429959399E-4</c:v>
                </c:pt>
                <c:pt idx="2">
                  <c:v>-3.0040398654446545E-4</c:v>
                </c:pt>
                <c:pt idx="3">
                  <c:v>4.9110661427807626E-4</c:v>
                </c:pt>
                <c:pt idx="4">
                  <c:v>5.5855910980188192E-4</c:v>
                </c:pt>
                <c:pt idx="5">
                  <c:v>1.4841734301269363E-4</c:v>
                </c:pt>
                <c:pt idx="6">
                  <c:v>-1.7664395426050651E-4</c:v>
                </c:pt>
                <c:pt idx="7">
                  <c:v>1.3239919639748312E-3</c:v>
                </c:pt>
                <c:pt idx="8">
                  <c:v>5.8307801908191762E-3</c:v>
                </c:pt>
                <c:pt idx="9">
                  <c:v>3.1412758282598277E-3</c:v>
                </c:pt>
                <c:pt idx="10">
                  <c:v>1.1802001430633923E-3</c:v>
                </c:pt>
                <c:pt idx="11">
                  <c:v>7.7228008374016072E-4</c:v>
                </c:pt>
                <c:pt idx="12">
                  <c:v>5.9527191514097285E-4</c:v>
                </c:pt>
                <c:pt idx="13">
                  <c:v>6.4888426579488324E-4</c:v>
                </c:pt>
                <c:pt idx="14">
                  <c:v>4.8455075618180997E-4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0-44E0-8835-75944BC954AF}"/>
            </c:ext>
          </c:extLst>
        </c:ser>
        <c:ser>
          <c:idx val="1"/>
          <c:order val="1"/>
          <c:tx>
            <c:strRef>
              <c:f>'Time Series'!$T$62</c:f>
              <c:strCache>
                <c:ptCount val="1"/>
                <c:pt idx="0">
                  <c:v>Video Announcement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5875" cap="sq">
                <a:noFill/>
                <a:prstDash val="sysDot"/>
              </a:ln>
              <a:effectLst/>
            </c:spPr>
          </c:marker>
          <c:xVal>
            <c:strRef>
              <c:f>'Time Series'!$U$60:$AI$60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xVal>
          <c:yVal>
            <c:numRef>
              <c:f>'Time Series'!$U$62:$AI$62</c:f>
              <c:numCache>
                <c:formatCode>0.0%</c:formatCode>
                <c:ptCount val="15"/>
                <c:pt idx="0">
                  <c:v>5.832892633983529E-4</c:v>
                </c:pt>
                <c:pt idx="1">
                  <c:v>1.5378950450824509E-4</c:v>
                </c:pt>
                <c:pt idx="2">
                  <c:v>6.2588210689415663E-4</c:v>
                </c:pt>
                <c:pt idx="3">
                  <c:v>5.5765262078116362E-4</c:v>
                </c:pt>
                <c:pt idx="4">
                  <c:v>6.0524329436887399E-4</c:v>
                </c:pt>
                <c:pt idx="5">
                  <c:v>4.9144654766084548E-4</c:v>
                </c:pt>
                <c:pt idx="6">
                  <c:v>7.2810493128408547E-4</c:v>
                </c:pt>
                <c:pt idx="7">
                  <c:v>1.1090731295448893E-3</c:v>
                </c:pt>
                <c:pt idx="8">
                  <c:v>1.3619430980654391E-2</c:v>
                </c:pt>
                <c:pt idx="9">
                  <c:v>5.0446114002972962E-3</c:v>
                </c:pt>
                <c:pt idx="10">
                  <c:v>2.900845802818242E-3</c:v>
                </c:pt>
                <c:pt idx="11">
                  <c:v>2.4593833372564418E-3</c:v>
                </c:pt>
                <c:pt idx="12">
                  <c:v>1.910486313553581E-3</c:v>
                </c:pt>
                <c:pt idx="13">
                  <c:v>1.8490641668659439E-3</c:v>
                </c:pt>
                <c:pt idx="14">
                  <c:v>3.3263175245579328E-3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0-44E0-8835-75944BC9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3480"/>
        <c:axId val="542993808"/>
      </c:scatterChart>
      <c:valAx>
        <c:axId val="54299348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Before and After the Announcement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3808"/>
        <c:crosses val="autoZero"/>
        <c:crossBetween val="midCat"/>
      </c:valAx>
      <c:valAx>
        <c:axId val="54299380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Twitter Followers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34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Change</a:t>
            </a:r>
            <a:r>
              <a:rPr lang="en-US" baseline="0"/>
              <a:t> in Followers Around Announcement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Series'!$T$61</c:f>
              <c:strCache>
                <c:ptCount val="1"/>
                <c:pt idx="0">
                  <c:v>No Video Announcement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Series'!$U$60:$AI$60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Series'!$U$61:$AI$61</c:f>
              <c:numCache>
                <c:formatCode>0.0%</c:formatCode>
                <c:ptCount val="15"/>
                <c:pt idx="0">
                  <c:v>-4.4390443598495941E-4</c:v>
                </c:pt>
                <c:pt idx="1">
                  <c:v>-8.850408429959399E-4</c:v>
                </c:pt>
                <c:pt idx="2">
                  <c:v>-3.0040398654446545E-4</c:v>
                </c:pt>
                <c:pt idx="3">
                  <c:v>4.9110661427807626E-4</c:v>
                </c:pt>
                <c:pt idx="4">
                  <c:v>5.5855910980188192E-4</c:v>
                </c:pt>
                <c:pt idx="5">
                  <c:v>1.4841734301269363E-4</c:v>
                </c:pt>
                <c:pt idx="6">
                  <c:v>-1.7664395426050651E-4</c:v>
                </c:pt>
                <c:pt idx="7">
                  <c:v>1.3239919639748312E-3</c:v>
                </c:pt>
                <c:pt idx="8">
                  <c:v>5.8307801908191762E-3</c:v>
                </c:pt>
                <c:pt idx="9">
                  <c:v>3.1412758282598277E-3</c:v>
                </c:pt>
                <c:pt idx="10">
                  <c:v>1.1802001430633923E-3</c:v>
                </c:pt>
                <c:pt idx="11">
                  <c:v>7.7228008374016072E-4</c:v>
                </c:pt>
                <c:pt idx="12">
                  <c:v>5.9527191514097285E-4</c:v>
                </c:pt>
                <c:pt idx="13">
                  <c:v>6.4888426579488324E-4</c:v>
                </c:pt>
                <c:pt idx="14">
                  <c:v>4.8455075618180997E-4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F-43C9-BFF2-3E6728123F86}"/>
            </c:ext>
          </c:extLst>
        </c:ser>
        <c:ser>
          <c:idx val="1"/>
          <c:order val="1"/>
          <c:tx>
            <c:strRef>
              <c:f>'Time Series'!$T$62</c:f>
              <c:strCache>
                <c:ptCount val="1"/>
                <c:pt idx="0">
                  <c:v>Video Announcement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'Time Series'!$U$60:$AI$60</c:f>
              <c:strCache>
                <c:ptCount val="15"/>
                <c:pt idx="0">
                  <c:v>t-7</c:v>
                </c:pt>
                <c:pt idx="1">
                  <c:v>t-6</c:v>
                </c:pt>
                <c:pt idx="2">
                  <c:v>t-5</c:v>
                </c:pt>
                <c:pt idx="3">
                  <c:v>t-4</c:v>
                </c:pt>
                <c:pt idx="4">
                  <c:v>t-3</c:v>
                </c:pt>
                <c:pt idx="5">
                  <c:v>t-2</c:v>
                </c:pt>
                <c:pt idx="6">
                  <c:v>t-1</c:v>
                </c:pt>
                <c:pt idx="7">
                  <c:v>t</c:v>
                </c:pt>
                <c:pt idx="8">
                  <c:v>t+1</c:v>
                </c:pt>
                <c:pt idx="9">
                  <c:v>t+2</c:v>
                </c:pt>
                <c:pt idx="10">
                  <c:v>t+3</c:v>
                </c:pt>
                <c:pt idx="11">
                  <c:v>t+4</c:v>
                </c:pt>
                <c:pt idx="12">
                  <c:v>t+5</c:v>
                </c:pt>
                <c:pt idx="13">
                  <c:v>t+6</c:v>
                </c:pt>
                <c:pt idx="14">
                  <c:v>t+7</c:v>
                </c:pt>
              </c:strCache>
            </c:strRef>
          </c:cat>
          <c:val>
            <c:numRef>
              <c:f>'Time Series'!$U$62:$AI$62</c:f>
              <c:numCache>
                <c:formatCode>0.0%</c:formatCode>
                <c:ptCount val="15"/>
                <c:pt idx="0">
                  <c:v>5.832892633983529E-4</c:v>
                </c:pt>
                <c:pt idx="1">
                  <c:v>1.5378950450824509E-4</c:v>
                </c:pt>
                <c:pt idx="2">
                  <c:v>6.2588210689415663E-4</c:v>
                </c:pt>
                <c:pt idx="3">
                  <c:v>5.5765262078116362E-4</c:v>
                </c:pt>
                <c:pt idx="4">
                  <c:v>6.0524329436887399E-4</c:v>
                </c:pt>
                <c:pt idx="5">
                  <c:v>4.9144654766084548E-4</c:v>
                </c:pt>
                <c:pt idx="6">
                  <c:v>7.2810493128408547E-4</c:v>
                </c:pt>
                <c:pt idx="7">
                  <c:v>1.1090731295448893E-3</c:v>
                </c:pt>
                <c:pt idx="8">
                  <c:v>1.3619430980654391E-2</c:v>
                </c:pt>
                <c:pt idx="9">
                  <c:v>5.0446114002972962E-3</c:v>
                </c:pt>
                <c:pt idx="10">
                  <c:v>2.900845802818242E-3</c:v>
                </c:pt>
                <c:pt idx="11">
                  <c:v>2.4593833372564418E-3</c:v>
                </c:pt>
                <c:pt idx="12">
                  <c:v>1.910486313553581E-3</c:v>
                </c:pt>
                <c:pt idx="13">
                  <c:v>1.8490641668659439E-3</c:v>
                </c:pt>
                <c:pt idx="14">
                  <c:v>3.3263175245579328E-3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F-43C9-BFF2-3E672812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203032"/>
        <c:axId val="977202376"/>
      </c:lineChart>
      <c:catAx>
        <c:axId val="97720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Around Announcement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02376"/>
        <c:crosses val="autoZero"/>
        <c:auto val="1"/>
        <c:lblAlgn val="ctr"/>
        <c:lblOffset val="100"/>
        <c:noMultiLvlLbl val="0"/>
      </c:catAx>
      <c:valAx>
        <c:axId val="9772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%Change</a:t>
                </a:r>
                <a:r>
                  <a:rPr lang="en-US" baseline="0"/>
                  <a:t> in Twitter Followers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03032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35</xdr:row>
      <xdr:rowOff>103187</xdr:rowOff>
    </xdr:from>
    <xdr:to>
      <xdr:col>12</xdr:col>
      <xdr:colOff>627062</xdr:colOff>
      <xdr:row>50</xdr:row>
      <xdr:rowOff>84137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6D435-4CB4-4BB7-B9AA-777A81935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246063</xdr:colOff>
      <xdr:row>18</xdr:row>
      <xdr:rowOff>68261</xdr:rowOff>
    </xdr:from>
    <xdr:to>
      <xdr:col>12</xdr:col>
      <xdr:colOff>286927</xdr:colOff>
      <xdr:row>37</xdr:row>
      <xdr:rowOff>99219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B93B5-3926-4C9C-BA95-C6D7A608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21</xdr:col>
      <xdr:colOff>484041</xdr:colOff>
      <xdr:row>36</xdr:row>
      <xdr:rowOff>5410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3EFC9-80C1-4262-A64B-12EED8E6C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877489</xdr:colOff>
      <xdr:row>42</xdr:row>
      <xdr:rowOff>116682</xdr:rowOff>
    </xdr:from>
    <xdr:to>
      <xdr:col>25</xdr:col>
      <xdr:colOff>134539</xdr:colOff>
      <xdr:row>57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B31E37-36A5-468D-920E-FCC88CA0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662382</xdr:colOff>
      <xdr:row>66</xdr:row>
      <xdr:rowOff>151342</xdr:rowOff>
    </xdr:from>
    <xdr:to>
      <xdr:col>29</xdr:col>
      <xdr:colOff>528901</xdr:colOff>
      <xdr:row>88</xdr:row>
      <xdr:rowOff>29634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56BBB3-597F-4B2A-B705-FBDD5A56C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239051</xdr:colOff>
      <xdr:row>67</xdr:row>
      <xdr:rowOff>128322</xdr:rowOff>
    </xdr:from>
    <xdr:to>
      <xdr:col>39</xdr:col>
      <xdr:colOff>224896</xdr:colOff>
      <xdr:row>88</xdr:row>
      <xdr:rowOff>59532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F4A98-0B15-496B-889F-435B1366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0.53877</cdr:x>
      <cdr:y>0.12068</cdr:y>
    </cdr:from>
    <cdr:to>
      <cdr:x>0.53966</cdr:x>
      <cdr:y>0.84525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CF1ECAA-BFF1-498F-B307-8052F0BB7021}"/>
            </a:ext>
          </a:extLst>
        </cdr:cNvPr>
        <cdr:cNvCxnSpPr/>
      </cdr:nvCxnSpPr>
      <cdr:spPr>
        <a:xfrm xmlns:a="http://schemas.openxmlformats.org/drawingml/2006/main" flipV="1">
          <a:off x="3994287" y="477043"/>
          <a:ext cx="6613" cy="286411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0.5487</cdr:x>
      <cdr:y>0.12773</cdr:y>
    </cdr:from>
    <cdr:to>
      <cdr:x>0.5487</cdr:x>
      <cdr:y>0.78335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73F0C8B-3D5E-4468-A37E-C2DF270E473C}"/>
            </a:ext>
          </a:extLst>
        </cdr:cNvPr>
        <cdr:cNvCxnSpPr/>
      </cdr:nvCxnSpPr>
      <cdr:spPr>
        <a:xfrm xmlns:a="http://schemas.openxmlformats.org/drawingml/2006/main" flipV="1">
          <a:off x="3190744" y="488422"/>
          <a:ext cx="0" cy="250692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William Willoughby" id="{8B49EE51-B58A-4527-839B-FDCCF71063E3}" userId="46a338d47a58f1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19-03-10T19:45:17.74" personId="{8B49EE51-B58A-4527-839B-FDCCF71063E3}" id="{6C4DADAF-E2CD-4A23-A989-BE682692B7B7}">
    <text>https://socialblade.com/twitter/user/hickenlooper/monthly</text>
  </threadedComment>
  <threadedComment ref="D11" dT="2019-03-09T23:41:37.96" personId="{8B49EE51-B58A-4527-839B-FDCCF71063E3}" id="{9B178D5E-960C-4037-98B8-0F150C24E0BC}">
    <text>archived</text>
  </threadedComment>
  <threadedComment ref="D17" dT="2019-03-09T23:41:37.96" personId="{8B49EE51-B58A-4527-839B-FDCCF71063E3}" id="{39BD4B63-C7B8-4908-B7A3-2CDF0106B41D}">
    <text>archived</text>
  </threadedComment>
  <threadedComment ref="D20" dT="2019-03-09T23:41:37.96" personId="{8B49EE51-B58A-4527-839B-FDCCF71063E3}" id="{B7549D30-B77C-42CA-8EE1-2BC4B82CD97C}">
    <text>archived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19-03-10T19:45:17.74" personId="{8B49EE51-B58A-4527-839B-FDCCF71063E3}" id="{114EA520-DCD6-41CA-AA52-FCAD570D3B58}">
    <text>https://socialblade.com/twitter/user/hickenlooper/monthly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arwilliamson" TargetMode="External"/><Relationship Id="rId18" Type="http://schemas.openxmlformats.org/officeDocument/2006/relationships/hyperlink" Target="https://www.cnbc.com/2019/01/15/kirsten-gillibrand-i-am-going-to-run-for-president-in-2020.html;" TargetMode="External"/><Relationship Id="rId26" Type="http://schemas.openxmlformats.org/officeDocument/2006/relationships/hyperlink" Target="https://twitter.com/BetoORourke" TargetMode="External"/><Relationship Id="rId39" Type="http://schemas.openxmlformats.org/officeDocument/2006/relationships/hyperlink" Target="https://twitter.com/SherrodBrown" TargetMode="External"/><Relationship Id="rId3" Type="http://schemas.openxmlformats.org/officeDocument/2006/relationships/hyperlink" Target="https://twitter.com/CoryBooker" TargetMode="External"/><Relationship Id="rId21" Type="http://schemas.openxmlformats.org/officeDocument/2006/relationships/hyperlink" Target="https://twitter.com/ewarren/status/1079734725323964417" TargetMode="External"/><Relationship Id="rId34" Type="http://schemas.openxmlformats.org/officeDocument/2006/relationships/hyperlink" Target="https://twitter.com/TomSteyer" TargetMode="External"/><Relationship Id="rId42" Type="http://schemas.openxmlformats.org/officeDocument/2006/relationships/hyperlink" Target="https://twitter.com/JayInslee/status/1101452101916360704" TargetMode="External"/><Relationship Id="rId47" Type="http://schemas.openxmlformats.org/officeDocument/2006/relationships/printerSettings" Target="../printerSettings/printerSettings1.bin"/><Relationship Id="rId50" Type="http://schemas.microsoft.com/office/2017/10/relationships/threadedComment" Target="../threadedComments/threadedComment1.xml"/><Relationship Id="rId7" Type="http://schemas.openxmlformats.org/officeDocument/2006/relationships/hyperlink" Target="https://twitter.com/Hickenlooper" TargetMode="External"/><Relationship Id="rId12" Type="http://schemas.openxmlformats.org/officeDocument/2006/relationships/hyperlink" Target="https://twitter.com/AndrewYangVFA" TargetMode="External"/><Relationship Id="rId17" Type="http://schemas.openxmlformats.org/officeDocument/2006/relationships/hyperlink" Target="https://twitter.com/BernieSanders/status/1097828878310096901" TargetMode="External"/><Relationship Id="rId25" Type="http://schemas.openxmlformats.org/officeDocument/2006/relationships/hyperlink" Target="https://twitter.com/JohnKerry" TargetMode="External"/><Relationship Id="rId33" Type="http://schemas.openxmlformats.org/officeDocument/2006/relationships/hyperlink" Target="https://twitter.com/ericswalwell" TargetMode="External"/><Relationship Id="rId38" Type="http://schemas.openxmlformats.org/officeDocument/2006/relationships/hyperlink" Target="https://twitter.com/SenSherrodBrown" TargetMode="External"/><Relationship Id="rId46" Type="http://schemas.openxmlformats.org/officeDocument/2006/relationships/hyperlink" Target="https://t.co/nfpwaFxtqz" TargetMode="External"/><Relationship Id="rId2" Type="http://schemas.openxmlformats.org/officeDocument/2006/relationships/hyperlink" Target="https://twitter.com/KamalaHarris" TargetMode="External"/><Relationship Id="rId16" Type="http://schemas.openxmlformats.org/officeDocument/2006/relationships/hyperlink" Target="https://twitter.com/CoryBooker/status/1091308916879884288" TargetMode="External"/><Relationship Id="rId20" Type="http://schemas.openxmlformats.org/officeDocument/2006/relationships/hyperlink" Target="https://twitter.com/PeteButtigieg/status/1088016937718874112" TargetMode="External"/><Relationship Id="rId29" Type="http://schemas.openxmlformats.org/officeDocument/2006/relationships/hyperlink" Target="https://twitter.com/sethmoulton" TargetMode="External"/><Relationship Id="rId41" Type="http://schemas.openxmlformats.org/officeDocument/2006/relationships/hyperlink" Target="https://www.cnn.com/2019/01/21/politics/2020-democrats-running-for-president/index.html" TargetMode="External"/><Relationship Id="rId1" Type="http://schemas.openxmlformats.org/officeDocument/2006/relationships/hyperlink" Target="https://twitter.com/BernieSanders" TargetMode="External"/><Relationship Id="rId6" Type="http://schemas.openxmlformats.org/officeDocument/2006/relationships/hyperlink" Target="https://twitter.com/JayInslee" TargetMode="External"/><Relationship Id="rId11" Type="http://schemas.openxmlformats.org/officeDocument/2006/relationships/hyperlink" Target="https://twitter.com/PeteButtigieg" TargetMode="External"/><Relationship Id="rId24" Type="http://schemas.openxmlformats.org/officeDocument/2006/relationships/hyperlink" Target="https://twitter.com/NYCMayor" TargetMode="External"/><Relationship Id="rId32" Type="http://schemas.openxmlformats.org/officeDocument/2006/relationships/hyperlink" Target="https://twitter.com/RepSwalwell" TargetMode="External"/><Relationship Id="rId37" Type="http://schemas.openxmlformats.org/officeDocument/2006/relationships/hyperlink" Target="https://twitter.com/HillaryClinton" TargetMode="External"/><Relationship Id="rId40" Type="http://schemas.openxmlformats.org/officeDocument/2006/relationships/hyperlink" Target="https://twitter.com/EricHolder" TargetMode="External"/><Relationship Id="rId45" Type="http://schemas.openxmlformats.org/officeDocument/2006/relationships/hyperlink" Target="https://t.co/nfpwaFxtqz" TargetMode="External"/><Relationship Id="rId5" Type="http://schemas.openxmlformats.org/officeDocument/2006/relationships/hyperlink" Target="https://twitter.com/amyklobuchar" TargetMode="External"/><Relationship Id="rId15" Type="http://schemas.openxmlformats.org/officeDocument/2006/relationships/hyperlink" Target="https://twitter.com/KamalaHarris/status/1087327713277460481" TargetMode="External"/><Relationship Id="rId23" Type="http://schemas.openxmlformats.org/officeDocument/2006/relationships/hyperlink" Target="https://twitter.com/BilldeBlasio" TargetMode="External"/><Relationship Id="rId28" Type="http://schemas.openxmlformats.org/officeDocument/2006/relationships/hyperlink" Target="https://twitter.com/JoeBiden" TargetMode="External"/><Relationship Id="rId36" Type="http://schemas.openxmlformats.org/officeDocument/2006/relationships/hyperlink" Target="https://twitter.com/JeffMerkley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twitter.com/JohnDelaney" TargetMode="External"/><Relationship Id="rId19" Type="http://schemas.openxmlformats.org/officeDocument/2006/relationships/hyperlink" Target="https://twitter.com/TulsiGabbard/status/1092225852207640576" TargetMode="External"/><Relationship Id="rId31" Type="http://schemas.openxmlformats.org/officeDocument/2006/relationships/hyperlink" Target="https://twitter.com/RepTimRyan" TargetMode="External"/><Relationship Id="rId44" Type="http://schemas.openxmlformats.org/officeDocument/2006/relationships/hyperlink" Target="https://twitter.com/CFPB" TargetMode="External"/><Relationship Id="rId4" Type="http://schemas.openxmlformats.org/officeDocument/2006/relationships/hyperlink" Target="https://twitter.com/SenGillibrand" TargetMode="External"/><Relationship Id="rId9" Type="http://schemas.openxmlformats.org/officeDocument/2006/relationships/hyperlink" Target="https://twitter.com/TulsiGabbard" TargetMode="External"/><Relationship Id="rId14" Type="http://schemas.openxmlformats.org/officeDocument/2006/relationships/hyperlink" Target="https://www.youtube.com/watch?v=zI7cYNHhMx0" TargetMode="External"/><Relationship Id="rId22" Type="http://schemas.openxmlformats.org/officeDocument/2006/relationships/hyperlink" Target="https://www.youtube.com/watch?v=N708P-A45D0" TargetMode="External"/><Relationship Id="rId27" Type="http://schemas.openxmlformats.org/officeDocument/2006/relationships/hyperlink" Target="https://twitter.com/TerryMcAuliffe" TargetMode="External"/><Relationship Id="rId30" Type="http://schemas.openxmlformats.org/officeDocument/2006/relationships/hyperlink" Target="https://twitter.com/TimRyan" TargetMode="External"/><Relationship Id="rId35" Type="http://schemas.openxmlformats.org/officeDocument/2006/relationships/hyperlink" Target="https://twitter.com/MikeBloomberg" TargetMode="External"/><Relationship Id="rId43" Type="http://schemas.openxmlformats.org/officeDocument/2006/relationships/hyperlink" Target="https://twitter.com/ewarren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twitter.com/JulianCastr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.co/nfpwaFxtqz" TargetMode="External"/><Relationship Id="rId2" Type="http://schemas.openxmlformats.org/officeDocument/2006/relationships/hyperlink" Target="https://t.co/nfpwaFxtqz" TargetMode="External"/><Relationship Id="rId1" Type="http://schemas.openxmlformats.org/officeDocument/2006/relationships/hyperlink" Target="https://twitter.com/CFPB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cialblade.com/twitter/user/hickenlooper/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B2FF-0099-4864-98D6-26563998494A}">
  <dimension ref="A1:AJ43"/>
  <sheetViews>
    <sheetView workbookViewId="0">
      <selection activeCell="C13" sqref="C13"/>
    </sheetView>
  </sheetViews>
  <sheetFormatPr defaultRowHeight="14.25" x14ac:dyDescent="0.45"/>
  <cols>
    <col min="5" max="5" width="12.33203125" bestFit="1" customWidth="1"/>
    <col min="8" max="8" width="0" hidden="1" customWidth="1"/>
    <col min="9" max="9" width="12.33203125" hidden="1" customWidth="1"/>
    <col min="10" max="28" width="10.19921875" hidden="1" customWidth="1"/>
  </cols>
  <sheetData>
    <row r="1" spans="1:36" x14ac:dyDescent="0.45">
      <c r="C1" t="s">
        <v>97</v>
      </c>
      <c r="F1" s="2" t="s">
        <v>74</v>
      </c>
      <c r="AD1">
        <f>COUNTA(AD3:AD16)/ROWS(AD3:AD16)</f>
        <v>0.6428571428571429</v>
      </c>
    </row>
    <row r="2" spans="1:36" x14ac:dyDescent="0.45">
      <c r="B2" t="s">
        <v>131</v>
      </c>
      <c r="C2" t="s">
        <v>130</v>
      </c>
      <c r="D2" t="s">
        <v>37</v>
      </c>
      <c r="E2" t="s">
        <v>26</v>
      </c>
      <c r="F2" t="s">
        <v>38</v>
      </c>
      <c r="G2" t="s">
        <v>175</v>
      </c>
      <c r="H2" t="s">
        <v>194</v>
      </c>
      <c r="I2" t="s">
        <v>201</v>
      </c>
      <c r="J2" t="s">
        <v>66</v>
      </c>
      <c r="K2" t="s">
        <v>137</v>
      </c>
      <c r="L2" t="s">
        <v>138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U2" t="s">
        <v>107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  <c r="AA2" t="s">
        <v>113</v>
      </c>
      <c r="AB2" t="s">
        <v>174</v>
      </c>
      <c r="AC2" t="s">
        <v>162</v>
      </c>
      <c r="AD2" t="s">
        <v>163</v>
      </c>
      <c r="AE2" t="s">
        <v>168</v>
      </c>
      <c r="AF2" t="s">
        <v>169</v>
      </c>
      <c r="AG2" t="s">
        <v>164</v>
      </c>
      <c r="AH2" t="s">
        <v>78</v>
      </c>
      <c r="AI2" t="s">
        <v>79</v>
      </c>
    </row>
    <row r="3" spans="1:36" x14ac:dyDescent="0.45">
      <c r="A3">
        <v>1</v>
      </c>
      <c r="B3">
        <v>1</v>
      </c>
      <c r="C3" t="s">
        <v>0</v>
      </c>
      <c r="D3" t="s">
        <v>28</v>
      </c>
      <c r="E3" s="1">
        <v>8214151</v>
      </c>
      <c r="F3" s="2" t="s">
        <v>69</v>
      </c>
      <c r="G3" s="1" t="s">
        <v>115</v>
      </c>
      <c r="H3" s="4" t="s">
        <v>185</v>
      </c>
      <c r="I3" s="1">
        <v>9120038</v>
      </c>
      <c r="J3" s="3">
        <v>43515</v>
      </c>
      <c r="K3" s="3">
        <f>J3-7</f>
        <v>43508</v>
      </c>
      <c r="L3" s="3">
        <f>J3+7</f>
        <v>43522</v>
      </c>
      <c r="M3">
        <v>678</v>
      </c>
      <c r="N3" s="11">
        <v>-2253</v>
      </c>
      <c r="O3">
        <v>1199</v>
      </c>
      <c r="P3">
        <v>1544</v>
      </c>
      <c r="Q3">
        <v>2340</v>
      </c>
      <c r="R3">
        <v>1638</v>
      </c>
      <c r="S3">
        <v>1395</v>
      </c>
      <c r="T3">
        <v>1038</v>
      </c>
      <c r="U3">
        <v>31877</v>
      </c>
      <c r="V3">
        <v>18396</v>
      </c>
      <c r="W3">
        <v>9782</v>
      </c>
      <c r="X3">
        <v>5939</v>
      </c>
      <c r="Y3">
        <v>5081</v>
      </c>
      <c r="Z3">
        <v>4184</v>
      </c>
      <c r="AA3">
        <v>5545</v>
      </c>
      <c r="AB3">
        <v>1</v>
      </c>
      <c r="AC3" s="2" t="s">
        <v>67</v>
      </c>
      <c r="AD3">
        <v>7390000</v>
      </c>
      <c r="AE3" t="s">
        <v>85</v>
      </c>
      <c r="AG3" t="s">
        <v>24</v>
      </c>
    </row>
    <row r="4" spans="1:36" x14ac:dyDescent="0.45">
      <c r="A4">
        <v>2</v>
      </c>
      <c r="B4">
        <v>1</v>
      </c>
      <c r="C4" t="s">
        <v>1</v>
      </c>
      <c r="D4" t="s">
        <v>30</v>
      </c>
      <c r="E4" s="1">
        <v>4879612</v>
      </c>
      <c r="F4" s="2" t="s">
        <v>29</v>
      </c>
      <c r="G4" s="1" t="s">
        <v>98</v>
      </c>
      <c r="H4" s="2" t="s">
        <v>184</v>
      </c>
      <c r="I4" s="1">
        <v>2273644</v>
      </c>
      <c r="J4" s="3">
        <v>43465</v>
      </c>
      <c r="K4" s="3">
        <f t="shared" ref="K4:K16" si="0">J4-7</f>
        <v>43458</v>
      </c>
      <c r="L4" s="3">
        <f t="shared" ref="L4:L16" si="1">J4+7</f>
        <v>43472</v>
      </c>
      <c r="M4">
        <v>418</v>
      </c>
      <c r="N4">
        <v>387</v>
      </c>
      <c r="O4">
        <v>293</v>
      </c>
      <c r="P4">
        <v>254</v>
      </c>
      <c r="Q4">
        <v>247</v>
      </c>
      <c r="R4">
        <v>396</v>
      </c>
      <c r="S4">
        <v>426</v>
      </c>
      <c r="T4">
        <v>493</v>
      </c>
      <c r="U4">
        <v>13170</v>
      </c>
      <c r="V4">
        <v>5900</v>
      </c>
      <c r="W4">
        <v>6020</v>
      </c>
      <c r="X4">
        <v>5620</v>
      </c>
      <c r="Y4">
        <v>4700</v>
      </c>
      <c r="Z4">
        <v>4430</v>
      </c>
      <c r="AA4">
        <v>3780</v>
      </c>
      <c r="AB4">
        <v>1</v>
      </c>
      <c r="AC4" s="2" t="s">
        <v>96</v>
      </c>
      <c r="AD4">
        <v>3830000</v>
      </c>
      <c r="AE4" t="s">
        <v>84</v>
      </c>
      <c r="AG4" t="s">
        <v>25</v>
      </c>
    </row>
    <row r="5" spans="1:36" x14ac:dyDescent="0.45">
      <c r="A5">
        <v>3</v>
      </c>
      <c r="B5">
        <v>1</v>
      </c>
      <c r="C5" t="s">
        <v>2</v>
      </c>
      <c r="D5" t="s">
        <v>32</v>
      </c>
      <c r="E5" s="1">
        <v>674827</v>
      </c>
      <c r="F5" s="2" t="s">
        <v>68</v>
      </c>
      <c r="G5" s="1" t="s">
        <v>116</v>
      </c>
      <c r="H5" s="4" t="s">
        <v>183</v>
      </c>
      <c r="I5" s="1">
        <v>2431775</v>
      </c>
      <c r="J5" s="3">
        <v>43486</v>
      </c>
      <c r="K5" s="3">
        <f t="shared" si="0"/>
        <v>43479</v>
      </c>
      <c r="L5" s="3">
        <f t="shared" si="1"/>
        <v>43493</v>
      </c>
      <c r="M5" s="1">
        <v>3970</v>
      </c>
      <c r="N5" s="1">
        <v>2210</v>
      </c>
      <c r="O5" s="1">
        <v>4280</v>
      </c>
      <c r="P5" s="1">
        <v>3380</v>
      </c>
      <c r="Q5" s="1">
        <v>3220</v>
      </c>
      <c r="R5" s="1">
        <v>3110</v>
      </c>
      <c r="S5" s="1">
        <v>2730</v>
      </c>
      <c r="T5" s="1">
        <v>2720</v>
      </c>
      <c r="U5" s="1">
        <v>67320</v>
      </c>
      <c r="V5" s="1">
        <v>21530</v>
      </c>
      <c r="W5" s="1">
        <v>10330</v>
      </c>
      <c r="X5" s="1">
        <v>8200</v>
      </c>
      <c r="Y5" s="1">
        <v>5900</v>
      </c>
      <c r="Z5" s="1">
        <v>5800</v>
      </c>
      <c r="AA5" s="1">
        <v>17850</v>
      </c>
      <c r="AB5" s="1">
        <v>1</v>
      </c>
      <c r="AC5" s="2" t="s">
        <v>70</v>
      </c>
      <c r="AD5">
        <v>4310000</v>
      </c>
      <c r="AE5" t="s">
        <v>85</v>
      </c>
    </row>
    <row r="6" spans="1:36" x14ac:dyDescent="0.45">
      <c r="A6">
        <f>A5+1</f>
        <v>4</v>
      </c>
      <c r="B6">
        <v>1</v>
      </c>
      <c r="C6" t="s">
        <v>3</v>
      </c>
      <c r="D6" t="s">
        <v>33</v>
      </c>
      <c r="E6" s="1">
        <v>134698</v>
      </c>
      <c r="F6" s="2" t="s">
        <v>34</v>
      </c>
      <c r="G6" s="1" t="s">
        <v>117</v>
      </c>
      <c r="H6" s="2" t="s">
        <v>187</v>
      </c>
      <c r="I6" s="1">
        <v>4201807</v>
      </c>
      <c r="J6" s="3">
        <v>43497</v>
      </c>
      <c r="K6" s="3">
        <f t="shared" si="0"/>
        <v>43490</v>
      </c>
      <c r="L6" s="3">
        <f t="shared" si="1"/>
        <v>43504</v>
      </c>
      <c r="M6" s="1">
        <v>599</v>
      </c>
      <c r="N6" s="1">
        <v>570</v>
      </c>
      <c r="O6" s="1">
        <v>561</v>
      </c>
      <c r="P6" s="1">
        <v>624</v>
      </c>
      <c r="Q6" s="1">
        <v>588</v>
      </c>
      <c r="R6" s="1">
        <v>-171</v>
      </c>
      <c r="S6" s="1">
        <v>451</v>
      </c>
      <c r="T6" s="1">
        <v>-8</v>
      </c>
      <c r="U6" s="1">
        <v>35850</v>
      </c>
      <c r="V6" s="1">
        <v>8020</v>
      </c>
      <c r="W6" s="1">
        <v>2570</v>
      </c>
      <c r="X6" s="1">
        <v>1490</v>
      </c>
      <c r="Y6" s="1">
        <v>2870</v>
      </c>
      <c r="Z6" s="1">
        <v>2180</v>
      </c>
      <c r="AA6" s="1" t="s">
        <v>129</v>
      </c>
      <c r="AB6" s="1">
        <v>1</v>
      </c>
      <c r="AC6" s="2" t="s">
        <v>71</v>
      </c>
      <c r="AD6">
        <v>4110000</v>
      </c>
      <c r="AE6" t="s">
        <v>85</v>
      </c>
      <c r="AG6" t="s">
        <v>165</v>
      </c>
    </row>
    <row r="7" spans="1:36" x14ac:dyDescent="0.45">
      <c r="A7">
        <f t="shared" ref="A7:A31" si="2">A6+1</f>
        <v>5</v>
      </c>
      <c r="B7">
        <v>1</v>
      </c>
      <c r="C7" t="s">
        <v>4</v>
      </c>
      <c r="D7" t="s">
        <v>35</v>
      </c>
      <c r="E7" s="1">
        <v>4489</v>
      </c>
      <c r="F7" s="2" t="s">
        <v>36</v>
      </c>
      <c r="G7" s="1" t="s">
        <v>118</v>
      </c>
      <c r="H7" s="4" t="s">
        <v>186</v>
      </c>
      <c r="I7" s="1">
        <v>1372818</v>
      </c>
      <c r="J7" s="3">
        <v>43481</v>
      </c>
      <c r="K7" s="3">
        <f t="shared" si="0"/>
        <v>43474</v>
      </c>
      <c r="L7" s="3">
        <f t="shared" si="1"/>
        <v>43488</v>
      </c>
      <c r="M7" s="1">
        <v>952</v>
      </c>
      <c r="N7" s="1">
        <v>823</v>
      </c>
      <c r="O7" s="1">
        <v>664</v>
      </c>
      <c r="P7" s="1">
        <v>727</v>
      </c>
      <c r="Q7" s="1">
        <v>750</v>
      </c>
      <c r="R7" s="1">
        <v>810</v>
      </c>
      <c r="S7" s="1">
        <v>-137</v>
      </c>
      <c r="T7" s="1">
        <v>6640</v>
      </c>
      <c r="U7" s="1">
        <v>4680</v>
      </c>
      <c r="V7" s="1">
        <v>2500</v>
      </c>
      <c r="W7" s="1">
        <v>1370</v>
      </c>
      <c r="X7" s="1">
        <v>2150</v>
      </c>
      <c r="Y7" s="1">
        <v>1950</v>
      </c>
      <c r="Z7" s="1">
        <v>2110</v>
      </c>
      <c r="AA7" s="1">
        <v>1710</v>
      </c>
      <c r="AB7" s="1">
        <v>0</v>
      </c>
      <c r="AC7" t="s">
        <v>88</v>
      </c>
      <c r="AH7" s="2" t="s">
        <v>167</v>
      </c>
      <c r="AI7" t="s">
        <v>80</v>
      </c>
      <c r="AJ7" s="2"/>
    </row>
    <row r="8" spans="1:36" x14ac:dyDescent="0.45">
      <c r="A8">
        <f t="shared" si="2"/>
        <v>6</v>
      </c>
      <c r="B8">
        <v>1</v>
      </c>
      <c r="C8" t="s">
        <v>5</v>
      </c>
      <c r="D8" t="s">
        <v>39</v>
      </c>
      <c r="E8" s="1">
        <v>26868</v>
      </c>
      <c r="F8" s="2" t="s">
        <v>27</v>
      </c>
      <c r="G8" s="1" t="s">
        <v>119</v>
      </c>
      <c r="H8" s="4" t="s">
        <v>188</v>
      </c>
      <c r="I8" s="1">
        <v>648435</v>
      </c>
      <c r="J8" s="3">
        <v>43506</v>
      </c>
      <c r="K8" s="3">
        <f t="shared" si="0"/>
        <v>43499</v>
      </c>
      <c r="L8" s="3">
        <f t="shared" si="1"/>
        <v>43513</v>
      </c>
      <c r="M8" s="1">
        <v>865</v>
      </c>
      <c r="N8" s="1">
        <v>753</v>
      </c>
      <c r="O8" s="1">
        <v>411</v>
      </c>
      <c r="P8" s="1">
        <v>2620</v>
      </c>
      <c r="Q8" s="1">
        <v>2955</v>
      </c>
      <c r="R8" s="1" t="s">
        <v>114</v>
      </c>
      <c r="S8" s="1" t="s">
        <v>114</v>
      </c>
      <c r="T8" s="1">
        <v>2613</v>
      </c>
      <c r="U8" s="1">
        <v>14305</v>
      </c>
      <c r="V8" s="1">
        <v>14808</v>
      </c>
      <c r="W8" s="1">
        <v>5073</v>
      </c>
      <c r="X8" s="1">
        <v>2135</v>
      </c>
      <c r="Y8" s="1">
        <v>1681</v>
      </c>
      <c r="Z8" s="1">
        <v>1857</v>
      </c>
      <c r="AA8" s="1">
        <v>1409</v>
      </c>
      <c r="AB8" s="1">
        <v>0</v>
      </c>
      <c r="AC8" t="s">
        <v>88</v>
      </c>
      <c r="AE8" t="s">
        <v>85</v>
      </c>
      <c r="AH8" t="s">
        <v>89</v>
      </c>
    </row>
    <row r="9" spans="1:36" x14ac:dyDescent="0.45">
      <c r="A9">
        <f t="shared" si="2"/>
        <v>7</v>
      </c>
      <c r="B9">
        <v>1</v>
      </c>
      <c r="C9" t="s">
        <v>6</v>
      </c>
      <c r="D9" t="s">
        <v>40</v>
      </c>
      <c r="E9" s="1">
        <v>161681</v>
      </c>
      <c r="F9" s="2" t="s">
        <v>41</v>
      </c>
      <c r="G9" s="1" t="s">
        <v>120</v>
      </c>
      <c r="H9" s="2" t="s">
        <v>187</v>
      </c>
      <c r="I9" s="1">
        <v>38119</v>
      </c>
      <c r="J9" s="3">
        <v>43525</v>
      </c>
      <c r="K9" s="3">
        <f t="shared" si="0"/>
        <v>43518</v>
      </c>
      <c r="L9" s="3">
        <f t="shared" si="1"/>
        <v>43532</v>
      </c>
      <c r="M9" s="1">
        <v>35</v>
      </c>
      <c r="N9" s="1">
        <v>31</v>
      </c>
      <c r="O9" s="1">
        <v>37</v>
      </c>
      <c r="P9" s="1">
        <v>42</v>
      </c>
      <c r="Q9" s="1">
        <v>76</v>
      </c>
      <c r="R9" s="1">
        <v>93</v>
      </c>
      <c r="S9" s="1">
        <v>2451</v>
      </c>
      <c r="T9" s="1">
        <v>2092</v>
      </c>
      <c r="U9" s="1">
        <v>992</v>
      </c>
      <c r="V9" s="1">
        <v>722</v>
      </c>
      <c r="W9" s="1">
        <v>2279</v>
      </c>
      <c r="X9" s="1">
        <v>1287</v>
      </c>
      <c r="Y9" s="1">
        <v>691</v>
      </c>
      <c r="Z9" s="1">
        <v>482</v>
      </c>
      <c r="AA9" s="1">
        <v>137</v>
      </c>
      <c r="AB9" s="1">
        <v>1</v>
      </c>
      <c r="AC9" s="2" t="s">
        <v>81</v>
      </c>
      <c r="AD9">
        <v>206000</v>
      </c>
      <c r="AE9" t="s">
        <v>85</v>
      </c>
      <c r="AF9" t="s">
        <v>86</v>
      </c>
      <c r="AG9" t="s">
        <v>166</v>
      </c>
      <c r="AH9" s="2" t="s">
        <v>23</v>
      </c>
    </row>
    <row r="10" spans="1:36" x14ac:dyDescent="0.45">
      <c r="A10">
        <f t="shared" si="2"/>
        <v>8</v>
      </c>
      <c r="B10">
        <v>1</v>
      </c>
      <c r="C10" t="s">
        <v>7</v>
      </c>
      <c r="D10" t="s">
        <v>114</v>
      </c>
      <c r="E10" s="1" t="s">
        <v>114</v>
      </c>
      <c r="F10" s="2" t="s">
        <v>42</v>
      </c>
      <c r="G10" s="1" t="s">
        <v>121</v>
      </c>
      <c r="H10" s="4" t="s">
        <v>192</v>
      </c>
      <c r="I10" s="1">
        <v>134734</v>
      </c>
      <c r="J10" s="3">
        <v>43529</v>
      </c>
      <c r="K10" s="3">
        <f t="shared" si="0"/>
        <v>43522</v>
      </c>
      <c r="L10" s="3">
        <f t="shared" si="1"/>
        <v>43536</v>
      </c>
      <c r="M10" s="1">
        <v>39</v>
      </c>
      <c r="N10" s="1">
        <v>34</v>
      </c>
      <c r="O10" s="1">
        <v>20</v>
      </c>
      <c r="P10" s="1">
        <v>62</v>
      </c>
      <c r="Q10" s="1">
        <v>168</v>
      </c>
      <c r="R10" s="1">
        <v>76</v>
      </c>
      <c r="S10" s="1">
        <v>74</v>
      </c>
      <c r="T10" s="1">
        <v>3499</v>
      </c>
      <c r="U10" s="1">
        <v>755</v>
      </c>
      <c r="V10" s="1">
        <v>548</v>
      </c>
      <c r="W10" s="1">
        <v>461</v>
      </c>
      <c r="X10" s="1">
        <v>536</v>
      </c>
      <c r="Y10" s="1">
        <v>393</v>
      </c>
      <c r="Z10" s="1" t="s">
        <v>129</v>
      </c>
      <c r="AA10" s="1" t="s">
        <v>129</v>
      </c>
      <c r="AB10" s="1">
        <v>1</v>
      </c>
      <c r="AC10" t="s">
        <v>82</v>
      </c>
      <c r="AD10">
        <v>226000</v>
      </c>
      <c r="AE10" t="s">
        <v>83</v>
      </c>
    </row>
    <row r="11" spans="1:36" x14ac:dyDescent="0.45">
      <c r="A11">
        <f t="shared" si="2"/>
        <v>9</v>
      </c>
      <c r="B11">
        <v>1</v>
      </c>
      <c r="C11" t="s">
        <v>8</v>
      </c>
      <c r="D11" t="s">
        <v>43</v>
      </c>
      <c r="E11" s="1">
        <v>172277</v>
      </c>
      <c r="F11" s="2" t="s">
        <v>44</v>
      </c>
      <c r="G11" s="1" t="s">
        <v>122</v>
      </c>
      <c r="H11" s="4" t="s">
        <v>191</v>
      </c>
      <c r="I11" s="1">
        <v>182698</v>
      </c>
      <c r="J11" s="3">
        <v>43477</v>
      </c>
      <c r="K11" s="3">
        <f t="shared" si="0"/>
        <v>43470</v>
      </c>
      <c r="L11" s="3">
        <f t="shared" si="1"/>
        <v>43484</v>
      </c>
      <c r="M11" s="1">
        <v>160</v>
      </c>
      <c r="N11" s="1">
        <v>127</v>
      </c>
      <c r="O11" s="1">
        <v>353</v>
      </c>
      <c r="P11" s="1">
        <v>168</v>
      </c>
      <c r="Q11" s="1">
        <v>174</v>
      </c>
      <c r="R11" s="1">
        <v>91</v>
      </c>
      <c r="S11" s="1">
        <v>70</v>
      </c>
      <c r="T11" s="1">
        <v>169</v>
      </c>
      <c r="U11" s="1">
        <v>20680</v>
      </c>
      <c r="V11" s="1">
        <v>4470</v>
      </c>
      <c r="W11" s="1">
        <v>1550</v>
      </c>
      <c r="X11" s="1">
        <v>957</v>
      </c>
      <c r="Y11" s="1">
        <v>512</v>
      </c>
      <c r="Z11" s="1">
        <v>416</v>
      </c>
      <c r="AA11" s="1">
        <v>1370</v>
      </c>
      <c r="AB11" s="1">
        <v>0</v>
      </c>
      <c r="AC11" t="s">
        <v>88</v>
      </c>
    </row>
    <row r="12" spans="1:36" x14ac:dyDescent="0.45">
      <c r="A12">
        <f t="shared" si="2"/>
        <v>10</v>
      </c>
      <c r="B12">
        <v>1</v>
      </c>
      <c r="C12" t="s">
        <v>9</v>
      </c>
      <c r="D12" t="s">
        <v>46</v>
      </c>
      <c r="E12" s="1">
        <v>132761</v>
      </c>
      <c r="F12" s="2" t="s">
        <v>45</v>
      </c>
      <c r="G12" s="1" t="s">
        <v>123</v>
      </c>
      <c r="H12" s="4" t="s">
        <v>190</v>
      </c>
      <c r="I12" s="1">
        <v>297081</v>
      </c>
      <c r="J12" s="3">
        <v>43499</v>
      </c>
      <c r="K12" s="3">
        <f t="shared" si="0"/>
        <v>43492</v>
      </c>
      <c r="L12" s="3">
        <f t="shared" si="1"/>
        <v>43506</v>
      </c>
      <c r="M12" s="1">
        <v>619</v>
      </c>
      <c r="N12" s="1">
        <v>678</v>
      </c>
      <c r="O12" s="1">
        <v>1290</v>
      </c>
      <c r="P12" s="1">
        <v>857</v>
      </c>
      <c r="Q12" s="1">
        <v>493</v>
      </c>
      <c r="R12" s="1">
        <v>441</v>
      </c>
      <c r="S12" s="1">
        <v>1100</v>
      </c>
      <c r="T12" s="1">
        <v>2620</v>
      </c>
      <c r="U12" s="1">
        <v>3020</v>
      </c>
      <c r="V12" s="1">
        <v>3620</v>
      </c>
      <c r="W12" s="1">
        <v>2970</v>
      </c>
      <c r="X12" s="1" t="s">
        <v>129</v>
      </c>
      <c r="Y12" s="1" t="s">
        <v>129</v>
      </c>
      <c r="Z12" s="1" t="s">
        <v>129</v>
      </c>
      <c r="AA12" s="1">
        <v>4120</v>
      </c>
      <c r="AB12" s="1">
        <v>1</v>
      </c>
      <c r="AC12" s="2" t="s">
        <v>90</v>
      </c>
      <c r="AD12">
        <v>141000</v>
      </c>
      <c r="AE12" t="s">
        <v>83</v>
      </c>
      <c r="AF12" t="s">
        <v>91</v>
      </c>
      <c r="AH12" t="s">
        <v>87</v>
      </c>
    </row>
    <row r="13" spans="1:36" x14ac:dyDescent="0.45">
      <c r="A13">
        <f t="shared" si="2"/>
        <v>11</v>
      </c>
      <c r="B13">
        <v>1</v>
      </c>
      <c r="C13" t="s">
        <v>10</v>
      </c>
      <c r="D13" t="s">
        <v>48</v>
      </c>
      <c r="E13" s="1">
        <v>20604</v>
      </c>
      <c r="F13" s="2" t="s">
        <v>47</v>
      </c>
      <c r="G13" s="1" t="s">
        <v>124</v>
      </c>
      <c r="H13" s="4" t="s">
        <v>189</v>
      </c>
      <c r="I13" s="1">
        <v>15456</v>
      </c>
      <c r="J13" s="5">
        <v>43674</v>
      </c>
      <c r="K13" s="3">
        <f t="shared" si="0"/>
        <v>43667</v>
      </c>
      <c r="L13" s="3">
        <f t="shared" si="1"/>
        <v>43681</v>
      </c>
      <c r="M13" s="1">
        <v>6</v>
      </c>
      <c r="N13" s="1">
        <v>2</v>
      </c>
      <c r="O13" s="13">
        <v>0</v>
      </c>
      <c r="P13" s="1">
        <v>-6</v>
      </c>
      <c r="Q13" s="1">
        <v>1</v>
      </c>
      <c r="R13" s="1">
        <v>8</v>
      </c>
      <c r="S13" s="1">
        <v>-1</v>
      </c>
      <c r="T13" s="1">
        <v>-1</v>
      </c>
      <c r="U13" s="1">
        <v>15</v>
      </c>
      <c r="V13" s="1">
        <v>3</v>
      </c>
      <c r="W13" s="1">
        <v>-1</v>
      </c>
      <c r="X13" s="1">
        <v>-4</v>
      </c>
      <c r="Y13" s="1">
        <v>2</v>
      </c>
      <c r="Z13" s="1">
        <v>2</v>
      </c>
      <c r="AA13" s="1">
        <v>7</v>
      </c>
      <c r="AB13" s="1">
        <v>0</v>
      </c>
      <c r="AC13" t="s">
        <v>88</v>
      </c>
      <c r="AE13" t="s">
        <v>85</v>
      </c>
      <c r="AH13" t="s">
        <v>92</v>
      </c>
    </row>
    <row r="14" spans="1:36" x14ac:dyDescent="0.45">
      <c r="A14">
        <f t="shared" si="2"/>
        <v>12</v>
      </c>
      <c r="B14">
        <v>1</v>
      </c>
      <c r="C14" t="s">
        <v>11</v>
      </c>
      <c r="D14" t="s">
        <v>114</v>
      </c>
      <c r="E14" s="1" t="s">
        <v>114</v>
      </c>
      <c r="F14" s="2" t="s">
        <v>49</v>
      </c>
      <c r="G14" s="1" t="s">
        <v>125</v>
      </c>
      <c r="H14" s="4" t="s">
        <v>196</v>
      </c>
      <c r="I14" s="1">
        <v>159078</v>
      </c>
      <c r="J14" s="3">
        <v>43488</v>
      </c>
      <c r="K14" s="3">
        <f t="shared" si="0"/>
        <v>43481</v>
      </c>
      <c r="L14" s="3">
        <f t="shared" si="1"/>
        <v>43495</v>
      </c>
      <c r="M14" s="1">
        <v>48</v>
      </c>
      <c r="N14" s="1">
        <v>32</v>
      </c>
      <c r="O14" s="1">
        <v>10</v>
      </c>
      <c r="P14" s="1">
        <v>131</v>
      </c>
      <c r="Q14" s="1">
        <v>319</v>
      </c>
      <c r="R14" s="1">
        <v>444</v>
      </c>
      <c r="S14" s="1">
        <v>150</v>
      </c>
      <c r="T14" s="1">
        <v>1030</v>
      </c>
      <c r="U14" s="1">
        <v>14970</v>
      </c>
      <c r="V14" s="1">
        <v>3410</v>
      </c>
      <c r="W14" s="1">
        <v>1230</v>
      </c>
      <c r="X14" s="1">
        <v>562</v>
      </c>
      <c r="Y14" s="1">
        <v>884</v>
      </c>
      <c r="Z14" s="1">
        <v>599</v>
      </c>
      <c r="AA14" s="1">
        <v>448</v>
      </c>
      <c r="AB14" s="1">
        <v>1</v>
      </c>
      <c r="AC14" s="2" t="s">
        <v>93</v>
      </c>
      <c r="AD14">
        <v>110000</v>
      </c>
      <c r="AE14" t="s">
        <v>83</v>
      </c>
    </row>
    <row r="15" spans="1:36" x14ac:dyDescent="0.45">
      <c r="A15">
        <f t="shared" si="2"/>
        <v>13</v>
      </c>
      <c r="B15">
        <v>1</v>
      </c>
      <c r="C15" t="s">
        <v>12</v>
      </c>
      <c r="D15" t="s">
        <v>114</v>
      </c>
      <c r="E15" s="1" t="s">
        <v>114</v>
      </c>
      <c r="F15" s="2" t="s">
        <v>50</v>
      </c>
      <c r="G15" s="1" t="s">
        <v>126</v>
      </c>
      <c r="H15" s="4" t="s">
        <v>195</v>
      </c>
      <c r="I15" s="1">
        <v>111379</v>
      </c>
      <c r="J15" s="5">
        <v>43410</v>
      </c>
      <c r="K15" s="3">
        <f t="shared" si="0"/>
        <v>43403</v>
      </c>
      <c r="L15" s="3">
        <f t="shared" si="1"/>
        <v>43417</v>
      </c>
      <c r="M15" s="1" t="s">
        <v>129</v>
      </c>
      <c r="N15" s="1" t="s">
        <v>129</v>
      </c>
      <c r="O15" s="1">
        <v>43</v>
      </c>
      <c r="P15" s="1">
        <v>-4</v>
      </c>
      <c r="Q15" s="1">
        <v>27</v>
      </c>
      <c r="R15" s="1">
        <v>45</v>
      </c>
      <c r="S15" s="1">
        <v>219</v>
      </c>
      <c r="T15" s="1">
        <v>219</v>
      </c>
      <c r="U15" s="1">
        <v>319</v>
      </c>
      <c r="V15" s="1">
        <v>182</v>
      </c>
      <c r="W15" s="1">
        <v>199</v>
      </c>
      <c r="X15" s="1" t="s">
        <v>114</v>
      </c>
      <c r="Y15" s="1">
        <v>463</v>
      </c>
      <c r="Z15" s="1">
        <v>94</v>
      </c>
      <c r="AA15" s="1">
        <v>85</v>
      </c>
      <c r="AB15" s="1">
        <v>1</v>
      </c>
      <c r="AC15" t="s">
        <v>94</v>
      </c>
      <c r="AD15">
        <v>69300</v>
      </c>
      <c r="AF15" t="s">
        <v>95</v>
      </c>
    </row>
    <row r="16" spans="1:36" x14ac:dyDescent="0.45">
      <c r="A16">
        <f t="shared" si="2"/>
        <v>14</v>
      </c>
      <c r="B16">
        <v>1</v>
      </c>
      <c r="C16" t="s">
        <v>13</v>
      </c>
      <c r="D16" t="s">
        <v>114</v>
      </c>
      <c r="E16" s="1" t="s">
        <v>114</v>
      </c>
      <c r="F16" s="2" t="s">
        <v>51</v>
      </c>
      <c r="G16" s="1" t="s">
        <v>127</v>
      </c>
      <c r="H16" s="4" t="s">
        <v>193</v>
      </c>
      <c r="I16" s="1">
        <v>2602827</v>
      </c>
      <c r="J16" s="5">
        <v>43419</v>
      </c>
      <c r="K16" s="3">
        <f t="shared" si="0"/>
        <v>43412</v>
      </c>
      <c r="L16" s="3">
        <f t="shared" si="1"/>
        <v>43426</v>
      </c>
      <c r="M16" s="1">
        <v>-5030</v>
      </c>
      <c r="N16" s="1">
        <v>-7780</v>
      </c>
      <c r="O16" s="1">
        <v>-3490</v>
      </c>
      <c r="P16" s="1">
        <v>-138</v>
      </c>
      <c r="Q16" s="1">
        <v>-46</v>
      </c>
      <c r="R16" s="1">
        <v>-94</v>
      </c>
      <c r="S16" s="1">
        <v>-902</v>
      </c>
      <c r="T16" s="1">
        <v>-333</v>
      </c>
      <c r="U16" s="1">
        <v>343</v>
      </c>
      <c r="V16" s="1">
        <v>-219</v>
      </c>
      <c r="W16" s="1">
        <v>109</v>
      </c>
      <c r="X16" s="1">
        <v>63</v>
      </c>
      <c r="Y16" s="1">
        <v>-59</v>
      </c>
      <c r="Z16" s="1">
        <v>69</v>
      </c>
      <c r="AA16" s="1">
        <v>-1170</v>
      </c>
      <c r="AB16" s="1">
        <v>0</v>
      </c>
      <c r="AC16" t="s">
        <v>88</v>
      </c>
    </row>
    <row r="17" spans="1:28" x14ac:dyDescent="0.45">
      <c r="A17">
        <f t="shared" si="2"/>
        <v>15</v>
      </c>
      <c r="B17">
        <v>0</v>
      </c>
      <c r="C17" t="s">
        <v>14</v>
      </c>
      <c r="D17" t="s">
        <v>52</v>
      </c>
      <c r="E17">
        <v>2618366</v>
      </c>
      <c r="F17" s="2" t="s">
        <v>53</v>
      </c>
      <c r="G17" t="s">
        <v>148</v>
      </c>
      <c r="I17">
        <v>3343929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45">
      <c r="A18">
        <f t="shared" si="2"/>
        <v>16</v>
      </c>
      <c r="B18">
        <v>0</v>
      </c>
      <c r="C18" t="s">
        <v>17</v>
      </c>
      <c r="D18" t="s">
        <v>58</v>
      </c>
      <c r="E18">
        <v>166464</v>
      </c>
    </row>
    <row r="19" spans="1:28" x14ac:dyDescent="0.45">
      <c r="A19">
        <f t="shared" si="2"/>
        <v>17</v>
      </c>
      <c r="B19">
        <v>0</v>
      </c>
      <c r="C19" t="s">
        <v>18</v>
      </c>
      <c r="D19" t="s">
        <v>114</v>
      </c>
      <c r="E19" t="s">
        <v>114</v>
      </c>
      <c r="F19" s="2" t="s">
        <v>59</v>
      </c>
      <c r="G19" t="s">
        <v>147</v>
      </c>
      <c r="I19">
        <v>65757</v>
      </c>
    </row>
    <row r="20" spans="1:28" x14ac:dyDescent="0.45">
      <c r="A20">
        <f t="shared" si="2"/>
        <v>18</v>
      </c>
      <c r="B20">
        <v>0</v>
      </c>
      <c r="C20" t="s">
        <v>19</v>
      </c>
      <c r="D20" t="s">
        <v>61</v>
      </c>
      <c r="E20">
        <v>258425</v>
      </c>
      <c r="F20" s="2" t="s">
        <v>60</v>
      </c>
      <c r="G20" t="s">
        <v>146</v>
      </c>
      <c r="I20">
        <v>1248002</v>
      </c>
    </row>
    <row r="21" spans="1:28" x14ac:dyDescent="0.45">
      <c r="A21">
        <f t="shared" si="2"/>
        <v>19</v>
      </c>
      <c r="B21">
        <v>0</v>
      </c>
      <c r="C21" t="s">
        <v>72</v>
      </c>
      <c r="D21" s="2" t="s">
        <v>141</v>
      </c>
      <c r="E21">
        <v>1296977</v>
      </c>
      <c r="F21" s="2" t="s">
        <v>140</v>
      </c>
      <c r="G21" s="2" t="s">
        <v>139</v>
      </c>
      <c r="H21" s="2"/>
      <c r="I21">
        <v>141664</v>
      </c>
    </row>
    <row r="22" spans="1:28" x14ac:dyDescent="0.45">
      <c r="A22">
        <f t="shared" si="2"/>
        <v>20</v>
      </c>
      <c r="B22">
        <v>0</v>
      </c>
      <c r="C22" t="s">
        <v>73</v>
      </c>
      <c r="D22" t="s">
        <v>114</v>
      </c>
      <c r="E22" t="s">
        <v>114</v>
      </c>
      <c r="F22" s="2" t="s">
        <v>142</v>
      </c>
      <c r="G22" t="s">
        <v>145</v>
      </c>
      <c r="I22">
        <v>3341053</v>
      </c>
    </row>
    <row r="23" spans="1:28" x14ac:dyDescent="0.45">
      <c r="A23">
        <f t="shared" si="2"/>
        <v>21</v>
      </c>
      <c r="B23">
        <v>0</v>
      </c>
      <c r="C23" t="s">
        <v>75</v>
      </c>
      <c r="D23" t="s">
        <v>114</v>
      </c>
      <c r="E23" t="s">
        <v>114</v>
      </c>
      <c r="F23" s="2" t="s">
        <v>149</v>
      </c>
      <c r="G23" t="s">
        <v>151</v>
      </c>
      <c r="I23">
        <v>135558</v>
      </c>
    </row>
    <row r="24" spans="1:28" x14ac:dyDescent="0.45">
      <c r="A24">
        <f t="shared" si="2"/>
        <v>22</v>
      </c>
      <c r="B24">
        <v>0</v>
      </c>
      <c r="C24" t="s">
        <v>76</v>
      </c>
      <c r="D24" s="2" t="s">
        <v>153</v>
      </c>
      <c r="E24">
        <v>69239</v>
      </c>
      <c r="F24" s="2" t="s">
        <v>143</v>
      </c>
      <c r="G24" t="s">
        <v>152</v>
      </c>
      <c r="I24">
        <v>14382</v>
      </c>
    </row>
    <row r="25" spans="1:28" x14ac:dyDescent="0.45">
      <c r="A25">
        <f t="shared" si="2"/>
        <v>23</v>
      </c>
      <c r="B25">
        <v>0</v>
      </c>
      <c r="C25" t="s">
        <v>77</v>
      </c>
      <c r="D25" s="2" t="s">
        <v>154</v>
      </c>
      <c r="E25">
        <v>463586</v>
      </c>
      <c r="F25" s="2" t="s">
        <v>150</v>
      </c>
      <c r="G25" t="s">
        <v>155</v>
      </c>
      <c r="I25">
        <v>34180</v>
      </c>
    </row>
    <row r="26" spans="1:28" x14ac:dyDescent="0.45">
      <c r="A26">
        <f t="shared" si="2"/>
        <v>24</v>
      </c>
      <c r="B26">
        <v>0</v>
      </c>
      <c r="C26" t="s">
        <v>22</v>
      </c>
      <c r="D26" t="s">
        <v>114</v>
      </c>
      <c r="E26" t="s">
        <v>114</v>
      </c>
      <c r="F26" s="2" t="s">
        <v>64</v>
      </c>
      <c r="G26" t="s">
        <v>156</v>
      </c>
      <c r="I26">
        <v>224238</v>
      </c>
    </row>
    <row r="27" spans="1:28" x14ac:dyDescent="0.45">
      <c r="A27">
        <f t="shared" si="2"/>
        <v>25</v>
      </c>
      <c r="B27">
        <v>-1</v>
      </c>
      <c r="C27" t="s">
        <v>20</v>
      </c>
      <c r="D27" t="s">
        <v>114</v>
      </c>
      <c r="E27" t="s">
        <v>114</v>
      </c>
      <c r="F27" s="2" t="s">
        <v>62</v>
      </c>
      <c r="G27" t="s">
        <v>157</v>
      </c>
      <c r="I27">
        <v>2295283</v>
      </c>
    </row>
    <row r="28" spans="1:28" x14ac:dyDescent="0.45">
      <c r="A28">
        <f t="shared" si="2"/>
        <v>26</v>
      </c>
      <c r="B28">
        <v>-1</v>
      </c>
      <c r="C28" t="s">
        <v>16</v>
      </c>
      <c r="D28" t="s">
        <v>57</v>
      </c>
      <c r="E28">
        <v>434823</v>
      </c>
      <c r="F28" s="2" t="s">
        <v>56</v>
      </c>
      <c r="G28" t="s">
        <v>158</v>
      </c>
      <c r="I28">
        <v>101744</v>
      </c>
    </row>
    <row r="29" spans="1:28" x14ac:dyDescent="0.45">
      <c r="A29">
        <f t="shared" si="2"/>
        <v>27</v>
      </c>
      <c r="B29">
        <v>-1</v>
      </c>
      <c r="C29" t="s">
        <v>65</v>
      </c>
      <c r="D29" t="s">
        <v>114</v>
      </c>
      <c r="E29" t="s">
        <v>114</v>
      </c>
      <c r="F29" s="2" t="s">
        <v>144</v>
      </c>
      <c r="G29" t="s">
        <v>159</v>
      </c>
      <c r="I29">
        <v>24205223</v>
      </c>
    </row>
    <row r="30" spans="1:28" x14ac:dyDescent="0.45">
      <c r="A30">
        <f t="shared" si="2"/>
        <v>28</v>
      </c>
      <c r="B30">
        <v>-1</v>
      </c>
      <c r="C30" t="s">
        <v>15</v>
      </c>
      <c r="D30" s="2" t="s">
        <v>54</v>
      </c>
      <c r="E30">
        <v>367115</v>
      </c>
      <c r="F30" s="2" t="s">
        <v>55</v>
      </c>
      <c r="G30" t="s">
        <v>160</v>
      </c>
      <c r="I30">
        <v>66710</v>
      </c>
    </row>
    <row r="31" spans="1:28" x14ac:dyDescent="0.45">
      <c r="A31">
        <f t="shared" si="2"/>
        <v>29</v>
      </c>
      <c r="B31">
        <v>-1</v>
      </c>
      <c r="C31" t="s">
        <v>21</v>
      </c>
      <c r="F31" s="2" t="s">
        <v>63</v>
      </c>
      <c r="G31" t="s">
        <v>161</v>
      </c>
      <c r="I31">
        <v>468836</v>
      </c>
    </row>
    <row r="34" spans="2:4" x14ac:dyDescent="0.45">
      <c r="B34" t="s">
        <v>133</v>
      </c>
    </row>
    <row r="35" spans="2:4" x14ac:dyDescent="0.45">
      <c r="B35" t="s">
        <v>134</v>
      </c>
      <c r="C35" t="s">
        <v>135</v>
      </c>
    </row>
    <row r="43" spans="2:4" x14ac:dyDescent="0.45">
      <c r="C43" t="s">
        <v>132</v>
      </c>
      <c r="D43" s="2" t="s">
        <v>31</v>
      </c>
    </row>
  </sheetData>
  <hyperlinks>
    <hyperlink ref="F3" r:id="rId1" xr:uid="{73A89F48-3089-42E2-914C-BB44129055AD}"/>
    <hyperlink ref="F5" r:id="rId2" xr:uid="{6DC7B359-1908-4D5E-BF64-C4C2F82253DC}"/>
    <hyperlink ref="F6" r:id="rId3" xr:uid="{467CF4E6-65CD-4269-95F9-BCA09B8C902F}"/>
    <hyperlink ref="F7" r:id="rId4" xr:uid="{427D5362-82CC-4390-9243-436099AA27BE}"/>
    <hyperlink ref="F8" r:id="rId5" xr:uid="{BCC80957-6292-449F-83FA-1A4748F311D7}"/>
    <hyperlink ref="F9" r:id="rId6" xr:uid="{D756F345-D0A1-451E-81A2-659AAA2538E4}"/>
    <hyperlink ref="F10" r:id="rId7" xr:uid="{D29990F0-AA7E-4B6F-9AFB-9EF94A79658C}"/>
    <hyperlink ref="F11" r:id="rId8" xr:uid="{373CE86E-6688-43F3-8354-A7D51C6D596E}"/>
    <hyperlink ref="F12" r:id="rId9" xr:uid="{7F09E1C6-0EE1-41AD-89EE-A6457C08E923}"/>
    <hyperlink ref="F13" r:id="rId10" xr:uid="{4CC79260-3770-42F6-9334-8BD1806AAE1E}"/>
    <hyperlink ref="F14" r:id="rId11" xr:uid="{F6FF55AC-A704-4331-A318-A3F9116FAE80}"/>
    <hyperlink ref="F15" r:id="rId12" xr:uid="{481F5C22-5CA8-434D-B57F-E6BEBEA7A8D3}"/>
    <hyperlink ref="F16" r:id="rId13" xr:uid="{463CA658-BA30-4D81-AD6B-BB7848E039C3}"/>
    <hyperlink ref="AH9" r:id="rId14" xr:uid="{13A241ED-F24B-41E3-A063-871C0CCADF1E}"/>
    <hyperlink ref="AC5" r:id="rId15" xr:uid="{AF34322C-AD2B-45E6-9E33-AD74F5717598}"/>
    <hyperlink ref="AC6" r:id="rId16" xr:uid="{FFA69ADF-C69B-4043-9A1A-5FCB6534AE86}"/>
    <hyperlink ref="AC3" r:id="rId17" xr:uid="{CBD3DEFD-9F8B-44E8-9C2A-BE6652303709}"/>
    <hyperlink ref="AH7" r:id="rId18" xr:uid="{C99DA0C0-DFC0-441C-9439-D9C0C763EA29}"/>
    <hyperlink ref="AC12" r:id="rId19" xr:uid="{B0CBDD3C-2A07-4BB9-8648-31F54914E225}"/>
    <hyperlink ref="AC14" r:id="rId20" xr:uid="{E2BFE316-0BCF-46F6-9F61-8C7201C347F3}"/>
    <hyperlink ref="AC4" r:id="rId21" xr:uid="{10F0866E-1981-4C8A-993D-EF0F01F3282A}"/>
    <hyperlink ref="D43" r:id="rId22" xr:uid="{8C61A8A0-6E60-4352-BBB7-FB1F0C077267}"/>
    <hyperlink ref="F21" r:id="rId23" xr:uid="{9F899AEE-5B59-4A64-B687-1201D2DDDB0B}"/>
    <hyperlink ref="D21" r:id="rId24" xr:uid="{15743E40-1775-43C7-AE2A-178EF66F708C}"/>
    <hyperlink ref="F22" r:id="rId25" xr:uid="{21FD1DD1-4ED8-4E2F-8113-6292912FEFAA}"/>
    <hyperlink ref="F20" r:id="rId26" xr:uid="{CAD07980-3613-45D3-A74D-685BC4BF2D03}"/>
    <hyperlink ref="F19" r:id="rId27" xr:uid="{9278494A-DAC9-46F1-9D72-6FCCD5BE6864}"/>
    <hyperlink ref="F17" r:id="rId28" xr:uid="{72477FE1-303C-4356-9A21-2B7715B532EF}"/>
    <hyperlink ref="F23" r:id="rId29" xr:uid="{0D57B750-D117-42F9-9355-CF9C1EF07FB1}"/>
    <hyperlink ref="F24" r:id="rId30" xr:uid="{8AD2FEB8-B5A6-4B03-AD5D-F76911E7031F}"/>
    <hyperlink ref="D24" r:id="rId31" xr:uid="{5162DDB4-0F4C-468D-AD68-8FD4BA931153}"/>
    <hyperlink ref="D25" r:id="rId32" xr:uid="{FE562D19-A5DF-460D-B77A-62C510062E6B}"/>
    <hyperlink ref="F25" r:id="rId33" xr:uid="{4CB36F4C-FBA0-47AD-92F1-0D447F5F23D7}"/>
    <hyperlink ref="F26" r:id="rId34" xr:uid="{F25C56D7-2392-4D80-87FD-2D7BA3D347D2}"/>
    <hyperlink ref="F27" r:id="rId35" xr:uid="{88EA8D14-30E8-4F1F-9038-7724D9282706}"/>
    <hyperlink ref="F28" r:id="rId36" xr:uid="{6E87F3E3-2E21-4A5A-9F4F-ACF0B73C294B}"/>
    <hyperlink ref="F29" r:id="rId37" xr:uid="{933A3D96-36B9-482B-87BE-CE71B3E091A9}"/>
    <hyperlink ref="D30" r:id="rId38" xr:uid="{C9EB5AC3-79D1-456C-9528-417692383EFB}"/>
    <hyperlink ref="F30" r:id="rId39" xr:uid="{583D3B0C-77E8-4730-9763-7C88045AA622}"/>
    <hyperlink ref="F31" r:id="rId40" xr:uid="{B56D25A2-B1F5-48DB-BD89-3F8A0DC5EEA0}"/>
    <hyperlink ref="F1" r:id="rId41" xr:uid="{B7C86D72-FD47-4A8B-A7C1-8142DC9FCCE2}"/>
    <hyperlink ref="AC9" r:id="rId42" xr:uid="{4BCB22B8-80C0-48CB-AC2A-43E047497184}"/>
    <hyperlink ref="F4" r:id="rId43" xr:uid="{D2919079-16CF-4E04-A84C-3CF39EA78FFD}"/>
    <hyperlink ref="H4" r:id="rId44" display="https://twitter.com/CFPB" xr:uid="{B92CACA4-BD9F-4F78-8673-2C5D9DF6E310}"/>
    <hyperlink ref="H9" r:id="rId45" tooltip="http://JayInslee.com" display="https://t.co/nfpwaFxtqz" xr:uid="{0C233DCD-D07E-4B1F-BE24-C1A10816DBBC}"/>
    <hyperlink ref="H6" r:id="rId46" tooltip="http://JayInslee.com" display="https://t.co/nfpwaFxtqz" xr:uid="{42BC6FF6-E6F3-4B7D-BEDA-D512876F01FC}"/>
  </hyperlinks>
  <pageMargins left="0.7" right="0.7" top="0.75" bottom="0.75" header="0.3" footer="0.3"/>
  <pageSetup orientation="portrait" r:id="rId47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0231-354E-4F7E-AA88-0631A1588FF6}">
  <dimension ref="A1:E50"/>
  <sheetViews>
    <sheetView tabSelected="1" topLeftCell="A34" workbookViewId="0">
      <selection activeCell="A44" sqref="A44"/>
    </sheetView>
  </sheetViews>
  <sheetFormatPr defaultRowHeight="14.25" x14ac:dyDescent="0.45"/>
  <cols>
    <col min="1" max="1" width="18.796875" bestFit="1" customWidth="1"/>
    <col min="2" max="2" width="13.19921875" bestFit="1" customWidth="1"/>
    <col min="3" max="3" width="9.86328125" bestFit="1" customWidth="1"/>
    <col min="4" max="4" width="9.86328125" customWidth="1"/>
    <col min="5" max="5" width="11.33203125" bestFit="1" customWidth="1"/>
  </cols>
  <sheetData>
    <row r="1" spans="1:4" x14ac:dyDescent="0.45">
      <c r="A1" t="s">
        <v>130</v>
      </c>
      <c r="B1" t="s">
        <v>136</v>
      </c>
      <c r="C1" t="s">
        <v>163</v>
      </c>
      <c r="D1" t="s">
        <v>107</v>
      </c>
    </row>
    <row r="2" spans="1:4" x14ac:dyDescent="0.45">
      <c r="A2" t="s">
        <v>0</v>
      </c>
      <c r="B2" s="1">
        <v>9120038</v>
      </c>
      <c r="C2" s="1">
        <v>7390000</v>
      </c>
      <c r="D2" s="1">
        <v>31877</v>
      </c>
    </row>
    <row r="3" spans="1:4" x14ac:dyDescent="0.45">
      <c r="A3" t="s">
        <v>2</v>
      </c>
      <c r="B3" s="1">
        <v>2431775</v>
      </c>
      <c r="C3" s="1">
        <v>4310000</v>
      </c>
      <c r="D3" s="1">
        <v>67320</v>
      </c>
    </row>
    <row r="4" spans="1:4" x14ac:dyDescent="0.45">
      <c r="A4" t="s">
        <v>3</v>
      </c>
      <c r="B4" s="1">
        <v>4201807</v>
      </c>
      <c r="C4" s="1">
        <v>4110000</v>
      </c>
      <c r="D4" s="1">
        <v>35850</v>
      </c>
    </row>
    <row r="5" spans="1:4" x14ac:dyDescent="0.45">
      <c r="A5" t="s">
        <v>1</v>
      </c>
      <c r="B5" s="1">
        <v>2273644</v>
      </c>
      <c r="C5" s="1">
        <v>3830000</v>
      </c>
      <c r="D5" s="1">
        <v>13170</v>
      </c>
    </row>
    <row r="6" spans="1:4" x14ac:dyDescent="0.45">
      <c r="A6" t="s">
        <v>11</v>
      </c>
      <c r="B6" s="1">
        <v>159078</v>
      </c>
      <c r="C6" s="1">
        <v>1100000</v>
      </c>
      <c r="D6" s="1">
        <v>14970</v>
      </c>
    </row>
    <row r="7" spans="1:4" x14ac:dyDescent="0.45">
      <c r="A7" t="s">
        <v>7</v>
      </c>
      <c r="B7" s="1">
        <v>134734</v>
      </c>
      <c r="C7" s="1">
        <v>226000</v>
      </c>
      <c r="D7" s="1">
        <v>755</v>
      </c>
    </row>
    <row r="8" spans="1:4" x14ac:dyDescent="0.45">
      <c r="A8" t="s">
        <v>6</v>
      </c>
      <c r="B8" s="1">
        <v>38119</v>
      </c>
      <c r="C8" s="1">
        <v>206000</v>
      </c>
      <c r="D8" s="1">
        <v>992</v>
      </c>
    </row>
    <row r="9" spans="1:4" x14ac:dyDescent="0.45">
      <c r="A9" t="s">
        <v>9</v>
      </c>
      <c r="B9" s="1">
        <v>297081</v>
      </c>
      <c r="C9" s="1">
        <v>141000</v>
      </c>
      <c r="D9" s="1">
        <v>3020</v>
      </c>
    </row>
    <row r="10" spans="1:4" x14ac:dyDescent="0.45">
      <c r="A10" t="s">
        <v>12</v>
      </c>
      <c r="B10" s="1">
        <v>111379</v>
      </c>
      <c r="C10" s="1">
        <v>69300</v>
      </c>
      <c r="D10" s="1">
        <v>319</v>
      </c>
    </row>
    <row r="11" spans="1:4" x14ac:dyDescent="0.45">
      <c r="A11" t="s">
        <v>4</v>
      </c>
      <c r="B11" s="1">
        <v>1372818</v>
      </c>
      <c r="C11" s="1">
        <v>0</v>
      </c>
      <c r="D11" s="1">
        <v>4680</v>
      </c>
    </row>
    <row r="12" spans="1:4" x14ac:dyDescent="0.45">
      <c r="A12" t="s">
        <v>5</v>
      </c>
      <c r="B12" s="1">
        <v>648435</v>
      </c>
      <c r="C12" s="1">
        <v>0</v>
      </c>
      <c r="D12" s="1">
        <v>14305</v>
      </c>
    </row>
    <row r="13" spans="1:4" x14ac:dyDescent="0.45">
      <c r="A13" t="s">
        <v>8</v>
      </c>
      <c r="B13" s="1">
        <v>182698</v>
      </c>
      <c r="C13" s="1">
        <v>0</v>
      </c>
      <c r="D13" s="1">
        <v>20680</v>
      </c>
    </row>
    <row r="14" spans="1:4" x14ac:dyDescent="0.45">
      <c r="A14" t="s">
        <v>10</v>
      </c>
      <c r="B14" s="1">
        <v>15456</v>
      </c>
      <c r="C14" s="1">
        <v>0</v>
      </c>
      <c r="D14" s="1">
        <v>15</v>
      </c>
    </row>
    <row r="15" spans="1:4" x14ac:dyDescent="0.45">
      <c r="A15" t="s">
        <v>13</v>
      </c>
      <c r="B15" s="1">
        <v>2602827</v>
      </c>
      <c r="C15" s="1">
        <v>0</v>
      </c>
      <c r="D15" s="1">
        <v>343</v>
      </c>
    </row>
    <row r="20" spans="1:4" x14ac:dyDescent="0.45">
      <c r="A20" t="s">
        <v>130</v>
      </c>
      <c r="B20" t="s">
        <v>136</v>
      </c>
      <c r="C20" t="s">
        <v>163</v>
      </c>
      <c r="D20" t="s">
        <v>107</v>
      </c>
    </row>
    <row r="21" spans="1:4" x14ac:dyDescent="0.45">
      <c r="A21" t="s">
        <v>0</v>
      </c>
      <c r="B21" s="1">
        <v>9120038</v>
      </c>
      <c r="C21" s="1">
        <v>7390000</v>
      </c>
      <c r="D21" s="30">
        <f>INDEX('Time Series'!$Q$3:$Q$16,MATCH('Core Table'!$A$21:$A$34,'Time Series'!$C$3:$C$16,0))</f>
        <v>2.322012094829759E-2</v>
      </c>
    </row>
    <row r="22" spans="1:4" x14ac:dyDescent="0.45">
      <c r="A22" t="s">
        <v>2</v>
      </c>
      <c r="B22" s="1">
        <v>2431775</v>
      </c>
      <c r="C22" s="1">
        <v>4310000</v>
      </c>
      <c r="D22" s="30">
        <f>INDEX('Time Series'!$Q$3:$Q$16,MATCH('Core Table'!$A$21:$A$34,'Time Series'!$C$3:$C$16,0))</f>
        <v>4.9037818560071327E-2</v>
      </c>
    </row>
    <row r="23" spans="1:4" x14ac:dyDescent="0.45">
      <c r="A23" t="s">
        <v>3</v>
      </c>
      <c r="B23" s="1">
        <v>4201807</v>
      </c>
      <c r="C23" s="1">
        <v>4110000</v>
      </c>
      <c r="D23" s="30">
        <f>INDEX('Time Series'!$Q$3:$Q$16,MATCH('Core Table'!$A$21:$A$34,'Time Series'!$C$3:$C$16,0))</f>
        <v>2.6114168083460444E-2</v>
      </c>
    </row>
    <row r="24" spans="1:4" x14ac:dyDescent="0.45">
      <c r="A24" t="s">
        <v>1</v>
      </c>
      <c r="B24" s="1">
        <v>2273644</v>
      </c>
      <c r="C24" s="1">
        <v>3830000</v>
      </c>
      <c r="D24" s="30">
        <f>INDEX('Time Series'!$Q$3:$Q$16,MATCH('Core Table'!$A$21:$A$34,'Time Series'!$C$3:$C$16,0))</f>
        <v>9.5934056808695684E-3</v>
      </c>
    </row>
    <row r="25" spans="1:4" x14ac:dyDescent="0.45">
      <c r="A25" t="s">
        <v>11</v>
      </c>
      <c r="B25" s="1">
        <v>159078</v>
      </c>
      <c r="C25" s="1">
        <v>1100000</v>
      </c>
      <c r="D25" s="30">
        <f>INDEX('Time Series'!$Q$3:$Q$16,MATCH('Core Table'!$A$21:$A$34,'Time Series'!$C$3:$C$16,0))</f>
        <v>1.0904577300122812E-2</v>
      </c>
    </row>
    <row r="26" spans="1:4" x14ac:dyDescent="0.45">
      <c r="A26" t="s">
        <v>7</v>
      </c>
      <c r="B26" s="1">
        <v>134734</v>
      </c>
      <c r="C26" s="1">
        <v>226000</v>
      </c>
      <c r="D26" s="30">
        <f>INDEX('Time Series'!$Q$3:$Q$16,MATCH('Core Table'!$A$21:$A$34,'Time Series'!$C$3:$C$16,0))</f>
        <v>5.4996365140899954E-4</v>
      </c>
    </row>
    <row r="27" spans="1:4" x14ac:dyDescent="0.45">
      <c r="A27" t="s">
        <v>6</v>
      </c>
      <c r="B27" s="1">
        <v>38119</v>
      </c>
      <c r="C27" s="1">
        <v>206000</v>
      </c>
      <c r="D27" s="30">
        <f>INDEX('Time Series'!$Q$3:$Q$16,MATCH('Core Table'!$A$21:$A$34,'Time Series'!$C$3:$C$16,0))</f>
        <v>7.2260124794401007E-4</v>
      </c>
    </row>
    <row r="28" spans="1:4" x14ac:dyDescent="0.45">
      <c r="A28" t="s">
        <v>9</v>
      </c>
      <c r="B28" s="1">
        <v>297081</v>
      </c>
      <c r="C28" s="1">
        <v>141000</v>
      </c>
      <c r="D28" s="30">
        <f>INDEX('Time Series'!$Q$3:$Q$16,MATCH('Core Table'!$A$21:$A$34,'Time Series'!$C$3:$C$16,0))</f>
        <v>2.1998546056359982E-3</v>
      </c>
    </row>
    <row r="29" spans="1:4" x14ac:dyDescent="0.45">
      <c r="A29" t="s">
        <v>12</v>
      </c>
      <c r="B29" s="1">
        <v>111379</v>
      </c>
      <c r="C29" s="1">
        <v>69300</v>
      </c>
      <c r="D29" s="30">
        <f>INDEX('Time Series'!$Q$3:$Q$16,MATCH('Core Table'!$A$21:$A$34,'Time Series'!$C$3:$C$16,0))</f>
        <v>2.3236874807876936E-4</v>
      </c>
    </row>
    <row r="30" spans="1:4" x14ac:dyDescent="0.45">
      <c r="A30" t="s">
        <v>4</v>
      </c>
      <c r="B30" s="1">
        <v>1372818</v>
      </c>
      <c r="C30" s="1">
        <v>0</v>
      </c>
      <c r="D30" s="30">
        <f>INDEX('Time Series'!$Q$3:$Q$16,MATCH('Core Table'!$A$21:$A$34,'Time Series'!$C$3:$C$16,0))</f>
        <v>3.4090462100584344E-3</v>
      </c>
    </row>
    <row r="31" spans="1:4" x14ac:dyDescent="0.45">
      <c r="A31" t="s">
        <v>5</v>
      </c>
      <c r="B31" s="1">
        <v>648435</v>
      </c>
      <c r="C31" s="1">
        <v>0</v>
      </c>
      <c r="D31" s="30">
        <f>INDEX('Time Series'!$Q$3:$Q$16,MATCH('Core Table'!$A$21:$A$34,'Time Series'!$C$3:$C$16,0))</f>
        <v>1.0420172229676476E-2</v>
      </c>
    </row>
    <row r="32" spans="1:4" x14ac:dyDescent="0.45">
      <c r="A32" t="s">
        <v>8</v>
      </c>
      <c r="B32" s="1">
        <v>182698</v>
      </c>
      <c r="C32" s="1">
        <v>0</v>
      </c>
      <c r="D32" s="30">
        <f>INDEX('Time Series'!$Q$3:$Q$16,MATCH('Core Table'!$A$21:$A$34,'Time Series'!$C$3:$C$16,0))</f>
        <v>1.5063905047865048E-2</v>
      </c>
    </row>
    <row r="33" spans="1:5" x14ac:dyDescent="0.45">
      <c r="A33" t="s">
        <v>10</v>
      </c>
      <c r="B33" s="1">
        <v>15456</v>
      </c>
      <c r="C33" s="1">
        <v>0</v>
      </c>
      <c r="D33" s="30">
        <f>INDEX('Time Series'!$Q$3:$Q$16,MATCH('Core Table'!$A$21:$A$34,'Time Series'!$C$3:$C$16,0))</f>
        <v>1.09264301604437E-5</v>
      </c>
    </row>
    <row r="34" spans="1:5" x14ac:dyDescent="0.45">
      <c r="A34" t="s">
        <v>13</v>
      </c>
      <c r="B34" s="1">
        <v>2602827</v>
      </c>
      <c r="C34" s="1">
        <v>0</v>
      </c>
      <c r="D34" s="30">
        <f>INDEX('Time Series'!$Q$3:$Q$16,MATCH('Core Table'!$A$21:$A$34,'Time Series'!$C$3:$C$16,0))</f>
        <v>2.4985103633547927E-4</v>
      </c>
    </row>
    <row r="35" spans="1:5" x14ac:dyDescent="0.45">
      <c r="B35" s="15"/>
    </row>
    <row r="36" spans="1:5" x14ac:dyDescent="0.45">
      <c r="B36" s="15"/>
    </row>
    <row r="37" spans="1:5" x14ac:dyDescent="0.45">
      <c r="A37" t="s">
        <v>4</v>
      </c>
      <c r="B37" s="1">
        <v>1320000</v>
      </c>
      <c r="C37">
        <v>0</v>
      </c>
      <c r="D37" s="32">
        <f>C37/B37</f>
        <v>0</v>
      </c>
      <c r="E37" s="31">
        <v>3.5454545454545456E-3</v>
      </c>
    </row>
    <row r="38" spans="1:5" x14ac:dyDescent="0.45">
      <c r="A38" t="s">
        <v>5</v>
      </c>
      <c r="B38" s="1">
        <v>598700</v>
      </c>
      <c r="C38">
        <v>0</v>
      </c>
      <c r="D38" s="32">
        <f t="shared" ref="D38:D50" si="0">C38/B38</f>
        <v>0</v>
      </c>
      <c r="E38" s="31">
        <v>2.4478097193702943E-2</v>
      </c>
    </row>
    <row r="39" spans="1:5" x14ac:dyDescent="0.45">
      <c r="A39" t="s">
        <v>8</v>
      </c>
      <c r="B39" s="1">
        <v>158780</v>
      </c>
      <c r="C39">
        <v>0</v>
      </c>
      <c r="D39" s="32">
        <f t="shared" si="0"/>
        <v>0</v>
      </c>
      <c r="E39" s="31">
        <v>0.14973571790601695</v>
      </c>
    </row>
    <row r="40" spans="1:5" x14ac:dyDescent="0.45">
      <c r="A40" t="s">
        <v>10</v>
      </c>
      <c r="B40" s="1">
        <v>10690</v>
      </c>
      <c r="C40">
        <v>0</v>
      </c>
      <c r="D40" s="32">
        <f t="shared" si="0"/>
        <v>0</v>
      </c>
      <c r="E40" s="31">
        <v>1.4044943820224719E-3</v>
      </c>
    </row>
    <row r="41" spans="1:5" x14ac:dyDescent="0.45">
      <c r="A41" t="s">
        <v>13</v>
      </c>
      <c r="B41" s="1">
        <v>2600000</v>
      </c>
      <c r="C41">
        <v>0</v>
      </c>
      <c r="D41" s="32">
        <f t="shared" si="0"/>
        <v>0</v>
      </c>
      <c r="E41" s="31">
        <v>1.3192307692307692E-4</v>
      </c>
    </row>
    <row r="42" spans="1:5" x14ac:dyDescent="0.45">
      <c r="A42" t="s">
        <v>0</v>
      </c>
      <c r="B42" s="1">
        <v>9030000</v>
      </c>
      <c r="C42">
        <v>7390000</v>
      </c>
      <c r="D42" s="32">
        <f t="shared" si="0"/>
        <v>0.81838316722037652</v>
      </c>
      <c r="E42" s="31">
        <v>3.5418888888888887E-3</v>
      </c>
    </row>
    <row r="43" spans="1:5" x14ac:dyDescent="0.45">
      <c r="A43" t="s">
        <v>1</v>
      </c>
      <c r="B43" s="1">
        <v>2160000</v>
      </c>
      <c r="C43">
        <v>3830000</v>
      </c>
      <c r="D43" s="32">
        <f t="shared" si="0"/>
        <v>1.7731481481481481</v>
      </c>
      <c r="E43" s="31">
        <v>6.1542056074766352E-3</v>
      </c>
    </row>
    <row r="44" spans="1:5" x14ac:dyDescent="0.45">
      <c r="A44" t="s">
        <v>2</v>
      </c>
      <c r="B44" s="1">
        <v>2130000</v>
      </c>
      <c r="C44">
        <v>4310000</v>
      </c>
      <c r="D44" s="32">
        <f t="shared" si="0"/>
        <v>2.023474178403756</v>
      </c>
      <c r="E44" s="31">
        <v>3.2679611650485434E-2</v>
      </c>
    </row>
    <row r="45" spans="1:5" x14ac:dyDescent="0.45">
      <c r="A45" t="s">
        <v>3</v>
      </c>
      <c r="B45" s="1">
        <v>4140000</v>
      </c>
      <c r="C45">
        <v>4110000</v>
      </c>
      <c r="D45" s="32">
        <f t="shared" si="0"/>
        <v>0.99275362318840576</v>
      </c>
      <c r="E45" s="31">
        <v>8.7439024390243911E-3</v>
      </c>
    </row>
    <row r="46" spans="1:5" x14ac:dyDescent="0.45">
      <c r="A46" t="s">
        <v>6</v>
      </c>
      <c r="B46" s="1">
        <v>31480</v>
      </c>
      <c r="C46">
        <v>206000</v>
      </c>
      <c r="D46" s="32">
        <f t="shared" si="0"/>
        <v>6.5438373570520962</v>
      </c>
      <c r="E46" s="31">
        <v>3.3752977203130315E-2</v>
      </c>
    </row>
    <row r="47" spans="1:5" x14ac:dyDescent="0.45">
      <c r="A47" t="s">
        <v>7</v>
      </c>
      <c r="B47" s="1">
        <v>132960</v>
      </c>
      <c r="C47">
        <v>226000</v>
      </c>
      <c r="D47" s="32">
        <f t="shared" si="0"/>
        <v>1.6997593261131168</v>
      </c>
      <c r="E47" s="31">
        <v>5.7106119053021709E-3</v>
      </c>
    </row>
    <row r="48" spans="1:5" x14ac:dyDescent="0.45">
      <c r="A48" t="s">
        <v>9</v>
      </c>
      <c r="B48" s="1">
        <v>256320</v>
      </c>
      <c r="C48">
        <v>141000</v>
      </c>
      <c r="D48" s="32">
        <f t="shared" si="0"/>
        <v>0.55009363295880154</v>
      </c>
      <c r="E48" s="31">
        <v>1.1903354223325845E-2</v>
      </c>
    </row>
    <row r="49" spans="1:5" x14ac:dyDescent="0.45">
      <c r="A49" t="s">
        <v>11</v>
      </c>
      <c r="B49" s="1">
        <v>99580</v>
      </c>
      <c r="C49">
        <v>110000</v>
      </c>
      <c r="D49" s="32">
        <f t="shared" si="0"/>
        <v>1.1046394858405302</v>
      </c>
      <c r="E49" s="31">
        <v>0.17692944096442501</v>
      </c>
    </row>
    <row r="50" spans="1:5" x14ac:dyDescent="0.45">
      <c r="A50" t="s">
        <v>12</v>
      </c>
      <c r="B50" s="1">
        <v>23760</v>
      </c>
      <c r="C50">
        <v>69300</v>
      </c>
      <c r="D50" s="32">
        <f t="shared" si="0"/>
        <v>2.9166666666666665</v>
      </c>
      <c r="E50" s="31">
        <v>1.3609215017064847E-2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7636-905D-41F1-AB14-C621163E4911}">
  <dimension ref="A1:E16"/>
  <sheetViews>
    <sheetView workbookViewId="0">
      <selection activeCell="B5" sqref="B5"/>
    </sheetView>
  </sheetViews>
  <sheetFormatPr defaultRowHeight="14.25" x14ac:dyDescent="0.45"/>
  <cols>
    <col min="1" max="1" width="18.796875" bestFit="1" customWidth="1"/>
    <col min="2" max="2" width="32.53125" style="22" customWidth="1"/>
    <col min="3" max="3" width="11.19921875" style="21" bestFit="1" customWidth="1"/>
    <col min="4" max="4" width="10.73046875" style="21" bestFit="1" customWidth="1"/>
    <col min="5" max="5" width="13.19921875" style="21" bestFit="1" customWidth="1"/>
  </cols>
  <sheetData>
    <row r="1" spans="1:5" ht="28.5" x14ac:dyDescent="0.45">
      <c r="A1" s="25" t="s">
        <v>130</v>
      </c>
      <c r="B1" s="26" t="s">
        <v>194</v>
      </c>
      <c r="C1" s="26" t="s">
        <v>198</v>
      </c>
      <c r="D1" s="26" t="s">
        <v>199</v>
      </c>
      <c r="E1" s="26" t="s">
        <v>136</v>
      </c>
    </row>
    <row r="2" spans="1:5" ht="21.75" x14ac:dyDescent="0.45">
      <c r="A2" s="23" t="s">
        <v>0</v>
      </c>
      <c r="B2" s="27" t="s">
        <v>185</v>
      </c>
      <c r="C2" s="23">
        <v>0</v>
      </c>
      <c r="D2" s="23">
        <v>1</v>
      </c>
      <c r="E2" s="24">
        <v>9120038</v>
      </c>
    </row>
    <row r="3" spans="1:5" ht="32.25" x14ac:dyDescent="0.45">
      <c r="A3" s="23" t="s">
        <v>3</v>
      </c>
      <c r="B3" s="28" t="s">
        <v>187</v>
      </c>
      <c r="C3" s="23">
        <v>1</v>
      </c>
      <c r="D3" s="23">
        <v>1</v>
      </c>
      <c r="E3" s="24">
        <v>4201807</v>
      </c>
    </row>
    <row r="4" spans="1:5" ht="32.25" x14ac:dyDescent="0.45">
      <c r="A4" s="23" t="s">
        <v>13</v>
      </c>
      <c r="B4" s="27" t="s">
        <v>193</v>
      </c>
      <c r="C4" s="23">
        <v>1</v>
      </c>
      <c r="D4" s="23">
        <v>1</v>
      </c>
      <c r="E4" s="24">
        <v>2602827</v>
      </c>
    </row>
    <row r="5" spans="1:5" ht="42.75" x14ac:dyDescent="0.45">
      <c r="A5" s="23" t="s">
        <v>2</v>
      </c>
      <c r="B5" s="27" t="s">
        <v>183</v>
      </c>
      <c r="C5" s="23">
        <v>1</v>
      </c>
      <c r="D5" s="23">
        <v>1</v>
      </c>
      <c r="E5" s="24">
        <v>2431775</v>
      </c>
    </row>
    <row r="6" spans="1:5" ht="32.25" x14ac:dyDescent="0.45">
      <c r="A6" s="23" t="s">
        <v>1</v>
      </c>
      <c r="B6" s="28" t="s">
        <v>184</v>
      </c>
      <c r="C6" s="23">
        <v>1</v>
      </c>
      <c r="D6" s="23">
        <v>1</v>
      </c>
      <c r="E6" s="24">
        <v>2273644</v>
      </c>
    </row>
    <row r="7" spans="1:5" ht="32.25" x14ac:dyDescent="0.45">
      <c r="A7" s="23" t="s">
        <v>4</v>
      </c>
      <c r="B7" s="27" t="s">
        <v>186</v>
      </c>
      <c r="C7" s="23">
        <v>1</v>
      </c>
      <c r="D7" s="23">
        <v>1</v>
      </c>
      <c r="E7" s="24">
        <v>1372818</v>
      </c>
    </row>
    <row r="8" spans="1:5" ht="32.25" x14ac:dyDescent="0.45">
      <c r="A8" s="23" t="s">
        <v>5</v>
      </c>
      <c r="B8" s="27" t="s">
        <v>188</v>
      </c>
      <c r="C8" s="23">
        <v>0</v>
      </c>
      <c r="D8" s="23">
        <v>1</v>
      </c>
      <c r="E8" s="24">
        <v>648435</v>
      </c>
    </row>
    <row r="9" spans="1:5" ht="32.25" x14ac:dyDescent="0.45">
      <c r="A9" s="23" t="s">
        <v>9</v>
      </c>
      <c r="B9" s="27" t="s">
        <v>190</v>
      </c>
      <c r="C9" s="23">
        <v>1</v>
      </c>
      <c r="D9" s="23">
        <v>1</v>
      </c>
      <c r="E9" s="24">
        <v>297081</v>
      </c>
    </row>
    <row r="10" spans="1:5" ht="32.25" x14ac:dyDescent="0.45">
      <c r="A10" s="23" t="s">
        <v>8</v>
      </c>
      <c r="B10" s="27" t="s">
        <v>191</v>
      </c>
      <c r="C10" s="23">
        <v>1</v>
      </c>
      <c r="D10" s="23">
        <v>1</v>
      </c>
      <c r="E10" s="24">
        <v>182698</v>
      </c>
    </row>
    <row r="11" spans="1:5" ht="42.75" x14ac:dyDescent="0.45">
      <c r="A11" s="23" t="s">
        <v>11</v>
      </c>
      <c r="B11" s="27" t="s">
        <v>196</v>
      </c>
      <c r="C11" s="23">
        <v>1</v>
      </c>
      <c r="D11" s="23">
        <v>1</v>
      </c>
      <c r="E11" s="24">
        <v>159078</v>
      </c>
    </row>
    <row r="12" spans="1:5" ht="32.25" x14ac:dyDescent="0.45">
      <c r="A12" s="23" t="s">
        <v>7</v>
      </c>
      <c r="B12" s="27" t="s">
        <v>192</v>
      </c>
      <c r="C12" s="23">
        <v>1</v>
      </c>
      <c r="D12" s="23">
        <v>1</v>
      </c>
      <c r="E12" s="24">
        <v>134734</v>
      </c>
    </row>
    <row r="13" spans="1:5" ht="42.75" x14ac:dyDescent="0.45">
      <c r="A13" s="23" t="s">
        <v>12</v>
      </c>
      <c r="B13" s="27" t="s">
        <v>195</v>
      </c>
      <c r="C13" s="23">
        <v>1</v>
      </c>
      <c r="D13" s="23">
        <v>1</v>
      </c>
      <c r="E13" s="24">
        <v>111379</v>
      </c>
    </row>
    <row r="14" spans="1:5" ht="32.25" x14ac:dyDescent="0.45">
      <c r="A14" s="23" t="s">
        <v>6</v>
      </c>
      <c r="B14" s="28" t="s">
        <v>187</v>
      </c>
      <c r="C14" s="23">
        <v>1</v>
      </c>
      <c r="D14" s="23">
        <v>1</v>
      </c>
      <c r="E14" s="24">
        <v>38119</v>
      </c>
    </row>
    <row r="15" spans="1:5" ht="32.25" x14ac:dyDescent="0.45">
      <c r="A15" s="23" t="s">
        <v>10</v>
      </c>
      <c r="B15" s="27" t="s">
        <v>189</v>
      </c>
      <c r="C15" s="23">
        <v>1</v>
      </c>
      <c r="D15" s="23">
        <v>1</v>
      </c>
      <c r="E15" s="24">
        <v>15456</v>
      </c>
    </row>
    <row r="16" spans="1:5" x14ac:dyDescent="0.45">
      <c r="A16" s="26" t="s">
        <v>197</v>
      </c>
      <c r="B16" s="26"/>
      <c r="C16" s="29">
        <f>AVERAGE(C2:C15)</f>
        <v>0.8571428571428571</v>
      </c>
      <c r="D16" s="29">
        <f>AVERAGE(D2:D15)</f>
        <v>1</v>
      </c>
      <c r="E16" s="26"/>
    </row>
  </sheetData>
  <hyperlinks>
    <hyperlink ref="B6" r:id="rId1" display="https://twitter.com/CFPB" xr:uid="{682E7688-F8C6-4846-AD0E-20ED0E96C1E4}"/>
    <hyperlink ref="B14" r:id="rId2" tooltip="http://JayInslee.com" display="https://t.co/nfpwaFxtqz" xr:uid="{3069774D-5277-4688-9E9C-C6DA225EE3F4}"/>
    <hyperlink ref="B3" r:id="rId3" tooltip="http://JayInslee.com" display="https://t.co/nfpwaFxtqz" xr:uid="{15F21C9B-E43D-416A-855D-06E6D0611601}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8C75-9862-4379-ABE6-C42477EFDB10}">
  <dimension ref="A2:AM167"/>
  <sheetViews>
    <sheetView zoomScale="96" zoomScaleNormal="96" workbookViewId="0"/>
  </sheetViews>
  <sheetFormatPr defaultRowHeight="14.25" x14ac:dyDescent="0.45"/>
  <cols>
    <col min="5" max="5" width="11.6640625" customWidth="1"/>
    <col min="8" max="8" width="9.86328125" bestFit="1" customWidth="1"/>
    <col min="9" max="17" width="9.86328125" customWidth="1"/>
    <col min="18" max="19" width="9.33203125" bestFit="1" customWidth="1"/>
    <col min="20" max="23" width="9.86328125" customWidth="1"/>
    <col min="24" max="24" width="11" bestFit="1" customWidth="1"/>
    <col min="25" max="27" width="9.1328125" bestFit="1" customWidth="1"/>
  </cols>
  <sheetData>
    <row r="2" spans="1:39" x14ac:dyDescent="0.45">
      <c r="A2" t="s">
        <v>200</v>
      </c>
      <c r="B2" t="s">
        <v>171</v>
      </c>
      <c r="C2" t="s">
        <v>130</v>
      </c>
      <c r="D2" t="s">
        <v>170</v>
      </c>
      <c r="E2" t="s">
        <v>66</v>
      </c>
      <c r="F2" t="s">
        <v>172</v>
      </c>
      <c r="G2" t="s">
        <v>173</v>
      </c>
      <c r="H2" t="s">
        <v>176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 t="s">
        <v>112</v>
      </c>
      <c r="W2" t="s">
        <v>113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  <c r="AL2" t="s">
        <v>113</v>
      </c>
    </row>
    <row r="3" spans="1:39" x14ac:dyDescent="0.45">
      <c r="A3">
        <v>6</v>
      </c>
      <c r="B3" s="1">
        <v>0</v>
      </c>
      <c r="C3" t="s">
        <v>4</v>
      </c>
      <c r="D3" s="1" t="s">
        <v>118</v>
      </c>
      <c r="E3" s="3">
        <v>43481</v>
      </c>
      <c r="F3" s="3">
        <f t="shared" ref="F3:F16" si="0">E3-7</f>
        <v>43474</v>
      </c>
      <c r="G3" s="3">
        <f t="shared" ref="G3:G16" si="1">E3+7</f>
        <v>43488</v>
      </c>
      <c r="H3" s="1">
        <v>1372818</v>
      </c>
      <c r="I3" s="15">
        <f t="shared" ref="I3:W3" si="2">X3/$H$3</f>
        <v>6.9346410084949355E-4</v>
      </c>
      <c r="J3" s="15">
        <f t="shared" si="2"/>
        <v>5.9949680146967766E-4</v>
      </c>
      <c r="K3" s="15">
        <f t="shared" si="2"/>
        <v>4.8367664176897449E-4</v>
      </c>
      <c r="L3" s="15">
        <f t="shared" si="2"/>
        <v>5.2956764844283805E-4</v>
      </c>
      <c r="M3" s="15">
        <f t="shared" si="2"/>
        <v>5.4632150802218498E-4</v>
      </c>
      <c r="N3" s="15">
        <f t="shared" si="2"/>
        <v>5.9002722866395986E-4</v>
      </c>
      <c r="O3" s="15">
        <f t="shared" si="2"/>
        <v>-9.9794728798719128E-5</v>
      </c>
      <c r="P3" s="15">
        <f t="shared" si="2"/>
        <v>4.8367664176897449E-3</v>
      </c>
      <c r="Q3" s="15">
        <f t="shared" si="2"/>
        <v>3.4090462100584344E-3</v>
      </c>
      <c r="R3" s="15">
        <f t="shared" si="2"/>
        <v>1.8210716934072835E-3</v>
      </c>
      <c r="S3" s="15">
        <f t="shared" si="2"/>
        <v>9.9794728798719128E-4</v>
      </c>
      <c r="T3" s="15">
        <f t="shared" si="2"/>
        <v>1.5661216563302638E-3</v>
      </c>
      <c r="U3" s="15">
        <f t="shared" si="2"/>
        <v>1.420435920857681E-3</v>
      </c>
      <c r="V3" s="15">
        <f t="shared" si="2"/>
        <v>1.5369845092357472E-3</v>
      </c>
      <c r="W3" s="15">
        <f t="shared" si="2"/>
        <v>1.2456130382905819E-3</v>
      </c>
      <c r="X3" s="1">
        <v>952</v>
      </c>
      <c r="Y3" s="1">
        <v>823</v>
      </c>
      <c r="Z3" s="1">
        <v>664</v>
      </c>
      <c r="AA3" s="1">
        <v>727</v>
      </c>
      <c r="AB3" s="1">
        <v>750</v>
      </c>
      <c r="AC3" s="1">
        <v>810</v>
      </c>
      <c r="AD3" s="1">
        <v>-137</v>
      </c>
      <c r="AE3" s="1">
        <v>6640</v>
      </c>
      <c r="AF3" s="1">
        <v>4680</v>
      </c>
      <c r="AG3" s="1">
        <v>2500</v>
      </c>
      <c r="AH3" s="1">
        <v>1370</v>
      </c>
      <c r="AI3" s="1">
        <v>2150</v>
      </c>
      <c r="AJ3" s="1">
        <v>1950</v>
      </c>
      <c r="AK3" s="1">
        <v>2110</v>
      </c>
      <c r="AL3" s="1">
        <v>1710</v>
      </c>
    </row>
    <row r="4" spans="1:39" x14ac:dyDescent="0.45">
      <c r="A4">
        <v>7</v>
      </c>
      <c r="B4" s="1">
        <v>0</v>
      </c>
      <c r="C4" t="s">
        <v>5</v>
      </c>
      <c r="D4" s="1" t="s">
        <v>119</v>
      </c>
      <c r="E4" s="3">
        <v>43506</v>
      </c>
      <c r="F4" s="3">
        <f t="shared" si="0"/>
        <v>43499</v>
      </c>
      <c r="G4" s="3">
        <f t="shared" si="1"/>
        <v>43513</v>
      </c>
      <c r="H4" s="1">
        <v>648435</v>
      </c>
      <c r="I4" s="15">
        <f t="shared" ref="I4:I14" si="3">X4/$H$3</f>
        <v>6.3009080591892007E-4</v>
      </c>
      <c r="J4" s="15">
        <f t="shared" ref="J4:J14" si="4">Y4/$H$3</f>
        <v>5.4850679405427376E-4</v>
      </c>
      <c r="K4" s="15">
        <f t="shared" ref="K4:K14" si="5">Z4/$H$3</f>
        <v>2.9938418639615738E-4</v>
      </c>
      <c r="L4" s="15">
        <f t="shared" ref="L4:L14" si="6">AA4/$H$3</f>
        <v>1.908483134690833E-3</v>
      </c>
      <c r="M4" s="15">
        <f t="shared" ref="M4:M14" si="7">AB4/$H$3</f>
        <v>2.1525067416074089E-3</v>
      </c>
      <c r="N4" s="15" t="s">
        <v>114</v>
      </c>
      <c r="O4" s="15" t="s">
        <v>114</v>
      </c>
      <c r="P4" s="15">
        <f t="shared" ref="P4:W9" si="8">AE4/$H$3</f>
        <v>1.9033841339492926E-3</v>
      </c>
      <c r="Q4" s="15">
        <f t="shared" si="8"/>
        <v>1.0420172229676476E-2</v>
      </c>
      <c r="R4" s="15">
        <f t="shared" si="8"/>
        <v>1.0786571854390021E-2</v>
      </c>
      <c r="S4" s="15">
        <f t="shared" si="8"/>
        <v>3.6953186802620593E-3</v>
      </c>
      <c r="T4" s="15">
        <f t="shared" si="8"/>
        <v>1.55519522616982E-3</v>
      </c>
      <c r="U4" s="15">
        <f t="shared" si="8"/>
        <v>1.2244886066470574E-3</v>
      </c>
      <c r="V4" s="15">
        <f t="shared" si="8"/>
        <v>1.3526920538629301E-3</v>
      </c>
      <c r="W4" s="15">
        <f t="shared" si="8"/>
        <v>1.0263560064043449E-3</v>
      </c>
      <c r="X4" s="1">
        <v>865</v>
      </c>
      <c r="Y4" s="1">
        <v>753</v>
      </c>
      <c r="Z4" s="1">
        <v>411</v>
      </c>
      <c r="AA4" s="1">
        <v>2620</v>
      </c>
      <c r="AB4" s="1">
        <v>2955</v>
      </c>
      <c r="AC4" s="1" t="s">
        <v>114</v>
      </c>
      <c r="AD4" s="1" t="s">
        <v>114</v>
      </c>
      <c r="AE4" s="1">
        <v>2613</v>
      </c>
      <c r="AF4" s="1">
        <v>14305</v>
      </c>
      <c r="AG4" s="1">
        <v>14808</v>
      </c>
      <c r="AH4" s="1">
        <v>5073</v>
      </c>
      <c r="AI4" s="1">
        <v>2135</v>
      </c>
      <c r="AJ4" s="1">
        <v>1681</v>
      </c>
      <c r="AK4" s="1">
        <v>1857</v>
      </c>
      <c r="AL4" s="1">
        <v>1409</v>
      </c>
    </row>
    <row r="5" spans="1:39" s="1" customFormat="1" x14ac:dyDescent="0.45">
      <c r="A5">
        <v>14</v>
      </c>
      <c r="B5" s="1">
        <v>0</v>
      </c>
      <c r="C5" t="s">
        <v>8</v>
      </c>
      <c r="D5" s="1" t="s">
        <v>122</v>
      </c>
      <c r="E5" s="3">
        <v>43477</v>
      </c>
      <c r="F5" s="3">
        <f t="shared" si="0"/>
        <v>43470</v>
      </c>
      <c r="G5" s="3">
        <f t="shared" si="1"/>
        <v>43484</v>
      </c>
      <c r="H5" s="1">
        <v>182698</v>
      </c>
      <c r="I5" s="15">
        <f t="shared" si="3"/>
        <v>1.1654858837806614E-4</v>
      </c>
      <c r="J5" s="15">
        <f t="shared" si="4"/>
        <v>9.251044202509E-5</v>
      </c>
      <c r="K5" s="15">
        <f t="shared" si="5"/>
        <v>2.5713532310910839E-4</v>
      </c>
      <c r="L5" s="15">
        <f t="shared" si="6"/>
        <v>1.2237601779696943E-4</v>
      </c>
      <c r="M5" s="15">
        <f t="shared" si="7"/>
        <v>1.2674658986114692E-4</v>
      </c>
      <c r="N5" s="15">
        <f t="shared" ref="N5:N16" si="9">AC5/$H$3</f>
        <v>6.6287009640025117E-5</v>
      </c>
      <c r="O5" s="15">
        <f t="shared" ref="O5:O16" si="10">AD5/$H$3</f>
        <v>5.0990007415403935E-5</v>
      </c>
      <c r="P5" s="15">
        <f t="shared" si="8"/>
        <v>1.2310444647433235E-4</v>
      </c>
      <c r="Q5" s="15">
        <f t="shared" si="8"/>
        <v>1.5063905047865048E-2</v>
      </c>
      <c r="R5" s="15">
        <f t="shared" si="8"/>
        <v>3.2560761878122229E-3</v>
      </c>
      <c r="S5" s="15">
        <f t="shared" si="8"/>
        <v>1.1290644499125158E-3</v>
      </c>
      <c r="T5" s="15">
        <f t="shared" si="8"/>
        <v>6.9710624423630812E-4</v>
      </c>
      <c r="U5" s="15">
        <f t="shared" si="8"/>
        <v>3.7295548280981162E-4</v>
      </c>
      <c r="V5" s="15">
        <f t="shared" si="8"/>
        <v>3.0302632978297195E-4</v>
      </c>
      <c r="W5" s="15">
        <f t="shared" si="8"/>
        <v>9.9794728798719128E-4</v>
      </c>
      <c r="X5" s="1">
        <v>160</v>
      </c>
      <c r="Y5" s="1">
        <v>127</v>
      </c>
      <c r="Z5" s="1">
        <v>353</v>
      </c>
      <c r="AA5" s="1">
        <v>168</v>
      </c>
      <c r="AB5" s="1">
        <v>174</v>
      </c>
      <c r="AC5" s="1">
        <v>91</v>
      </c>
      <c r="AD5" s="1">
        <v>70</v>
      </c>
      <c r="AE5" s="1">
        <v>169</v>
      </c>
      <c r="AF5" s="1">
        <v>20680</v>
      </c>
      <c r="AG5" s="1">
        <v>4470</v>
      </c>
      <c r="AH5" s="1">
        <v>1550</v>
      </c>
      <c r="AI5" s="1">
        <v>957</v>
      </c>
      <c r="AJ5" s="1">
        <v>512</v>
      </c>
      <c r="AK5" s="1">
        <v>416</v>
      </c>
      <c r="AL5" s="1">
        <v>1370</v>
      </c>
    </row>
    <row r="6" spans="1:39" s="1" customFormat="1" x14ac:dyDescent="0.45">
      <c r="A6">
        <v>8</v>
      </c>
      <c r="B6" s="1">
        <v>0</v>
      </c>
      <c r="C6" t="s">
        <v>10</v>
      </c>
      <c r="D6" s="1" t="s">
        <v>124</v>
      </c>
      <c r="E6" s="5">
        <v>43674</v>
      </c>
      <c r="F6" s="3">
        <f t="shared" si="0"/>
        <v>43667</v>
      </c>
      <c r="G6" s="3">
        <f t="shared" si="1"/>
        <v>43681</v>
      </c>
      <c r="H6" s="1">
        <v>15456</v>
      </c>
      <c r="I6" s="15">
        <f t="shared" si="3"/>
        <v>4.3705720641774801E-6</v>
      </c>
      <c r="J6" s="15">
        <f t="shared" si="4"/>
        <v>1.4568573547258266E-6</v>
      </c>
      <c r="K6" s="15">
        <f t="shared" si="5"/>
        <v>0</v>
      </c>
      <c r="L6" s="15">
        <f t="shared" si="6"/>
        <v>-4.3705720641774801E-6</v>
      </c>
      <c r="M6" s="15">
        <f t="shared" si="7"/>
        <v>7.2842867736291331E-7</v>
      </c>
      <c r="N6" s="15">
        <f t="shared" si="9"/>
        <v>5.8274294189033065E-6</v>
      </c>
      <c r="O6" s="15">
        <f t="shared" si="10"/>
        <v>-7.2842867736291331E-7</v>
      </c>
      <c r="P6" s="15">
        <f t="shared" si="8"/>
        <v>-7.2842867736291331E-7</v>
      </c>
      <c r="Q6" s="15">
        <f t="shared" si="8"/>
        <v>1.09264301604437E-5</v>
      </c>
      <c r="R6" s="15">
        <f t="shared" si="8"/>
        <v>2.18528603208874E-6</v>
      </c>
      <c r="S6" s="15">
        <f t="shared" si="8"/>
        <v>-7.2842867736291331E-7</v>
      </c>
      <c r="T6" s="15">
        <f t="shared" si="8"/>
        <v>-2.9137147094516533E-6</v>
      </c>
      <c r="U6" s="15">
        <f t="shared" si="8"/>
        <v>1.4568573547258266E-6</v>
      </c>
      <c r="V6" s="15">
        <f t="shared" si="8"/>
        <v>1.4568573547258266E-6</v>
      </c>
      <c r="W6" s="15">
        <f t="shared" si="8"/>
        <v>5.0990007415403933E-6</v>
      </c>
      <c r="X6" s="1">
        <v>6</v>
      </c>
      <c r="Y6" s="1">
        <v>2</v>
      </c>
      <c r="Z6" s="13">
        <v>0</v>
      </c>
      <c r="AA6" s="1">
        <v>-6</v>
      </c>
      <c r="AB6" s="1">
        <v>1</v>
      </c>
      <c r="AC6" s="1">
        <v>8</v>
      </c>
      <c r="AD6" s="1">
        <v>-1</v>
      </c>
      <c r="AE6" s="1">
        <v>-1</v>
      </c>
      <c r="AF6" s="1">
        <v>15</v>
      </c>
      <c r="AG6" s="1">
        <v>3</v>
      </c>
      <c r="AH6" s="1">
        <v>-1</v>
      </c>
      <c r="AI6" s="1">
        <v>-4</v>
      </c>
      <c r="AJ6" s="1">
        <v>2</v>
      </c>
      <c r="AK6" s="1">
        <v>2</v>
      </c>
      <c r="AL6" s="1">
        <v>7</v>
      </c>
    </row>
    <row r="7" spans="1:39" s="1" customFormat="1" x14ac:dyDescent="0.45">
      <c r="A7">
        <v>1</v>
      </c>
      <c r="B7" s="1">
        <v>0</v>
      </c>
      <c r="C7" t="s">
        <v>13</v>
      </c>
      <c r="D7" s="1" t="s">
        <v>127</v>
      </c>
      <c r="E7" s="5">
        <v>43419</v>
      </c>
      <c r="F7" s="3">
        <f t="shared" si="0"/>
        <v>43412</v>
      </c>
      <c r="G7" s="3">
        <f t="shared" si="1"/>
        <v>43426</v>
      </c>
      <c r="H7" s="1">
        <v>2602827</v>
      </c>
      <c r="I7" s="15">
        <f t="shared" si="3"/>
        <v>-3.6639962471354541E-3</v>
      </c>
      <c r="J7" s="15">
        <f t="shared" si="4"/>
        <v>-5.667175109883466E-3</v>
      </c>
      <c r="K7" s="15">
        <f t="shared" si="5"/>
        <v>-2.5422160839965674E-3</v>
      </c>
      <c r="L7" s="15">
        <f t="shared" si="6"/>
        <v>-1.0052315747608205E-4</v>
      </c>
      <c r="M7" s="15">
        <f t="shared" si="7"/>
        <v>-3.3507719158694018E-5</v>
      </c>
      <c r="N7" s="15">
        <f t="shared" si="9"/>
        <v>-6.8472295672113859E-5</v>
      </c>
      <c r="O7" s="15">
        <f t="shared" si="10"/>
        <v>-6.5704266698134791E-4</v>
      </c>
      <c r="P7" s="15">
        <f t="shared" si="8"/>
        <v>-2.4256674956185014E-4</v>
      </c>
      <c r="Q7" s="15">
        <f t="shared" si="8"/>
        <v>2.4985103633547927E-4</v>
      </c>
      <c r="R7" s="15">
        <f t="shared" si="8"/>
        <v>-1.5952588034247802E-4</v>
      </c>
      <c r="S7" s="15">
        <f t="shared" si="8"/>
        <v>7.9398725832557552E-5</v>
      </c>
      <c r="T7" s="15">
        <f t="shared" si="8"/>
        <v>4.5891006673863541E-5</v>
      </c>
      <c r="U7" s="15">
        <f t="shared" si="8"/>
        <v>-4.2977291964411888E-5</v>
      </c>
      <c r="V7" s="15">
        <f t="shared" si="8"/>
        <v>5.0261578738041023E-5</v>
      </c>
      <c r="W7" s="15">
        <f t="shared" si="8"/>
        <v>-8.522615525146086E-4</v>
      </c>
      <c r="X7" s="1">
        <v>-5030</v>
      </c>
      <c r="Y7" s="1">
        <v>-7780</v>
      </c>
      <c r="Z7" s="1">
        <v>-3490</v>
      </c>
      <c r="AA7" s="1">
        <v>-138</v>
      </c>
      <c r="AB7" s="1">
        <v>-46</v>
      </c>
      <c r="AC7" s="1">
        <v>-94</v>
      </c>
      <c r="AD7" s="1">
        <v>-902</v>
      </c>
      <c r="AE7" s="1">
        <v>-333</v>
      </c>
      <c r="AF7" s="1">
        <v>343</v>
      </c>
      <c r="AG7" s="1">
        <v>-219</v>
      </c>
      <c r="AH7" s="1">
        <v>109</v>
      </c>
      <c r="AI7" s="1">
        <v>63</v>
      </c>
      <c r="AJ7" s="1">
        <v>-59</v>
      </c>
      <c r="AK7" s="1">
        <v>69</v>
      </c>
      <c r="AL7" s="1">
        <v>-1170</v>
      </c>
    </row>
    <row r="8" spans="1:39" s="1" customFormat="1" x14ac:dyDescent="0.45">
      <c r="A8">
        <v>2</v>
      </c>
      <c r="B8" s="1">
        <v>1</v>
      </c>
      <c r="C8" t="s">
        <v>0</v>
      </c>
      <c r="D8" s="1" t="s">
        <v>115</v>
      </c>
      <c r="E8" s="3">
        <v>43515</v>
      </c>
      <c r="F8" s="3">
        <f t="shared" si="0"/>
        <v>43508</v>
      </c>
      <c r="G8" s="3">
        <f t="shared" si="1"/>
        <v>43522</v>
      </c>
      <c r="H8" s="1">
        <v>9120038</v>
      </c>
      <c r="I8" s="15">
        <f t="shared" si="3"/>
        <v>4.9387464325205529E-4</v>
      </c>
      <c r="J8" s="15">
        <f t="shared" si="4"/>
        <v>-1.6411498100986437E-3</v>
      </c>
      <c r="K8" s="15">
        <f t="shared" si="5"/>
        <v>8.7338598415813309E-4</v>
      </c>
      <c r="L8" s="15">
        <f t="shared" si="6"/>
        <v>1.1246938778483383E-3</v>
      </c>
      <c r="M8" s="15">
        <f t="shared" si="7"/>
        <v>1.7045231050292172E-3</v>
      </c>
      <c r="N8" s="15">
        <f t="shared" si="9"/>
        <v>1.1931661735204522E-3</v>
      </c>
      <c r="O8" s="15">
        <f t="shared" si="10"/>
        <v>1.0161580049212642E-3</v>
      </c>
      <c r="P8" s="15">
        <f t="shared" si="8"/>
        <v>7.5610896710270404E-4</v>
      </c>
      <c r="Q8" s="15">
        <f t="shared" si="8"/>
        <v>2.322012094829759E-2</v>
      </c>
      <c r="R8" s="15">
        <f t="shared" si="8"/>
        <v>1.3400173948768154E-2</v>
      </c>
      <c r="S8" s="15">
        <f t="shared" si="8"/>
        <v>7.1254893219640184E-3</v>
      </c>
      <c r="T8" s="15">
        <f t="shared" si="8"/>
        <v>4.3261379148583426E-3</v>
      </c>
      <c r="U8" s="15">
        <f t="shared" si="8"/>
        <v>3.7011461096809629E-3</v>
      </c>
      <c r="V8" s="15">
        <f t="shared" si="8"/>
        <v>3.0477455860864295E-3</v>
      </c>
      <c r="W8" s="15">
        <f t="shared" si="8"/>
        <v>4.0391370159773548E-3</v>
      </c>
      <c r="X8">
        <v>678</v>
      </c>
      <c r="Y8" s="11">
        <v>-2253</v>
      </c>
      <c r="Z8">
        <v>1199</v>
      </c>
      <c r="AA8">
        <v>1544</v>
      </c>
      <c r="AB8">
        <v>2340</v>
      </c>
      <c r="AC8">
        <v>1638</v>
      </c>
      <c r="AD8">
        <v>1395</v>
      </c>
      <c r="AE8">
        <v>1038</v>
      </c>
      <c r="AF8">
        <v>31877</v>
      </c>
      <c r="AG8">
        <v>18396</v>
      </c>
      <c r="AH8">
        <v>9782</v>
      </c>
      <c r="AI8">
        <v>5939</v>
      </c>
      <c r="AJ8">
        <v>5081</v>
      </c>
      <c r="AK8">
        <v>4184</v>
      </c>
      <c r="AL8">
        <v>5545</v>
      </c>
    </row>
    <row r="9" spans="1:39" s="1" customFormat="1" x14ac:dyDescent="0.45">
      <c r="A9">
        <v>9</v>
      </c>
      <c r="B9" s="1">
        <v>1</v>
      </c>
      <c r="C9" t="s">
        <v>1</v>
      </c>
      <c r="D9" s="1" t="s">
        <v>98</v>
      </c>
      <c r="E9" s="3">
        <v>43465</v>
      </c>
      <c r="F9" s="3">
        <f t="shared" si="0"/>
        <v>43458</v>
      </c>
      <c r="G9" s="3">
        <f t="shared" si="1"/>
        <v>43472</v>
      </c>
      <c r="H9" s="1">
        <v>2273644</v>
      </c>
      <c r="I9" s="15">
        <f t="shared" si="3"/>
        <v>3.0448318713769779E-4</v>
      </c>
      <c r="J9" s="15">
        <f t="shared" si="4"/>
        <v>2.8190189813944745E-4</v>
      </c>
      <c r="K9" s="15">
        <f t="shared" si="5"/>
        <v>2.1342960246733362E-4</v>
      </c>
      <c r="L9" s="15">
        <f t="shared" si="6"/>
        <v>1.8502088405018E-4</v>
      </c>
      <c r="M9" s="15">
        <f t="shared" si="7"/>
        <v>1.799218833086396E-4</v>
      </c>
      <c r="N9" s="15">
        <f t="shared" si="9"/>
        <v>2.8845775623571369E-4</v>
      </c>
      <c r="O9" s="15">
        <f t="shared" si="10"/>
        <v>3.1031061655660108E-4</v>
      </c>
      <c r="P9" s="15">
        <f t="shared" si="8"/>
        <v>3.5911533793991631E-4</v>
      </c>
      <c r="Q9" s="15">
        <f t="shared" si="8"/>
        <v>9.5934056808695684E-3</v>
      </c>
      <c r="R9" s="15">
        <f t="shared" si="8"/>
        <v>4.297729196441189E-3</v>
      </c>
      <c r="S9" s="15">
        <f t="shared" si="8"/>
        <v>4.3851406377247385E-3</v>
      </c>
      <c r="T9" s="15">
        <f t="shared" si="8"/>
        <v>4.0937691667795734E-3</v>
      </c>
      <c r="U9" s="15">
        <f t="shared" si="8"/>
        <v>3.4236147836056927E-3</v>
      </c>
      <c r="V9" s="15">
        <f t="shared" si="8"/>
        <v>3.2269390407177064E-3</v>
      </c>
      <c r="W9" s="15">
        <f t="shared" si="8"/>
        <v>2.7534604004318124E-3</v>
      </c>
      <c r="X9">
        <v>418</v>
      </c>
      <c r="Y9">
        <v>387</v>
      </c>
      <c r="Z9">
        <v>293</v>
      </c>
      <c r="AA9">
        <v>254</v>
      </c>
      <c r="AB9">
        <v>247</v>
      </c>
      <c r="AC9">
        <v>396</v>
      </c>
      <c r="AD9">
        <v>426</v>
      </c>
      <c r="AE9">
        <v>493</v>
      </c>
      <c r="AF9">
        <v>13170</v>
      </c>
      <c r="AG9">
        <v>5900</v>
      </c>
      <c r="AH9">
        <v>6020</v>
      </c>
      <c r="AI9">
        <v>5620</v>
      </c>
      <c r="AJ9">
        <v>4700</v>
      </c>
      <c r="AK9">
        <v>4430</v>
      </c>
      <c r="AL9">
        <v>3780</v>
      </c>
    </row>
    <row r="10" spans="1:39" s="1" customFormat="1" x14ac:dyDescent="0.45">
      <c r="A10">
        <v>10</v>
      </c>
      <c r="B10" s="1">
        <v>1</v>
      </c>
      <c r="C10" t="s">
        <v>3</v>
      </c>
      <c r="D10" s="1" t="s">
        <v>117</v>
      </c>
      <c r="E10" s="3">
        <v>43497</v>
      </c>
      <c r="F10" s="3">
        <f t="shared" si="0"/>
        <v>43490</v>
      </c>
      <c r="G10" s="3">
        <f t="shared" si="1"/>
        <v>43504</v>
      </c>
      <c r="H10" s="1">
        <v>4201807</v>
      </c>
      <c r="I10" s="15">
        <f t="shared" si="3"/>
        <v>4.363287777403851E-4</v>
      </c>
      <c r="J10" s="15">
        <f t="shared" si="4"/>
        <v>4.1520434609686061E-4</v>
      </c>
      <c r="K10" s="15">
        <f t="shared" si="5"/>
        <v>4.0864848800059442E-4</v>
      </c>
      <c r="L10" s="15">
        <f t="shared" si="6"/>
        <v>4.5453949467445792E-4</v>
      </c>
      <c r="M10" s="15">
        <f t="shared" si="7"/>
        <v>4.2831606228939308E-4</v>
      </c>
      <c r="N10" s="15">
        <f t="shared" si="9"/>
        <v>-1.2456130382905819E-4</v>
      </c>
      <c r="O10" s="15">
        <f t="shared" si="10"/>
        <v>3.2852133349067395E-4</v>
      </c>
      <c r="P10" s="15">
        <f t="shared" ref="P10:V11" si="11">AE10/$H$3</f>
        <v>-5.8274294189033065E-6</v>
      </c>
      <c r="Q10" s="15">
        <f t="shared" si="11"/>
        <v>2.6114168083460444E-2</v>
      </c>
      <c r="R10" s="15">
        <f t="shared" si="11"/>
        <v>5.8419979924505651E-3</v>
      </c>
      <c r="S10" s="15">
        <f t="shared" si="11"/>
        <v>1.8720617008226874E-3</v>
      </c>
      <c r="T10" s="15">
        <f t="shared" si="11"/>
        <v>1.0853587292707408E-3</v>
      </c>
      <c r="U10" s="15">
        <f t="shared" si="11"/>
        <v>2.0905903040315615E-3</v>
      </c>
      <c r="V10" s="15">
        <f t="shared" si="11"/>
        <v>1.5879745166511511E-3</v>
      </c>
      <c r="W10" s="15" t="s">
        <v>114</v>
      </c>
      <c r="X10" s="1">
        <v>599</v>
      </c>
      <c r="Y10" s="1">
        <v>570</v>
      </c>
      <c r="Z10" s="1">
        <v>561</v>
      </c>
      <c r="AA10" s="1">
        <v>624</v>
      </c>
      <c r="AB10" s="1">
        <v>588</v>
      </c>
      <c r="AC10" s="1">
        <v>-171</v>
      </c>
      <c r="AD10" s="1">
        <v>451</v>
      </c>
      <c r="AE10" s="1">
        <v>-8</v>
      </c>
      <c r="AF10" s="1">
        <v>35850</v>
      </c>
      <c r="AG10" s="1">
        <v>8020</v>
      </c>
      <c r="AH10" s="1">
        <v>2570</v>
      </c>
      <c r="AI10" s="1">
        <v>1490</v>
      </c>
      <c r="AJ10" s="1">
        <v>2870</v>
      </c>
      <c r="AK10" s="1">
        <v>2180</v>
      </c>
      <c r="AL10" s="1" t="s">
        <v>129</v>
      </c>
    </row>
    <row r="11" spans="1:39" s="1" customFormat="1" x14ac:dyDescent="0.45">
      <c r="A11">
        <v>3</v>
      </c>
      <c r="B11" s="1">
        <v>1</v>
      </c>
      <c r="C11" t="s">
        <v>6</v>
      </c>
      <c r="D11" s="1" t="s">
        <v>120</v>
      </c>
      <c r="E11" s="3">
        <v>43525</v>
      </c>
      <c r="F11" s="3">
        <f t="shared" si="0"/>
        <v>43518</v>
      </c>
      <c r="G11" s="3">
        <f t="shared" si="1"/>
        <v>43532</v>
      </c>
      <c r="H11" s="1">
        <v>38119</v>
      </c>
      <c r="I11" s="15">
        <f t="shared" si="3"/>
        <v>2.5495003707701967E-5</v>
      </c>
      <c r="J11" s="15">
        <f t="shared" si="4"/>
        <v>2.2581288998250315E-5</v>
      </c>
      <c r="K11" s="15">
        <f t="shared" si="5"/>
        <v>2.6951861062427794E-5</v>
      </c>
      <c r="L11" s="15">
        <f t="shared" si="6"/>
        <v>3.0594004449242358E-5</v>
      </c>
      <c r="M11" s="15">
        <f t="shared" si="7"/>
        <v>5.5360579479581417E-5</v>
      </c>
      <c r="N11" s="15">
        <f t="shared" si="9"/>
        <v>6.774386699475094E-5</v>
      </c>
      <c r="O11" s="15">
        <f t="shared" si="10"/>
        <v>1.7853786882165007E-3</v>
      </c>
      <c r="P11" s="15">
        <f t="shared" si="11"/>
        <v>1.5238727930432148E-3</v>
      </c>
      <c r="Q11" s="15">
        <f t="shared" si="11"/>
        <v>7.2260124794401007E-4</v>
      </c>
      <c r="R11" s="15">
        <f t="shared" si="11"/>
        <v>5.2592550505602348E-4</v>
      </c>
      <c r="S11" s="15">
        <f t="shared" si="11"/>
        <v>1.6600889557100795E-3</v>
      </c>
      <c r="T11" s="15">
        <f t="shared" si="11"/>
        <v>9.3748770776606947E-4</v>
      </c>
      <c r="U11" s="15">
        <f t="shared" si="11"/>
        <v>5.033442160577731E-4</v>
      </c>
      <c r="V11" s="15">
        <f t="shared" si="11"/>
        <v>3.5110262248892423E-4</v>
      </c>
      <c r="W11" s="15">
        <f>AL11/$H$3</f>
        <v>9.9794728798719128E-5</v>
      </c>
      <c r="X11" s="1">
        <v>35</v>
      </c>
      <c r="Y11" s="1">
        <v>31</v>
      </c>
      <c r="Z11" s="1">
        <v>37</v>
      </c>
      <c r="AA11" s="1">
        <v>42</v>
      </c>
      <c r="AB11" s="1">
        <v>76</v>
      </c>
      <c r="AC11" s="1">
        <v>93</v>
      </c>
      <c r="AD11" s="1">
        <v>2451</v>
      </c>
      <c r="AE11" s="1">
        <v>2092</v>
      </c>
      <c r="AF11" s="1">
        <v>992</v>
      </c>
      <c r="AG11" s="1">
        <v>722</v>
      </c>
      <c r="AH11" s="1">
        <v>2279</v>
      </c>
      <c r="AI11" s="1">
        <v>1287</v>
      </c>
      <c r="AJ11" s="1">
        <v>691</v>
      </c>
      <c r="AK11" s="1">
        <v>482</v>
      </c>
      <c r="AL11" s="1">
        <v>137</v>
      </c>
    </row>
    <row r="12" spans="1:39" s="1" customFormat="1" x14ac:dyDescent="0.45">
      <c r="A12">
        <v>11</v>
      </c>
      <c r="B12" s="1">
        <v>1</v>
      </c>
      <c r="C12" t="s">
        <v>7</v>
      </c>
      <c r="D12" s="1" t="s">
        <v>121</v>
      </c>
      <c r="E12" s="3">
        <v>43529</v>
      </c>
      <c r="F12" s="3">
        <f t="shared" si="0"/>
        <v>43522</v>
      </c>
      <c r="G12" s="3">
        <f t="shared" si="1"/>
        <v>43536</v>
      </c>
      <c r="H12" s="1">
        <v>134734</v>
      </c>
      <c r="I12" s="15">
        <f t="shared" si="3"/>
        <v>2.840871841715362E-5</v>
      </c>
      <c r="J12" s="15">
        <f t="shared" si="4"/>
        <v>2.4766575030339056E-5</v>
      </c>
      <c r="K12" s="15">
        <f t="shared" si="5"/>
        <v>1.4568573547258268E-5</v>
      </c>
      <c r="L12" s="15">
        <f t="shared" si="6"/>
        <v>4.5162577996500629E-5</v>
      </c>
      <c r="M12" s="15">
        <f t="shared" si="7"/>
        <v>1.2237601779696943E-4</v>
      </c>
      <c r="N12" s="15">
        <f t="shared" si="9"/>
        <v>5.5360579479581417E-5</v>
      </c>
      <c r="O12" s="15">
        <f t="shared" si="10"/>
        <v>5.3903722124855588E-5</v>
      </c>
      <c r="P12" s="15">
        <f t="shared" ref="P12:U12" si="12">AE12/$H$3</f>
        <v>2.5487719420928339E-3</v>
      </c>
      <c r="Q12" s="15">
        <f t="shared" si="12"/>
        <v>5.4996365140899954E-4</v>
      </c>
      <c r="R12" s="15">
        <f t="shared" si="12"/>
        <v>3.9917891519487651E-4</v>
      </c>
      <c r="S12" s="15">
        <f t="shared" si="12"/>
        <v>3.3580562026430308E-4</v>
      </c>
      <c r="T12" s="15">
        <f t="shared" si="12"/>
        <v>3.9043777106652155E-4</v>
      </c>
      <c r="U12" s="15">
        <f t="shared" si="12"/>
        <v>2.8627247020362496E-4</v>
      </c>
      <c r="V12" s="15" t="s">
        <v>114</v>
      </c>
      <c r="W12" s="15" t="s">
        <v>114</v>
      </c>
      <c r="X12" s="1">
        <v>39</v>
      </c>
      <c r="Y12" s="1">
        <v>34</v>
      </c>
      <c r="Z12" s="1">
        <v>20</v>
      </c>
      <c r="AA12" s="1">
        <v>62</v>
      </c>
      <c r="AB12" s="1">
        <v>168</v>
      </c>
      <c r="AC12" s="1">
        <v>76</v>
      </c>
      <c r="AD12" s="1">
        <v>74</v>
      </c>
      <c r="AE12" s="1">
        <v>3499</v>
      </c>
      <c r="AF12" s="1">
        <v>755</v>
      </c>
      <c r="AG12" s="1">
        <v>548</v>
      </c>
      <c r="AH12" s="1">
        <v>461</v>
      </c>
      <c r="AI12" s="1">
        <v>536</v>
      </c>
      <c r="AJ12" s="1">
        <v>393</v>
      </c>
      <c r="AK12" s="1" t="s">
        <v>129</v>
      </c>
      <c r="AL12" s="1" t="s">
        <v>129</v>
      </c>
    </row>
    <row r="13" spans="1:39" s="1" customFormat="1" x14ac:dyDescent="0.45">
      <c r="A13">
        <v>4</v>
      </c>
      <c r="B13" s="1">
        <v>1</v>
      </c>
      <c r="C13" t="s">
        <v>9</v>
      </c>
      <c r="D13" s="1" t="s">
        <v>123</v>
      </c>
      <c r="E13" s="3">
        <v>43499</v>
      </c>
      <c r="F13" s="3">
        <f t="shared" si="0"/>
        <v>43492</v>
      </c>
      <c r="G13" s="3">
        <f t="shared" si="1"/>
        <v>43506</v>
      </c>
      <c r="H13" s="1">
        <v>297081</v>
      </c>
      <c r="I13" s="15">
        <f t="shared" si="3"/>
        <v>4.5089735128764336E-4</v>
      </c>
      <c r="J13" s="15">
        <f t="shared" si="4"/>
        <v>4.9387464325205529E-4</v>
      </c>
      <c r="K13" s="15">
        <f t="shared" si="5"/>
        <v>9.3967299379815825E-4</v>
      </c>
      <c r="L13" s="15">
        <f t="shared" si="6"/>
        <v>6.2426337650001672E-4</v>
      </c>
      <c r="M13" s="15">
        <f t="shared" si="7"/>
        <v>3.5911533793991631E-4</v>
      </c>
      <c r="N13" s="15">
        <f t="shared" si="9"/>
        <v>3.2123704671704477E-4</v>
      </c>
      <c r="O13" s="15">
        <f t="shared" si="10"/>
        <v>8.012715450992047E-4</v>
      </c>
      <c r="P13" s="15">
        <f t="shared" ref="P13:S16" si="13">AE13/$H$3</f>
        <v>1.908483134690833E-3</v>
      </c>
      <c r="Q13" s="15">
        <f t="shared" si="13"/>
        <v>2.1998546056359982E-3</v>
      </c>
      <c r="R13" s="15">
        <f t="shared" si="13"/>
        <v>2.6369118120537463E-3</v>
      </c>
      <c r="S13" s="15">
        <f t="shared" si="13"/>
        <v>2.1634331717678527E-3</v>
      </c>
      <c r="T13" s="15" t="s">
        <v>114</v>
      </c>
      <c r="U13" s="15" t="s">
        <v>114</v>
      </c>
      <c r="V13" s="15" t="s">
        <v>114</v>
      </c>
      <c r="W13" s="15">
        <f>AL13/$H$3</f>
        <v>3.0011261507352032E-3</v>
      </c>
      <c r="X13" s="1">
        <v>619</v>
      </c>
      <c r="Y13" s="1">
        <v>678</v>
      </c>
      <c r="Z13" s="1">
        <v>1290</v>
      </c>
      <c r="AA13" s="1">
        <v>857</v>
      </c>
      <c r="AB13" s="1">
        <v>493</v>
      </c>
      <c r="AC13" s="1">
        <v>441</v>
      </c>
      <c r="AD13" s="1">
        <v>1100</v>
      </c>
      <c r="AE13" s="1">
        <v>2620</v>
      </c>
      <c r="AF13" s="1">
        <v>3020</v>
      </c>
      <c r="AG13" s="1">
        <v>3620</v>
      </c>
      <c r="AH13" s="1">
        <v>2970</v>
      </c>
      <c r="AI13" s="1" t="s">
        <v>129</v>
      </c>
      <c r="AJ13" s="1" t="s">
        <v>129</v>
      </c>
      <c r="AK13" s="1" t="s">
        <v>129</v>
      </c>
      <c r="AL13" s="1">
        <v>4120</v>
      </c>
    </row>
    <row r="14" spans="1:39" s="1" customFormat="1" x14ac:dyDescent="0.45">
      <c r="A14">
        <v>12</v>
      </c>
      <c r="B14" s="1">
        <v>1</v>
      </c>
      <c r="C14" t="s">
        <v>11</v>
      </c>
      <c r="D14" s="1" t="s">
        <v>125</v>
      </c>
      <c r="E14" s="3">
        <v>43488</v>
      </c>
      <c r="F14" s="3">
        <f t="shared" si="0"/>
        <v>43481</v>
      </c>
      <c r="G14" s="3">
        <f t="shared" si="1"/>
        <v>43495</v>
      </c>
      <c r="H14" s="1">
        <v>159078</v>
      </c>
      <c r="I14" s="15">
        <f t="shared" si="3"/>
        <v>3.4964576513419841E-5</v>
      </c>
      <c r="J14" s="15">
        <f t="shared" si="4"/>
        <v>2.3309717675613226E-5</v>
      </c>
      <c r="K14" s="15">
        <f t="shared" si="5"/>
        <v>7.2842867736291338E-6</v>
      </c>
      <c r="L14" s="15">
        <f t="shared" si="6"/>
        <v>9.5424156734541646E-5</v>
      </c>
      <c r="M14" s="15">
        <f t="shared" si="7"/>
        <v>2.3236874807876936E-4</v>
      </c>
      <c r="N14" s="15">
        <f t="shared" si="9"/>
        <v>3.2342233274913355E-4</v>
      </c>
      <c r="O14" s="15">
        <f t="shared" si="10"/>
        <v>1.09264301604437E-4</v>
      </c>
      <c r="P14" s="15">
        <f t="shared" si="13"/>
        <v>7.502815376838008E-4</v>
      </c>
      <c r="Q14" s="15">
        <f t="shared" si="13"/>
        <v>1.0904577300122812E-2</v>
      </c>
      <c r="R14" s="15">
        <f t="shared" si="13"/>
        <v>2.4839417898075344E-3</v>
      </c>
      <c r="S14" s="15">
        <f t="shared" si="13"/>
        <v>8.9596727315638348E-4</v>
      </c>
      <c r="T14" s="15">
        <f>AI14/$H$3</f>
        <v>4.0937691667795731E-4</v>
      </c>
      <c r="U14" s="15">
        <f>AJ14/$H$3</f>
        <v>6.4393095078881543E-4</v>
      </c>
      <c r="V14" s="15">
        <f>AK14/$H$3</f>
        <v>4.363287777403851E-4</v>
      </c>
      <c r="W14" s="15">
        <f>AL14/$H$3</f>
        <v>3.2633604745858517E-4</v>
      </c>
      <c r="X14" s="1">
        <v>48</v>
      </c>
      <c r="Y14" s="1">
        <v>32</v>
      </c>
      <c r="Z14" s="1">
        <v>10</v>
      </c>
      <c r="AA14" s="1">
        <v>131</v>
      </c>
      <c r="AB14" s="1">
        <v>319</v>
      </c>
      <c r="AC14" s="1">
        <v>444</v>
      </c>
      <c r="AD14" s="1">
        <v>150</v>
      </c>
      <c r="AE14" s="1">
        <v>1030</v>
      </c>
      <c r="AF14" s="1">
        <v>14970</v>
      </c>
      <c r="AG14" s="1">
        <v>3410</v>
      </c>
      <c r="AH14" s="1">
        <v>1230</v>
      </c>
      <c r="AI14" s="1">
        <v>562</v>
      </c>
      <c r="AJ14" s="1">
        <v>884</v>
      </c>
      <c r="AK14" s="1">
        <v>599</v>
      </c>
      <c r="AL14" s="1">
        <v>448</v>
      </c>
    </row>
    <row r="15" spans="1:39" s="1" customFormat="1" x14ac:dyDescent="0.45">
      <c r="A15">
        <v>13</v>
      </c>
      <c r="B15" s="1">
        <v>1</v>
      </c>
      <c r="C15" t="s">
        <v>12</v>
      </c>
      <c r="D15" s="1" t="s">
        <v>126</v>
      </c>
      <c r="E15" s="5">
        <v>43410</v>
      </c>
      <c r="F15" s="3">
        <f t="shared" si="0"/>
        <v>43403</v>
      </c>
      <c r="G15" s="3">
        <f t="shared" si="1"/>
        <v>43417</v>
      </c>
      <c r="H15" s="1">
        <v>111379</v>
      </c>
      <c r="I15" s="15" t="s">
        <v>114</v>
      </c>
      <c r="J15" s="15" t="s">
        <v>114</v>
      </c>
      <c r="K15" s="15">
        <f t="shared" ref="K15:M16" si="14">Z15/$H$3</f>
        <v>3.1322433126605276E-5</v>
      </c>
      <c r="L15" s="15">
        <f t="shared" si="14"/>
        <v>-2.9137147094516533E-6</v>
      </c>
      <c r="M15" s="15">
        <f t="shared" si="14"/>
        <v>1.9667574288798662E-5</v>
      </c>
      <c r="N15" s="15">
        <f t="shared" si="9"/>
        <v>3.2779290481331099E-5</v>
      </c>
      <c r="O15" s="15">
        <f t="shared" si="10"/>
        <v>1.5952588034247802E-4</v>
      </c>
      <c r="P15" s="15">
        <f t="shared" si="13"/>
        <v>1.5952588034247802E-4</v>
      </c>
      <c r="Q15" s="15">
        <f t="shared" si="13"/>
        <v>2.3236874807876936E-4</v>
      </c>
      <c r="R15" s="15">
        <f t="shared" si="13"/>
        <v>1.3257401928005023E-4</v>
      </c>
      <c r="S15" s="15">
        <f t="shared" si="13"/>
        <v>1.4495730679521976E-4</v>
      </c>
      <c r="T15" s="15" t="s">
        <v>114</v>
      </c>
      <c r="U15" s="15">
        <f>AJ15/$H$3</f>
        <v>3.3726247761902886E-4</v>
      </c>
      <c r="V15" s="15">
        <f>AK15/$H$3</f>
        <v>6.8472295672113859E-5</v>
      </c>
      <c r="W15" s="15">
        <f>AL15/$H$3</f>
        <v>6.1916437575847635E-5</v>
      </c>
      <c r="X15" s="1" t="s">
        <v>129</v>
      </c>
      <c r="Y15" s="1" t="s">
        <v>129</v>
      </c>
      <c r="Z15" s="1">
        <v>43</v>
      </c>
      <c r="AA15" s="1">
        <v>-4</v>
      </c>
      <c r="AB15" s="1">
        <v>27</v>
      </c>
      <c r="AC15" s="1">
        <v>45</v>
      </c>
      <c r="AD15" s="1">
        <v>219</v>
      </c>
      <c r="AE15" s="1">
        <v>219</v>
      </c>
      <c r="AF15" s="1">
        <v>319</v>
      </c>
      <c r="AG15" s="1">
        <v>182</v>
      </c>
      <c r="AH15" s="1">
        <v>199</v>
      </c>
      <c r="AI15" s="1" t="s">
        <v>114</v>
      </c>
      <c r="AJ15" s="1">
        <v>463</v>
      </c>
      <c r="AK15" s="1">
        <v>94</v>
      </c>
      <c r="AL15" s="1">
        <v>85</v>
      </c>
    </row>
    <row r="16" spans="1:39" s="1" customFormat="1" x14ac:dyDescent="0.45">
      <c r="A16">
        <v>5</v>
      </c>
      <c r="B16" s="1">
        <v>1</v>
      </c>
      <c r="C16" t="s">
        <v>2</v>
      </c>
      <c r="D16" s="1" t="s">
        <v>116</v>
      </c>
      <c r="E16" s="3">
        <v>43486</v>
      </c>
      <c r="F16" s="3">
        <f t="shared" si="0"/>
        <v>43479</v>
      </c>
      <c r="G16" s="3">
        <f t="shared" si="1"/>
        <v>43493</v>
      </c>
      <c r="H16" s="1">
        <v>2431775</v>
      </c>
      <c r="I16" s="15">
        <f>X16/$H$3</f>
        <v>2.891861849130766E-3</v>
      </c>
      <c r="J16" s="15">
        <f>Y16/$H$3</f>
        <v>1.6098273769720385E-3</v>
      </c>
      <c r="K16" s="15">
        <f t="shared" si="14"/>
        <v>3.1176747391132693E-3</v>
      </c>
      <c r="L16" s="15">
        <f t="shared" si="14"/>
        <v>2.4620889294866472E-3</v>
      </c>
      <c r="M16" s="15">
        <f t="shared" si="14"/>
        <v>2.3455403411085812E-3</v>
      </c>
      <c r="N16" s="15">
        <f t="shared" si="9"/>
        <v>2.2654131865986605E-3</v>
      </c>
      <c r="O16" s="15">
        <f t="shared" si="10"/>
        <v>1.9886102892007537E-3</v>
      </c>
      <c r="P16" s="15">
        <f t="shared" si="13"/>
        <v>1.9813260024271243E-3</v>
      </c>
      <c r="Q16" s="15">
        <f t="shared" si="13"/>
        <v>4.9037818560071327E-2</v>
      </c>
      <c r="R16" s="15">
        <f t="shared" si="13"/>
        <v>1.5683069423623526E-2</v>
      </c>
      <c r="S16" s="15">
        <f t="shared" si="13"/>
        <v>7.5246682371588949E-3</v>
      </c>
      <c r="T16" s="15">
        <f>AI16/$H$3</f>
        <v>5.9731151543758899E-3</v>
      </c>
      <c r="U16" s="15">
        <f>AJ16/$H$3</f>
        <v>4.297729196441189E-3</v>
      </c>
      <c r="V16" s="15">
        <f>AK16/$H$3</f>
        <v>4.2248863287048972E-3</v>
      </c>
      <c r="W16" s="15">
        <f>AL16/$H$3</f>
        <v>1.3002451890928003E-2</v>
      </c>
      <c r="X16" s="1">
        <v>3970</v>
      </c>
      <c r="Y16" s="1">
        <v>2210</v>
      </c>
      <c r="Z16" s="1">
        <v>4280</v>
      </c>
      <c r="AA16" s="1">
        <v>3380</v>
      </c>
      <c r="AB16" s="1">
        <v>3220</v>
      </c>
      <c r="AC16" s="1">
        <v>3110</v>
      </c>
      <c r="AD16" s="1">
        <v>2730</v>
      </c>
      <c r="AE16" s="1">
        <v>2720</v>
      </c>
      <c r="AF16" s="1">
        <v>67320</v>
      </c>
      <c r="AG16" s="1">
        <v>21530</v>
      </c>
      <c r="AH16" s="1">
        <v>10330</v>
      </c>
      <c r="AI16" s="1">
        <v>8200</v>
      </c>
      <c r="AJ16" s="1">
        <v>5900</v>
      </c>
      <c r="AK16" s="1">
        <v>5800</v>
      </c>
      <c r="AL16" s="1">
        <v>17850</v>
      </c>
      <c r="AM16" s="12" t="s">
        <v>128</v>
      </c>
    </row>
    <row r="17" spans="4:24" s="1" customFormat="1" x14ac:dyDescent="0.45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4:24" s="1" customFormat="1" x14ac:dyDescent="0.45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4:24" s="1" customFormat="1" x14ac:dyDescent="0.45"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4:24" s="1" customFormat="1" x14ac:dyDescent="0.45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4:24" s="1" customFormat="1" x14ac:dyDescent="0.4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2"/>
    </row>
    <row r="22" spans="4:24" s="1" customFormat="1" x14ac:dyDescent="0.45"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2"/>
    </row>
    <row r="23" spans="4:24" s="1" customFormat="1" x14ac:dyDescent="0.45"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2"/>
    </row>
    <row r="24" spans="4:24" s="1" customFormat="1" x14ac:dyDescent="0.4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2"/>
    </row>
    <row r="25" spans="4:24" s="1" customFormat="1" x14ac:dyDescent="0.45"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2"/>
    </row>
    <row r="26" spans="4:24" s="1" customFormat="1" x14ac:dyDescent="0.4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2"/>
    </row>
    <row r="27" spans="4:24" s="1" customFormat="1" x14ac:dyDescent="0.4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2"/>
    </row>
    <row r="28" spans="4:24" s="1" customFormat="1" x14ac:dyDescent="0.4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2"/>
    </row>
    <row r="29" spans="4:24" s="1" customFormat="1" x14ac:dyDescent="0.4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2"/>
    </row>
    <row r="30" spans="4:24" s="1" customFormat="1" x14ac:dyDescent="0.4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2"/>
    </row>
    <row r="31" spans="4:24" s="1" customFormat="1" x14ac:dyDescent="0.4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2"/>
    </row>
    <row r="32" spans="4:24" s="1" customFormat="1" x14ac:dyDescent="0.4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2"/>
    </row>
    <row r="33" spans="2:34" s="1" customFormat="1" x14ac:dyDescent="0.4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2"/>
    </row>
    <row r="34" spans="2:34" s="1" customFormat="1" x14ac:dyDescent="0.4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2"/>
    </row>
    <row r="35" spans="2:34" s="1" customFormat="1" x14ac:dyDescent="0.4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2:34" s="1" customFormat="1" x14ac:dyDescent="0.4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2:34" s="1" customFormat="1" x14ac:dyDescent="0.4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2:34" s="1" customFormat="1" x14ac:dyDescent="0.4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2:34" s="1" customFormat="1" x14ac:dyDescent="0.45">
      <c r="B39" s="1">
        <v>0</v>
      </c>
      <c r="C39" s="1">
        <v>0</v>
      </c>
      <c r="D39" s="1">
        <v>0</v>
      </c>
      <c r="E39" s="1">
        <v>0</v>
      </c>
      <c r="F39" s="1">
        <v>0</v>
      </c>
      <c r="G39">
        <v>1</v>
      </c>
      <c r="H39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/>
      <c r="Q39"/>
      <c r="R39"/>
      <c r="S39"/>
      <c r="T39"/>
      <c r="U39"/>
      <c r="V39"/>
      <c r="W39"/>
    </row>
    <row r="40" spans="2:34" x14ac:dyDescent="0.45">
      <c r="B40" s="1">
        <v>952</v>
      </c>
      <c r="C40" s="1">
        <v>865</v>
      </c>
      <c r="D40" s="1">
        <v>160</v>
      </c>
      <c r="E40" s="1">
        <v>6</v>
      </c>
      <c r="F40" s="1">
        <v>-5030</v>
      </c>
      <c r="G40">
        <v>678</v>
      </c>
      <c r="H40">
        <v>418</v>
      </c>
      <c r="I40" s="1">
        <v>3970</v>
      </c>
      <c r="J40" s="1">
        <v>599</v>
      </c>
      <c r="K40" s="1">
        <v>35</v>
      </c>
      <c r="L40" s="1">
        <v>39</v>
      </c>
      <c r="M40" s="1">
        <v>619</v>
      </c>
      <c r="N40" s="1">
        <v>48</v>
      </c>
      <c r="O40" s="1" t="s">
        <v>129</v>
      </c>
      <c r="Q40" s="16"/>
      <c r="R40" s="10"/>
      <c r="S40" s="10"/>
      <c r="T40" s="10" t="s">
        <v>99</v>
      </c>
      <c r="U40" s="10" t="s">
        <v>100</v>
      </c>
      <c r="V40" s="8" t="s">
        <v>101</v>
      </c>
      <c r="W40" t="s">
        <v>102</v>
      </c>
      <c r="X40" t="s">
        <v>103</v>
      </c>
      <c r="Y40" t="s">
        <v>104</v>
      </c>
      <c r="Z40" t="s">
        <v>105</v>
      </c>
      <c r="AA40" t="s">
        <v>106</v>
      </c>
      <c r="AB40" s="8" t="s">
        <v>107</v>
      </c>
      <c r="AC40" t="s">
        <v>108</v>
      </c>
      <c r="AD40" t="s">
        <v>109</v>
      </c>
      <c r="AE40" t="s">
        <v>110</v>
      </c>
      <c r="AF40" t="s">
        <v>111</v>
      </c>
      <c r="AG40" t="s">
        <v>112</v>
      </c>
      <c r="AH40" t="s">
        <v>113</v>
      </c>
    </row>
    <row r="41" spans="2:34" x14ac:dyDescent="0.45">
      <c r="B41" s="1">
        <v>823</v>
      </c>
      <c r="C41" s="1">
        <v>753</v>
      </c>
      <c r="D41" s="1">
        <v>127</v>
      </c>
      <c r="E41" s="1">
        <v>2</v>
      </c>
      <c r="F41" s="1">
        <v>-7780</v>
      </c>
      <c r="G41" s="11">
        <v>-2253</v>
      </c>
      <c r="H41">
        <v>387</v>
      </c>
      <c r="I41" s="1">
        <v>2210</v>
      </c>
      <c r="J41" s="1">
        <v>570</v>
      </c>
      <c r="K41" s="1">
        <v>31</v>
      </c>
      <c r="L41" s="1">
        <v>34</v>
      </c>
      <c r="M41" s="1">
        <v>678</v>
      </c>
      <c r="N41" s="1">
        <v>32</v>
      </c>
      <c r="O41" s="1" t="s">
        <v>129</v>
      </c>
      <c r="Q41" s="16"/>
      <c r="R41" s="10"/>
      <c r="S41" s="10"/>
      <c r="T41" s="10">
        <v>-609.4</v>
      </c>
      <c r="U41" s="10">
        <v>-1215</v>
      </c>
      <c r="V41" s="8">
        <v>-412.4</v>
      </c>
      <c r="W41">
        <v>674.2</v>
      </c>
      <c r="X41">
        <v>766.8</v>
      </c>
      <c r="Y41">
        <v>203.75</v>
      </c>
      <c r="Z41">
        <v>-242.5</v>
      </c>
      <c r="AA41">
        <v>1817.6</v>
      </c>
      <c r="AB41" s="9">
        <v>8004.6</v>
      </c>
      <c r="AC41">
        <v>4312.3999999999996</v>
      </c>
      <c r="AD41">
        <v>1620.2</v>
      </c>
      <c r="AE41">
        <v>1060.2</v>
      </c>
      <c r="AF41">
        <v>817.2</v>
      </c>
      <c r="AG41">
        <v>890.8</v>
      </c>
      <c r="AH41">
        <v>665.2</v>
      </c>
    </row>
    <row r="42" spans="2:34" x14ac:dyDescent="0.45">
      <c r="B42" s="1">
        <v>664</v>
      </c>
      <c r="C42" s="1">
        <v>411</v>
      </c>
      <c r="D42" s="1">
        <v>353</v>
      </c>
      <c r="E42" s="13">
        <v>0</v>
      </c>
      <c r="F42" s="1">
        <v>-3490</v>
      </c>
      <c r="G42">
        <v>1199</v>
      </c>
      <c r="H42">
        <v>293</v>
      </c>
      <c r="I42" s="1">
        <v>4280</v>
      </c>
      <c r="J42" s="1">
        <v>561</v>
      </c>
      <c r="K42" s="1">
        <v>37</v>
      </c>
      <c r="L42" s="1">
        <v>20</v>
      </c>
      <c r="M42" s="1">
        <v>1290</v>
      </c>
      <c r="N42" s="1">
        <v>10</v>
      </c>
      <c r="O42" s="1">
        <v>43</v>
      </c>
      <c r="Q42" s="16"/>
      <c r="R42" s="10"/>
      <c r="S42" s="10"/>
      <c r="T42" s="10">
        <v>800.75</v>
      </c>
      <c r="U42" s="10">
        <v>211.125</v>
      </c>
      <c r="V42" s="8">
        <v>859.22222222222217</v>
      </c>
      <c r="W42">
        <v>765.55555555555554</v>
      </c>
      <c r="X42">
        <v>830.88888888888891</v>
      </c>
      <c r="Y42">
        <v>674.66666666666663</v>
      </c>
      <c r="Z42">
        <v>999.55555555555554</v>
      </c>
      <c r="AA42">
        <v>1522.5555555555557</v>
      </c>
      <c r="AB42" s="8">
        <v>18697</v>
      </c>
      <c r="AC42">
        <v>6925.333333333333</v>
      </c>
      <c r="AD42">
        <v>3982.3333333333335</v>
      </c>
      <c r="AE42">
        <v>3376.2857142857142</v>
      </c>
      <c r="AF42">
        <v>2622.75</v>
      </c>
      <c r="AG42">
        <v>2538.4285714285716</v>
      </c>
      <c r="AH42">
        <v>4566.4285714285716</v>
      </c>
    </row>
    <row r="43" spans="2:34" x14ac:dyDescent="0.45">
      <c r="B43" s="1">
        <v>727</v>
      </c>
      <c r="C43" s="1">
        <v>2620</v>
      </c>
      <c r="D43" s="1">
        <v>168</v>
      </c>
      <c r="E43" s="1">
        <v>-6</v>
      </c>
      <c r="F43" s="1">
        <v>-138</v>
      </c>
      <c r="G43">
        <v>1544</v>
      </c>
      <c r="H43">
        <v>254</v>
      </c>
      <c r="I43" s="1">
        <v>3380</v>
      </c>
      <c r="J43" s="1">
        <v>624</v>
      </c>
      <c r="K43" s="1">
        <v>42</v>
      </c>
      <c r="L43" s="1">
        <v>62</v>
      </c>
      <c r="M43" s="1">
        <v>857</v>
      </c>
      <c r="N43" s="1">
        <v>131</v>
      </c>
      <c r="O43" s="1">
        <v>-4</v>
      </c>
      <c r="Q43" s="16"/>
      <c r="R43" s="10"/>
      <c r="S43" s="10"/>
      <c r="T43" s="10"/>
      <c r="U43" s="10"/>
      <c r="V43" s="8"/>
      <c r="AB43" s="6"/>
    </row>
    <row r="44" spans="2:34" x14ac:dyDescent="0.45">
      <c r="B44" s="1">
        <v>750</v>
      </c>
      <c r="C44" s="1">
        <v>2955</v>
      </c>
      <c r="D44" s="1">
        <v>174</v>
      </c>
      <c r="E44" s="1">
        <v>1</v>
      </c>
      <c r="F44" s="1">
        <v>-46</v>
      </c>
      <c r="G44">
        <v>2340</v>
      </c>
      <c r="H44">
        <v>247</v>
      </c>
      <c r="I44" s="1">
        <v>3220</v>
      </c>
      <c r="J44" s="1">
        <v>588</v>
      </c>
      <c r="K44" s="1">
        <v>76</v>
      </c>
      <c r="L44" s="1">
        <v>168</v>
      </c>
      <c r="M44" s="1">
        <v>493</v>
      </c>
      <c r="N44" s="1">
        <v>319</v>
      </c>
      <c r="O44" s="1">
        <v>27</v>
      </c>
      <c r="Q44" s="16"/>
      <c r="R44" s="10"/>
      <c r="S44" s="10"/>
      <c r="T44" s="10"/>
      <c r="U44" s="10"/>
      <c r="V44" s="8"/>
      <c r="AB44" s="10"/>
    </row>
    <row r="45" spans="2:34" x14ac:dyDescent="0.45">
      <c r="B45" s="1">
        <v>810</v>
      </c>
      <c r="C45" s="1" t="s">
        <v>114</v>
      </c>
      <c r="D45" s="1">
        <v>91</v>
      </c>
      <c r="E45" s="1">
        <v>8</v>
      </c>
      <c r="F45" s="1">
        <v>-94</v>
      </c>
      <c r="G45">
        <v>1638</v>
      </c>
      <c r="H45">
        <v>396</v>
      </c>
      <c r="I45" s="1">
        <v>3110</v>
      </c>
      <c r="J45" s="1">
        <v>-171</v>
      </c>
      <c r="K45" s="1">
        <v>93</v>
      </c>
      <c r="L45" s="1">
        <v>76</v>
      </c>
      <c r="M45" s="1">
        <v>441</v>
      </c>
      <c r="N45" s="1">
        <v>444</v>
      </c>
      <c r="O45" s="1">
        <v>45</v>
      </c>
      <c r="Q45" s="16"/>
      <c r="R45" s="10"/>
      <c r="S45" s="7"/>
      <c r="T45" s="7"/>
      <c r="U45" s="7"/>
      <c r="V45" s="8"/>
      <c r="AB45" s="8"/>
    </row>
    <row r="46" spans="2:34" x14ac:dyDescent="0.45">
      <c r="B46" s="1">
        <v>-137</v>
      </c>
      <c r="C46" s="1" t="s">
        <v>114</v>
      </c>
      <c r="D46" s="1">
        <v>70</v>
      </c>
      <c r="E46" s="1">
        <v>-1</v>
      </c>
      <c r="F46" s="1">
        <v>-902</v>
      </c>
      <c r="G46">
        <v>1395</v>
      </c>
      <c r="H46">
        <v>426</v>
      </c>
      <c r="I46" s="1">
        <v>2730</v>
      </c>
      <c r="J46" s="1">
        <v>451</v>
      </c>
      <c r="K46" s="1">
        <v>2451</v>
      </c>
      <c r="L46" s="1">
        <v>74</v>
      </c>
      <c r="M46" s="1">
        <v>1100</v>
      </c>
      <c r="N46" s="1">
        <v>150</v>
      </c>
      <c r="O46" s="1">
        <v>219</v>
      </c>
      <c r="Q46" s="16"/>
      <c r="R46" s="10"/>
      <c r="S46" s="7"/>
    </row>
    <row r="47" spans="2:34" x14ac:dyDescent="0.45">
      <c r="B47" s="1">
        <v>6640</v>
      </c>
      <c r="C47" s="1">
        <v>2613</v>
      </c>
      <c r="D47" s="1">
        <v>169</v>
      </c>
      <c r="E47" s="1">
        <v>-1</v>
      </c>
      <c r="F47" s="1">
        <v>-333</v>
      </c>
      <c r="G47">
        <v>1038</v>
      </c>
      <c r="H47">
        <v>493</v>
      </c>
      <c r="I47" s="1">
        <v>2720</v>
      </c>
      <c r="J47" s="1">
        <v>-8</v>
      </c>
      <c r="K47" s="1">
        <v>2092</v>
      </c>
      <c r="L47" s="1">
        <v>3499</v>
      </c>
      <c r="M47" s="1">
        <v>2620</v>
      </c>
      <c r="N47" s="1">
        <v>1030</v>
      </c>
      <c r="O47" s="1">
        <v>219</v>
      </c>
      <c r="Q47" s="16"/>
      <c r="R47" s="10"/>
      <c r="S47" s="7"/>
    </row>
    <row r="48" spans="2:34" x14ac:dyDescent="0.45">
      <c r="B48" s="1">
        <v>4680</v>
      </c>
      <c r="C48" s="1">
        <v>14305</v>
      </c>
      <c r="D48" s="1">
        <v>20680</v>
      </c>
      <c r="E48" s="1">
        <v>15</v>
      </c>
      <c r="F48" s="1">
        <v>343</v>
      </c>
      <c r="G48">
        <v>31877</v>
      </c>
      <c r="H48">
        <v>13170</v>
      </c>
      <c r="I48" s="1">
        <v>67320</v>
      </c>
      <c r="J48" s="1">
        <v>35850</v>
      </c>
      <c r="K48" s="1">
        <v>992</v>
      </c>
      <c r="L48" s="1">
        <v>755</v>
      </c>
      <c r="M48" s="1">
        <v>3020</v>
      </c>
      <c r="N48" s="1">
        <v>14970</v>
      </c>
      <c r="O48" s="1">
        <v>319</v>
      </c>
      <c r="Q48" s="16"/>
      <c r="R48" s="10"/>
      <c r="S48" s="10"/>
      <c r="T48" s="10"/>
      <c r="U48" s="10"/>
      <c r="V48" s="8"/>
      <c r="AB48" s="6"/>
    </row>
    <row r="49" spans="2:35" x14ac:dyDescent="0.45">
      <c r="B49" s="1">
        <v>2500</v>
      </c>
      <c r="C49" s="1">
        <v>14808</v>
      </c>
      <c r="D49" s="1">
        <v>4470</v>
      </c>
      <c r="E49" s="1">
        <v>3</v>
      </c>
      <c r="F49" s="1">
        <v>-219</v>
      </c>
      <c r="G49">
        <v>18396</v>
      </c>
      <c r="H49">
        <v>5900</v>
      </c>
      <c r="I49" s="1">
        <v>21530</v>
      </c>
      <c r="J49" s="1">
        <v>8020</v>
      </c>
      <c r="K49" s="1">
        <v>722</v>
      </c>
      <c r="L49" s="1">
        <v>548</v>
      </c>
      <c r="M49" s="1">
        <v>3620</v>
      </c>
      <c r="N49" s="1">
        <v>3410</v>
      </c>
      <c r="O49" s="1">
        <v>182</v>
      </c>
      <c r="Q49" s="16"/>
      <c r="R49" s="10"/>
      <c r="S49" s="10"/>
      <c r="T49" s="10"/>
      <c r="U49" s="10"/>
      <c r="V49" s="8"/>
      <c r="AB49" s="10"/>
    </row>
    <row r="50" spans="2:35" x14ac:dyDescent="0.45">
      <c r="B50" s="1">
        <v>1370</v>
      </c>
      <c r="C50" s="1">
        <v>5073</v>
      </c>
      <c r="D50" s="1">
        <v>1550</v>
      </c>
      <c r="E50" s="1">
        <v>-1</v>
      </c>
      <c r="F50" s="1">
        <v>109</v>
      </c>
      <c r="G50">
        <v>9782</v>
      </c>
      <c r="H50">
        <v>6020</v>
      </c>
      <c r="I50" s="1">
        <v>10330</v>
      </c>
      <c r="J50" s="1">
        <v>2570</v>
      </c>
      <c r="K50" s="1">
        <v>2279</v>
      </c>
      <c r="L50" s="1">
        <v>461</v>
      </c>
      <c r="M50" s="1">
        <v>2970</v>
      </c>
      <c r="N50" s="1">
        <v>1230</v>
      </c>
      <c r="O50" s="1">
        <v>199</v>
      </c>
      <c r="Q50" s="16"/>
      <c r="R50" s="10"/>
      <c r="AB50" s="8"/>
    </row>
    <row r="51" spans="2:35" x14ac:dyDescent="0.45">
      <c r="B51" s="1">
        <v>2150</v>
      </c>
      <c r="C51" s="1">
        <v>2135</v>
      </c>
      <c r="D51" s="1">
        <v>957</v>
      </c>
      <c r="E51" s="1">
        <v>-4</v>
      </c>
      <c r="F51" s="1">
        <v>63</v>
      </c>
      <c r="G51">
        <v>5939</v>
      </c>
      <c r="H51">
        <v>5620</v>
      </c>
      <c r="I51" s="1">
        <v>8200</v>
      </c>
      <c r="J51" s="1">
        <v>1490</v>
      </c>
      <c r="K51" s="1">
        <v>1287</v>
      </c>
      <c r="L51" s="1">
        <v>536</v>
      </c>
      <c r="M51" s="1" t="s">
        <v>129</v>
      </c>
      <c r="N51" s="1">
        <v>562</v>
      </c>
      <c r="O51" s="1" t="s">
        <v>114</v>
      </c>
      <c r="Q51" s="16"/>
      <c r="R51" s="10"/>
      <c r="AB51" s="9"/>
    </row>
    <row r="52" spans="2:35" x14ac:dyDescent="0.45">
      <c r="B52" s="1">
        <v>1950</v>
      </c>
      <c r="C52" s="1">
        <v>1681</v>
      </c>
      <c r="D52" s="1">
        <v>512</v>
      </c>
      <c r="E52" s="1">
        <v>2</v>
      </c>
      <c r="F52" s="1">
        <v>-59</v>
      </c>
      <c r="G52">
        <v>5081</v>
      </c>
      <c r="H52">
        <v>4700</v>
      </c>
      <c r="I52" s="1">
        <v>5900</v>
      </c>
      <c r="J52" s="1">
        <v>2870</v>
      </c>
      <c r="K52" s="1">
        <v>691</v>
      </c>
      <c r="L52" s="1">
        <v>393</v>
      </c>
      <c r="M52" s="1" t="s">
        <v>129</v>
      </c>
      <c r="N52" s="1">
        <v>884</v>
      </c>
      <c r="O52" s="1">
        <v>463</v>
      </c>
      <c r="Q52" s="16"/>
      <c r="R52" s="10"/>
      <c r="AB52" s="8"/>
    </row>
    <row r="53" spans="2:35" x14ac:dyDescent="0.45">
      <c r="B53" s="1">
        <v>2110</v>
      </c>
      <c r="C53" s="1">
        <v>1857</v>
      </c>
      <c r="D53" s="1">
        <v>416</v>
      </c>
      <c r="E53" s="1">
        <v>2</v>
      </c>
      <c r="F53" s="1">
        <v>69</v>
      </c>
      <c r="G53">
        <v>4184</v>
      </c>
      <c r="H53">
        <v>4430</v>
      </c>
      <c r="I53" s="1">
        <v>5800</v>
      </c>
      <c r="J53" s="1">
        <v>2180</v>
      </c>
      <c r="K53" s="1">
        <v>482</v>
      </c>
      <c r="L53" s="1" t="s">
        <v>129</v>
      </c>
      <c r="M53" s="1" t="s">
        <v>129</v>
      </c>
      <c r="N53" s="1">
        <v>599</v>
      </c>
      <c r="O53" s="1">
        <v>94</v>
      </c>
      <c r="Q53" s="16"/>
      <c r="R53" s="10"/>
      <c r="AB53" s="6"/>
    </row>
    <row r="54" spans="2:35" x14ac:dyDescent="0.45">
      <c r="B54" s="1">
        <v>1710</v>
      </c>
      <c r="C54" s="1">
        <v>1409</v>
      </c>
      <c r="D54" s="1">
        <v>1370</v>
      </c>
      <c r="E54" s="1">
        <v>7</v>
      </c>
      <c r="F54" s="1">
        <v>-1170</v>
      </c>
      <c r="G54">
        <v>5545</v>
      </c>
      <c r="H54">
        <v>3780</v>
      </c>
      <c r="I54" s="1">
        <v>17850</v>
      </c>
      <c r="J54" s="1" t="s">
        <v>129</v>
      </c>
      <c r="K54" s="1">
        <v>137</v>
      </c>
      <c r="L54" s="1" t="s">
        <v>129</v>
      </c>
      <c r="M54" s="1">
        <v>4120</v>
      </c>
      <c r="N54" s="1">
        <v>448</v>
      </c>
      <c r="O54" s="1">
        <v>85</v>
      </c>
      <c r="Q54" s="16"/>
      <c r="R54" s="10"/>
      <c r="AB54" s="10"/>
    </row>
    <row r="55" spans="2:35" x14ac:dyDescent="0.45">
      <c r="B55" t="s">
        <v>4</v>
      </c>
      <c r="C55" t="s">
        <v>5</v>
      </c>
      <c r="D55" t="s">
        <v>8</v>
      </c>
      <c r="E55" t="s">
        <v>10</v>
      </c>
      <c r="F55" t="s">
        <v>13</v>
      </c>
      <c r="G55" t="s">
        <v>0</v>
      </c>
      <c r="H55" t="s">
        <v>1</v>
      </c>
      <c r="I55" t="s">
        <v>2</v>
      </c>
      <c r="J55" t="s">
        <v>3</v>
      </c>
      <c r="K55" t="s">
        <v>6</v>
      </c>
      <c r="L55" t="s">
        <v>7</v>
      </c>
      <c r="M55" t="s">
        <v>9</v>
      </c>
      <c r="N55" t="s">
        <v>11</v>
      </c>
      <c r="O55" t="s">
        <v>12</v>
      </c>
      <c r="AD55" s="8"/>
    </row>
    <row r="56" spans="2:35" x14ac:dyDescent="0.45">
      <c r="B56" s="1" t="s">
        <v>118</v>
      </c>
      <c r="C56" s="1" t="s">
        <v>119</v>
      </c>
      <c r="D56" s="1" t="s">
        <v>122</v>
      </c>
      <c r="E56" s="1" t="s">
        <v>124</v>
      </c>
      <c r="F56" s="1" t="s">
        <v>127</v>
      </c>
      <c r="G56" s="1" t="s">
        <v>115</v>
      </c>
      <c r="H56" s="1" t="s">
        <v>98</v>
      </c>
      <c r="I56" s="1" t="s">
        <v>116</v>
      </c>
      <c r="J56" s="1" t="s">
        <v>117</v>
      </c>
      <c r="K56" s="1" t="s">
        <v>120</v>
      </c>
      <c r="L56" s="1" t="s">
        <v>121</v>
      </c>
      <c r="M56" s="1" t="s">
        <v>123</v>
      </c>
      <c r="N56" s="1" t="s">
        <v>125</v>
      </c>
      <c r="O56" s="1" t="s">
        <v>126</v>
      </c>
      <c r="AD56" s="9"/>
    </row>
    <row r="57" spans="2:35" x14ac:dyDescent="0.45">
      <c r="B57" s="3">
        <v>43481</v>
      </c>
      <c r="C57" s="3">
        <v>43506</v>
      </c>
      <c r="D57" s="3">
        <v>43477</v>
      </c>
      <c r="E57" s="5">
        <v>43674</v>
      </c>
      <c r="F57" s="5">
        <v>43419</v>
      </c>
      <c r="G57" s="3">
        <v>43515</v>
      </c>
      <c r="H57" s="3">
        <v>43465</v>
      </c>
      <c r="I57" s="3">
        <v>43486</v>
      </c>
      <c r="J57" s="3">
        <v>43497</v>
      </c>
      <c r="K57" s="3">
        <v>43525</v>
      </c>
      <c r="L57" s="3">
        <v>43529</v>
      </c>
      <c r="M57" s="3">
        <v>43499</v>
      </c>
      <c r="N57" s="3">
        <v>43488</v>
      </c>
      <c r="O57" s="5">
        <v>43410</v>
      </c>
      <c r="AD57" s="8"/>
    </row>
    <row r="58" spans="2:35" x14ac:dyDescent="0.45">
      <c r="B58" s="3">
        <f t="shared" ref="B58:O58" si="15">B57-7</f>
        <v>43474</v>
      </c>
      <c r="C58" s="3">
        <f t="shared" si="15"/>
        <v>43499</v>
      </c>
      <c r="D58" s="3">
        <f t="shared" si="15"/>
        <v>43470</v>
      </c>
      <c r="E58" s="3">
        <f t="shared" si="15"/>
        <v>43667</v>
      </c>
      <c r="F58" s="3">
        <f t="shared" si="15"/>
        <v>43412</v>
      </c>
      <c r="G58" s="3">
        <f t="shared" si="15"/>
        <v>43508</v>
      </c>
      <c r="H58" s="3">
        <f t="shared" si="15"/>
        <v>43458</v>
      </c>
      <c r="I58" s="3">
        <f t="shared" si="15"/>
        <v>43479</v>
      </c>
      <c r="J58" s="3">
        <f t="shared" si="15"/>
        <v>43490</v>
      </c>
      <c r="K58" s="3">
        <f t="shared" si="15"/>
        <v>43518</v>
      </c>
      <c r="L58" s="3">
        <f t="shared" si="15"/>
        <v>43522</v>
      </c>
      <c r="M58" s="3">
        <f t="shared" si="15"/>
        <v>43492</v>
      </c>
      <c r="N58" s="3">
        <f t="shared" si="15"/>
        <v>43481</v>
      </c>
      <c r="O58" s="3">
        <f t="shared" si="15"/>
        <v>43403</v>
      </c>
      <c r="AD58" s="6"/>
    </row>
    <row r="59" spans="2:35" x14ac:dyDescent="0.45">
      <c r="B59" s="3">
        <f t="shared" ref="B59:O59" si="16">B57+7</f>
        <v>43488</v>
      </c>
      <c r="C59" s="3">
        <f t="shared" si="16"/>
        <v>43513</v>
      </c>
      <c r="D59" s="3">
        <f t="shared" si="16"/>
        <v>43484</v>
      </c>
      <c r="E59" s="3">
        <f t="shared" si="16"/>
        <v>43681</v>
      </c>
      <c r="F59" s="3">
        <f t="shared" si="16"/>
        <v>43426</v>
      </c>
      <c r="G59" s="3">
        <f t="shared" si="16"/>
        <v>43522</v>
      </c>
      <c r="H59" s="3">
        <f t="shared" si="16"/>
        <v>43472</v>
      </c>
      <c r="I59" s="3">
        <f t="shared" si="16"/>
        <v>43493</v>
      </c>
      <c r="J59" s="3">
        <f t="shared" si="16"/>
        <v>43504</v>
      </c>
      <c r="K59" s="3">
        <f t="shared" si="16"/>
        <v>43532</v>
      </c>
      <c r="L59" s="3">
        <f t="shared" si="16"/>
        <v>43536</v>
      </c>
      <c r="M59" s="3">
        <f t="shared" si="16"/>
        <v>43506</v>
      </c>
      <c r="N59" s="3">
        <f t="shared" si="16"/>
        <v>43495</v>
      </c>
      <c r="O59" s="3">
        <f t="shared" si="16"/>
        <v>43417</v>
      </c>
      <c r="AD59" s="10"/>
    </row>
    <row r="60" spans="2:35" x14ac:dyDescent="0.45">
      <c r="B60" s="1">
        <v>1372818</v>
      </c>
      <c r="C60" s="1">
        <v>648435</v>
      </c>
      <c r="D60" s="1">
        <v>182698</v>
      </c>
      <c r="E60" s="1">
        <v>15456</v>
      </c>
      <c r="F60" s="1">
        <v>2602827</v>
      </c>
      <c r="G60" s="1">
        <v>9120038</v>
      </c>
      <c r="H60" s="1">
        <v>2273644</v>
      </c>
      <c r="I60" s="1">
        <v>2431775</v>
      </c>
      <c r="J60" s="1">
        <v>4201807</v>
      </c>
      <c r="K60" s="1">
        <v>38119</v>
      </c>
      <c r="L60" s="1">
        <v>134734</v>
      </c>
      <c r="M60" s="1">
        <v>297081</v>
      </c>
      <c r="N60" s="1">
        <v>159078</v>
      </c>
      <c r="O60" s="1">
        <v>111379</v>
      </c>
      <c r="U60" s="11" t="s">
        <v>99</v>
      </c>
      <c r="V60" s="11" t="s">
        <v>100</v>
      </c>
      <c r="W60" s="11" t="s">
        <v>101</v>
      </c>
      <c r="X60" s="11" t="s">
        <v>102</v>
      </c>
      <c r="Y60" s="11" t="s">
        <v>103</v>
      </c>
      <c r="Z60" s="11" t="s">
        <v>104</v>
      </c>
      <c r="AA60" s="11" t="s">
        <v>105</v>
      </c>
      <c r="AB60" s="11" t="s">
        <v>106</v>
      </c>
      <c r="AC60" s="11" t="s">
        <v>107</v>
      </c>
      <c r="AD60" s="11" t="s">
        <v>108</v>
      </c>
      <c r="AE60" s="11" t="s">
        <v>109</v>
      </c>
      <c r="AF60" s="11" t="s">
        <v>110</v>
      </c>
      <c r="AG60" s="11" t="s">
        <v>111</v>
      </c>
      <c r="AH60" s="11" t="s">
        <v>112</v>
      </c>
      <c r="AI60" s="11" t="s">
        <v>113</v>
      </c>
    </row>
    <row r="61" spans="2:35" x14ac:dyDescent="0.45">
      <c r="B61" s="15">
        <f t="shared" ref="B61:N61" si="17">B40/$B$60</f>
        <v>6.9346410084949355E-4</v>
      </c>
      <c r="C61" s="15">
        <f t="shared" si="17"/>
        <v>6.3009080591892007E-4</v>
      </c>
      <c r="D61" s="15">
        <f t="shared" si="17"/>
        <v>1.1654858837806614E-4</v>
      </c>
      <c r="E61" s="15">
        <f t="shared" si="17"/>
        <v>4.3705720641774801E-6</v>
      </c>
      <c r="F61" s="15">
        <f t="shared" si="17"/>
        <v>-3.6639962471354541E-3</v>
      </c>
      <c r="G61" s="15">
        <f t="shared" si="17"/>
        <v>4.9387464325205529E-4</v>
      </c>
      <c r="H61" s="15">
        <f t="shared" si="17"/>
        <v>3.0448318713769779E-4</v>
      </c>
      <c r="I61" s="15">
        <f t="shared" si="17"/>
        <v>2.891861849130766E-3</v>
      </c>
      <c r="J61" s="15">
        <f t="shared" si="17"/>
        <v>4.363287777403851E-4</v>
      </c>
      <c r="K61" s="15">
        <f t="shared" si="17"/>
        <v>2.5495003707701967E-5</v>
      </c>
      <c r="L61" s="15">
        <f t="shared" si="17"/>
        <v>2.840871841715362E-5</v>
      </c>
      <c r="M61" s="15">
        <f t="shared" si="17"/>
        <v>4.5089735128764336E-4</v>
      </c>
      <c r="N61" s="15">
        <f t="shared" si="17"/>
        <v>3.4964576513419841E-5</v>
      </c>
      <c r="O61" s="15" t="s">
        <v>114</v>
      </c>
      <c r="Q61">
        <f>TTEST(B61:F61,G61:O61,2,2)</f>
        <v>0.20531711538331962</v>
      </c>
      <c r="T61" t="s">
        <v>182</v>
      </c>
      <c r="U61" s="19">
        <v>-4.4390443598495941E-4</v>
      </c>
      <c r="V61" s="19">
        <v>-8.850408429959399E-4</v>
      </c>
      <c r="W61" s="20">
        <v>-3.0040398654446545E-4</v>
      </c>
      <c r="X61" s="14">
        <v>4.9110661427807626E-4</v>
      </c>
      <c r="Y61" s="14">
        <v>5.5855910980188192E-4</v>
      </c>
      <c r="Z61" s="14">
        <v>1.4841734301269363E-4</v>
      </c>
      <c r="AA61" s="14">
        <v>-1.7664395426050651E-4</v>
      </c>
      <c r="AB61" s="14">
        <v>1.3239919639748312E-3</v>
      </c>
      <c r="AC61" s="20">
        <v>5.8307801908191762E-3</v>
      </c>
      <c r="AD61" s="14">
        <v>3.1412758282598277E-3</v>
      </c>
      <c r="AE61" s="14">
        <v>1.1802001430633923E-3</v>
      </c>
      <c r="AF61" s="14">
        <v>7.7228008374016072E-4</v>
      </c>
      <c r="AG61" s="14">
        <v>5.9527191514097285E-4</v>
      </c>
      <c r="AH61" s="14">
        <v>6.4888426579488324E-4</v>
      </c>
      <c r="AI61" s="14">
        <v>4.8455075618180997E-4</v>
      </c>
    </row>
    <row r="62" spans="2:35" x14ac:dyDescent="0.45">
      <c r="B62" s="15">
        <f t="shared" ref="B62:N62" si="18">B41/$B$60</f>
        <v>5.9949680146967766E-4</v>
      </c>
      <c r="C62" s="15">
        <f t="shared" si="18"/>
        <v>5.4850679405427376E-4</v>
      </c>
      <c r="D62" s="15">
        <f t="shared" si="18"/>
        <v>9.251044202509E-5</v>
      </c>
      <c r="E62" s="15">
        <f t="shared" si="18"/>
        <v>1.4568573547258266E-6</v>
      </c>
      <c r="F62" s="15">
        <f t="shared" si="18"/>
        <v>-5.667175109883466E-3</v>
      </c>
      <c r="G62" s="15">
        <f t="shared" si="18"/>
        <v>-1.6411498100986437E-3</v>
      </c>
      <c r="H62" s="15">
        <f t="shared" si="18"/>
        <v>2.8190189813944745E-4</v>
      </c>
      <c r="I62" s="15">
        <f t="shared" si="18"/>
        <v>1.6098273769720385E-3</v>
      </c>
      <c r="J62" s="15">
        <f t="shared" si="18"/>
        <v>4.1520434609686061E-4</v>
      </c>
      <c r="K62" s="15">
        <f t="shared" si="18"/>
        <v>2.2581288998250315E-5</v>
      </c>
      <c r="L62" s="15">
        <f t="shared" si="18"/>
        <v>2.4766575030339056E-5</v>
      </c>
      <c r="M62" s="15">
        <f t="shared" si="18"/>
        <v>4.9387464325205529E-4</v>
      </c>
      <c r="N62" s="15">
        <f t="shared" si="18"/>
        <v>2.3309717675613226E-5</v>
      </c>
      <c r="O62" s="15" t="s">
        <v>114</v>
      </c>
      <c r="Q62">
        <f t="shared" ref="Q62:Q74" si="19">TTEST(B62:F62,G62:O62,2,2)</f>
        <v>0.32534989299457262</v>
      </c>
      <c r="T62" t="s">
        <v>181</v>
      </c>
      <c r="U62" s="19">
        <v>5.832892633983529E-4</v>
      </c>
      <c r="V62" s="19">
        <v>1.5378950450824509E-4</v>
      </c>
      <c r="W62" s="20">
        <v>6.2588210689415663E-4</v>
      </c>
      <c r="X62" s="14">
        <v>5.5765262078116362E-4</v>
      </c>
      <c r="Y62" s="14">
        <v>6.0524329436887399E-4</v>
      </c>
      <c r="Z62" s="14">
        <v>4.9144654766084548E-4</v>
      </c>
      <c r="AA62" s="14">
        <v>7.2810493128408547E-4</v>
      </c>
      <c r="AB62" s="14">
        <v>1.1090731295448893E-3</v>
      </c>
      <c r="AC62" s="20">
        <v>1.3619430980654391E-2</v>
      </c>
      <c r="AD62" s="14">
        <v>5.0446114002972962E-3</v>
      </c>
      <c r="AE62" s="14">
        <v>2.900845802818242E-3</v>
      </c>
      <c r="AF62" s="14">
        <v>2.4593833372564418E-3</v>
      </c>
      <c r="AG62" s="14">
        <v>1.910486313553581E-3</v>
      </c>
      <c r="AH62" s="14">
        <v>1.8490641668659439E-3</v>
      </c>
      <c r="AI62" s="14">
        <v>3.3263175245579328E-3</v>
      </c>
    </row>
    <row r="63" spans="2:35" x14ac:dyDescent="0.45">
      <c r="B63" s="15">
        <f t="shared" ref="B63:N63" si="20">B42/$B$60</f>
        <v>4.8367664176897449E-4</v>
      </c>
      <c r="C63" s="15">
        <f t="shared" si="20"/>
        <v>2.9938418639615738E-4</v>
      </c>
      <c r="D63" s="15">
        <f t="shared" si="20"/>
        <v>2.5713532310910839E-4</v>
      </c>
      <c r="E63" s="15">
        <f t="shared" si="20"/>
        <v>0</v>
      </c>
      <c r="F63" s="15">
        <f t="shared" si="20"/>
        <v>-2.5422160839965674E-3</v>
      </c>
      <c r="G63" s="15">
        <f t="shared" si="20"/>
        <v>8.7338598415813309E-4</v>
      </c>
      <c r="H63" s="15">
        <f t="shared" si="20"/>
        <v>2.1342960246733362E-4</v>
      </c>
      <c r="I63" s="15">
        <f t="shared" si="20"/>
        <v>3.1176747391132693E-3</v>
      </c>
      <c r="J63" s="15">
        <f t="shared" si="20"/>
        <v>4.0864848800059442E-4</v>
      </c>
      <c r="K63" s="15">
        <f t="shared" si="20"/>
        <v>2.6951861062427794E-5</v>
      </c>
      <c r="L63" s="15">
        <f t="shared" si="20"/>
        <v>1.4568573547258268E-5</v>
      </c>
      <c r="M63" s="15">
        <f t="shared" si="20"/>
        <v>9.3967299379815825E-4</v>
      </c>
      <c r="N63" s="15">
        <f t="shared" si="20"/>
        <v>7.2842867736291338E-6</v>
      </c>
      <c r="O63" s="15">
        <f t="shared" ref="O63:O71" si="21">O42/$B$60</f>
        <v>3.1322433126605276E-5</v>
      </c>
      <c r="Q63">
        <f t="shared" si="19"/>
        <v>0.15614917554406998</v>
      </c>
      <c r="T63" t="s">
        <v>177</v>
      </c>
      <c r="U63" s="14">
        <v>1.1562961684459102E-3</v>
      </c>
      <c r="V63" s="14">
        <v>1.4697832784164079E-3</v>
      </c>
      <c r="W63" s="14">
        <v>8.0845571984106211E-4</v>
      </c>
      <c r="X63" s="14">
        <v>1.2168257137470479E-3</v>
      </c>
      <c r="Y63" s="14">
        <v>1.3653793748025691E-3</v>
      </c>
      <c r="Z63" s="14">
        <v>4.4194748308992905E-4</v>
      </c>
      <c r="AA63" s="14">
        <v>1.4314864071505017E-4</v>
      </c>
      <c r="AB63" s="14">
        <v>3.2001942627128271E-3</v>
      </c>
      <c r="AC63" s="14">
        <v>1.1664791511739606E-2</v>
      </c>
      <c r="AD63" s="14">
        <v>7.0846246352802749E-3</v>
      </c>
      <c r="AE63" s="14">
        <v>2.4926692011892895E-3</v>
      </c>
      <c r="AF63" s="14">
        <v>1.4480337076395505E-3</v>
      </c>
      <c r="AG63" s="14">
        <v>1.1971885614283037E-3</v>
      </c>
      <c r="AH63" s="14">
        <v>1.2961587276759047E-3</v>
      </c>
      <c r="AI63" s="14">
        <v>1.2628072357202017E-3</v>
      </c>
    </row>
    <row r="64" spans="2:35" x14ac:dyDescent="0.45">
      <c r="B64" s="15">
        <f t="shared" ref="B64:N64" si="22">B43/$B$60</f>
        <v>5.2956764844283805E-4</v>
      </c>
      <c r="C64" s="15">
        <f t="shared" si="22"/>
        <v>1.908483134690833E-3</v>
      </c>
      <c r="D64" s="15">
        <f t="shared" si="22"/>
        <v>1.2237601779696943E-4</v>
      </c>
      <c r="E64" s="15">
        <f t="shared" si="22"/>
        <v>-4.3705720641774801E-6</v>
      </c>
      <c r="F64" s="15">
        <f t="shared" si="22"/>
        <v>-1.0052315747608205E-4</v>
      </c>
      <c r="G64" s="15">
        <f t="shared" si="22"/>
        <v>1.1246938778483383E-3</v>
      </c>
      <c r="H64" s="15">
        <f t="shared" si="22"/>
        <v>1.8502088405018E-4</v>
      </c>
      <c r="I64" s="15">
        <f t="shared" si="22"/>
        <v>2.4620889294866472E-3</v>
      </c>
      <c r="J64" s="15">
        <f t="shared" si="22"/>
        <v>4.5453949467445792E-4</v>
      </c>
      <c r="K64" s="15">
        <f t="shared" si="22"/>
        <v>3.0594004449242358E-5</v>
      </c>
      <c r="L64" s="15">
        <f t="shared" si="22"/>
        <v>4.5162577996500629E-5</v>
      </c>
      <c r="M64" s="15">
        <f t="shared" si="22"/>
        <v>6.2426337650001672E-4</v>
      </c>
      <c r="N64" s="15">
        <f t="shared" si="22"/>
        <v>9.5424156734541646E-5</v>
      </c>
      <c r="O64" s="15">
        <f t="shared" si="21"/>
        <v>-2.9137147094516533E-6</v>
      </c>
      <c r="Q64">
        <f t="shared" si="19"/>
        <v>0.88563078622826785</v>
      </c>
      <c r="T64" t="s">
        <v>178</v>
      </c>
      <c r="U64" s="14">
        <v>-2.0441050404158292E-3</v>
      </c>
      <c r="V64" s="14">
        <v>-3.2398649644082879E-3</v>
      </c>
      <c r="W64" s="14">
        <v>-1.4092636929299929E-3</v>
      </c>
      <c r="X64" s="14">
        <v>-2.3461248519089553E-4</v>
      </c>
      <c r="Y64" s="14">
        <v>-2.4826115519880514E-4</v>
      </c>
      <c r="Z64" s="14">
        <v>-1.4511279706454179E-4</v>
      </c>
      <c r="AA64" s="14">
        <v>-4.9643654923606315E-4</v>
      </c>
      <c r="AB64" s="14">
        <v>-5.5221033476316492E-4</v>
      </c>
      <c r="AC64" s="14">
        <v>-3.2311301012546631E-6</v>
      </c>
      <c r="AD64" s="14">
        <v>-8.0207297876061946E-4</v>
      </c>
      <c r="AE64" s="20">
        <v>-1.3226891506250521E-4</v>
      </c>
      <c r="AF64" s="14">
        <v>9.652645984077092E-5</v>
      </c>
      <c r="AG64" s="14">
        <v>-6.6447311463579614E-6</v>
      </c>
      <c r="AH64" s="14">
        <v>1.6098039138617674E-6</v>
      </c>
      <c r="AI64" s="14">
        <v>-2.9370572335658173E-4</v>
      </c>
    </row>
    <row r="65" spans="2:35" x14ac:dyDescent="0.45">
      <c r="B65" s="15">
        <f t="shared" ref="B65:N65" si="23">B44/$B$60</f>
        <v>5.4632150802218498E-4</v>
      </c>
      <c r="C65" s="15">
        <f t="shared" si="23"/>
        <v>2.1525067416074089E-3</v>
      </c>
      <c r="D65" s="15">
        <f t="shared" si="23"/>
        <v>1.2674658986114692E-4</v>
      </c>
      <c r="E65" s="15">
        <f t="shared" si="23"/>
        <v>7.2842867736291331E-7</v>
      </c>
      <c r="F65" s="15">
        <f t="shared" si="23"/>
        <v>-3.3507719158694018E-5</v>
      </c>
      <c r="G65" s="15">
        <f t="shared" si="23"/>
        <v>1.7045231050292172E-3</v>
      </c>
      <c r="H65" s="15">
        <f t="shared" si="23"/>
        <v>1.799218833086396E-4</v>
      </c>
      <c r="I65" s="15">
        <f t="shared" si="23"/>
        <v>2.3455403411085812E-3</v>
      </c>
      <c r="J65" s="15">
        <f t="shared" si="23"/>
        <v>4.2831606228939308E-4</v>
      </c>
      <c r="K65" s="15">
        <f t="shared" si="23"/>
        <v>5.5360579479581417E-5</v>
      </c>
      <c r="L65" s="15">
        <f t="shared" si="23"/>
        <v>1.2237601779696943E-4</v>
      </c>
      <c r="M65" s="15">
        <f t="shared" si="23"/>
        <v>3.5911533793991631E-4</v>
      </c>
      <c r="N65" s="15">
        <f t="shared" si="23"/>
        <v>2.3236874807876936E-4</v>
      </c>
      <c r="O65" s="15">
        <f t="shared" si="21"/>
        <v>1.9667574288798662E-5</v>
      </c>
      <c r="Q65">
        <f t="shared" si="19"/>
        <v>0.92425142965850549</v>
      </c>
      <c r="T65" t="s">
        <v>179</v>
      </c>
      <c r="U65" s="14">
        <v>-7.7966832707790801E-5</v>
      </c>
      <c r="V65" s="14">
        <v>-4.65637685339597E-4</v>
      </c>
      <c r="W65" s="14">
        <v>-2.96788507649961E-5</v>
      </c>
      <c r="X65" s="14">
        <v>3.2406357086322115E-5</v>
      </c>
      <c r="Y65" s="14">
        <v>6.2185304562155852E-5</v>
      </c>
      <c r="Z65" s="14">
        <v>-9.1807602851985302E-6</v>
      </c>
      <c r="AA65" s="14">
        <v>2.4967253148773738E-4</v>
      </c>
      <c r="AB65" s="14">
        <v>5.1542587157500219E-4</v>
      </c>
      <c r="AC65" s="14">
        <v>2.8515825405973812E-3</v>
      </c>
      <c r="AD65" s="14">
        <v>1.3009872024809699E-3</v>
      </c>
      <c r="AE65" s="20">
        <v>1.0708414667449323E-3</v>
      </c>
      <c r="AF65" s="14">
        <v>7.7036080066160482E-4</v>
      </c>
      <c r="AG65" s="14">
        <v>7.4136932875891893E-4</v>
      </c>
      <c r="AH65" s="14">
        <v>6.2212278362300776E-4</v>
      </c>
      <c r="AI65" s="14">
        <v>-5.008038106378435E-5</v>
      </c>
    </row>
    <row r="66" spans="2:35" x14ac:dyDescent="0.45">
      <c r="B66" s="15">
        <f t="shared" ref="B66:B75" si="24">B45/$B$60</f>
        <v>5.9002722866395986E-4</v>
      </c>
      <c r="C66" s="15" t="s">
        <v>114</v>
      </c>
      <c r="D66" s="15">
        <f t="shared" ref="D66:N66" si="25">D45/$B$60</f>
        <v>6.6287009640025117E-5</v>
      </c>
      <c r="E66" s="15">
        <f t="shared" si="25"/>
        <v>5.8274294189033065E-6</v>
      </c>
      <c r="F66" s="15">
        <f t="shared" si="25"/>
        <v>-6.8472295672113859E-5</v>
      </c>
      <c r="G66" s="15">
        <f t="shared" si="25"/>
        <v>1.1931661735204522E-3</v>
      </c>
      <c r="H66" s="15">
        <f t="shared" si="25"/>
        <v>2.8845775623571369E-4</v>
      </c>
      <c r="I66" s="15">
        <f t="shared" si="25"/>
        <v>2.2654131865986605E-3</v>
      </c>
      <c r="J66" s="15">
        <f t="shared" si="25"/>
        <v>-1.2456130382905819E-4</v>
      </c>
      <c r="K66" s="15">
        <f t="shared" si="25"/>
        <v>6.774386699475094E-5</v>
      </c>
      <c r="L66" s="15">
        <f t="shared" si="25"/>
        <v>5.5360579479581417E-5</v>
      </c>
      <c r="M66" s="15">
        <f t="shared" si="25"/>
        <v>3.2123704671704477E-4</v>
      </c>
      <c r="N66" s="15">
        <f t="shared" si="25"/>
        <v>3.2342233274913355E-4</v>
      </c>
      <c r="O66" s="15">
        <f t="shared" si="21"/>
        <v>3.2779290481331099E-5</v>
      </c>
      <c r="Q66">
        <f t="shared" si="19"/>
        <v>0.41368831230878955</v>
      </c>
      <c r="T66" t="s">
        <v>180</v>
      </c>
      <c r="U66" s="14">
        <v>1.2445453595044966E-3</v>
      </c>
      <c r="V66" s="14">
        <v>7.7321669435608713E-4</v>
      </c>
      <c r="W66" s="14">
        <v>1.2814430645533095E-3</v>
      </c>
      <c r="X66" s="14">
        <v>1.0828988844760051E-3</v>
      </c>
      <c r="Y66" s="14">
        <v>1.1483012841755921E-3</v>
      </c>
      <c r="Z66" s="14">
        <v>9.9207385560688959E-4</v>
      </c>
      <c r="AA66" s="14">
        <v>1.2065373310804336E-3</v>
      </c>
      <c r="AB66" s="14">
        <v>1.7027203875147764E-3</v>
      </c>
      <c r="AC66" s="14">
        <v>2.4387279420711401E-2</v>
      </c>
      <c r="AD66" s="14">
        <v>8.788235598113623E-3</v>
      </c>
      <c r="AE66" s="20">
        <v>4.7308501388915519E-3</v>
      </c>
      <c r="AF66" s="14">
        <v>4.1484058738512786E-3</v>
      </c>
      <c r="AG66" s="14">
        <v>3.079603298348243E-3</v>
      </c>
      <c r="AH66" s="14">
        <v>3.07600555010888E-3</v>
      </c>
      <c r="AI66" s="14">
        <v>6.7027154301796503E-3</v>
      </c>
    </row>
    <row r="67" spans="2:35" x14ac:dyDescent="0.45">
      <c r="B67" s="15">
        <f t="shared" si="24"/>
        <v>-9.9794728798719128E-5</v>
      </c>
      <c r="C67" s="15" t="s">
        <v>114</v>
      </c>
      <c r="D67" s="15">
        <f t="shared" ref="D67:N67" si="26">D46/$B$60</f>
        <v>5.0990007415403935E-5</v>
      </c>
      <c r="E67" s="15">
        <f t="shared" si="26"/>
        <v>-7.2842867736291331E-7</v>
      </c>
      <c r="F67" s="15">
        <f t="shared" si="26"/>
        <v>-6.5704266698134791E-4</v>
      </c>
      <c r="G67" s="15">
        <f t="shared" si="26"/>
        <v>1.0161580049212642E-3</v>
      </c>
      <c r="H67" s="15">
        <f t="shared" si="26"/>
        <v>3.1031061655660108E-4</v>
      </c>
      <c r="I67" s="15">
        <f t="shared" si="26"/>
        <v>1.9886102892007537E-3</v>
      </c>
      <c r="J67" s="15">
        <f t="shared" si="26"/>
        <v>3.2852133349067395E-4</v>
      </c>
      <c r="K67" s="15">
        <f t="shared" si="26"/>
        <v>1.7853786882165007E-3</v>
      </c>
      <c r="L67" s="15">
        <f t="shared" si="26"/>
        <v>5.3903722124855588E-5</v>
      </c>
      <c r="M67" s="15">
        <f t="shared" si="26"/>
        <v>8.012715450992047E-4</v>
      </c>
      <c r="N67" s="15">
        <f t="shared" si="26"/>
        <v>1.09264301604437E-4</v>
      </c>
      <c r="O67" s="15">
        <f t="shared" si="21"/>
        <v>1.5952588034247802E-4</v>
      </c>
      <c r="Q67">
        <f t="shared" si="19"/>
        <v>4.0163388904880214E-2</v>
      </c>
      <c r="AD67" s="8"/>
    </row>
    <row r="68" spans="2:35" x14ac:dyDescent="0.45">
      <c r="B68" s="15">
        <f t="shared" si="24"/>
        <v>4.8367664176897449E-3</v>
      </c>
      <c r="C68" s="15">
        <f t="shared" ref="C68:C75" si="27">C47/$B$60</f>
        <v>1.9033841339492926E-3</v>
      </c>
      <c r="D68" s="15">
        <f t="shared" ref="D68:N68" si="28">D47/$B$60</f>
        <v>1.2310444647433235E-4</v>
      </c>
      <c r="E68" s="15">
        <f t="shared" si="28"/>
        <v>-7.2842867736291331E-7</v>
      </c>
      <c r="F68" s="15">
        <f t="shared" si="28"/>
        <v>-2.4256674956185014E-4</v>
      </c>
      <c r="G68" s="15">
        <f t="shared" si="28"/>
        <v>7.5610896710270404E-4</v>
      </c>
      <c r="H68" s="15">
        <f t="shared" si="28"/>
        <v>3.5911533793991631E-4</v>
      </c>
      <c r="I68" s="15">
        <f t="shared" si="28"/>
        <v>1.9813260024271243E-3</v>
      </c>
      <c r="J68" s="15">
        <f t="shared" si="28"/>
        <v>-5.8274294189033065E-6</v>
      </c>
      <c r="K68" s="15">
        <f t="shared" si="28"/>
        <v>1.5238727930432148E-3</v>
      </c>
      <c r="L68" s="15">
        <f t="shared" si="28"/>
        <v>2.5487719420928339E-3</v>
      </c>
      <c r="M68" s="15">
        <f t="shared" si="28"/>
        <v>1.908483134690833E-3</v>
      </c>
      <c r="N68" s="15">
        <f t="shared" si="28"/>
        <v>7.502815376838008E-4</v>
      </c>
      <c r="O68" s="15">
        <f t="shared" si="21"/>
        <v>1.5952588034247802E-4</v>
      </c>
      <c r="Q68">
        <f t="shared" si="19"/>
        <v>0.79376080502337054</v>
      </c>
      <c r="AD68" s="6"/>
    </row>
    <row r="69" spans="2:35" x14ac:dyDescent="0.45">
      <c r="B69" s="15">
        <f t="shared" si="24"/>
        <v>3.4090462100584344E-3</v>
      </c>
      <c r="C69" s="15">
        <f t="shared" si="27"/>
        <v>1.0420172229676476E-2</v>
      </c>
      <c r="D69" s="15">
        <f t="shared" ref="D69:N69" si="29">D48/$B$60</f>
        <v>1.5063905047865048E-2</v>
      </c>
      <c r="E69" s="15">
        <f t="shared" si="29"/>
        <v>1.09264301604437E-5</v>
      </c>
      <c r="F69" s="15">
        <f t="shared" si="29"/>
        <v>2.4985103633547927E-4</v>
      </c>
      <c r="G69" s="15">
        <f t="shared" si="29"/>
        <v>2.322012094829759E-2</v>
      </c>
      <c r="H69" s="15">
        <f t="shared" si="29"/>
        <v>9.5934056808695684E-3</v>
      </c>
      <c r="I69" s="15">
        <f t="shared" si="29"/>
        <v>4.9037818560071327E-2</v>
      </c>
      <c r="J69" s="15">
        <f t="shared" si="29"/>
        <v>2.6114168083460444E-2</v>
      </c>
      <c r="K69" s="15">
        <f t="shared" si="29"/>
        <v>7.2260124794401007E-4</v>
      </c>
      <c r="L69" s="15">
        <f t="shared" si="29"/>
        <v>5.4996365140899954E-4</v>
      </c>
      <c r="M69" s="15">
        <f t="shared" si="29"/>
        <v>2.1998546056359982E-3</v>
      </c>
      <c r="N69" s="15">
        <f t="shared" si="29"/>
        <v>1.0904577300122812E-2</v>
      </c>
      <c r="O69" s="15">
        <f t="shared" si="21"/>
        <v>2.3236874807876936E-4</v>
      </c>
      <c r="Q69">
        <f t="shared" si="19"/>
        <v>0.33808155611514457</v>
      </c>
      <c r="AD69" s="7"/>
    </row>
    <row r="70" spans="2:35" x14ac:dyDescent="0.45">
      <c r="B70" s="15">
        <f t="shared" si="24"/>
        <v>1.8210716934072835E-3</v>
      </c>
      <c r="C70" s="15">
        <f t="shared" si="27"/>
        <v>1.0786571854390021E-2</v>
      </c>
      <c r="D70" s="15">
        <f t="shared" ref="D70:N70" si="30">D49/$B$60</f>
        <v>3.2560761878122229E-3</v>
      </c>
      <c r="E70" s="15">
        <f t="shared" si="30"/>
        <v>2.18528603208874E-6</v>
      </c>
      <c r="F70" s="15">
        <f t="shared" si="30"/>
        <v>-1.5952588034247802E-4</v>
      </c>
      <c r="G70" s="15">
        <f t="shared" si="30"/>
        <v>1.3400173948768154E-2</v>
      </c>
      <c r="H70" s="15">
        <f t="shared" si="30"/>
        <v>4.297729196441189E-3</v>
      </c>
      <c r="I70" s="15">
        <f t="shared" si="30"/>
        <v>1.5683069423623526E-2</v>
      </c>
      <c r="J70" s="15">
        <f t="shared" si="30"/>
        <v>5.8419979924505651E-3</v>
      </c>
      <c r="K70" s="15">
        <f t="shared" si="30"/>
        <v>5.2592550505602348E-4</v>
      </c>
      <c r="L70" s="15">
        <f t="shared" si="30"/>
        <v>3.9917891519487651E-4</v>
      </c>
      <c r="M70" s="15">
        <f t="shared" si="30"/>
        <v>2.6369118120537463E-3</v>
      </c>
      <c r="N70" s="15">
        <f t="shared" si="30"/>
        <v>2.4839417898075344E-3</v>
      </c>
      <c r="O70" s="15">
        <f t="shared" si="21"/>
        <v>1.3257401928005023E-4</v>
      </c>
      <c r="Q70">
        <f t="shared" si="19"/>
        <v>0.53565604724192806</v>
      </c>
      <c r="AD70" s="8"/>
    </row>
    <row r="71" spans="2:35" x14ac:dyDescent="0.45">
      <c r="B71" s="15">
        <f t="shared" si="24"/>
        <v>9.9794728798719128E-4</v>
      </c>
      <c r="C71" s="15">
        <f t="shared" si="27"/>
        <v>3.6953186802620593E-3</v>
      </c>
      <c r="D71" s="15">
        <f t="shared" ref="D71:N71" si="31">D50/$B$60</f>
        <v>1.1290644499125158E-3</v>
      </c>
      <c r="E71" s="15">
        <f t="shared" si="31"/>
        <v>-7.2842867736291331E-7</v>
      </c>
      <c r="F71" s="15">
        <f t="shared" si="31"/>
        <v>7.9398725832557552E-5</v>
      </c>
      <c r="G71" s="15">
        <f t="shared" si="31"/>
        <v>7.1254893219640184E-3</v>
      </c>
      <c r="H71" s="15">
        <f t="shared" si="31"/>
        <v>4.3851406377247385E-3</v>
      </c>
      <c r="I71" s="15">
        <f t="shared" si="31"/>
        <v>7.5246682371588949E-3</v>
      </c>
      <c r="J71" s="15">
        <f t="shared" si="31"/>
        <v>1.8720617008226874E-3</v>
      </c>
      <c r="K71" s="15">
        <f t="shared" si="31"/>
        <v>1.6600889557100795E-3</v>
      </c>
      <c r="L71" s="15">
        <f t="shared" si="31"/>
        <v>3.3580562026430308E-4</v>
      </c>
      <c r="M71" s="15">
        <f t="shared" si="31"/>
        <v>2.1634331717678527E-3</v>
      </c>
      <c r="N71" s="15">
        <f t="shared" si="31"/>
        <v>8.9596727315638348E-4</v>
      </c>
      <c r="O71" s="15">
        <f t="shared" si="21"/>
        <v>1.4495730679521976E-4</v>
      </c>
      <c r="Q71">
        <f t="shared" si="19"/>
        <v>0.23102481096735272</v>
      </c>
      <c r="AD71" s="9"/>
    </row>
    <row r="72" spans="2:35" x14ac:dyDescent="0.45">
      <c r="B72" s="15">
        <f t="shared" si="24"/>
        <v>1.5661216563302638E-3</v>
      </c>
      <c r="C72" s="15">
        <f t="shared" si="27"/>
        <v>1.55519522616982E-3</v>
      </c>
      <c r="D72" s="15">
        <f t="shared" ref="D72:L72" si="32">D51/$B$60</f>
        <v>6.9710624423630812E-4</v>
      </c>
      <c r="E72" s="15">
        <f t="shared" si="32"/>
        <v>-2.9137147094516533E-6</v>
      </c>
      <c r="F72" s="15">
        <f t="shared" si="32"/>
        <v>4.5891006673863541E-5</v>
      </c>
      <c r="G72" s="15">
        <f t="shared" si="32"/>
        <v>4.3261379148583426E-3</v>
      </c>
      <c r="H72" s="15">
        <f t="shared" si="32"/>
        <v>4.0937691667795734E-3</v>
      </c>
      <c r="I72" s="15">
        <f t="shared" si="32"/>
        <v>5.9731151543758899E-3</v>
      </c>
      <c r="J72" s="15">
        <f t="shared" si="32"/>
        <v>1.0853587292707408E-3</v>
      </c>
      <c r="K72" s="15">
        <f t="shared" si="32"/>
        <v>9.3748770776606947E-4</v>
      </c>
      <c r="L72" s="15">
        <f t="shared" si="32"/>
        <v>3.9043777106652155E-4</v>
      </c>
      <c r="M72" s="15" t="s">
        <v>114</v>
      </c>
      <c r="N72" s="15">
        <f>N51/$B$60</f>
        <v>4.0937691667795731E-4</v>
      </c>
      <c r="O72" s="15" t="s">
        <v>114</v>
      </c>
      <c r="Q72">
        <f t="shared" si="19"/>
        <v>0.14687707162493818</v>
      </c>
      <c r="AD72" s="8"/>
    </row>
    <row r="73" spans="2:35" x14ac:dyDescent="0.45">
      <c r="B73" s="15">
        <f t="shared" si="24"/>
        <v>1.420435920857681E-3</v>
      </c>
      <c r="C73" s="15">
        <f t="shared" si="27"/>
        <v>1.2244886066470574E-3</v>
      </c>
      <c r="D73" s="15">
        <f t="shared" ref="D73:L73" si="33">D52/$B$60</f>
        <v>3.7295548280981162E-4</v>
      </c>
      <c r="E73" s="15">
        <f t="shared" si="33"/>
        <v>1.4568573547258266E-6</v>
      </c>
      <c r="F73" s="15">
        <f t="shared" si="33"/>
        <v>-4.2977291964411888E-5</v>
      </c>
      <c r="G73" s="15">
        <f t="shared" si="33"/>
        <v>3.7011461096809629E-3</v>
      </c>
      <c r="H73" s="15">
        <f t="shared" si="33"/>
        <v>3.4236147836056927E-3</v>
      </c>
      <c r="I73" s="15">
        <f t="shared" si="33"/>
        <v>4.297729196441189E-3</v>
      </c>
      <c r="J73" s="15">
        <f t="shared" si="33"/>
        <v>2.0905903040315615E-3</v>
      </c>
      <c r="K73" s="15">
        <f t="shared" si="33"/>
        <v>5.033442160577731E-4</v>
      </c>
      <c r="L73" s="15">
        <f t="shared" si="33"/>
        <v>2.8627247020362496E-4</v>
      </c>
      <c r="M73" s="15" t="s">
        <v>114</v>
      </c>
      <c r="N73" s="15">
        <f>N52/$B$60</f>
        <v>6.4393095078881543E-4</v>
      </c>
      <c r="O73" s="15">
        <f>O52/$B$60</f>
        <v>3.3726247761902886E-4</v>
      </c>
      <c r="Q73">
        <f t="shared" si="19"/>
        <v>0.12960189943193925</v>
      </c>
      <c r="AD73" s="6"/>
    </row>
    <row r="74" spans="2:35" x14ac:dyDescent="0.45">
      <c r="B74" s="15">
        <f t="shared" si="24"/>
        <v>1.5369845092357472E-3</v>
      </c>
      <c r="C74" s="15">
        <f t="shared" si="27"/>
        <v>1.3526920538629301E-3</v>
      </c>
      <c r="D74" s="15">
        <f t="shared" ref="D74:K74" si="34">D53/$B$60</f>
        <v>3.0302632978297195E-4</v>
      </c>
      <c r="E74" s="15">
        <f t="shared" si="34"/>
        <v>1.4568573547258266E-6</v>
      </c>
      <c r="F74" s="15">
        <f t="shared" si="34"/>
        <v>5.0261578738041023E-5</v>
      </c>
      <c r="G74" s="15">
        <f t="shared" si="34"/>
        <v>3.0477455860864295E-3</v>
      </c>
      <c r="H74" s="15">
        <f t="shared" si="34"/>
        <v>3.2269390407177064E-3</v>
      </c>
      <c r="I74" s="15">
        <f t="shared" si="34"/>
        <v>4.2248863287048972E-3</v>
      </c>
      <c r="J74" s="15">
        <f t="shared" si="34"/>
        <v>1.5879745166511511E-3</v>
      </c>
      <c r="K74" s="15">
        <f t="shared" si="34"/>
        <v>3.5110262248892423E-4</v>
      </c>
      <c r="L74" s="15" t="s">
        <v>114</v>
      </c>
      <c r="M74" s="15" t="s">
        <v>114</v>
      </c>
      <c r="N74" s="15">
        <f>N53/$B$60</f>
        <v>4.363287777403851E-4</v>
      </c>
      <c r="O74" s="15">
        <f>O53/$B$60</f>
        <v>6.8472295672113859E-5</v>
      </c>
      <c r="Q74">
        <f t="shared" si="19"/>
        <v>0.16417163143485936</v>
      </c>
      <c r="AD74" s="10"/>
    </row>
    <row r="75" spans="2:35" x14ac:dyDescent="0.45">
      <c r="B75" s="15">
        <f t="shared" si="24"/>
        <v>1.2456130382905819E-3</v>
      </c>
      <c r="C75" s="15">
        <f t="shared" si="27"/>
        <v>1.0263560064043449E-3</v>
      </c>
      <c r="D75" s="15">
        <f t="shared" ref="D75:I75" si="35">D54/$B$60</f>
        <v>9.9794728798719128E-4</v>
      </c>
      <c r="E75" s="15">
        <f t="shared" si="35"/>
        <v>5.0990007415403933E-6</v>
      </c>
      <c r="F75" s="15">
        <f t="shared" si="35"/>
        <v>-8.522615525146086E-4</v>
      </c>
      <c r="G75" s="15">
        <f t="shared" si="35"/>
        <v>4.0391370159773548E-3</v>
      </c>
      <c r="H75" s="15">
        <f t="shared" si="35"/>
        <v>2.7534604004318124E-3</v>
      </c>
      <c r="I75" s="15">
        <f t="shared" si="35"/>
        <v>1.3002451890928003E-2</v>
      </c>
      <c r="J75" s="15" t="s">
        <v>114</v>
      </c>
      <c r="K75" s="15">
        <f>K54/$B$60</f>
        <v>9.9794728798719128E-5</v>
      </c>
      <c r="L75" s="15" t="s">
        <v>114</v>
      </c>
      <c r="M75" s="15">
        <f>M54/$B$60</f>
        <v>3.0011261507352032E-3</v>
      </c>
      <c r="N75" s="15">
        <f>N54/$B$60</f>
        <v>3.2633604745858517E-4</v>
      </c>
      <c r="O75" s="15">
        <f>O54/$B$60</f>
        <v>6.1916437575847635E-5</v>
      </c>
      <c r="Q75">
        <f>TTEST(B75:F75,G75:O75,2,2)</f>
        <v>0.20442336796131777</v>
      </c>
      <c r="AD75" s="8"/>
    </row>
    <row r="76" spans="2:35" x14ac:dyDescent="0.45">
      <c r="AD76" s="9"/>
    </row>
    <row r="77" spans="2:35" x14ac:dyDescent="0.45">
      <c r="AD77" s="8"/>
    </row>
    <row r="78" spans="2:35" x14ac:dyDescent="0.45">
      <c r="B78" s="17">
        <f t="shared" ref="B78:B92" si="36">AVERAGE(B61:F61)</f>
        <v>-4.4390443598495941E-4</v>
      </c>
      <c r="C78" s="18">
        <f>1.96*_xlfn.STDEV.S(B61:F61)/SQRT(COUNT(B61:F61))</f>
        <v>1.6002006044308697E-3</v>
      </c>
      <c r="D78" s="18">
        <f t="shared" ref="D78:D92" si="37">B78-1.96*_xlfn.STDEV.S(B61:F61)/SQRT(COUNT(B61:F61))</f>
        <v>-2.0441050404158292E-3</v>
      </c>
      <c r="AD78" s="6"/>
    </row>
    <row r="79" spans="2:35" x14ac:dyDescent="0.45">
      <c r="B79" s="17">
        <f t="shared" si="36"/>
        <v>-8.850408429959399E-4</v>
      </c>
      <c r="C79" s="18">
        <f t="shared" ref="C79:C92" si="38">B79+1.96*_xlfn.STDEV.S(B62:F62)/SQRT(COUNT(B62:F62))</f>
        <v>1.4697832784164079E-3</v>
      </c>
      <c r="D79" s="18">
        <f t="shared" si="37"/>
        <v>-3.2398649644082879E-3</v>
      </c>
      <c r="AD79" s="10"/>
    </row>
    <row r="80" spans="2:35" x14ac:dyDescent="0.45">
      <c r="B80" s="17">
        <f t="shared" si="36"/>
        <v>-3.0040398654446545E-4</v>
      </c>
      <c r="C80" s="18">
        <f t="shared" si="38"/>
        <v>8.0845571984106211E-4</v>
      </c>
      <c r="D80" s="18">
        <f t="shared" si="37"/>
        <v>-1.4092636929299929E-3</v>
      </c>
      <c r="AD80" s="8"/>
    </row>
    <row r="81" spans="2:30" x14ac:dyDescent="0.45">
      <c r="B81" s="17">
        <f t="shared" si="36"/>
        <v>4.9110661427807626E-4</v>
      </c>
      <c r="C81" s="18">
        <f t="shared" si="38"/>
        <v>1.2168257137470479E-3</v>
      </c>
      <c r="D81" s="18">
        <f t="shared" si="37"/>
        <v>-2.3461248519089553E-4</v>
      </c>
      <c r="AD81" s="9"/>
    </row>
    <row r="82" spans="2:30" x14ac:dyDescent="0.45">
      <c r="B82" s="17">
        <f t="shared" si="36"/>
        <v>5.5855910980188192E-4</v>
      </c>
      <c r="C82" s="18">
        <f t="shared" si="38"/>
        <v>1.3653793748025691E-3</v>
      </c>
      <c r="D82" s="18">
        <f t="shared" si="37"/>
        <v>-2.4826115519880514E-4</v>
      </c>
      <c r="AD82" s="8"/>
    </row>
    <row r="83" spans="2:30" x14ac:dyDescent="0.45">
      <c r="B83" s="17">
        <f t="shared" si="36"/>
        <v>1.4841734301269363E-4</v>
      </c>
      <c r="C83" s="18">
        <f t="shared" si="38"/>
        <v>4.4194748308992905E-4</v>
      </c>
      <c r="D83" s="18">
        <f t="shared" si="37"/>
        <v>-1.4511279706454179E-4</v>
      </c>
      <c r="AD83" s="6"/>
    </row>
    <row r="84" spans="2:30" x14ac:dyDescent="0.45">
      <c r="B84" s="17">
        <f t="shared" si="36"/>
        <v>-1.7664395426050651E-4</v>
      </c>
      <c r="C84" s="18">
        <f t="shared" si="38"/>
        <v>1.4314864071505017E-4</v>
      </c>
      <c r="D84" s="18">
        <f t="shared" si="37"/>
        <v>-4.9643654923606315E-4</v>
      </c>
      <c r="AD84" s="10"/>
    </row>
    <row r="85" spans="2:30" x14ac:dyDescent="0.45">
      <c r="B85" s="17">
        <f t="shared" si="36"/>
        <v>1.3239919639748312E-3</v>
      </c>
      <c r="C85" s="18">
        <f t="shared" si="38"/>
        <v>3.2001942627128271E-3</v>
      </c>
      <c r="D85" s="18">
        <f t="shared" si="37"/>
        <v>-5.5221033476316492E-4</v>
      </c>
      <c r="AD85" s="8"/>
    </row>
    <row r="86" spans="2:30" x14ac:dyDescent="0.45">
      <c r="B86" s="17">
        <f t="shared" si="36"/>
        <v>5.8307801908191762E-3</v>
      </c>
      <c r="C86" s="18">
        <f t="shared" si="38"/>
        <v>1.1664791511739606E-2</v>
      </c>
      <c r="D86" s="18">
        <f t="shared" si="37"/>
        <v>-3.2311301012546631E-6</v>
      </c>
      <c r="AD86" s="9"/>
    </row>
    <row r="87" spans="2:30" x14ac:dyDescent="0.45">
      <c r="B87" s="17">
        <f t="shared" si="36"/>
        <v>3.1412758282598277E-3</v>
      </c>
      <c r="C87" s="18">
        <f t="shared" si="38"/>
        <v>7.0846246352802749E-3</v>
      </c>
      <c r="D87" s="18">
        <f t="shared" si="37"/>
        <v>-8.0207297876061946E-4</v>
      </c>
      <c r="AD87" s="8"/>
    </row>
    <row r="88" spans="2:30" x14ac:dyDescent="0.45">
      <c r="B88" s="17">
        <f t="shared" si="36"/>
        <v>1.1802001430633923E-3</v>
      </c>
      <c r="C88" s="18">
        <f t="shared" si="38"/>
        <v>2.4926692011892895E-3</v>
      </c>
      <c r="D88" s="18">
        <f t="shared" si="37"/>
        <v>-1.3226891506250521E-4</v>
      </c>
      <c r="AD88" s="6"/>
    </row>
    <row r="89" spans="2:30" x14ac:dyDescent="0.45">
      <c r="B89" s="17">
        <f t="shared" si="36"/>
        <v>7.7228008374016072E-4</v>
      </c>
      <c r="C89" s="18">
        <f t="shared" si="38"/>
        <v>1.4480337076395505E-3</v>
      </c>
      <c r="D89" s="18">
        <f t="shared" si="37"/>
        <v>9.652645984077092E-5</v>
      </c>
      <c r="AD89" s="10"/>
    </row>
    <row r="90" spans="2:30" x14ac:dyDescent="0.45">
      <c r="B90" s="17">
        <f t="shared" si="36"/>
        <v>5.9527191514097285E-4</v>
      </c>
      <c r="C90" s="18">
        <f t="shared" si="38"/>
        <v>1.1971885614283037E-3</v>
      </c>
      <c r="D90" s="18">
        <f t="shared" si="37"/>
        <v>-6.6447311463579614E-6</v>
      </c>
      <c r="AD90" s="8"/>
    </row>
    <row r="91" spans="2:30" x14ac:dyDescent="0.45">
      <c r="B91" s="17">
        <f t="shared" si="36"/>
        <v>6.4888426579488324E-4</v>
      </c>
      <c r="C91" s="18">
        <f t="shared" si="38"/>
        <v>1.2961587276759047E-3</v>
      </c>
      <c r="D91" s="18">
        <f t="shared" si="37"/>
        <v>1.6098039138617674E-6</v>
      </c>
      <c r="AD91" s="9"/>
    </row>
    <row r="92" spans="2:30" x14ac:dyDescent="0.45">
      <c r="B92" s="17">
        <f t="shared" si="36"/>
        <v>4.8455075618180997E-4</v>
      </c>
      <c r="C92" s="18">
        <f t="shared" si="38"/>
        <v>1.2628072357202017E-3</v>
      </c>
      <c r="D92" s="18">
        <f t="shared" si="37"/>
        <v>-2.9370572335658173E-4</v>
      </c>
      <c r="AD92" s="8"/>
    </row>
    <row r="93" spans="2:30" x14ac:dyDescent="0.45">
      <c r="AD93" s="6"/>
    </row>
    <row r="94" spans="2:30" x14ac:dyDescent="0.45">
      <c r="B94" s="17">
        <f t="shared" ref="B94:B108" si="39">AVERAGE(G61:O61)</f>
        <v>5.832892633983529E-4</v>
      </c>
      <c r="C94" s="18">
        <f t="shared" ref="C94:C108" si="40">B94-1.96*_xlfn.STDEV.S(G61:O61)/SQRT(COUNT(G61:O61))</f>
        <v>-7.7966832707790801E-5</v>
      </c>
      <c r="D94" s="18">
        <f t="shared" ref="D94:D108" si="41">B94+1.96*_xlfn.STDEV.S(G61:O61)/SQRT(COUNT(G61:O61))</f>
        <v>1.2445453595044966E-3</v>
      </c>
      <c r="AD94" s="10"/>
    </row>
    <row r="95" spans="2:30" x14ac:dyDescent="0.45">
      <c r="B95" s="17">
        <f t="shared" si="39"/>
        <v>1.5378950450824509E-4</v>
      </c>
      <c r="C95" s="18">
        <f t="shared" si="40"/>
        <v>-4.65637685339597E-4</v>
      </c>
      <c r="D95" s="18">
        <f t="shared" si="41"/>
        <v>7.7321669435608713E-4</v>
      </c>
      <c r="AD95" s="8"/>
    </row>
    <row r="96" spans="2:30" x14ac:dyDescent="0.45">
      <c r="B96" s="17">
        <f t="shared" si="39"/>
        <v>6.2588210689415663E-4</v>
      </c>
      <c r="C96" s="18">
        <f t="shared" si="40"/>
        <v>-2.96788507649961E-5</v>
      </c>
      <c r="D96" s="18">
        <f t="shared" si="41"/>
        <v>1.2814430645533095E-3</v>
      </c>
      <c r="AD96" s="9"/>
    </row>
    <row r="97" spans="2:30" x14ac:dyDescent="0.45">
      <c r="B97" s="17">
        <f t="shared" si="39"/>
        <v>5.5765262078116362E-4</v>
      </c>
      <c r="C97" s="18">
        <f t="shared" si="40"/>
        <v>3.2406357086322115E-5</v>
      </c>
      <c r="D97" s="18">
        <f t="shared" si="41"/>
        <v>1.0828988844760051E-3</v>
      </c>
      <c r="AD97" s="8"/>
    </row>
    <row r="98" spans="2:30" x14ac:dyDescent="0.45">
      <c r="B98" s="17">
        <f t="shared" si="39"/>
        <v>6.0524329436887399E-4</v>
      </c>
      <c r="C98" s="18">
        <f t="shared" si="40"/>
        <v>6.2185304562155852E-5</v>
      </c>
      <c r="D98" s="18">
        <f t="shared" si="41"/>
        <v>1.1483012841755921E-3</v>
      </c>
      <c r="AD98" s="6"/>
    </row>
    <row r="99" spans="2:30" x14ac:dyDescent="0.45">
      <c r="B99" s="17">
        <f t="shared" si="39"/>
        <v>4.9144654766084548E-4</v>
      </c>
      <c r="C99" s="18">
        <f t="shared" si="40"/>
        <v>-9.1807602851985302E-6</v>
      </c>
      <c r="D99" s="18">
        <f t="shared" si="41"/>
        <v>9.9207385560688959E-4</v>
      </c>
      <c r="AD99" s="7"/>
    </row>
    <row r="100" spans="2:30" x14ac:dyDescent="0.45">
      <c r="B100" s="17">
        <f t="shared" si="39"/>
        <v>7.2810493128408547E-4</v>
      </c>
      <c r="C100" s="18">
        <f t="shared" si="40"/>
        <v>2.4967253148773738E-4</v>
      </c>
      <c r="D100" s="18">
        <f t="shared" si="41"/>
        <v>1.2065373310804336E-3</v>
      </c>
      <c r="AD100" s="8"/>
    </row>
    <row r="101" spans="2:30" x14ac:dyDescent="0.45">
      <c r="B101" s="17">
        <f t="shared" si="39"/>
        <v>1.1090731295448893E-3</v>
      </c>
      <c r="C101" s="18">
        <f t="shared" si="40"/>
        <v>5.1542587157500219E-4</v>
      </c>
      <c r="D101" s="18">
        <f t="shared" si="41"/>
        <v>1.7027203875147764E-3</v>
      </c>
      <c r="AD101" s="9"/>
    </row>
    <row r="102" spans="2:30" x14ac:dyDescent="0.45">
      <c r="B102" s="17">
        <f t="shared" si="39"/>
        <v>1.3619430980654391E-2</v>
      </c>
      <c r="C102" s="18">
        <f t="shared" si="40"/>
        <v>2.8515825405973812E-3</v>
      </c>
      <c r="D102" s="18">
        <f t="shared" si="41"/>
        <v>2.4387279420711401E-2</v>
      </c>
      <c r="AD102" s="8"/>
    </row>
    <row r="103" spans="2:30" x14ac:dyDescent="0.45">
      <c r="B103" s="17">
        <f t="shared" si="39"/>
        <v>5.0446114002972962E-3</v>
      </c>
      <c r="C103" s="18">
        <f t="shared" si="40"/>
        <v>1.3009872024809699E-3</v>
      </c>
      <c r="D103" s="18">
        <f t="shared" si="41"/>
        <v>8.788235598113623E-3</v>
      </c>
      <c r="AD103" s="6"/>
    </row>
    <row r="104" spans="2:30" x14ac:dyDescent="0.45">
      <c r="B104" s="17">
        <f t="shared" si="39"/>
        <v>2.900845802818242E-3</v>
      </c>
      <c r="C104" s="18">
        <f t="shared" si="40"/>
        <v>1.0708414667449323E-3</v>
      </c>
      <c r="D104" s="18">
        <f t="shared" si="41"/>
        <v>4.7308501388915519E-3</v>
      </c>
      <c r="AD104" s="10"/>
    </row>
    <row r="105" spans="2:30" x14ac:dyDescent="0.45">
      <c r="B105" s="17">
        <f t="shared" si="39"/>
        <v>2.4593833372564418E-3</v>
      </c>
      <c r="C105" s="18">
        <f t="shared" si="40"/>
        <v>7.7036080066160482E-4</v>
      </c>
      <c r="D105" s="18">
        <f t="shared" si="41"/>
        <v>4.1484058738512786E-3</v>
      </c>
      <c r="AD105" s="8"/>
    </row>
    <row r="106" spans="2:30" x14ac:dyDescent="0.45">
      <c r="B106" s="17">
        <f t="shared" si="39"/>
        <v>1.910486313553581E-3</v>
      </c>
      <c r="C106" s="18">
        <f t="shared" si="40"/>
        <v>7.4136932875891893E-4</v>
      </c>
      <c r="D106" s="18">
        <f t="shared" si="41"/>
        <v>3.079603298348243E-3</v>
      </c>
      <c r="AD106" s="9"/>
    </row>
    <row r="107" spans="2:30" x14ac:dyDescent="0.45">
      <c r="B107" s="17">
        <f t="shared" si="39"/>
        <v>1.8490641668659439E-3</v>
      </c>
      <c r="C107" s="18">
        <f t="shared" si="40"/>
        <v>6.2212278362300776E-4</v>
      </c>
      <c r="D107" s="18">
        <f t="shared" si="41"/>
        <v>3.07600555010888E-3</v>
      </c>
      <c r="AD107" s="8"/>
    </row>
    <row r="108" spans="2:30" x14ac:dyDescent="0.45">
      <c r="B108" s="17">
        <f t="shared" si="39"/>
        <v>3.3263175245579328E-3</v>
      </c>
      <c r="C108" s="18">
        <f t="shared" si="40"/>
        <v>-5.008038106378435E-5</v>
      </c>
      <c r="D108" s="18">
        <f t="shared" si="41"/>
        <v>6.7027154301796503E-3</v>
      </c>
      <c r="AD108" s="6"/>
    </row>
    <row r="109" spans="2:30" x14ac:dyDescent="0.45">
      <c r="AD109" s="10"/>
    </row>
    <row r="110" spans="2:30" x14ac:dyDescent="0.45">
      <c r="AD110" s="8"/>
    </row>
    <row r="111" spans="2:30" x14ac:dyDescent="0.45">
      <c r="AD111" s="9"/>
    </row>
    <row r="112" spans="2:30" x14ac:dyDescent="0.45">
      <c r="AD112" s="8"/>
    </row>
    <row r="113" spans="30:30" x14ac:dyDescent="0.45">
      <c r="AD113" s="6"/>
    </row>
    <row r="114" spans="30:30" x14ac:dyDescent="0.45">
      <c r="AD114" s="10"/>
    </row>
    <row r="115" spans="30:30" x14ac:dyDescent="0.45">
      <c r="AD115" s="8"/>
    </row>
    <row r="116" spans="30:30" x14ac:dyDescent="0.45">
      <c r="AD116" s="9"/>
    </row>
    <row r="117" spans="30:30" x14ac:dyDescent="0.45">
      <c r="AD117" s="8"/>
    </row>
    <row r="118" spans="30:30" x14ac:dyDescent="0.45">
      <c r="AD118" s="6"/>
    </row>
    <row r="119" spans="30:30" x14ac:dyDescent="0.45">
      <c r="AD119" s="10"/>
    </row>
    <row r="120" spans="30:30" x14ac:dyDescent="0.45">
      <c r="AD120" s="8"/>
    </row>
    <row r="121" spans="30:30" x14ac:dyDescent="0.45">
      <c r="AD121" s="9"/>
    </row>
    <row r="122" spans="30:30" x14ac:dyDescent="0.45">
      <c r="AD122" s="8"/>
    </row>
    <row r="123" spans="30:30" x14ac:dyDescent="0.45">
      <c r="AD123" s="6"/>
    </row>
    <row r="124" spans="30:30" x14ac:dyDescent="0.45">
      <c r="AD124" s="10"/>
    </row>
    <row r="125" spans="30:30" x14ac:dyDescent="0.45">
      <c r="AD125" s="8"/>
    </row>
    <row r="126" spans="30:30" x14ac:dyDescent="0.45">
      <c r="AD126" s="9"/>
    </row>
    <row r="127" spans="30:30" x14ac:dyDescent="0.45">
      <c r="AD127" s="8"/>
    </row>
    <row r="128" spans="30:30" x14ac:dyDescent="0.45">
      <c r="AD128" s="6"/>
    </row>
    <row r="129" spans="30:30" x14ac:dyDescent="0.45">
      <c r="AD129" s="10"/>
    </row>
    <row r="130" spans="30:30" x14ac:dyDescent="0.45">
      <c r="AD130" s="8"/>
    </row>
    <row r="131" spans="30:30" x14ac:dyDescent="0.45">
      <c r="AD131" s="9"/>
    </row>
    <row r="132" spans="30:30" x14ac:dyDescent="0.45">
      <c r="AD132" s="8"/>
    </row>
    <row r="133" spans="30:30" x14ac:dyDescent="0.45">
      <c r="AD133" s="6"/>
    </row>
    <row r="134" spans="30:30" x14ac:dyDescent="0.45">
      <c r="AD134" s="10"/>
    </row>
    <row r="135" spans="30:30" x14ac:dyDescent="0.45">
      <c r="AD135" s="8"/>
    </row>
    <row r="136" spans="30:30" x14ac:dyDescent="0.45">
      <c r="AD136" s="9"/>
    </row>
    <row r="137" spans="30:30" x14ac:dyDescent="0.45">
      <c r="AD137" s="8"/>
    </row>
    <row r="138" spans="30:30" x14ac:dyDescent="0.45">
      <c r="AD138" s="6"/>
    </row>
    <row r="139" spans="30:30" x14ac:dyDescent="0.45">
      <c r="AD139" s="10"/>
    </row>
    <row r="140" spans="30:30" x14ac:dyDescent="0.45">
      <c r="AD140" s="8"/>
    </row>
    <row r="141" spans="30:30" x14ac:dyDescent="0.45">
      <c r="AD141" s="9"/>
    </row>
    <row r="142" spans="30:30" x14ac:dyDescent="0.45">
      <c r="AD142" s="8"/>
    </row>
    <row r="143" spans="30:30" x14ac:dyDescent="0.45">
      <c r="AD143" s="6"/>
    </row>
    <row r="144" spans="30:30" x14ac:dyDescent="0.45">
      <c r="AD144" s="7"/>
    </row>
    <row r="145" spans="30:30" x14ac:dyDescent="0.45">
      <c r="AD145" s="8"/>
    </row>
    <row r="146" spans="30:30" x14ac:dyDescent="0.45">
      <c r="AD146" s="9"/>
    </row>
    <row r="147" spans="30:30" x14ac:dyDescent="0.45">
      <c r="AD147" s="8"/>
    </row>
    <row r="148" spans="30:30" x14ac:dyDescent="0.45">
      <c r="AD148" s="6"/>
    </row>
    <row r="149" spans="30:30" x14ac:dyDescent="0.45">
      <c r="AD149" s="7"/>
    </row>
    <row r="150" spans="30:30" x14ac:dyDescent="0.45">
      <c r="AD150" s="8"/>
    </row>
    <row r="151" spans="30:30" x14ac:dyDescent="0.45">
      <c r="AD151" s="9"/>
    </row>
    <row r="152" spans="30:30" x14ac:dyDescent="0.45">
      <c r="AD152" s="8"/>
    </row>
    <row r="153" spans="30:30" x14ac:dyDescent="0.45">
      <c r="AD153" s="6"/>
    </row>
    <row r="154" spans="30:30" x14ac:dyDescent="0.45">
      <c r="AD154" s="7"/>
    </row>
    <row r="155" spans="30:30" x14ac:dyDescent="0.45">
      <c r="AD155" s="8"/>
    </row>
    <row r="156" spans="30:30" x14ac:dyDescent="0.45">
      <c r="AD156" s="9"/>
    </row>
    <row r="157" spans="30:30" x14ac:dyDescent="0.45">
      <c r="AD157" s="8"/>
    </row>
    <row r="158" spans="30:30" x14ac:dyDescent="0.45">
      <c r="AD158" s="6"/>
    </row>
    <row r="159" spans="30:30" x14ac:dyDescent="0.45">
      <c r="AD159" s="10"/>
    </row>
    <row r="160" spans="30:30" x14ac:dyDescent="0.45">
      <c r="AD160" s="8"/>
    </row>
    <row r="161" spans="30:30" x14ac:dyDescent="0.45">
      <c r="AD161" s="9"/>
    </row>
    <row r="162" spans="30:30" x14ac:dyDescent="0.45">
      <c r="AD162" s="8"/>
    </row>
    <row r="163" spans="30:30" x14ac:dyDescent="0.45">
      <c r="AD163" s="6"/>
    </row>
    <row r="164" spans="30:30" x14ac:dyDescent="0.45">
      <c r="AD164" s="10"/>
    </row>
    <row r="165" spans="30:30" x14ac:dyDescent="0.45">
      <c r="AD165" s="8"/>
    </row>
    <row r="166" spans="30:30" x14ac:dyDescent="0.45">
      <c r="AD166" s="9"/>
    </row>
    <row r="167" spans="30:30" x14ac:dyDescent="0.45">
      <c r="AD167" s="8"/>
    </row>
  </sheetData>
  <autoFilter ref="B2:AL15" xr:uid="{44324389-4871-4708-8EB0-62588A63B243}">
    <sortState xmlns:xlrd2="http://schemas.microsoft.com/office/spreadsheetml/2017/richdata2" ref="B3:AJ15">
      <sortCondition ref="B2:B15"/>
    </sortState>
  </autoFilter>
  <hyperlinks>
    <hyperlink ref="AM16" r:id="rId1" xr:uid="{EB4435B0-EA2E-4E0A-B73F-E36A7873BC8B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D A A B Q S w M E F A A C A A g A O X F q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O X F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x a k 5 G G Y P + g Q A A A M c A A A A T A B w A R m 9 y b X V s Y X M v U 2 V j d G l v b j E u b S C i G A A o o B Q A A A A A A A A A A A A A A A A A A A A A A A A A A A C F j T E K w z A U Q 3 e D 7 / B J l 2 S J 6 d r Q q R c o Z O j s O K I 2 O H b x / y H 0 9 n H o 0 q F Q D Z I Q g s d w E n K i 8 Z P n Q S u t 2 N u C m U 6 N F 3 n x x R j O L t g 4 R T u D X F 6 M b E E E x a x c D Z s t B c k s O Y m P 7 4 a u F C F a U d W Y 1 + J Q l w e m / m 6 f a I 9 y q 0 8 k 4 f Y X o P 8 L 6 D q t Q v o G D D t Q S w E C L Q A U A A I A C A A 5 c W p O U y z U r a c A A A D 4 A A A A E g A A A A A A A A A A A A A A A A A A A A A A Q 2 9 u Z m l n L 1 B h Y 2 t h Z 2 U u e G 1 s U E s B A i 0 A F A A C A A g A O X F q T g / K 6 a u k A A A A 6 Q A A A B M A A A A A A A A A A A A A A A A A 8 w A A A F t D b 2 5 0 Z W 5 0 X 1 R 5 c G V z X S 5 4 b W x Q S w E C L Q A U A A I A C A A 5 c W p O R h m D / o E A A A D H A A A A E w A A A A A A A A A A A A A A A A D k A Q A A R m 9 y b X V s Y X M v U 2 V j d G l v b j E u b V B L B Q Y A A A A A A w A D A M I A A A C y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g A A A A A A A J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n N v Y 2 l h b G J s Y W R l J T I w Y 2 9 t J T J G d H d p d H R l c i U y R n V z Z X I l M k Z l d 2 F y c m V u J T J G b W 9 u d G h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B U M T g 6 M D Y 6 N T I u M T I z O D U 4 N V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b 2 N p Y W x i b G F k Z S B j b 2 1 c X C 9 0 d 2 l 0 d G V y X F w v d X N l c l x c L 2 V 3 Y X J y Z W 5 c X C 9 t b 2 5 0 a G x 5 L 1 N v d X J j Z S 5 7 Q 2 F w d G l v b i w w f S Z x d W 9 0 O y w m c X V v d D t T Z W N 0 a W 9 u M S 9 o d H R w c z p c X C 9 c X C 9 z b 2 N p Y W x i b G F k Z S B j b 2 1 c X C 9 0 d 2 l 0 d G V y X F w v d X N l c l x c L 2 V 3 Y X J y Z W 5 c X C 9 t b 2 5 0 a G x 5 L 1 N v d X J j Z S 5 7 U 2 9 1 c m N l L D F 9 J n F 1 b 3 Q 7 L C Z x d W 9 0 O 1 N l Y 3 R p b 2 4 x L 2 h 0 d H B z O l x c L 1 x c L 3 N v Y 2 l h b G J s Y W R l I G N v b V x c L 3 R 3 a X R 0 Z X J c X C 9 1 c 2 V y X F w v Z X d h c n J l b l x c L 2 1 v b n R o b H k v U 2 9 1 c m N l L n t D b G F z c 0 5 h b W U s M n 0 m c X V v d D s s J n F 1 b 3 Q 7 U 2 V j d G l v b j E v a H R 0 c H M 6 X F w v X F w v c 2 9 j a W F s Y m x h Z G U g Y 2 9 t X F w v d H d p d H R l c l x c L 3 V z Z X J c X C 9 l d 2 F y c m V u X F w v b W 9 u d G h s e S 9 T b 3 V y Y 2 U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v Y 2 l h b G J s Y W R l I G N v b V x c L 3 R 3 a X R 0 Z X J c X C 9 1 c 2 V y X F w v Z X d h c n J l b l x c L 2 1 v b n R o b H k v U 2 9 1 c m N l L n t D Y X B 0 a W 9 u L D B 9 J n F 1 b 3 Q 7 L C Z x d W 9 0 O 1 N l Y 3 R p b 2 4 x L 2 h 0 d H B z O l x c L 1 x c L 3 N v Y 2 l h b G J s Y W R l I G N v b V x c L 3 R 3 a X R 0 Z X J c X C 9 1 c 2 V y X F w v Z X d h c n J l b l x c L 2 1 v b n R o b H k v U 2 9 1 c m N l L n t T b 3 V y Y 2 U s M X 0 m c X V v d D s s J n F 1 b 3 Q 7 U 2 V j d G l v b j E v a H R 0 c H M 6 X F w v X F w v c 2 9 j a W F s Y m x h Z G U g Y 2 9 t X F w v d H d p d H R l c l x c L 3 V z Z X J c X C 9 l d 2 F y c m V u X F w v b W 9 u d G h s e S 9 T b 3 V y Y 2 U u e 0 N s Y X N z T m F t Z S w y f S Z x d W 9 0 O y w m c X V v d D t T Z W N 0 a W 9 u M S 9 o d H R w c z p c X C 9 c X C 9 z b 2 N p Y W x i b G F k Z S B j b 2 1 c X C 9 0 d 2 l 0 d G V y X F w v d X N l c l x c L 2 V 3 Y X J y Z W 5 c X C 9 t b 2 5 0 a G x 5 L 1 N v d X J j Z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9 j a W F s Y m x h Z G U l M j B j b 2 0 l M k Z 0 d 2 l 0 d G V y J T J G d X N l c i U y R m V 3 Y X J y Z W 4 l M k Z t b 2 5 0 a G x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J Q q B 3 U w B R p w Q 3 N j 1 H D s 5 A A A A A A I A A A A A A B B m A A A A A Q A A I A A A A B O 3 T a H D H z l S e z z U q z 6 c t P A L l U 5 i j 7 k i Z 7 r y o l Y S 0 E P Z A A A A A A 6 A A A A A A g A A I A A A A K x 5 0 A k o e E f S E S Y b / w U 4 o V l O + c 4 p r s u O i j l 2 I w 6 Y Q / j B U A A A A I 7 E x 3 3 E m p 1 h w 6 l 5 u Q 4 V r 9 d m W T 2 Q t i a E t J A 8 v d N f p O l f J o r Z a M N h T + O 2 F B g g v x t g D L y G t t h r A K v O g 4 z v X b C v s W Z y O C J 8 V Q n T S Q u R v U y 1 X U Y h Q A A A A J W 9 o i a 3 9 Z 3 j U 0 Y l N F S 6 1 3 k H 6 n l + N d C r r i t f d c T q U x U s Q 0 6 K S o D j T q E Q Y p p + d L J H M G b g g + M 2 U t 3 3 O o N o G m A a + 7 I = < / D a t a M a s h u p > 
</file>

<file path=customXml/itemProps1.xml><?xml version="1.0" encoding="utf-8"?>
<ds:datastoreItem xmlns:ds="http://schemas.openxmlformats.org/officeDocument/2006/customXml" ds:itemID="{5268FD3E-97A1-47AB-8242-8BE5D4B63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Core Table</vt:lpstr>
      <vt:lpstr>Twitter Bio Analysis</vt:lpstr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Willoughby</dc:creator>
  <cp:lastModifiedBy>William Willoughby</cp:lastModifiedBy>
  <dcterms:created xsi:type="dcterms:W3CDTF">2019-03-09T21:39:18Z</dcterms:created>
  <dcterms:modified xsi:type="dcterms:W3CDTF">2019-03-12T00:31:39Z</dcterms:modified>
</cp:coreProperties>
</file>