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240" yWindow="75" windowWidth="15120" windowHeight="7995" tabRatio="897" firstSheet="1" activeTab="4"/>
  </bookViews>
  <sheets>
    <sheet name="65nm Merom" sheetId="9" r:id="rId1"/>
    <sheet name="45nm Penryn" sheetId="7" r:id="rId2"/>
    <sheet name="45nm Nehalem" sheetId="8" r:id="rId3"/>
    <sheet name="32nm Nehalem" sheetId="10" r:id="rId4"/>
    <sheet name="Sandy Bridge EP-4 32nm Data" sheetId="3" r:id="rId5"/>
    <sheet name="32nm Sandy Bridge (standard)" sheetId="6" r:id="rId6"/>
    <sheet name="22nm - Ivy Bridge EP10" sheetId="4" r:id="rId7"/>
    <sheet name="22nm Ivy Bridge (standard)" sheetId="5" r:id="rId8"/>
  </sheets>
  <calcPr calcId="152511"/>
  <fileRecoveryPr repairLoad="1"/>
</workbook>
</file>

<file path=xl/calcChain.xml><?xml version="1.0" encoding="utf-8"?>
<calcChain xmlns="http://schemas.openxmlformats.org/spreadsheetml/2006/main">
  <c r="Q11" i="3" l="1"/>
  <c r="Q10" i="3"/>
  <c r="Q9" i="3"/>
  <c r="Q8" i="3"/>
  <c r="Q7" i="3"/>
  <c r="Q6" i="3"/>
  <c r="Q5" i="3"/>
  <c r="Q4" i="3"/>
  <c r="Q3" i="3"/>
  <c r="P11" i="3"/>
  <c r="P10" i="3"/>
  <c r="P9" i="3"/>
  <c r="P8" i="3"/>
  <c r="P7" i="3"/>
  <c r="P6" i="3"/>
  <c r="P5" i="3"/>
  <c r="P4" i="3"/>
  <c r="P3" i="3"/>
  <c r="F29" i="10" l="1"/>
  <c r="F28" i="10"/>
  <c r="F27" i="10"/>
  <c r="F26" i="10"/>
  <c r="F25" i="10"/>
  <c r="F30" i="10" s="1"/>
  <c r="D14" i="10" s="1"/>
  <c r="G13" i="10"/>
  <c r="H13" i="10" s="1"/>
  <c r="I13" i="10" s="1"/>
  <c r="E18" i="10" l="1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G9" i="10"/>
  <c r="H9" i="10" s="1"/>
  <c r="I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E11" i="8"/>
  <c r="F11" i="8" s="1"/>
  <c r="D11" i="8"/>
  <c r="E8" i="8"/>
  <c r="I18" i="8" s="1"/>
  <c r="J18" i="8" s="1"/>
  <c r="D10" i="8"/>
  <c r="D12" i="8" s="1"/>
  <c r="E12" i="8" s="1"/>
  <c r="F12" i="8" s="1"/>
  <c r="B21" i="8" s="1"/>
  <c r="B18" i="8"/>
  <c r="F18" i="8"/>
  <c r="H18" i="8" s="1"/>
  <c r="B19" i="8" s="1"/>
  <c r="G9" i="8"/>
  <c r="H9" i="8" s="1"/>
  <c r="I9" i="8" s="1"/>
  <c r="D9" i="8"/>
  <c r="D8" i="8"/>
  <c r="D7" i="8"/>
  <c r="E7" i="8" s="1"/>
  <c r="C22" i="8" s="1"/>
  <c r="G11" i="8" l="1"/>
  <c r="H11" i="8" s="1"/>
  <c r="I11" i="8" s="1"/>
  <c r="E10" i="8"/>
  <c r="F8" i="8"/>
  <c r="G8" i="8" s="1"/>
  <c r="H8" i="8" s="1"/>
  <c r="I8" i="8" s="1"/>
  <c r="E10" i="10"/>
  <c r="F10" i="10" s="1"/>
  <c r="G10" i="10" s="1"/>
  <c r="H10" i="10" s="1"/>
  <c r="I10" i="10" s="1"/>
  <c r="E11" i="10"/>
  <c r="E8" i="10"/>
  <c r="G8" i="10" s="1"/>
  <c r="H8" i="10" s="1"/>
  <c r="I8" i="10" s="1"/>
  <c r="B19" i="10"/>
  <c r="B20" i="10" s="1"/>
  <c r="F8" i="10"/>
  <c r="F11" i="10"/>
  <c r="G11" i="10" s="1"/>
  <c r="H11" i="10" s="1"/>
  <c r="I11" i="10" s="1"/>
  <c r="D12" i="10"/>
  <c r="E12" i="10" s="1"/>
  <c r="G12" i="8"/>
  <c r="H12" i="8" s="1"/>
  <c r="I12" i="8" s="1"/>
  <c r="D8" i="7"/>
  <c r="N11" i="7"/>
  <c r="D6" i="7"/>
  <c r="D25" i="9"/>
  <c r="D13" i="10" l="1"/>
  <c r="E14" i="10" s="1"/>
  <c r="G10" i="8"/>
  <c r="H10" i="8" s="1"/>
  <c r="I10" i="8" s="1"/>
  <c r="F10" i="8"/>
  <c r="I18" i="10"/>
  <c r="J18" i="10" s="1"/>
  <c r="F12" i="10"/>
  <c r="B21" i="10" s="1"/>
  <c r="B22" i="10" s="1"/>
  <c r="F7" i="10" s="1"/>
  <c r="G7" i="10" s="1"/>
  <c r="H7" i="10" s="1"/>
  <c r="I7" i="10" s="1"/>
  <c r="B20" i="8"/>
  <c r="B22" i="8" s="1"/>
  <c r="F7" i="8" s="1"/>
  <c r="G7" i="8" s="1"/>
  <c r="H7" i="8" s="1"/>
  <c r="I7" i="8" s="1"/>
  <c r="P11" i="7"/>
  <c r="F6" i="7" s="1"/>
  <c r="E35" i="9"/>
  <c r="F35" i="9" s="1"/>
  <c r="F34" i="9"/>
  <c r="E34" i="9"/>
  <c r="E33" i="9"/>
  <c r="F33" i="9" s="1"/>
  <c r="F32" i="9"/>
  <c r="E32" i="9"/>
  <c r="E31" i="9"/>
  <c r="F31" i="9" s="1"/>
  <c r="E30" i="9"/>
  <c r="F30" i="9" s="1"/>
  <c r="E29" i="9"/>
  <c r="F29" i="9" s="1"/>
  <c r="E28" i="9"/>
  <c r="F28" i="9" s="1"/>
  <c r="D24" i="9"/>
  <c r="D23" i="9"/>
  <c r="D22" i="9"/>
  <c r="D21" i="9"/>
  <c r="D20" i="9"/>
  <c r="F11" i="9"/>
  <c r="H11" i="9" s="1"/>
  <c r="B12" i="9" s="1"/>
  <c r="B11" i="9"/>
  <c r="G8" i="9"/>
  <c r="H8" i="9" s="1"/>
  <c r="I8" i="9" s="1"/>
  <c r="D8" i="9"/>
  <c r="E25" i="9" s="1"/>
  <c r="D7" i="9"/>
  <c r="F7" i="9" l="1"/>
  <c r="F14" i="10"/>
  <c r="G14" i="10" s="1"/>
  <c r="H14" i="10" s="1"/>
  <c r="I14" i="10" s="1"/>
  <c r="G12" i="10"/>
  <c r="H12" i="10" s="1"/>
  <c r="I12" i="10" s="1"/>
  <c r="F8" i="7"/>
  <c r="E21" i="9"/>
  <c r="E22" i="9"/>
  <c r="E7" i="9"/>
  <c r="E20" i="9"/>
  <c r="E23" i="9"/>
  <c r="E24" i="9"/>
  <c r="B13" i="9"/>
  <c r="B14" i="9" s="1"/>
  <c r="G20" i="9" s="1"/>
  <c r="F20" i="9" l="1"/>
  <c r="I11" i="9"/>
  <c r="J11" i="9" s="1"/>
  <c r="G7" i="9"/>
  <c r="H7" i="9" s="1"/>
  <c r="I7" i="9" s="1"/>
  <c r="H20" i="9"/>
  <c r="I20" i="9" s="1"/>
  <c r="J20" i="9" s="1"/>
  <c r="F14" i="7"/>
  <c r="E19" i="7"/>
  <c r="F19" i="7" s="1"/>
  <c r="E18" i="7"/>
  <c r="F18" i="7" s="1"/>
  <c r="E17" i="7"/>
  <c r="F17" i="7" s="1"/>
  <c r="E16" i="7"/>
  <c r="F16" i="7" s="1"/>
  <c r="E15" i="7"/>
  <c r="F15" i="7" s="1"/>
  <c r="E14" i="7"/>
  <c r="E13" i="7"/>
  <c r="F13" i="7" s="1"/>
  <c r="E12" i="7"/>
  <c r="F12" i="7" s="1"/>
  <c r="E11" i="7"/>
  <c r="F11" i="7" s="1"/>
  <c r="G7" i="7"/>
  <c r="H7" i="7" s="1"/>
  <c r="I7" i="7" s="1"/>
  <c r="D7" i="7"/>
  <c r="D5" i="7"/>
  <c r="E6" i="7" l="1"/>
  <c r="E8" i="7"/>
  <c r="G8" i="7" s="1"/>
  <c r="H8" i="7" s="1"/>
  <c r="I8" i="7" s="1"/>
  <c r="E5" i="7"/>
  <c r="F5" i="7"/>
  <c r="G5" i="7" s="1"/>
  <c r="H5" i="7" s="1"/>
  <c r="I5" i="7" s="1"/>
  <c r="F7" i="6"/>
  <c r="H7" i="6" s="1"/>
  <c r="B8" i="6" s="1"/>
  <c r="G4" i="6"/>
  <c r="H4" i="6" s="1"/>
  <c r="I4" i="6" s="1"/>
  <c r="D4" i="6"/>
  <c r="D3" i="6"/>
  <c r="D2" i="6"/>
  <c r="G5" i="5"/>
  <c r="H5" i="5" s="1"/>
  <c r="I5" i="5" s="1"/>
  <c r="D5" i="5"/>
  <c r="D3" i="5"/>
  <c r="E3" i="5" s="1"/>
  <c r="F3" i="5" s="1"/>
  <c r="G3" i="5" l="1"/>
  <c r="H3" i="5" s="1"/>
  <c r="I3" i="5" s="1"/>
  <c r="E2" i="6"/>
  <c r="F2" i="6" s="1"/>
  <c r="Q11" i="7"/>
  <c r="R11" i="7" s="1"/>
  <c r="G6" i="7"/>
  <c r="H6" i="7" s="1"/>
  <c r="I6" i="7" s="1"/>
  <c r="I7" i="6"/>
  <c r="G2" i="6"/>
  <c r="H2" i="6" s="1"/>
  <c r="I2" i="6" s="1"/>
  <c r="B9" i="6"/>
  <c r="F3" i="6"/>
  <c r="G3" i="6" s="1"/>
  <c r="H3" i="6" s="1"/>
  <c r="I3" i="6" s="1"/>
  <c r="E3" i="4" l="1"/>
  <c r="D3" i="4"/>
  <c r="D5" i="4"/>
  <c r="G5" i="4"/>
  <c r="H5" i="4" s="1"/>
  <c r="I5" i="4" s="1"/>
  <c r="G3" i="4" l="1"/>
  <c r="F3" i="4"/>
  <c r="G5" i="3"/>
  <c r="H5" i="3" s="1"/>
  <c r="I5" i="3" s="1"/>
  <c r="F5" i="3"/>
  <c r="F8" i="3"/>
  <c r="H8" i="3" s="1"/>
  <c r="D5" i="3"/>
  <c r="D4" i="3"/>
  <c r="E4" i="3" s="1"/>
  <c r="D3" i="3"/>
  <c r="E3" i="3" l="1"/>
  <c r="J9" i="3"/>
  <c r="B9" i="3"/>
  <c r="I8" i="3"/>
  <c r="B10" i="3" l="1"/>
  <c r="F4" i="3"/>
  <c r="G4" i="3" s="1"/>
  <c r="H4" i="3" s="1"/>
  <c r="I4" i="3" s="1"/>
  <c r="F3" i="3"/>
  <c r="G3" i="3" s="1"/>
  <c r="H3" i="3" s="1"/>
  <c r="I3" i="3" s="1"/>
</calcChain>
</file>

<file path=xl/sharedStrings.xml><?xml version="1.0" encoding="utf-8"?>
<sst xmlns="http://schemas.openxmlformats.org/spreadsheetml/2006/main" count="266" uniqueCount="69">
  <si>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</si>
  <si>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</si>
  <si>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</si>
  <si>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</si>
  <si>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</si>
  <si>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</si>
  <si>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</si>
  <si>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</si>
  <si>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</si>
  <si>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</si>
  <si>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</si>
  <si>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</si>
  <si>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</si>
  <si>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</si>
  <si>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</si>
  <si>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</si>
  <si>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</si>
  <si>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</si>
  <si>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</si>
  <si>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</si>
  <si>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</si>
  <si>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</si>
  <si>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</si>
  <si>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</si>
  <si>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</si>
  <si>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</si>
  <si>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</si>
  <si>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</si>
  <si>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</si>
  <si>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</si>
  <si>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</si>
  <si>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</si>
  <si>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</si>
  <si>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</si>
  <si>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</si>
  <si>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</si>
  <si>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</si>
  <si>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</si>
  <si>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</si>
  <si>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</si>
  <si>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</si>
  <si>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</si>
  <si>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</si>
  <si>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</si>
  <si>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</si>
  <si>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</si>
  <si>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</si>
  <si>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</si>
  <si>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</si>
  <si>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</si>
  <si>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</si>
  <si>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</si>
  <si>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</si>
  <si>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</si>
  <si>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</si>
  <si>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</si>
  <si>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</si>
  <si>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</si>
  <si>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</si>
  <si>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</si>
  <si>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</si>
  <si>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</si>
  <si>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</si>
  <si>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</si>
  <si>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</si>
  <si>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</si>
  <si>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</si>
  <si>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</si>
  <si>
    <t>Wfrac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</si>
</sst>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6808"/>
        <c:axId val="161711024"/>
      </c:scatterChart>
      <c:valAx>
        <c:axId val="16170680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711024"/>
        <c:crosses val="autoZero"/>
        <c:crossBetween val="midCat"/>
      </c:valAx>
      <c:valAx>
        <c:axId val="161711024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706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P8" sqref="P8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32</v>
      </c>
      <c r="I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33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 t="shared" ref="D20:D25" si="0">B20*C20</f>
        <v>21663</v>
      </c>
      <c r="E20">
        <f t="shared" ref="E20:E25" si="1"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 t="shared" si="0"/>
        <v>24378</v>
      </c>
      <c r="E21">
        <f t="shared" si="1"/>
        <v>8.8561020036429881</v>
      </c>
    </row>
    <row r="22" spans="1:10" x14ac:dyDescent="0.25">
      <c r="B22">
        <v>74</v>
      </c>
      <c r="C22">
        <v>223</v>
      </c>
      <c r="D22">
        <f t="shared" si="0"/>
        <v>16502</v>
      </c>
      <c r="E22">
        <f t="shared" si="1"/>
        <v>5.9948886399260219</v>
      </c>
    </row>
    <row r="23" spans="1:10" x14ac:dyDescent="0.25">
      <c r="B23">
        <v>33</v>
      </c>
      <c r="C23">
        <v>180</v>
      </c>
      <c r="D23">
        <f t="shared" si="0"/>
        <v>5940</v>
      </c>
      <c r="E23">
        <f t="shared" si="1"/>
        <v>2.1578983469373756</v>
      </c>
    </row>
    <row r="24" spans="1:10" x14ac:dyDescent="0.25">
      <c r="B24">
        <v>51</v>
      </c>
      <c r="C24">
        <v>161</v>
      </c>
      <c r="D24">
        <f t="shared" si="0"/>
        <v>8211</v>
      </c>
      <c r="E24">
        <f t="shared" si="1"/>
        <v>2.9829130179634329</v>
      </c>
    </row>
    <row r="25" spans="1:10" x14ac:dyDescent="0.25">
      <c r="B25">
        <v>30</v>
      </c>
      <c r="C25">
        <v>146</v>
      </c>
      <c r="D25">
        <f t="shared" si="0"/>
        <v>4380</v>
      </c>
      <c r="E25">
        <f t="shared" si="1"/>
        <v>1.5911775689538223</v>
      </c>
    </row>
    <row r="27" spans="1:10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2">C29/D29</f>
        <v>105.55555555555556</v>
      </c>
      <c r="F29">
        <f t="shared" ref="F29:F35" si="3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2"/>
        <v>111.11111111111111</v>
      </c>
      <c r="F30">
        <f t="shared" si="3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2"/>
        <v>138.88888888888889</v>
      </c>
      <c r="F31">
        <f t="shared" si="3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2"/>
        <v>166.66666666666666</v>
      </c>
      <c r="F32">
        <f t="shared" si="3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2"/>
        <v>238.88888888888889</v>
      </c>
      <c r="F33">
        <f t="shared" si="3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2"/>
        <v>361.11111111111109</v>
      </c>
      <c r="F34">
        <f t="shared" si="3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2"/>
        <v>541.66666666666663</v>
      </c>
      <c r="F35">
        <f t="shared" si="3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5" sqref="F5"/>
    </sheetView>
  </sheetViews>
  <sheetFormatPr defaultRowHeight="15" x14ac:dyDescent="0.25"/>
  <cols>
    <col min="3" max="3" width="14.140625" customWidth="1"/>
    <col min="6" max="6" width="10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13</v>
      </c>
      <c r="G4" s="4" t="s">
        <v>19</v>
      </c>
      <c r="H4" s="4" t="s">
        <v>33</v>
      </c>
      <c r="I4" s="4" t="s">
        <v>27</v>
      </c>
      <c r="M4" s="4" t="s">
        <v>37</v>
      </c>
      <c r="N4" s="4" t="s">
        <v>38</v>
      </c>
      <c r="O4" s="4" t="s">
        <v>39</v>
      </c>
      <c r="P4" s="4" t="s">
        <v>40</v>
      </c>
      <c r="Q4" s="4" t="s">
        <v>46</v>
      </c>
      <c r="R4" s="1" t="s">
        <v>52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 s="6">
        <f>F7*E5/E7</f>
        <v>83060501.776198953</v>
      </c>
      <c r="G5" s="6">
        <f>E5/F5*1000000</f>
        <v>0.26097560975609752</v>
      </c>
      <c r="H5" s="5">
        <f>SQRT(G5)</f>
        <v>0.51085771967945981</v>
      </c>
      <c r="I5" s="5">
        <f>2*H5</f>
        <v>1.0217154393589196</v>
      </c>
      <c r="J5" t="s">
        <v>48</v>
      </c>
      <c r="M5" s="7">
        <v>65</v>
      </c>
      <c r="N5" s="5">
        <v>1333</v>
      </c>
      <c r="O5" s="5">
        <v>1.3625</v>
      </c>
      <c r="P5" s="5">
        <v>3.3</v>
      </c>
      <c r="Q5" s="5">
        <v>6</v>
      </c>
      <c r="R5" s="5">
        <v>2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0">B6*C6</f>
        <v>261632</v>
      </c>
      <c r="E6" s="5">
        <f>D6/D7*E7</f>
        <v>62.155026642984019</v>
      </c>
      <c r="F6" s="5">
        <f>P11</f>
        <v>301989888</v>
      </c>
      <c r="G6" s="6">
        <f t="shared" ref="G6" si="1">E6/F6*1000000</f>
        <v>0.20581823800333349</v>
      </c>
      <c r="H6" s="5">
        <f t="shared" ref="H6" si="2">SQRT(G6)</f>
        <v>0.45367194976473196</v>
      </c>
      <c r="I6" s="5">
        <f>SQRT(6)*H6</f>
        <v>1.1112647875371562</v>
      </c>
      <c r="K6" s="1"/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 s="6">
        <v>410000000</v>
      </c>
      <c r="G7" s="6">
        <f>E7/F7*1000000</f>
        <v>0.26097560975609757</v>
      </c>
      <c r="H7" s="5">
        <f>SQRT(G7)</f>
        <v>0.51085771967945981</v>
      </c>
      <c r="I7" s="5">
        <f>2*H7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 s="2">
        <f>0.9/2*(F7-F6)</f>
        <v>48604550.399999999</v>
      </c>
      <c r="G8" s="6">
        <f t="shared" ref="G8" si="3">E8/F8*1000000</f>
        <v>0.44598221605380683</v>
      </c>
      <c r="H8" s="5">
        <f t="shared" ref="H8" si="4">SQRT(G8)</f>
        <v>0.66781899947052037</v>
      </c>
      <c r="I8" s="5">
        <f t="shared" ref="I8" si="5">2*H8</f>
        <v>1.3356379989410407</v>
      </c>
      <c r="J8" t="s">
        <v>49</v>
      </c>
    </row>
    <row r="10" spans="1:18" x14ac:dyDescent="0.25">
      <c r="A10" s="4" t="s">
        <v>25</v>
      </c>
      <c r="B10" s="4" t="s">
        <v>22</v>
      </c>
      <c r="C10" s="4" t="s">
        <v>34</v>
      </c>
      <c r="D10" s="4" t="s">
        <v>24</v>
      </c>
      <c r="E10" s="1" t="s">
        <v>35</v>
      </c>
      <c r="F10" s="1" t="s">
        <v>36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A11" s="5">
        <v>1</v>
      </c>
      <c r="B11">
        <v>160</v>
      </c>
      <c r="C11" s="5">
        <v>144</v>
      </c>
      <c r="D11" s="5">
        <v>1.8</v>
      </c>
      <c r="E11">
        <f>C11/D11</f>
        <v>80</v>
      </c>
      <c r="F11">
        <f>E11/B11</f>
        <v>0.5</v>
      </c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2" spans="1:18" x14ac:dyDescent="0.25">
      <c r="A12" s="5">
        <v>2</v>
      </c>
      <c r="B12">
        <v>160</v>
      </c>
      <c r="C12" s="5">
        <v>144</v>
      </c>
      <c r="D12" s="5">
        <v>1.8</v>
      </c>
      <c r="E12">
        <f t="shared" ref="E12:E19" si="6">C12/D12</f>
        <v>80</v>
      </c>
      <c r="F12">
        <f t="shared" ref="F12:F19" si="7">E12/B12</f>
        <v>0.5</v>
      </c>
    </row>
    <row r="13" spans="1:18" x14ac:dyDescent="0.25">
      <c r="A13" s="5">
        <v>3</v>
      </c>
      <c r="B13">
        <v>160</v>
      </c>
      <c r="C13" s="5">
        <v>144</v>
      </c>
      <c r="D13" s="5">
        <v>1.8</v>
      </c>
      <c r="E13">
        <f t="shared" si="6"/>
        <v>80</v>
      </c>
      <c r="F13">
        <f t="shared" si="7"/>
        <v>0.5</v>
      </c>
    </row>
    <row r="14" spans="1:18" x14ac:dyDescent="0.25">
      <c r="A14" s="5">
        <v>4</v>
      </c>
      <c r="B14">
        <v>250</v>
      </c>
      <c r="C14" s="5">
        <v>216</v>
      </c>
      <c r="D14" s="5">
        <v>1.8</v>
      </c>
      <c r="E14">
        <f t="shared" si="6"/>
        <v>120</v>
      </c>
      <c r="F14">
        <f t="shared" si="7"/>
        <v>0.48</v>
      </c>
    </row>
    <row r="15" spans="1:18" x14ac:dyDescent="0.25">
      <c r="A15" s="5">
        <v>5</v>
      </c>
      <c r="B15">
        <v>280</v>
      </c>
      <c r="C15" s="5">
        <v>252</v>
      </c>
      <c r="D15" s="5">
        <v>1.8</v>
      </c>
      <c r="E15">
        <f t="shared" si="6"/>
        <v>140</v>
      </c>
      <c r="F15">
        <f t="shared" si="7"/>
        <v>0.5</v>
      </c>
    </row>
    <row r="16" spans="1:18" x14ac:dyDescent="0.25">
      <c r="A16" s="5">
        <v>6</v>
      </c>
      <c r="B16">
        <v>360</v>
      </c>
      <c r="C16" s="5">
        <v>324</v>
      </c>
      <c r="D16" s="5">
        <v>1.8</v>
      </c>
      <c r="E16">
        <f t="shared" si="6"/>
        <v>180</v>
      </c>
      <c r="F16">
        <f t="shared" si="7"/>
        <v>0.5</v>
      </c>
    </row>
    <row r="17" spans="1:6" x14ac:dyDescent="0.25">
      <c r="A17" s="5">
        <v>7</v>
      </c>
      <c r="B17">
        <v>560</v>
      </c>
      <c r="C17" s="5">
        <v>504</v>
      </c>
      <c r="D17" s="5">
        <v>1.8</v>
      </c>
      <c r="E17">
        <f t="shared" si="6"/>
        <v>280</v>
      </c>
      <c r="F17">
        <f t="shared" si="7"/>
        <v>0.5</v>
      </c>
    </row>
    <row r="18" spans="1:6" x14ac:dyDescent="0.25">
      <c r="A18" s="5">
        <v>8</v>
      </c>
      <c r="B18">
        <v>810</v>
      </c>
      <c r="C18" s="5">
        <v>720</v>
      </c>
      <c r="D18" s="5">
        <v>1.8</v>
      </c>
      <c r="E18">
        <f t="shared" si="6"/>
        <v>400</v>
      </c>
      <c r="F18">
        <f t="shared" si="7"/>
        <v>0.49382716049382713</v>
      </c>
    </row>
    <row r="19" spans="1:6" x14ac:dyDescent="0.25">
      <c r="A19" s="5">
        <v>9</v>
      </c>
      <c r="B19">
        <v>30500</v>
      </c>
      <c r="C19" s="5">
        <v>7000</v>
      </c>
      <c r="D19" s="5">
        <v>0.4</v>
      </c>
      <c r="E19">
        <f t="shared" si="6"/>
        <v>17500</v>
      </c>
      <c r="F19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13" sqref="A13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 s="6">
        <f>B22</f>
        <v>33083477.357149027</v>
      </c>
      <c r="G7" s="6">
        <f>E7/F7*1000000</f>
        <v>0.97192236506478036</v>
      </c>
      <c r="H7" s="5">
        <f>SQRT(G7)</f>
        <v>0.98586123012560967</v>
      </c>
      <c r="I7" s="5">
        <f>2*H7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 s="6">
        <f>H18</f>
        <v>402653184</v>
      </c>
      <c r="G8" s="6">
        <f t="shared" ref="G8" si="1">E8/F8*1000000</f>
        <v>0.21056638803390748</v>
      </c>
      <c r="H8" s="5">
        <f t="shared" ref="H8" si="2">SQRT(G8)</f>
        <v>0.45887513337934044</v>
      </c>
      <c r="I8" s="5">
        <f>SQRT(G18)*H8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3">N8/O8</f>
        <v>80</v>
      </c>
      <c r="Q8">
        <f t="shared" ref="Q8:Q15" si="4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 s="9">
        <v>774000000</v>
      </c>
      <c r="G9" s="9">
        <f>E9/F9*1000000</f>
        <v>0.38242894056847543</v>
      </c>
      <c r="H9" s="4">
        <f>SQRT(G9)</f>
        <v>0.61840839302881023</v>
      </c>
      <c r="I9" s="4">
        <f>2*H9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3"/>
        <v>80</v>
      </c>
      <c r="Q9">
        <f t="shared" si="4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5">B10*C10</f>
        <v>38792</v>
      </c>
      <c r="E10" s="5">
        <f>D10/$D$9*$E$9</f>
        <v>55.133492744855133</v>
      </c>
      <c r="F10" s="6">
        <f>E10/$E$9*$F$9</f>
        <v>144166633.05580363</v>
      </c>
      <c r="G10" s="6">
        <f t="shared" ref="G10:G12" si="6">E10/F10*1000000</f>
        <v>0.38242894056847543</v>
      </c>
      <c r="H10" s="5">
        <f t="shared" ref="H10:H12" si="7">SQRT(G10)</f>
        <v>0.61840839302881023</v>
      </c>
      <c r="I10" s="5">
        <f t="shared" ref="I10:I12" si="8">2*H10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3"/>
        <v>120</v>
      </c>
      <c r="Q10">
        <f t="shared" si="4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5"/>
        <v>25521</v>
      </c>
      <c r="E11" s="5">
        <f t="shared" ref="E11:E12" si="9">D11/$D$9*$E$9</f>
        <v>36.271959897438855</v>
      </c>
      <c r="F11" s="6">
        <f>E11/$E$9*$F$9</f>
        <v>94846273.515600249</v>
      </c>
      <c r="G11" s="6">
        <f t="shared" si="6"/>
        <v>0.38242894056847543</v>
      </c>
      <c r="H11" s="5">
        <f t="shared" si="7"/>
        <v>0.61840839302881023</v>
      </c>
      <c r="I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3"/>
        <v>140</v>
      </c>
      <c r="Q11">
        <f t="shared" si="4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F12" s="6">
        <f>E12/$E$9*$F$9</f>
        <v>239012906.57140389</v>
      </c>
      <c r="G12" s="6">
        <f t="shared" si="6"/>
        <v>0.38242894056847543</v>
      </c>
      <c r="H12" s="5">
        <f t="shared" si="7"/>
        <v>0.61840839302881023</v>
      </c>
      <c r="I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3"/>
        <v>180</v>
      </c>
      <c r="Q12">
        <f t="shared" si="4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3"/>
        <v>280</v>
      </c>
      <c r="Q13">
        <f t="shared" si="4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3"/>
        <v>400</v>
      </c>
      <c r="Q14">
        <f t="shared" si="4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3"/>
        <v>17500</v>
      </c>
      <c r="Q15">
        <f t="shared" si="4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F12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E7/E9*F9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I25" sqref="I25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 s="6">
        <f>B22</f>
        <v>37956390.262902811</v>
      </c>
      <c r="G7" s="6">
        <f>E7/F7*1000000</f>
        <v>0.48120703884356153</v>
      </c>
      <c r="H7" s="5">
        <f>SQRT(G7)</f>
        <v>0.6936908813322844</v>
      </c>
      <c r="I7" s="5">
        <f>2*H7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 s="6">
        <f>H18</f>
        <v>201326592</v>
      </c>
      <c r="G8" s="6">
        <f t="shared" ref="G8" si="1">E8/F8*1000000</f>
        <v>0.1035003320478106</v>
      </c>
      <c r="H8" s="5">
        <f t="shared" ref="H8" si="2">SQRT(G8)</f>
        <v>0.32171467490279426</v>
      </c>
      <c r="I8" s="5">
        <f>SQRT(G18)*H8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 s="9">
        <v>382000000</v>
      </c>
      <c r="G9" s="9">
        <f>E9/F9*1000000</f>
        <v>0.21204188481675393</v>
      </c>
      <c r="H9" s="4">
        <f>SQRT(G9)</f>
        <v>0.4604800590869858</v>
      </c>
      <c r="I9" s="4">
        <f>2*H9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5">B10*C10</f>
        <v>52777</v>
      </c>
      <c r="E10" s="5">
        <f>D10/$D$9*$E$9</f>
        <v>13.18009360316697</v>
      </c>
      <c r="F10" s="6">
        <f>E10/$E$9*$F$9</f>
        <v>62157972.30135534</v>
      </c>
      <c r="G10" s="6">
        <f t="shared" ref="G10:G14" si="6">E10/F10*1000000</f>
        <v>0.21204188481675393</v>
      </c>
      <c r="H10" s="5">
        <f t="shared" ref="H10:H14" si="7">SQRT(G10)</f>
        <v>0.4604800590869858</v>
      </c>
      <c r="I10" s="5">
        <f t="shared" ref="I10:I14" si="8">2*H10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5"/>
        <v>36173</v>
      </c>
      <c r="E11" s="5">
        <f t="shared" ref="E11:E12" si="9">D11/$D$9*$E$9</f>
        <v>9.0335473010470242</v>
      </c>
      <c r="F11" s="6">
        <f>E11/$E$9*$F$9</f>
        <v>42602655.172839053</v>
      </c>
      <c r="G11" s="6">
        <f t="shared" si="6"/>
        <v>0.21204188481675393</v>
      </c>
      <c r="H11" s="5">
        <f t="shared" si="7"/>
        <v>0.4604800590869858</v>
      </c>
      <c r="I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F12" s="6">
        <f>E12/$E$9*$F$9</f>
        <v>104760627.47419438</v>
      </c>
      <c r="G12" s="6">
        <f t="shared" si="6"/>
        <v>0.21204188481675396</v>
      </c>
      <c r="H12" s="5">
        <f t="shared" si="7"/>
        <v>0.4604800590869858</v>
      </c>
      <c r="I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0">D11+D12</f>
        <v>125123</v>
      </c>
      <c r="E13">
        <v>114</v>
      </c>
      <c r="F13" s="2">
        <v>177000000</v>
      </c>
      <c r="G13" s="6">
        <f t="shared" si="6"/>
        <v>0.64406779661016944</v>
      </c>
      <c r="H13" s="5">
        <f t="shared" si="7"/>
        <v>0.8025383458814721</v>
      </c>
      <c r="I13" s="5">
        <f t="shared" si="8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 s="2">
        <f>E14/E13*F13</f>
        <v>113775508.89924315</v>
      </c>
      <c r="G14" s="6">
        <f t="shared" si="6"/>
        <v>0.64406779661016944</v>
      </c>
      <c r="H14" s="5">
        <f t="shared" si="7"/>
        <v>0.8025383458814721</v>
      </c>
      <c r="I14" s="5">
        <f t="shared" si="8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F12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</row>
    <row r="25" spans="1:10" x14ac:dyDescent="0.25">
      <c r="D25">
        <v>31</v>
      </c>
      <c r="E25">
        <v>59</v>
      </c>
      <c r="F25">
        <f>D25*E25</f>
        <v>1829</v>
      </c>
    </row>
    <row r="26" spans="1:10" x14ac:dyDescent="0.25">
      <c r="D26">
        <v>270</v>
      </c>
      <c r="E26">
        <v>213</v>
      </c>
      <c r="F26">
        <f t="shared" ref="F26:F29" si="11">D26*E26</f>
        <v>57510</v>
      </c>
    </row>
    <row r="27" spans="1:10" x14ac:dyDescent="0.25">
      <c r="D27">
        <v>29</v>
      </c>
      <c r="E27">
        <v>44</v>
      </c>
      <c r="F27">
        <f t="shared" si="11"/>
        <v>1276</v>
      </c>
    </row>
    <row r="28" spans="1:10" x14ac:dyDescent="0.25">
      <c r="D28">
        <v>103</v>
      </c>
      <c r="E28">
        <v>179</v>
      </c>
      <c r="F28">
        <f t="shared" si="11"/>
        <v>18437</v>
      </c>
    </row>
    <row r="29" spans="1:10" x14ac:dyDescent="0.25">
      <c r="D29">
        <v>51</v>
      </c>
      <c r="E29">
        <v>27</v>
      </c>
      <c r="F29">
        <f t="shared" si="11"/>
        <v>1377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6" sqref="Q6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7" x14ac:dyDescent="0.25">
      <c r="L1" s="3"/>
    </row>
    <row r="2" spans="1:17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  <c r="P2" s="1" t="s">
        <v>35</v>
      </c>
      <c r="Q2" s="4" t="s">
        <v>68</v>
      </c>
    </row>
    <row r="3" spans="1:17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  <c r="P3">
        <f>N3/O3</f>
        <v>55.882352941176471</v>
      </c>
      <c r="Q3">
        <f>P3/M3</f>
        <v>0.49673202614379086</v>
      </c>
    </row>
    <row r="4" spans="1:17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  <c r="P4">
        <f t="shared" ref="P4:P11" si="0">N4/O4</f>
        <v>55.882352941176471</v>
      </c>
      <c r="Q4">
        <f t="shared" ref="Q4:Q11" si="1">P4/M4</f>
        <v>0.49673202614379086</v>
      </c>
    </row>
    <row r="5" spans="1:17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  <c r="P5">
        <f t="shared" si="0"/>
        <v>55.882352941176471</v>
      </c>
      <c r="Q5">
        <f t="shared" si="1"/>
        <v>0.49673202614379086</v>
      </c>
    </row>
    <row r="6" spans="1:17" x14ac:dyDescent="0.25">
      <c r="L6" s="5">
        <v>4</v>
      </c>
      <c r="M6" s="5">
        <v>168.8</v>
      </c>
      <c r="N6" s="5">
        <v>151</v>
      </c>
      <c r="O6" s="5">
        <v>1.8</v>
      </c>
      <c r="P6">
        <f t="shared" si="0"/>
        <v>83.888888888888886</v>
      </c>
      <c r="Q6">
        <f t="shared" si="1"/>
        <v>0.49697209057398628</v>
      </c>
    </row>
    <row r="7" spans="1:17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  <c r="P7">
        <f t="shared" si="0"/>
        <v>113.33333333333333</v>
      </c>
      <c r="Q7">
        <f t="shared" si="1"/>
        <v>0.50370370370370365</v>
      </c>
    </row>
    <row r="8" spans="1:17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  <c r="P8">
        <f t="shared" si="0"/>
        <v>168.33333333333334</v>
      </c>
      <c r="Q8">
        <f t="shared" si="1"/>
        <v>0.4986176935229068</v>
      </c>
    </row>
    <row r="9" spans="1:17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  <c r="P9">
        <f t="shared" si="0"/>
        <v>228.23529411764707</v>
      </c>
      <c r="Q9">
        <f t="shared" si="1"/>
        <v>0.50707685873727404</v>
      </c>
    </row>
    <row r="10" spans="1:17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  <c r="P10">
        <f t="shared" si="0"/>
        <v>280</v>
      </c>
      <c r="Q10">
        <f t="shared" si="1"/>
        <v>0.49426301853486321</v>
      </c>
    </row>
    <row r="11" spans="1:17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  <c r="P11">
        <f t="shared" si="0"/>
        <v>5333.333333333333</v>
      </c>
      <c r="Q11">
        <f t="shared" si="1"/>
        <v>0.274914089347079</v>
      </c>
    </row>
    <row r="12" spans="1:17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7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7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7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G15" sqref="G15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20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20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20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20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20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20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20" x14ac:dyDescent="0.25">
      <c r="A9" s="1" t="s">
        <v>14</v>
      </c>
      <c r="B9" s="2">
        <f>B7-B8</f>
        <v>1263367040</v>
      </c>
    </row>
    <row r="10" spans="1:20" x14ac:dyDescent="0.25">
      <c r="A10" s="1" t="s">
        <v>18</v>
      </c>
      <c r="B10" s="2"/>
      <c r="E10" s="1"/>
      <c r="F10" s="1"/>
      <c r="G10" s="1"/>
    </row>
    <row r="11" spans="1:20" x14ac:dyDescent="0.25">
      <c r="D11" s="1"/>
      <c r="E11" s="2"/>
      <c r="F11" s="2"/>
    </row>
    <row r="13" spans="1:20" x14ac:dyDescent="0.25">
      <c r="F13" s="4" t="s">
        <v>25</v>
      </c>
      <c r="G13" s="4" t="s">
        <v>29</v>
      </c>
      <c r="H13" s="1" t="s">
        <v>28</v>
      </c>
      <c r="I13" s="1" t="s">
        <v>30</v>
      </c>
      <c r="L13" s="5">
        <v>112.5</v>
      </c>
      <c r="M13" s="5">
        <v>112.5</v>
      </c>
      <c r="N13" s="5">
        <v>112.5</v>
      </c>
      <c r="O13" s="5">
        <v>168.8</v>
      </c>
      <c r="P13" s="5">
        <v>225</v>
      </c>
      <c r="Q13" s="5">
        <v>337.6</v>
      </c>
      <c r="R13" s="5">
        <v>450.1</v>
      </c>
      <c r="S13" s="5">
        <v>566.5</v>
      </c>
      <c r="T13" s="5">
        <v>19400</v>
      </c>
    </row>
    <row r="14" spans="1:20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20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20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K24" sqref="K24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65nm Merom</vt:lpstr>
      <vt:lpstr>45nm Penryn</vt:lpstr>
      <vt:lpstr>45nm Nehalem</vt:lpstr>
      <vt:lpstr>32nm Nehalem</vt:lpstr>
      <vt:lpstr>Sandy Bridge EP-4 32nm Data</vt:lpstr>
      <vt:lpstr>32nm Sandy Bridge (standard)</vt:lpstr>
      <vt:lpstr>22nm - Ivy Bridge EP10</vt:lpstr>
      <vt:lpstr>22nm Ivy Bridge (standard)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2014-05-16T13:54:38Z</dcterms:modified>
</cp:coreProperties>
</file>