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Warriner\Desktop\"/>
    </mc:Choice>
  </mc:AlternateContent>
  <bookViews>
    <workbookView xWindow="-15" yWindow="-15" windowWidth="7005" windowHeight="11025" activeTab="3"/>
  </bookViews>
  <sheets>
    <sheet name="Sheet1" sheetId="1" r:id="rId1"/>
    <sheet name="treats" sheetId="4" r:id="rId2"/>
    <sheet name="C" sheetId="5" r:id="rId3"/>
    <sheet name="V" sheetId="6" r:id="rId4"/>
  </sheets>
  <calcPr calcId="152511"/>
</workbook>
</file>

<file path=xl/calcChain.xml><?xml version="1.0" encoding="utf-8"?>
<calcChain xmlns="http://schemas.openxmlformats.org/spreadsheetml/2006/main">
  <c r="C101" i="6" l="1"/>
  <c r="C102" i="6"/>
  <c r="C103" i="6"/>
  <c r="C104" i="6"/>
  <c r="B104" i="6"/>
  <c r="B103" i="6"/>
  <c r="B102" i="6"/>
  <c r="B101" i="6"/>
  <c r="C95" i="6" l="1"/>
  <c r="C96" i="6" s="1"/>
  <c r="C94" i="6"/>
  <c r="C93" i="6"/>
  <c r="B95" i="6"/>
  <c r="B94" i="6"/>
  <c r="B93" i="6"/>
  <c r="C41" i="6"/>
  <c r="C42" i="6" s="1"/>
  <c r="C40" i="6"/>
  <c r="C39" i="6"/>
  <c r="B41" i="6"/>
  <c r="B40" i="6"/>
  <c r="B39" i="6"/>
  <c r="C95" i="5"/>
  <c r="C94" i="5"/>
  <c r="C93" i="5"/>
  <c r="B95" i="5"/>
  <c r="B94" i="5"/>
  <c r="B93" i="5"/>
  <c r="C46" i="5"/>
  <c r="C45" i="5"/>
  <c r="C44" i="5"/>
  <c r="B46" i="5"/>
  <c r="B45" i="5"/>
  <c r="B44" i="5"/>
  <c r="C73" i="4"/>
  <c r="C74" i="4" s="1"/>
  <c r="C72" i="4"/>
  <c r="C71" i="4"/>
  <c r="C110" i="4"/>
  <c r="C109" i="4"/>
  <c r="C108" i="4"/>
  <c r="C107" i="4"/>
  <c r="B110" i="4"/>
  <c r="B109" i="4"/>
  <c r="B108" i="4"/>
  <c r="B107" i="4"/>
  <c r="B73" i="4"/>
  <c r="B72" i="4"/>
  <c r="B71" i="4"/>
  <c r="C28" i="4"/>
  <c r="C27" i="4"/>
  <c r="C26" i="4"/>
  <c r="C53" i="4"/>
  <c r="C54" i="4" s="1"/>
  <c r="C52" i="4"/>
  <c r="C51" i="4"/>
  <c r="G20" i="1"/>
  <c r="B53" i="4"/>
  <c r="B54" i="4" s="1"/>
  <c r="B52" i="4"/>
  <c r="B51" i="4"/>
  <c r="B28" i="4"/>
  <c r="B27" i="4"/>
  <c r="B26" i="4"/>
  <c r="B42" i="6" l="1"/>
  <c r="B96" i="6"/>
  <c r="B96" i="5"/>
  <c r="C96" i="5"/>
  <c r="C47" i="5"/>
  <c r="B47" i="5"/>
  <c r="C29" i="4"/>
  <c r="B29" i="4"/>
  <c r="B74" i="4"/>
  <c r="N139" i="1"/>
  <c r="M139" i="1"/>
  <c r="N117" i="1"/>
  <c r="M117" i="1"/>
  <c r="N96" i="1"/>
  <c r="M96" i="1"/>
  <c r="N82" i="1"/>
  <c r="M82" i="1"/>
  <c r="M67" i="1"/>
  <c r="M66" i="1"/>
  <c r="G67" i="1"/>
  <c r="N69" i="1"/>
  <c r="M69" i="1"/>
  <c r="N54" i="1"/>
  <c r="M54" i="1"/>
  <c r="N37" i="1"/>
  <c r="M37" i="1"/>
  <c r="N21" i="1"/>
  <c r="M21" i="1"/>
  <c r="K137" i="1"/>
  <c r="K136" i="1"/>
  <c r="J137" i="1"/>
  <c r="J136" i="1"/>
  <c r="H137" i="1"/>
  <c r="H138" i="1" s="1"/>
  <c r="H136" i="1"/>
  <c r="L137" i="1"/>
  <c r="L136" i="1"/>
  <c r="I137" i="1"/>
  <c r="I136" i="1"/>
  <c r="H139" i="1"/>
  <c r="G139" i="1"/>
  <c r="G137" i="1"/>
  <c r="G136" i="1"/>
  <c r="F137" i="1"/>
  <c r="F136" i="1"/>
  <c r="F135" i="1"/>
  <c r="K139" i="1"/>
  <c r="J139" i="1"/>
  <c r="M137" i="1"/>
  <c r="M136" i="1"/>
  <c r="K117" i="1"/>
  <c r="J117" i="1"/>
  <c r="M115" i="1"/>
  <c r="M114" i="1"/>
  <c r="K115" i="1"/>
  <c r="K114" i="1"/>
  <c r="J115" i="1"/>
  <c r="J114" i="1"/>
  <c r="H115" i="1"/>
  <c r="H114" i="1"/>
  <c r="L115" i="1"/>
  <c r="L114" i="1"/>
  <c r="I115" i="1"/>
  <c r="I114" i="1"/>
  <c r="H117" i="1"/>
  <c r="G117" i="1"/>
  <c r="G115" i="1"/>
  <c r="F115" i="1"/>
  <c r="G114" i="1"/>
  <c r="F114" i="1"/>
  <c r="F113" i="1"/>
  <c r="J96" i="1"/>
  <c r="L116" i="1" l="1"/>
  <c r="J116" i="1"/>
  <c r="M116" i="1"/>
  <c r="K138" i="1"/>
  <c r="K140" i="1" s="1"/>
  <c r="J118" i="1"/>
  <c r="F116" i="1"/>
  <c r="L138" i="1"/>
  <c r="G116" i="1"/>
  <c r="G118" i="1" s="1"/>
  <c r="I116" i="1"/>
  <c r="H116" i="1"/>
  <c r="K116" i="1"/>
  <c r="J138" i="1"/>
  <c r="J141" i="1" s="1"/>
  <c r="I138" i="1"/>
  <c r="G138" i="1"/>
  <c r="G140" i="1" s="1"/>
  <c r="K141" i="1"/>
  <c r="F138" i="1"/>
  <c r="H141" i="1"/>
  <c r="H140" i="1"/>
  <c r="M138" i="1"/>
  <c r="M141" i="1" s="1"/>
  <c r="M140" i="1"/>
  <c r="J119" i="1"/>
  <c r="G119" i="1"/>
  <c r="H118" i="1"/>
  <c r="M118" i="1"/>
  <c r="K119" i="1"/>
  <c r="K118" i="1"/>
  <c r="K96" i="1"/>
  <c r="H96" i="1"/>
  <c r="G96" i="1"/>
  <c r="L94" i="1"/>
  <c r="L93" i="1"/>
  <c r="I94" i="1"/>
  <c r="I93" i="1"/>
  <c r="M93" i="1"/>
  <c r="K93" i="1"/>
  <c r="J93" i="1"/>
  <c r="H93" i="1"/>
  <c r="M94" i="1"/>
  <c r="K94" i="1"/>
  <c r="J94" i="1"/>
  <c r="H94" i="1"/>
  <c r="H95" i="1" s="1"/>
  <c r="G94" i="1"/>
  <c r="G93" i="1"/>
  <c r="F94" i="1"/>
  <c r="F93" i="1"/>
  <c r="F92" i="1"/>
  <c r="K82" i="1"/>
  <c r="J82" i="1"/>
  <c r="M80" i="1"/>
  <c r="M81" i="1" s="1"/>
  <c r="M79" i="1"/>
  <c r="K80" i="1"/>
  <c r="K79" i="1"/>
  <c r="J80" i="1"/>
  <c r="J81" i="1" s="1"/>
  <c r="J79" i="1"/>
  <c r="H80" i="1"/>
  <c r="H79" i="1"/>
  <c r="L80" i="1"/>
  <c r="L81" i="1" s="1"/>
  <c r="L79" i="1"/>
  <c r="I80" i="1"/>
  <c r="I79" i="1"/>
  <c r="H82" i="1"/>
  <c r="G82" i="1"/>
  <c r="G80" i="1"/>
  <c r="G79" i="1"/>
  <c r="F80" i="1"/>
  <c r="F79" i="1"/>
  <c r="F78" i="1"/>
  <c r="K69" i="1"/>
  <c r="J69" i="1"/>
  <c r="H69" i="1"/>
  <c r="G69" i="1"/>
  <c r="K67" i="1"/>
  <c r="K66" i="1"/>
  <c r="J67" i="1"/>
  <c r="J68" i="1" s="1"/>
  <c r="J66" i="1"/>
  <c r="H67" i="1"/>
  <c r="H66" i="1"/>
  <c r="L67" i="1"/>
  <c r="L68" i="1" s="1"/>
  <c r="L66" i="1"/>
  <c r="I67" i="1"/>
  <c r="I66" i="1"/>
  <c r="G66" i="1"/>
  <c r="F67" i="1"/>
  <c r="F66" i="1"/>
  <c r="F65" i="1"/>
  <c r="M68" i="1" s="1"/>
  <c r="K54" i="1"/>
  <c r="J54" i="1"/>
  <c r="M52" i="1"/>
  <c r="M51" i="1"/>
  <c r="L52" i="1"/>
  <c r="L53" i="1" s="1"/>
  <c r="L51" i="1"/>
  <c r="I52" i="1"/>
  <c r="I51" i="1"/>
  <c r="K52" i="1"/>
  <c r="K53" i="1" s="1"/>
  <c r="K51" i="1"/>
  <c r="J52" i="1"/>
  <c r="J51" i="1"/>
  <c r="H53" i="1"/>
  <c r="H52" i="1"/>
  <c r="H51" i="1"/>
  <c r="M35" i="1"/>
  <c r="M36" i="1" s="1"/>
  <c r="M34" i="1"/>
  <c r="L35" i="1"/>
  <c r="I35" i="1"/>
  <c r="L34" i="1"/>
  <c r="I34" i="1"/>
  <c r="H54" i="1"/>
  <c r="G54" i="1"/>
  <c r="G52" i="1"/>
  <c r="G53" i="1" s="1"/>
  <c r="F52" i="1"/>
  <c r="F53" i="1" s="1"/>
  <c r="G51" i="1"/>
  <c r="F51" i="1"/>
  <c r="F50" i="1"/>
  <c r="K37" i="1"/>
  <c r="J37" i="1"/>
  <c r="H37" i="1"/>
  <c r="G37" i="1"/>
  <c r="K35" i="1"/>
  <c r="K34" i="1"/>
  <c r="J35" i="1"/>
  <c r="J34" i="1"/>
  <c r="H35" i="1"/>
  <c r="H34" i="1"/>
  <c r="G35" i="1"/>
  <c r="G34" i="1"/>
  <c r="F35" i="1"/>
  <c r="F34" i="1"/>
  <c r="F33" i="1"/>
  <c r="K21" i="1"/>
  <c r="J21" i="1"/>
  <c r="H21" i="1"/>
  <c r="G21" i="1"/>
  <c r="M18" i="1"/>
  <c r="K18" i="1"/>
  <c r="J18" i="1"/>
  <c r="H18" i="1"/>
  <c r="G18" i="1"/>
  <c r="M71" i="1" l="1"/>
  <c r="M70" i="1"/>
  <c r="M83" i="1"/>
  <c r="M84" i="1"/>
  <c r="K95" i="1"/>
  <c r="K97" i="1" s="1"/>
  <c r="M95" i="1"/>
  <c r="M97" i="1" s="1"/>
  <c r="M98" i="1"/>
  <c r="L95" i="1"/>
  <c r="M39" i="1"/>
  <c r="M38" i="1"/>
  <c r="J53" i="1"/>
  <c r="I53" i="1"/>
  <c r="M53" i="1"/>
  <c r="M56" i="1" s="1"/>
  <c r="I68" i="1"/>
  <c r="H68" i="1"/>
  <c r="K68" i="1"/>
  <c r="K70" i="1" s="1"/>
  <c r="F95" i="1"/>
  <c r="I81" i="1"/>
  <c r="H81" i="1"/>
  <c r="K81" i="1"/>
  <c r="K84" i="1" s="1"/>
  <c r="J95" i="1"/>
  <c r="I95" i="1"/>
  <c r="G141" i="1"/>
  <c r="J140" i="1"/>
  <c r="M119" i="1"/>
  <c r="H119" i="1"/>
  <c r="J98" i="1"/>
  <c r="G95" i="1"/>
  <c r="G98" i="1" s="1"/>
  <c r="H98" i="1"/>
  <c r="H97" i="1"/>
  <c r="J97" i="1"/>
  <c r="F81" i="1"/>
  <c r="G81" i="1"/>
  <c r="G84" i="1" s="1"/>
  <c r="J84" i="1"/>
  <c r="H84" i="1"/>
  <c r="H83" i="1"/>
  <c r="K71" i="1"/>
  <c r="G68" i="1"/>
  <c r="G70" i="1" s="1"/>
  <c r="J71" i="1"/>
  <c r="H71" i="1"/>
  <c r="F68" i="1"/>
  <c r="H70" i="1"/>
  <c r="K56" i="1"/>
  <c r="G56" i="1"/>
  <c r="H56" i="1"/>
  <c r="J56" i="1"/>
  <c r="J55" i="1"/>
  <c r="K55" i="1"/>
  <c r="G55" i="1"/>
  <c r="H55" i="1"/>
  <c r="M19" i="1"/>
  <c r="L19" i="1"/>
  <c r="K19" i="1"/>
  <c r="J19" i="1"/>
  <c r="I19" i="1"/>
  <c r="H19" i="1"/>
  <c r="G19" i="1"/>
  <c r="F19" i="1"/>
  <c r="L18" i="1"/>
  <c r="I18" i="1"/>
  <c r="F18" i="1"/>
  <c r="F17" i="1"/>
  <c r="K83" i="1" l="1"/>
  <c r="M55" i="1"/>
  <c r="G71" i="1"/>
  <c r="G97" i="1"/>
  <c r="K98" i="1"/>
  <c r="G83" i="1"/>
  <c r="J83" i="1"/>
  <c r="J70" i="1"/>
  <c r="F20" i="1"/>
  <c r="K20" i="1"/>
  <c r="H20" i="1"/>
  <c r="L20" i="1"/>
  <c r="J20" i="1"/>
  <c r="I20" i="1"/>
  <c r="M20" i="1"/>
  <c r="M23" i="1" l="1"/>
  <c r="M22" i="1"/>
  <c r="K22" i="1"/>
  <c r="K23" i="1"/>
  <c r="K36" i="1" s="1"/>
  <c r="J22" i="1"/>
  <c r="J23" i="1"/>
  <c r="H23" i="1"/>
  <c r="H22" i="1"/>
  <c r="J36" i="1"/>
  <c r="G23" i="1"/>
  <c r="G22" i="1"/>
  <c r="L36" i="1"/>
  <c r="I36" i="1"/>
  <c r="K39" i="1" l="1"/>
  <c r="K38" i="1"/>
  <c r="H36" i="1"/>
  <c r="H39" i="1" s="1"/>
  <c r="G36" i="1"/>
  <c r="G39" i="1" s="1"/>
  <c r="J39" i="1"/>
  <c r="J38" i="1"/>
  <c r="F36" i="1"/>
  <c r="G38" i="1" l="1"/>
  <c r="H38" i="1"/>
</calcChain>
</file>

<file path=xl/sharedStrings.xml><?xml version="1.0" encoding="utf-8"?>
<sst xmlns="http://schemas.openxmlformats.org/spreadsheetml/2006/main" count="141" uniqueCount="20">
  <si>
    <t>Silicon Concentration</t>
  </si>
  <si>
    <t>Solidification Velocity</t>
  </si>
  <si>
    <t>Magnetic Field Strength</t>
  </si>
  <si>
    <t>Slice</t>
  </si>
  <si>
    <t>Image</t>
  </si>
  <si>
    <t>Box-Counting Dimension Estimator</t>
  </si>
  <si>
    <t>Box-Counting Dimension Estimator Radius Low</t>
  </si>
  <si>
    <t>Box-Counting Dimension Estimator Radius High</t>
  </si>
  <si>
    <t>Correlation Dimension Estimator</t>
  </si>
  <si>
    <t>Correlation Dimension Estimator Radius Low</t>
  </si>
  <si>
    <t>Correlation Dimension Estimator Radius High</t>
  </si>
  <si>
    <t>Correlation Dimension Hill Estimator</t>
  </si>
  <si>
    <t>Correlation Dimension Hill Radius</t>
  </si>
  <si>
    <t>NUMBER</t>
  </si>
  <si>
    <t>MEAN</t>
  </si>
  <si>
    <t>STDEV</t>
  </si>
  <si>
    <t>CONFIDENCE 0.99</t>
  </si>
  <si>
    <t>LOW</t>
  </si>
  <si>
    <t>HIGH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</si>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</sst>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Sheet1!$H$2:$H$16</c:f>
              <c:numCache>
                <c:formatCode>General</c:formatCode>
                <c:ptCount val="15"/>
                <c:pt idx="0">
                  <c:v>2.42</c:v>
                </c:pt>
                <c:pt idx="1">
                  <c:v>2.42</c:v>
                </c:pt>
                <c:pt idx="2">
                  <c:v>2.48</c:v>
                </c:pt>
                <c:pt idx="3">
                  <c:v>2.48</c:v>
                </c:pt>
                <c:pt idx="4">
                  <c:v>2.48</c:v>
                </c:pt>
                <c:pt idx="5">
                  <c:v>2.48</c:v>
                </c:pt>
                <c:pt idx="6">
                  <c:v>2.48</c:v>
                </c:pt>
                <c:pt idx="7">
                  <c:v>2.48</c:v>
                </c:pt>
                <c:pt idx="8">
                  <c:v>2.48</c:v>
                </c:pt>
                <c:pt idx="9">
                  <c:v>2.74</c:v>
                </c:pt>
                <c:pt idx="10">
                  <c:v>2.42</c:v>
                </c:pt>
                <c:pt idx="11">
                  <c:v>2.48</c:v>
                </c:pt>
                <c:pt idx="12">
                  <c:v>2.87</c:v>
                </c:pt>
                <c:pt idx="13">
                  <c:v>2.48</c:v>
                </c:pt>
                <c:pt idx="14">
                  <c:v>2.4500000000000002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1.89</c:v>
                </c:pt>
                <c:pt idx="1">
                  <c:v>1.89</c:v>
                </c:pt>
                <c:pt idx="2">
                  <c:v>1.87</c:v>
                </c:pt>
                <c:pt idx="3">
                  <c:v>1.87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1.89</c:v>
                </c:pt>
                <c:pt idx="8">
                  <c:v>1.88</c:v>
                </c:pt>
                <c:pt idx="9">
                  <c:v>2</c:v>
                </c:pt>
                <c:pt idx="10">
                  <c:v>1.89</c:v>
                </c:pt>
                <c:pt idx="11">
                  <c:v>1.89</c:v>
                </c:pt>
                <c:pt idx="12">
                  <c:v>1.98</c:v>
                </c:pt>
                <c:pt idx="13">
                  <c:v>1.88</c:v>
                </c:pt>
                <c:pt idx="14">
                  <c:v>1.9</c:v>
                </c:pt>
              </c:numCache>
            </c:numRef>
          </c:yVal>
          <c:smooth val="0"/>
        </c:ser>
        <c:ser>
          <c:idx val="9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Sheet1!$H$24:$H$32</c:f>
              <c:numCache>
                <c:formatCode>General</c:formatCode>
                <c:ptCount val="9"/>
                <c:pt idx="0">
                  <c:v>2.48</c:v>
                </c:pt>
                <c:pt idx="1">
                  <c:v>2.42</c:v>
                </c:pt>
                <c:pt idx="2">
                  <c:v>2.48</c:v>
                </c:pt>
                <c:pt idx="3">
                  <c:v>2.48</c:v>
                </c:pt>
                <c:pt idx="4">
                  <c:v>2.48</c:v>
                </c:pt>
                <c:pt idx="5">
                  <c:v>2.48</c:v>
                </c:pt>
                <c:pt idx="6">
                  <c:v>2.48</c:v>
                </c:pt>
                <c:pt idx="7">
                  <c:v>2.48</c:v>
                </c:pt>
                <c:pt idx="8">
                  <c:v>2.42</c:v>
                </c:pt>
              </c:numCache>
            </c:numRef>
          </c:xVal>
          <c:yVal>
            <c:numRef>
              <c:f>Sheet1!$F$24:$F$32</c:f>
              <c:numCache>
                <c:formatCode>General</c:formatCode>
                <c:ptCount val="9"/>
                <c:pt idx="0">
                  <c:v>1.88</c:v>
                </c:pt>
                <c:pt idx="1">
                  <c:v>1.89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1.87</c:v>
                </c:pt>
                <c:pt idx="8">
                  <c:v>1.88</c:v>
                </c:pt>
              </c:numCache>
            </c:numRef>
          </c:yVal>
          <c:smooth val="0"/>
        </c:ser>
        <c:ser>
          <c:idx val="1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Sheet1!$H$40:$H$49</c:f>
              <c:numCache>
                <c:formatCode>General</c:formatCode>
                <c:ptCount val="10"/>
                <c:pt idx="0">
                  <c:v>2.48</c:v>
                </c:pt>
                <c:pt idx="1">
                  <c:v>2.42</c:v>
                </c:pt>
                <c:pt idx="2">
                  <c:v>2.48</c:v>
                </c:pt>
                <c:pt idx="3">
                  <c:v>2.48</c:v>
                </c:pt>
                <c:pt idx="4">
                  <c:v>2.48</c:v>
                </c:pt>
                <c:pt idx="5">
                  <c:v>2.48</c:v>
                </c:pt>
                <c:pt idx="6">
                  <c:v>2.48</c:v>
                </c:pt>
                <c:pt idx="7">
                  <c:v>2.48</c:v>
                </c:pt>
                <c:pt idx="8">
                  <c:v>2.4500000000000002</c:v>
                </c:pt>
                <c:pt idx="9">
                  <c:v>2.48</c:v>
                </c:pt>
              </c:numCache>
            </c:numRef>
          </c:xVal>
          <c:yVal>
            <c:numRef>
              <c:f>Sheet1!$F$40:$F$49</c:f>
              <c:numCache>
                <c:formatCode>General</c:formatCode>
                <c:ptCount val="10"/>
                <c:pt idx="0">
                  <c:v>1.89</c:v>
                </c:pt>
                <c:pt idx="1">
                  <c:v>1.89</c:v>
                </c:pt>
                <c:pt idx="2">
                  <c:v>1.88</c:v>
                </c:pt>
                <c:pt idx="3">
                  <c:v>1.89</c:v>
                </c:pt>
                <c:pt idx="4">
                  <c:v>1.88</c:v>
                </c:pt>
                <c:pt idx="5">
                  <c:v>1.89</c:v>
                </c:pt>
                <c:pt idx="6">
                  <c:v>1.88</c:v>
                </c:pt>
                <c:pt idx="7">
                  <c:v>1.89</c:v>
                </c:pt>
                <c:pt idx="8">
                  <c:v>1.9</c:v>
                </c:pt>
                <c:pt idx="9">
                  <c:v>1.89</c:v>
                </c:pt>
              </c:numCache>
            </c:numRef>
          </c:yVal>
          <c:smooth val="0"/>
        </c:ser>
        <c:ser>
          <c:idx val="1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Sheet1!$H$57:$H$64</c:f>
              <c:numCache>
                <c:formatCode>General</c:formatCode>
                <c:ptCount val="8"/>
                <c:pt idx="0">
                  <c:v>2.48</c:v>
                </c:pt>
                <c:pt idx="1">
                  <c:v>2.48</c:v>
                </c:pt>
                <c:pt idx="2">
                  <c:v>2.48</c:v>
                </c:pt>
                <c:pt idx="3">
                  <c:v>2.48</c:v>
                </c:pt>
                <c:pt idx="4">
                  <c:v>2.4500000000000002</c:v>
                </c:pt>
                <c:pt idx="5">
                  <c:v>2.48</c:v>
                </c:pt>
                <c:pt idx="6">
                  <c:v>2.48</c:v>
                </c:pt>
                <c:pt idx="7">
                  <c:v>2.4500000000000002</c:v>
                </c:pt>
              </c:numCache>
            </c:numRef>
          </c:xVal>
          <c:yVal>
            <c:numRef>
              <c:f>Sheet1!$F$57:$F$64</c:f>
              <c:numCache>
                <c:formatCode>General</c:formatCode>
                <c:ptCount val="8"/>
                <c:pt idx="0">
                  <c:v>1.89</c:v>
                </c:pt>
                <c:pt idx="1">
                  <c:v>1.91</c:v>
                </c:pt>
                <c:pt idx="2">
                  <c:v>1.89</c:v>
                </c:pt>
                <c:pt idx="3">
                  <c:v>1.89</c:v>
                </c:pt>
                <c:pt idx="4">
                  <c:v>1.89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</c:numCache>
            </c:numRef>
          </c:yVal>
          <c:smooth val="0"/>
        </c:ser>
        <c:ser>
          <c:idx val="1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Sheet1!$H$72:$H$77</c:f>
              <c:numCache>
                <c:formatCode>General</c:formatCode>
                <c:ptCount val="6"/>
                <c:pt idx="0">
                  <c:v>2.48</c:v>
                </c:pt>
                <c:pt idx="1">
                  <c:v>2.42</c:v>
                </c:pt>
                <c:pt idx="2">
                  <c:v>2.48</c:v>
                </c:pt>
                <c:pt idx="3">
                  <c:v>2.68</c:v>
                </c:pt>
                <c:pt idx="4">
                  <c:v>2.48</c:v>
                </c:pt>
                <c:pt idx="5">
                  <c:v>2.42</c:v>
                </c:pt>
              </c:numCache>
            </c:numRef>
          </c:xVal>
          <c:yVal>
            <c:numRef>
              <c:f>Sheet1!$F$72:$F$77</c:f>
              <c:numCache>
                <c:formatCode>General</c:formatCode>
                <c:ptCount val="6"/>
                <c:pt idx="0">
                  <c:v>1.87</c:v>
                </c:pt>
                <c:pt idx="1">
                  <c:v>1.75</c:v>
                </c:pt>
                <c:pt idx="2">
                  <c:v>1.86</c:v>
                </c:pt>
                <c:pt idx="3">
                  <c:v>1.88</c:v>
                </c:pt>
                <c:pt idx="4">
                  <c:v>1.84</c:v>
                </c:pt>
                <c:pt idx="5">
                  <c:v>1.8</c:v>
                </c:pt>
              </c:numCache>
            </c:numRef>
          </c:yVal>
          <c:smooth val="0"/>
        </c:ser>
        <c:ser>
          <c:idx val="1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Sheet1!$H$85:$H$91</c:f>
              <c:numCache>
                <c:formatCode>0.00</c:formatCode>
                <c:ptCount val="7"/>
                <c:pt idx="0">
                  <c:v>2.4510092281039046</c:v>
                </c:pt>
                <c:pt idx="1">
                  <c:v>2.4510092281039046</c:v>
                </c:pt>
                <c:pt idx="2">
                  <c:v>2.484550376342455</c:v>
                </c:pt>
                <c:pt idx="3">
                  <c:v>2.4510092281039046</c:v>
                </c:pt>
                <c:pt idx="4">
                  <c:v>2.484550376342455</c:v>
                </c:pt>
                <c:pt idx="5">
                  <c:v>2.4180923819034548</c:v>
                </c:pt>
                <c:pt idx="6">
                  <c:v>2.4510092281039046</c:v>
                </c:pt>
              </c:numCache>
            </c:numRef>
          </c:xVal>
          <c:yVal>
            <c:numRef>
              <c:f>Sheet1!$F$85:$F$91</c:f>
              <c:numCache>
                <c:formatCode>0.00</c:formatCode>
                <c:ptCount val="7"/>
                <c:pt idx="0">
                  <c:v>1.794208</c:v>
                </c:pt>
                <c:pt idx="1">
                  <c:v>1.814233</c:v>
                </c:pt>
                <c:pt idx="2">
                  <c:v>1.8271379999999999</c:v>
                </c:pt>
                <c:pt idx="3">
                  <c:v>1.746262</c:v>
                </c:pt>
                <c:pt idx="4">
                  <c:v>1.854233</c:v>
                </c:pt>
                <c:pt idx="5">
                  <c:v>1.841629</c:v>
                </c:pt>
                <c:pt idx="6">
                  <c:v>1.75715</c:v>
                </c:pt>
              </c:numCache>
            </c:numRef>
          </c:yVal>
          <c:smooth val="0"/>
        </c:ser>
        <c:ser>
          <c:idx val="14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Sheet1!$H$99:$H$112</c:f>
              <c:numCache>
                <c:formatCode>General</c:formatCode>
                <c:ptCount val="14"/>
                <c:pt idx="0">
                  <c:v>2.48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2.48</c:v>
                </c:pt>
                <c:pt idx="4">
                  <c:v>2.48</c:v>
                </c:pt>
                <c:pt idx="5">
                  <c:v>2.4500000000000002</c:v>
                </c:pt>
                <c:pt idx="6">
                  <c:v>2.48</c:v>
                </c:pt>
                <c:pt idx="7">
                  <c:v>2.4500000000000002</c:v>
                </c:pt>
                <c:pt idx="8">
                  <c:v>2.48</c:v>
                </c:pt>
                <c:pt idx="9">
                  <c:v>2.4500000000000002</c:v>
                </c:pt>
                <c:pt idx="10">
                  <c:v>2.39</c:v>
                </c:pt>
                <c:pt idx="11">
                  <c:v>2.4500000000000002</c:v>
                </c:pt>
                <c:pt idx="12">
                  <c:v>2.48</c:v>
                </c:pt>
                <c:pt idx="13">
                  <c:v>2.4500000000000002</c:v>
                </c:pt>
              </c:numCache>
            </c:numRef>
          </c:xVal>
          <c:yVal>
            <c:numRef>
              <c:f>Sheet1!$F$99:$F$112</c:f>
              <c:numCache>
                <c:formatCode>General</c:formatCode>
                <c:ptCount val="14"/>
                <c:pt idx="0">
                  <c:v>1.85</c:v>
                </c:pt>
                <c:pt idx="1">
                  <c:v>1.81</c:v>
                </c:pt>
                <c:pt idx="2">
                  <c:v>1.8</c:v>
                </c:pt>
                <c:pt idx="3">
                  <c:v>1.82</c:v>
                </c:pt>
                <c:pt idx="4">
                  <c:v>1.85</c:v>
                </c:pt>
                <c:pt idx="5">
                  <c:v>1.83</c:v>
                </c:pt>
                <c:pt idx="6">
                  <c:v>1.84</c:v>
                </c:pt>
                <c:pt idx="7">
                  <c:v>1.84</c:v>
                </c:pt>
                <c:pt idx="8">
                  <c:v>1.85</c:v>
                </c:pt>
                <c:pt idx="9">
                  <c:v>1.84</c:v>
                </c:pt>
                <c:pt idx="10">
                  <c:v>1.83</c:v>
                </c:pt>
                <c:pt idx="11">
                  <c:v>1.81</c:v>
                </c:pt>
                <c:pt idx="12">
                  <c:v>1.86</c:v>
                </c:pt>
                <c:pt idx="13">
                  <c:v>1.82</c:v>
                </c:pt>
              </c:numCache>
            </c:numRef>
          </c:yVal>
          <c:smooth val="0"/>
        </c:ser>
        <c:ser>
          <c:idx val="15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Sheet1!$H$120:$H$134</c:f>
              <c:numCache>
                <c:formatCode>General</c:formatCode>
                <c:ptCount val="15"/>
                <c:pt idx="0">
                  <c:v>2.4500000000000002</c:v>
                </c:pt>
                <c:pt idx="1">
                  <c:v>2.48</c:v>
                </c:pt>
                <c:pt idx="2">
                  <c:v>2.48</c:v>
                </c:pt>
                <c:pt idx="3">
                  <c:v>2.48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2.4500000000000002</c:v>
                </c:pt>
                <c:pt idx="9">
                  <c:v>2.4500000000000002</c:v>
                </c:pt>
                <c:pt idx="10">
                  <c:v>2.29</c:v>
                </c:pt>
                <c:pt idx="11">
                  <c:v>2.48</c:v>
                </c:pt>
                <c:pt idx="12">
                  <c:v>2.48</c:v>
                </c:pt>
                <c:pt idx="13">
                  <c:v>2.42</c:v>
                </c:pt>
                <c:pt idx="14">
                  <c:v>2.4500000000000002</c:v>
                </c:pt>
              </c:numCache>
            </c:numRef>
          </c:xVal>
          <c:yVal>
            <c:numRef>
              <c:f>Sheet1!$F$120:$F$134</c:f>
              <c:numCache>
                <c:formatCode>General</c:formatCode>
                <c:ptCount val="15"/>
                <c:pt idx="0">
                  <c:v>1.84</c:v>
                </c:pt>
                <c:pt idx="1">
                  <c:v>1.85</c:v>
                </c:pt>
                <c:pt idx="2">
                  <c:v>1.84</c:v>
                </c:pt>
                <c:pt idx="3">
                  <c:v>1.86</c:v>
                </c:pt>
                <c:pt idx="4">
                  <c:v>1.81</c:v>
                </c:pt>
                <c:pt idx="5">
                  <c:v>1.82</c:v>
                </c:pt>
                <c:pt idx="6">
                  <c:v>1.83</c:v>
                </c:pt>
                <c:pt idx="7">
                  <c:v>1.83</c:v>
                </c:pt>
                <c:pt idx="8">
                  <c:v>1.82</c:v>
                </c:pt>
                <c:pt idx="9">
                  <c:v>1.82</c:v>
                </c:pt>
                <c:pt idx="10">
                  <c:v>1.87</c:v>
                </c:pt>
                <c:pt idx="11">
                  <c:v>1.86</c:v>
                </c:pt>
                <c:pt idx="12">
                  <c:v>1.86</c:v>
                </c:pt>
                <c:pt idx="13">
                  <c:v>1.82</c:v>
                </c:pt>
                <c:pt idx="14">
                  <c:v>1.8</c:v>
                </c:pt>
              </c:numCache>
            </c:numRef>
          </c:yVal>
          <c:smooth val="0"/>
        </c:ser>
        <c:ser>
          <c:idx val="0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Sheet1!$H$2:$H$16</c:f>
              <c:numCache>
                <c:formatCode>General</c:formatCode>
                <c:ptCount val="15"/>
                <c:pt idx="0">
                  <c:v>2.42</c:v>
                </c:pt>
                <c:pt idx="1">
                  <c:v>2.42</c:v>
                </c:pt>
                <c:pt idx="2">
                  <c:v>2.48</c:v>
                </c:pt>
                <c:pt idx="3">
                  <c:v>2.48</c:v>
                </c:pt>
                <c:pt idx="4">
                  <c:v>2.48</c:v>
                </c:pt>
                <c:pt idx="5">
                  <c:v>2.48</c:v>
                </c:pt>
                <c:pt idx="6">
                  <c:v>2.48</c:v>
                </c:pt>
                <c:pt idx="7">
                  <c:v>2.48</c:v>
                </c:pt>
                <c:pt idx="8">
                  <c:v>2.48</c:v>
                </c:pt>
                <c:pt idx="9">
                  <c:v>2.74</c:v>
                </c:pt>
                <c:pt idx="10">
                  <c:v>2.42</c:v>
                </c:pt>
                <c:pt idx="11">
                  <c:v>2.48</c:v>
                </c:pt>
                <c:pt idx="12">
                  <c:v>2.87</c:v>
                </c:pt>
                <c:pt idx="13">
                  <c:v>2.48</c:v>
                </c:pt>
                <c:pt idx="14">
                  <c:v>2.4500000000000002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1.89</c:v>
                </c:pt>
                <c:pt idx="1">
                  <c:v>1.89</c:v>
                </c:pt>
                <c:pt idx="2">
                  <c:v>1.87</c:v>
                </c:pt>
                <c:pt idx="3">
                  <c:v>1.87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1.89</c:v>
                </c:pt>
                <c:pt idx="8">
                  <c:v>1.88</c:v>
                </c:pt>
                <c:pt idx="9">
                  <c:v>2</c:v>
                </c:pt>
                <c:pt idx="10">
                  <c:v>1.89</c:v>
                </c:pt>
                <c:pt idx="11">
                  <c:v>1.89</c:v>
                </c:pt>
                <c:pt idx="12">
                  <c:v>1.98</c:v>
                </c:pt>
                <c:pt idx="13">
                  <c:v>1.88</c:v>
                </c:pt>
                <c:pt idx="14">
                  <c:v>1.9</c:v>
                </c:pt>
              </c:numCache>
            </c:numRef>
          </c:yVal>
          <c:smooth val="0"/>
        </c:ser>
        <c:ser>
          <c:idx val="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Sheet1!$H$24:$H$32</c:f>
              <c:numCache>
                <c:formatCode>General</c:formatCode>
                <c:ptCount val="9"/>
                <c:pt idx="0">
                  <c:v>2.48</c:v>
                </c:pt>
                <c:pt idx="1">
                  <c:v>2.42</c:v>
                </c:pt>
                <c:pt idx="2">
                  <c:v>2.48</c:v>
                </c:pt>
                <c:pt idx="3">
                  <c:v>2.48</c:v>
                </c:pt>
                <c:pt idx="4">
                  <c:v>2.48</c:v>
                </c:pt>
                <c:pt idx="5">
                  <c:v>2.48</c:v>
                </c:pt>
                <c:pt idx="6">
                  <c:v>2.48</c:v>
                </c:pt>
                <c:pt idx="7">
                  <c:v>2.48</c:v>
                </c:pt>
                <c:pt idx="8">
                  <c:v>2.42</c:v>
                </c:pt>
              </c:numCache>
            </c:numRef>
          </c:xVal>
          <c:yVal>
            <c:numRef>
              <c:f>Sheet1!$F$24:$F$32</c:f>
              <c:numCache>
                <c:formatCode>General</c:formatCode>
                <c:ptCount val="9"/>
                <c:pt idx="0">
                  <c:v>1.88</c:v>
                </c:pt>
                <c:pt idx="1">
                  <c:v>1.89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1.87</c:v>
                </c:pt>
                <c:pt idx="8">
                  <c:v>1.88</c:v>
                </c:pt>
              </c:numCache>
            </c:numRef>
          </c:yVal>
          <c:smooth val="0"/>
        </c:ser>
        <c:ser>
          <c:idx val="2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Sheet1!$H$40:$H$49</c:f>
              <c:numCache>
                <c:formatCode>General</c:formatCode>
                <c:ptCount val="10"/>
                <c:pt idx="0">
                  <c:v>2.48</c:v>
                </c:pt>
                <c:pt idx="1">
                  <c:v>2.42</c:v>
                </c:pt>
                <c:pt idx="2">
                  <c:v>2.48</c:v>
                </c:pt>
                <c:pt idx="3">
                  <c:v>2.48</c:v>
                </c:pt>
                <c:pt idx="4">
                  <c:v>2.48</c:v>
                </c:pt>
                <c:pt idx="5">
                  <c:v>2.48</c:v>
                </c:pt>
                <c:pt idx="6">
                  <c:v>2.48</c:v>
                </c:pt>
                <c:pt idx="7">
                  <c:v>2.48</c:v>
                </c:pt>
                <c:pt idx="8">
                  <c:v>2.4500000000000002</c:v>
                </c:pt>
                <c:pt idx="9">
                  <c:v>2.48</c:v>
                </c:pt>
              </c:numCache>
            </c:numRef>
          </c:xVal>
          <c:yVal>
            <c:numRef>
              <c:f>Sheet1!$F$40:$F$49</c:f>
              <c:numCache>
                <c:formatCode>General</c:formatCode>
                <c:ptCount val="10"/>
                <c:pt idx="0">
                  <c:v>1.89</c:v>
                </c:pt>
                <c:pt idx="1">
                  <c:v>1.89</c:v>
                </c:pt>
                <c:pt idx="2">
                  <c:v>1.88</c:v>
                </c:pt>
                <c:pt idx="3">
                  <c:v>1.89</c:v>
                </c:pt>
                <c:pt idx="4">
                  <c:v>1.88</c:v>
                </c:pt>
                <c:pt idx="5">
                  <c:v>1.89</c:v>
                </c:pt>
                <c:pt idx="6">
                  <c:v>1.88</c:v>
                </c:pt>
                <c:pt idx="7">
                  <c:v>1.89</c:v>
                </c:pt>
                <c:pt idx="8">
                  <c:v>1.9</c:v>
                </c:pt>
                <c:pt idx="9">
                  <c:v>1.89</c:v>
                </c:pt>
              </c:numCache>
            </c:numRef>
          </c:yVal>
          <c:smooth val="0"/>
        </c:ser>
        <c:ser>
          <c:idx val="3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Sheet1!$H$57:$H$64</c:f>
              <c:numCache>
                <c:formatCode>General</c:formatCode>
                <c:ptCount val="8"/>
                <c:pt idx="0">
                  <c:v>2.48</c:v>
                </c:pt>
                <c:pt idx="1">
                  <c:v>2.48</c:v>
                </c:pt>
                <c:pt idx="2">
                  <c:v>2.48</c:v>
                </c:pt>
                <c:pt idx="3">
                  <c:v>2.48</c:v>
                </c:pt>
                <c:pt idx="4">
                  <c:v>2.4500000000000002</c:v>
                </c:pt>
                <c:pt idx="5">
                  <c:v>2.48</c:v>
                </c:pt>
                <c:pt idx="6">
                  <c:v>2.48</c:v>
                </c:pt>
                <c:pt idx="7">
                  <c:v>2.4500000000000002</c:v>
                </c:pt>
              </c:numCache>
            </c:numRef>
          </c:xVal>
          <c:yVal>
            <c:numRef>
              <c:f>Sheet1!$F$57:$F$64</c:f>
              <c:numCache>
                <c:formatCode>General</c:formatCode>
                <c:ptCount val="8"/>
                <c:pt idx="0">
                  <c:v>1.89</c:v>
                </c:pt>
                <c:pt idx="1">
                  <c:v>1.91</c:v>
                </c:pt>
                <c:pt idx="2">
                  <c:v>1.89</c:v>
                </c:pt>
                <c:pt idx="3">
                  <c:v>1.89</c:v>
                </c:pt>
                <c:pt idx="4">
                  <c:v>1.89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</c:numCache>
            </c:numRef>
          </c:yVal>
          <c:smooth val="0"/>
        </c:ser>
        <c:ser>
          <c:idx val="4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Sheet1!$H$72:$H$77</c:f>
              <c:numCache>
                <c:formatCode>General</c:formatCode>
                <c:ptCount val="6"/>
                <c:pt idx="0">
                  <c:v>2.48</c:v>
                </c:pt>
                <c:pt idx="1">
                  <c:v>2.42</c:v>
                </c:pt>
                <c:pt idx="2">
                  <c:v>2.48</c:v>
                </c:pt>
                <c:pt idx="3">
                  <c:v>2.68</c:v>
                </c:pt>
                <c:pt idx="4">
                  <c:v>2.48</c:v>
                </c:pt>
                <c:pt idx="5">
                  <c:v>2.42</c:v>
                </c:pt>
              </c:numCache>
            </c:numRef>
          </c:xVal>
          <c:yVal>
            <c:numRef>
              <c:f>Sheet1!$F$72:$F$77</c:f>
              <c:numCache>
                <c:formatCode>General</c:formatCode>
                <c:ptCount val="6"/>
                <c:pt idx="0">
                  <c:v>1.87</c:v>
                </c:pt>
                <c:pt idx="1">
                  <c:v>1.75</c:v>
                </c:pt>
                <c:pt idx="2">
                  <c:v>1.86</c:v>
                </c:pt>
                <c:pt idx="3">
                  <c:v>1.88</c:v>
                </c:pt>
                <c:pt idx="4">
                  <c:v>1.84</c:v>
                </c:pt>
                <c:pt idx="5">
                  <c:v>1.8</c:v>
                </c:pt>
              </c:numCache>
            </c:numRef>
          </c:yVal>
          <c:smooth val="0"/>
        </c:ser>
        <c:ser>
          <c:idx val="5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Sheet1!$H$85:$H$91</c:f>
              <c:numCache>
                <c:formatCode>0.00</c:formatCode>
                <c:ptCount val="7"/>
                <c:pt idx="0">
                  <c:v>2.4510092281039046</c:v>
                </c:pt>
                <c:pt idx="1">
                  <c:v>2.4510092281039046</c:v>
                </c:pt>
                <c:pt idx="2">
                  <c:v>2.484550376342455</c:v>
                </c:pt>
                <c:pt idx="3">
                  <c:v>2.4510092281039046</c:v>
                </c:pt>
                <c:pt idx="4">
                  <c:v>2.484550376342455</c:v>
                </c:pt>
                <c:pt idx="5">
                  <c:v>2.4180923819034548</c:v>
                </c:pt>
                <c:pt idx="6">
                  <c:v>2.4510092281039046</c:v>
                </c:pt>
              </c:numCache>
            </c:numRef>
          </c:xVal>
          <c:yVal>
            <c:numRef>
              <c:f>Sheet1!$F$85:$F$91</c:f>
              <c:numCache>
                <c:formatCode>0.00</c:formatCode>
                <c:ptCount val="7"/>
                <c:pt idx="0">
                  <c:v>1.794208</c:v>
                </c:pt>
                <c:pt idx="1">
                  <c:v>1.814233</c:v>
                </c:pt>
                <c:pt idx="2">
                  <c:v>1.8271379999999999</c:v>
                </c:pt>
                <c:pt idx="3">
                  <c:v>1.746262</c:v>
                </c:pt>
                <c:pt idx="4">
                  <c:v>1.854233</c:v>
                </c:pt>
                <c:pt idx="5">
                  <c:v>1.841629</c:v>
                </c:pt>
                <c:pt idx="6">
                  <c:v>1.75715</c:v>
                </c:pt>
              </c:numCache>
            </c:numRef>
          </c:yVal>
          <c:smooth val="0"/>
        </c:ser>
        <c:ser>
          <c:idx val="6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Sheet1!$H$99:$H$112</c:f>
              <c:numCache>
                <c:formatCode>General</c:formatCode>
                <c:ptCount val="14"/>
                <c:pt idx="0">
                  <c:v>2.48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2.48</c:v>
                </c:pt>
                <c:pt idx="4">
                  <c:v>2.48</c:v>
                </c:pt>
                <c:pt idx="5">
                  <c:v>2.4500000000000002</c:v>
                </c:pt>
                <c:pt idx="6">
                  <c:v>2.48</c:v>
                </c:pt>
                <c:pt idx="7">
                  <c:v>2.4500000000000002</c:v>
                </c:pt>
                <c:pt idx="8">
                  <c:v>2.48</c:v>
                </c:pt>
                <c:pt idx="9">
                  <c:v>2.4500000000000002</c:v>
                </c:pt>
                <c:pt idx="10">
                  <c:v>2.39</c:v>
                </c:pt>
                <c:pt idx="11">
                  <c:v>2.4500000000000002</c:v>
                </c:pt>
                <c:pt idx="12">
                  <c:v>2.48</c:v>
                </c:pt>
                <c:pt idx="13">
                  <c:v>2.4500000000000002</c:v>
                </c:pt>
              </c:numCache>
            </c:numRef>
          </c:xVal>
          <c:yVal>
            <c:numRef>
              <c:f>Sheet1!$F$99:$F$112</c:f>
              <c:numCache>
                <c:formatCode>General</c:formatCode>
                <c:ptCount val="14"/>
                <c:pt idx="0">
                  <c:v>1.85</c:v>
                </c:pt>
                <c:pt idx="1">
                  <c:v>1.81</c:v>
                </c:pt>
                <c:pt idx="2">
                  <c:v>1.8</c:v>
                </c:pt>
                <c:pt idx="3">
                  <c:v>1.82</c:v>
                </c:pt>
                <c:pt idx="4">
                  <c:v>1.85</c:v>
                </c:pt>
                <c:pt idx="5">
                  <c:v>1.83</c:v>
                </c:pt>
                <c:pt idx="6">
                  <c:v>1.84</c:v>
                </c:pt>
                <c:pt idx="7">
                  <c:v>1.84</c:v>
                </c:pt>
                <c:pt idx="8">
                  <c:v>1.85</c:v>
                </c:pt>
                <c:pt idx="9">
                  <c:v>1.84</c:v>
                </c:pt>
                <c:pt idx="10">
                  <c:v>1.83</c:v>
                </c:pt>
                <c:pt idx="11">
                  <c:v>1.81</c:v>
                </c:pt>
                <c:pt idx="12">
                  <c:v>1.86</c:v>
                </c:pt>
                <c:pt idx="13">
                  <c:v>1.82</c:v>
                </c:pt>
              </c:numCache>
            </c:numRef>
          </c:yVal>
          <c:smooth val="0"/>
        </c:ser>
        <c:ser>
          <c:idx val="7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Sheet1!$H$120:$H$134</c:f>
              <c:numCache>
                <c:formatCode>General</c:formatCode>
                <c:ptCount val="15"/>
                <c:pt idx="0">
                  <c:v>2.4500000000000002</c:v>
                </c:pt>
                <c:pt idx="1">
                  <c:v>2.48</c:v>
                </c:pt>
                <c:pt idx="2">
                  <c:v>2.48</c:v>
                </c:pt>
                <c:pt idx="3">
                  <c:v>2.48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2.4500000000000002</c:v>
                </c:pt>
                <c:pt idx="9">
                  <c:v>2.4500000000000002</c:v>
                </c:pt>
                <c:pt idx="10">
                  <c:v>2.29</c:v>
                </c:pt>
                <c:pt idx="11">
                  <c:v>2.48</c:v>
                </c:pt>
                <c:pt idx="12">
                  <c:v>2.48</c:v>
                </c:pt>
                <c:pt idx="13">
                  <c:v>2.42</c:v>
                </c:pt>
                <c:pt idx="14">
                  <c:v>2.4500000000000002</c:v>
                </c:pt>
              </c:numCache>
            </c:numRef>
          </c:xVal>
          <c:yVal>
            <c:numRef>
              <c:f>Sheet1!$F$120:$F$134</c:f>
              <c:numCache>
                <c:formatCode>General</c:formatCode>
                <c:ptCount val="15"/>
                <c:pt idx="0">
                  <c:v>1.84</c:v>
                </c:pt>
                <c:pt idx="1">
                  <c:v>1.85</c:v>
                </c:pt>
                <c:pt idx="2">
                  <c:v>1.84</c:v>
                </c:pt>
                <c:pt idx="3">
                  <c:v>1.86</c:v>
                </c:pt>
                <c:pt idx="4">
                  <c:v>1.81</c:v>
                </c:pt>
                <c:pt idx="5">
                  <c:v>1.82</c:v>
                </c:pt>
                <c:pt idx="6">
                  <c:v>1.83</c:v>
                </c:pt>
                <c:pt idx="7">
                  <c:v>1.83</c:v>
                </c:pt>
                <c:pt idx="8">
                  <c:v>1.82</c:v>
                </c:pt>
                <c:pt idx="9">
                  <c:v>1.82</c:v>
                </c:pt>
                <c:pt idx="10">
                  <c:v>1.87</c:v>
                </c:pt>
                <c:pt idx="11">
                  <c:v>1.86</c:v>
                </c:pt>
                <c:pt idx="12">
                  <c:v>1.86</c:v>
                </c:pt>
                <c:pt idx="13">
                  <c:v>1.82</c:v>
                </c:pt>
                <c:pt idx="1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6272"/>
        <c:axId val="447572744"/>
      </c:scatterChart>
      <c:valAx>
        <c:axId val="447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2744"/>
        <c:crosses val="autoZero"/>
        <c:crossBetween val="midCat"/>
      </c:valAx>
      <c:valAx>
        <c:axId val="4475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Sheet1!$G$2:$G$16</c:f>
              <c:numCache>
                <c:formatCode>General</c:formatCode>
                <c:ptCount val="15"/>
                <c:pt idx="0">
                  <c:v>2.06</c:v>
                </c:pt>
                <c:pt idx="1">
                  <c:v>2.06</c:v>
                </c:pt>
                <c:pt idx="2">
                  <c:v>2.06</c:v>
                </c:pt>
                <c:pt idx="3">
                  <c:v>2.06</c:v>
                </c:pt>
                <c:pt idx="4">
                  <c:v>2</c:v>
                </c:pt>
                <c:pt idx="5">
                  <c:v>2.0299999999999998</c:v>
                </c:pt>
                <c:pt idx="6">
                  <c:v>2.0299999999999998</c:v>
                </c:pt>
                <c:pt idx="7">
                  <c:v>1.97</c:v>
                </c:pt>
                <c:pt idx="8">
                  <c:v>2.06</c:v>
                </c:pt>
                <c:pt idx="9">
                  <c:v>2.36</c:v>
                </c:pt>
                <c:pt idx="10">
                  <c:v>2.0299999999999998</c:v>
                </c:pt>
                <c:pt idx="11">
                  <c:v>1.97</c:v>
                </c:pt>
                <c:pt idx="12">
                  <c:v>2.29</c:v>
                </c:pt>
                <c:pt idx="13">
                  <c:v>2.06</c:v>
                </c:pt>
                <c:pt idx="14">
                  <c:v>2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1.89</c:v>
                </c:pt>
                <c:pt idx="1">
                  <c:v>1.89</c:v>
                </c:pt>
                <c:pt idx="2">
                  <c:v>1.87</c:v>
                </c:pt>
                <c:pt idx="3">
                  <c:v>1.87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1.89</c:v>
                </c:pt>
                <c:pt idx="8">
                  <c:v>1.88</c:v>
                </c:pt>
                <c:pt idx="9">
                  <c:v>2</c:v>
                </c:pt>
                <c:pt idx="10">
                  <c:v>1.89</c:v>
                </c:pt>
                <c:pt idx="11">
                  <c:v>1.89</c:v>
                </c:pt>
                <c:pt idx="12">
                  <c:v>1.98</c:v>
                </c:pt>
                <c:pt idx="13">
                  <c:v>1.88</c:v>
                </c:pt>
                <c:pt idx="14">
                  <c:v>1.9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Sheet1!$G$24:$G$32</c:f>
              <c:numCache>
                <c:formatCode>General</c:formatCode>
                <c:ptCount val="9"/>
                <c:pt idx="0">
                  <c:v>2.06</c:v>
                </c:pt>
                <c:pt idx="1">
                  <c:v>2.0299999999999998</c:v>
                </c:pt>
                <c:pt idx="2">
                  <c:v>2.0299999999999998</c:v>
                </c:pt>
                <c:pt idx="3">
                  <c:v>2.06</c:v>
                </c:pt>
                <c:pt idx="4">
                  <c:v>2.06</c:v>
                </c:pt>
                <c:pt idx="5">
                  <c:v>2.0299999999999998</c:v>
                </c:pt>
                <c:pt idx="6">
                  <c:v>2.0299999999999998</c:v>
                </c:pt>
                <c:pt idx="7">
                  <c:v>2.0299999999999998</c:v>
                </c:pt>
                <c:pt idx="8">
                  <c:v>2.06</c:v>
                </c:pt>
              </c:numCache>
            </c:numRef>
          </c:xVal>
          <c:yVal>
            <c:numRef>
              <c:f>Sheet1!$F$24:$F$32</c:f>
              <c:numCache>
                <c:formatCode>General</c:formatCode>
                <c:ptCount val="9"/>
                <c:pt idx="0">
                  <c:v>1.88</c:v>
                </c:pt>
                <c:pt idx="1">
                  <c:v>1.89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1.87</c:v>
                </c:pt>
                <c:pt idx="8">
                  <c:v>1.88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Sheet1!$G$40:$G$49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2.0299999999999998</c:v>
                </c:pt>
                <c:pt idx="2">
                  <c:v>1.97</c:v>
                </c:pt>
                <c:pt idx="3">
                  <c:v>1.97</c:v>
                </c:pt>
                <c:pt idx="4">
                  <c:v>2</c:v>
                </c:pt>
                <c:pt idx="5">
                  <c:v>1.97</c:v>
                </c:pt>
                <c:pt idx="6">
                  <c:v>1.94</c:v>
                </c:pt>
                <c:pt idx="7">
                  <c:v>1.94</c:v>
                </c:pt>
                <c:pt idx="8">
                  <c:v>1.97</c:v>
                </c:pt>
                <c:pt idx="9">
                  <c:v>1.87</c:v>
                </c:pt>
              </c:numCache>
            </c:numRef>
          </c:xVal>
          <c:yVal>
            <c:numRef>
              <c:f>Sheet1!$F$40:$F$49</c:f>
              <c:numCache>
                <c:formatCode>General</c:formatCode>
                <c:ptCount val="10"/>
                <c:pt idx="0">
                  <c:v>1.89</c:v>
                </c:pt>
                <c:pt idx="1">
                  <c:v>1.89</c:v>
                </c:pt>
                <c:pt idx="2">
                  <c:v>1.88</c:v>
                </c:pt>
                <c:pt idx="3">
                  <c:v>1.89</c:v>
                </c:pt>
                <c:pt idx="4">
                  <c:v>1.88</c:v>
                </c:pt>
                <c:pt idx="5">
                  <c:v>1.89</c:v>
                </c:pt>
                <c:pt idx="6">
                  <c:v>1.88</c:v>
                </c:pt>
                <c:pt idx="7">
                  <c:v>1.89</c:v>
                </c:pt>
                <c:pt idx="8">
                  <c:v>1.9</c:v>
                </c:pt>
                <c:pt idx="9">
                  <c:v>1.89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Sheet1!$G$57:$G$64</c:f>
              <c:numCache>
                <c:formatCode>General</c:formatCode>
                <c:ptCount val="8"/>
                <c:pt idx="0">
                  <c:v>1.87</c:v>
                </c:pt>
                <c:pt idx="1">
                  <c:v>1.94</c:v>
                </c:pt>
                <c:pt idx="2">
                  <c:v>1.87</c:v>
                </c:pt>
                <c:pt idx="3">
                  <c:v>1.87</c:v>
                </c:pt>
                <c:pt idx="4">
                  <c:v>1.87</c:v>
                </c:pt>
                <c:pt idx="5">
                  <c:v>1.87</c:v>
                </c:pt>
                <c:pt idx="6">
                  <c:v>1.87</c:v>
                </c:pt>
                <c:pt idx="7">
                  <c:v>1.87</c:v>
                </c:pt>
              </c:numCache>
            </c:numRef>
          </c:xVal>
          <c:yVal>
            <c:numRef>
              <c:f>Sheet1!$F$57:$F$64</c:f>
              <c:numCache>
                <c:formatCode>General</c:formatCode>
                <c:ptCount val="8"/>
                <c:pt idx="0">
                  <c:v>1.89</c:v>
                </c:pt>
                <c:pt idx="1">
                  <c:v>1.91</c:v>
                </c:pt>
                <c:pt idx="2">
                  <c:v>1.89</c:v>
                </c:pt>
                <c:pt idx="3">
                  <c:v>1.89</c:v>
                </c:pt>
                <c:pt idx="4">
                  <c:v>1.89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Sheet1!$G$72:$G$77</c:f>
              <c:numCache>
                <c:formatCode>General</c:formatCode>
                <c:ptCount val="6"/>
                <c:pt idx="0">
                  <c:v>1.97</c:v>
                </c:pt>
                <c:pt idx="1">
                  <c:v>1.87</c:v>
                </c:pt>
                <c:pt idx="2">
                  <c:v>1.87</c:v>
                </c:pt>
                <c:pt idx="3">
                  <c:v>2.06</c:v>
                </c:pt>
                <c:pt idx="4">
                  <c:v>1.87</c:v>
                </c:pt>
                <c:pt idx="5">
                  <c:v>1.87</c:v>
                </c:pt>
              </c:numCache>
            </c:numRef>
          </c:xVal>
          <c:yVal>
            <c:numRef>
              <c:f>Sheet1!$F$72:$F$77</c:f>
              <c:numCache>
                <c:formatCode>General</c:formatCode>
                <c:ptCount val="6"/>
                <c:pt idx="0">
                  <c:v>1.87</c:v>
                </c:pt>
                <c:pt idx="1">
                  <c:v>1.75</c:v>
                </c:pt>
                <c:pt idx="2">
                  <c:v>1.86</c:v>
                </c:pt>
                <c:pt idx="3">
                  <c:v>1.88</c:v>
                </c:pt>
                <c:pt idx="4">
                  <c:v>1.84</c:v>
                </c:pt>
                <c:pt idx="5">
                  <c:v>1.8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Sheet1!$G$85:$G$91</c:f>
              <c:numCache>
                <c:formatCode>0.00</c:formatCode>
                <c:ptCount val="7"/>
                <c:pt idx="0">
                  <c:v>2.0624766879536982</c:v>
                </c:pt>
                <c:pt idx="1">
                  <c:v>2.0924399113311414</c:v>
                </c:pt>
                <c:pt idx="2">
                  <c:v>1.9955298983230849</c:v>
                </c:pt>
                <c:pt idx="3">
                  <c:v>1.870591161714785</c:v>
                </c:pt>
                <c:pt idx="4">
                  <c:v>1.9955298983230849</c:v>
                </c:pt>
                <c:pt idx="5">
                  <c:v>1.870591161714785</c:v>
                </c:pt>
                <c:pt idx="6">
                  <c:v>1.870591161714785</c:v>
                </c:pt>
              </c:numCache>
            </c:numRef>
          </c:xVal>
          <c:yVal>
            <c:numRef>
              <c:f>Sheet1!$F$85:$F$91</c:f>
              <c:numCache>
                <c:formatCode>0.00</c:formatCode>
                <c:ptCount val="7"/>
                <c:pt idx="0">
                  <c:v>1.794208</c:v>
                </c:pt>
                <c:pt idx="1">
                  <c:v>1.814233</c:v>
                </c:pt>
                <c:pt idx="2">
                  <c:v>1.8271379999999999</c:v>
                </c:pt>
                <c:pt idx="3">
                  <c:v>1.746262</c:v>
                </c:pt>
                <c:pt idx="4">
                  <c:v>1.854233</c:v>
                </c:pt>
                <c:pt idx="5">
                  <c:v>1.841629</c:v>
                </c:pt>
                <c:pt idx="6">
                  <c:v>1.75715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Sheet1!$G$99:$G$112</c:f>
              <c:numCache>
                <c:formatCode>General</c:formatCode>
                <c:ptCount val="14"/>
                <c:pt idx="0">
                  <c:v>2</c:v>
                </c:pt>
                <c:pt idx="1">
                  <c:v>1.97</c:v>
                </c:pt>
                <c:pt idx="2">
                  <c:v>2.0299999999999998</c:v>
                </c:pt>
                <c:pt idx="3">
                  <c:v>2.06</c:v>
                </c:pt>
                <c:pt idx="4">
                  <c:v>2.06</c:v>
                </c:pt>
                <c:pt idx="5">
                  <c:v>2</c:v>
                </c:pt>
                <c:pt idx="6">
                  <c:v>1.94</c:v>
                </c:pt>
                <c:pt idx="7">
                  <c:v>2.06</c:v>
                </c:pt>
                <c:pt idx="8">
                  <c:v>2</c:v>
                </c:pt>
                <c:pt idx="9">
                  <c:v>2.06</c:v>
                </c:pt>
                <c:pt idx="10">
                  <c:v>2.06</c:v>
                </c:pt>
                <c:pt idx="11">
                  <c:v>2.09</c:v>
                </c:pt>
                <c:pt idx="12">
                  <c:v>1.97</c:v>
                </c:pt>
                <c:pt idx="13">
                  <c:v>2.06</c:v>
                </c:pt>
              </c:numCache>
            </c:numRef>
          </c:xVal>
          <c:yVal>
            <c:numRef>
              <c:f>Sheet1!$F$99:$F$112</c:f>
              <c:numCache>
                <c:formatCode>General</c:formatCode>
                <c:ptCount val="14"/>
                <c:pt idx="0">
                  <c:v>1.85</c:v>
                </c:pt>
                <c:pt idx="1">
                  <c:v>1.81</c:v>
                </c:pt>
                <c:pt idx="2">
                  <c:v>1.8</c:v>
                </c:pt>
                <c:pt idx="3">
                  <c:v>1.82</c:v>
                </c:pt>
                <c:pt idx="4">
                  <c:v>1.85</c:v>
                </c:pt>
                <c:pt idx="5">
                  <c:v>1.83</c:v>
                </c:pt>
                <c:pt idx="6">
                  <c:v>1.84</c:v>
                </c:pt>
                <c:pt idx="7">
                  <c:v>1.84</c:v>
                </c:pt>
                <c:pt idx="8">
                  <c:v>1.85</c:v>
                </c:pt>
                <c:pt idx="9">
                  <c:v>1.84</c:v>
                </c:pt>
                <c:pt idx="10">
                  <c:v>1.83</c:v>
                </c:pt>
                <c:pt idx="11">
                  <c:v>1.81</c:v>
                </c:pt>
                <c:pt idx="12">
                  <c:v>1.86</c:v>
                </c:pt>
                <c:pt idx="13">
                  <c:v>1.82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Sheet1!$G$120:$G$134</c:f>
              <c:numCache>
                <c:formatCode>General</c:formatCode>
                <c:ptCount val="15"/>
                <c:pt idx="0">
                  <c:v>1.87</c:v>
                </c:pt>
                <c:pt idx="1">
                  <c:v>2</c:v>
                </c:pt>
                <c:pt idx="2">
                  <c:v>2.0299999999999998</c:v>
                </c:pt>
                <c:pt idx="3">
                  <c:v>1.87</c:v>
                </c:pt>
                <c:pt idx="4">
                  <c:v>2.0299999999999998</c:v>
                </c:pt>
                <c:pt idx="5">
                  <c:v>2.09</c:v>
                </c:pt>
                <c:pt idx="6">
                  <c:v>2</c:v>
                </c:pt>
                <c:pt idx="7">
                  <c:v>2.06</c:v>
                </c:pt>
                <c:pt idx="8">
                  <c:v>2.06</c:v>
                </c:pt>
                <c:pt idx="9">
                  <c:v>2.06</c:v>
                </c:pt>
                <c:pt idx="10">
                  <c:v>2.09</c:v>
                </c:pt>
                <c:pt idx="11">
                  <c:v>1.97</c:v>
                </c:pt>
                <c:pt idx="12">
                  <c:v>1.94</c:v>
                </c:pt>
                <c:pt idx="13">
                  <c:v>2.06</c:v>
                </c:pt>
                <c:pt idx="14">
                  <c:v>2.06</c:v>
                </c:pt>
              </c:numCache>
            </c:numRef>
          </c:xVal>
          <c:yVal>
            <c:numRef>
              <c:f>Sheet1!$F$120:$F$134</c:f>
              <c:numCache>
                <c:formatCode>General</c:formatCode>
                <c:ptCount val="15"/>
                <c:pt idx="0">
                  <c:v>1.84</c:v>
                </c:pt>
                <c:pt idx="1">
                  <c:v>1.85</c:v>
                </c:pt>
                <c:pt idx="2">
                  <c:v>1.84</c:v>
                </c:pt>
                <c:pt idx="3">
                  <c:v>1.86</c:v>
                </c:pt>
                <c:pt idx="4">
                  <c:v>1.81</c:v>
                </c:pt>
                <c:pt idx="5">
                  <c:v>1.82</c:v>
                </c:pt>
                <c:pt idx="6">
                  <c:v>1.83</c:v>
                </c:pt>
                <c:pt idx="7">
                  <c:v>1.83</c:v>
                </c:pt>
                <c:pt idx="8">
                  <c:v>1.82</c:v>
                </c:pt>
                <c:pt idx="9">
                  <c:v>1.82</c:v>
                </c:pt>
                <c:pt idx="10">
                  <c:v>1.87</c:v>
                </c:pt>
                <c:pt idx="11">
                  <c:v>1.86</c:v>
                </c:pt>
                <c:pt idx="12">
                  <c:v>1.86</c:v>
                </c:pt>
                <c:pt idx="13">
                  <c:v>1.82</c:v>
                </c:pt>
                <c:pt idx="1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3920"/>
        <c:axId val="447566080"/>
      </c:scatterChart>
      <c:valAx>
        <c:axId val="4475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6080"/>
        <c:crosses val="autoZero"/>
        <c:crossBetween val="midCat"/>
      </c:valAx>
      <c:valAx>
        <c:axId val="447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1.01</c:v>
                </c:pt>
                <c:pt idx="6">
                  <c:v>1.0900000000000001</c:v>
                </c:pt>
                <c:pt idx="7">
                  <c:v>1.01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1.43</c:v>
                </c:pt>
                <c:pt idx="1">
                  <c:v>1.44</c:v>
                </c:pt>
                <c:pt idx="2">
                  <c:v>1.45</c:v>
                </c:pt>
                <c:pt idx="3">
                  <c:v>1.41</c:v>
                </c:pt>
                <c:pt idx="4">
                  <c:v>1.45</c:v>
                </c:pt>
                <c:pt idx="5">
                  <c:v>1.45</c:v>
                </c:pt>
                <c:pt idx="6">
                  <c:v>1.46</c:v>
                </c:pt>
                <c:pt idx="7">
                  <c:v>1.48</c:v>
                </c:pt>
                <c:pt idx="8">
                  <c:v>1.45</c:v>
                </c:pt>
                <c:pt idx="9">
                  <c:v>1.46</c:v>
                </c:pt>
                <c:pt idx="10">
                  <c:v>1.45</c:v>
                </c:pt>
                <c:pt idx="11">
                  <c:v>1.46</c:v>
                </c:pt>
                <c:pt idx="12">
                  <c:v>1.47</c:v>
                </c:pt>
                <c:pt idx="13">
                  <c:v>1.46</c:v>
                </c:pt>
                <c:pt idx="14">
                  <c:v>1.47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Sheet1!$J$24:$J$32</c:f>
              <c:numCache>
                <c:formatCode>General</c:formatCode>
                <c:ptCount val="9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</c:numCache>
            </c:numRef>
          </c:xVal>
          <c:yVal>
            <c:numRef>
              <c:f>Sheet1!$I$24:$I$32</c:f>
              <c:numCache>
                <c:formatCode>General</c:formatCode>
                <c:ptCount val="9"/>
                <c:pt idx="0">
                  <c:v>1.41</c:v>
                </c:pt>
                <c:pt idx="1">
                  <c:v>1.4</c:v>
                </c:pt>
                <c:pt idx="2">
                  <c:v>1.42</c:v>
                </c:pt>
                <c:pt idx="3">
                  <c:v>1.42</c:v>
                </c:pt>
                <c:pt idx="4">
                  <c:v>1.42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Sheet1!$J$40:$J$49</c:f>
              <c:numCache>
                <c:formatCode>General</c:formatCode>
                <c:ptCount val="10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</c:numCache>
            </c:numRef>
          </c:xVal>
          <c:yVal>
            <c:numRef>
              <c:f>Sheet1!$I$40:$I$49</c:f>
              <c:numCache>
                <c:formatCode>General</c:formatCode>
                <c:ptCount val="10"/>
                <c:pt idx="0">
                  <c:v>1.43</c:v>
                </c:pt>
                <c:pt idx="1">
                  <c:v>1.44</c:v>
                </c:pt>
                <c:pt idx="2">
                  <c:v>1.44</c:v>
                </c:pt>
                <c:pt idx="3">
                  <c:v>1.45</c:v>
                </c:pt>
                <c:pt idx="4">
                  <c:v>1.44</c:v>
                </c:pt>
                <c:pt idx="5">
                  <c:v>1.46</c:v>
                </c:pt>
                <c:pt idx="6">
                  <c:v>1.45</c:v>
                </c:pt>
                <c:pt idx="7">
                  <c:v>1.47</c:v>
                </c:pt>
                <c:pt idx="8">
                  <c:v>1.47</c:v>
                </c:pt>
                <c:pt idx="9">
                  <c:v>1.49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Sheet1!$J$57:$J$64</c:f>
              <c:numCache>
                <c:formatCode>General</c:formatCode>
                <c:ptCount val="8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</c:numCache>
            </c:numRef>
          </c:xVal>
          <c:yVal>
            <c:numRef>
              <c:f>Sheet1!$I$57:$I$64</c:f>
              <c:numCache>
                <c:formatCode>General</c:formatCode>
                <c:ptCount val="8"/>
                <c:pt idx="0">
                  <c:v>1.49</c:v>
                </c:pt>
                <c:pt idx="1">
                  <c:v>1.49</c:v>
                </c:pt>
                <c:pt idx="2">
                  <c:v>1.49</c:v>
                </c:pt>
                <c:pt idx="3">
                  <c:v>1.48</c:v>
                </c:pt>
                <c:pt idx="4">
                  <c:v>1.5</c:v>
                </c:pt>
                <c:pt idx="5">
                  <c:v>1.49</c:v>
                </c:pt>
                <c:pt idx="6">
                  <c:v>1.49</c:v>
                </c:pt>
                <c:pt idx="7">
                  <c:v>1.5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Sheet1!$J$72:$J$77</c:f>
              <c:numCache>
                <c:formatCode>General</c:formatCode>
                <c:ptCount val="6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</c:numCache>
            </c:numRef>
          </c:xVal>
          <c:yVal>
            <c:numRef>
              <c:f>Sheet1!$I$72:$I$77</c:f>
              <c:numCache>
                <c:formatCode>General</c:formatCode>
                <c:ptCount val="6"/>
                <c:pt idx="0">
                  <c:v>1.38</c:v>
                </c:pt>
                <c:pt idx="1">
                  <c:v>1.39</c:v>
                </c:pt>
                <c:pt idx="2">
                  <c:v>1.4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Sheet1!$J$85:$J$91</c:f>
              <c:numCache>
                <c:formatCode>0.00</c:formatCode>
                <c:ptCount val="7"/>
                <c:pt idx="0">
                  <c:v>1.0132586652835165</c:v>
                </c:pt>
                <c:pt idx="1">
                  <c:v>1.0132586652835165</c:v>
                </c:pt>
                <c:pt idx="2">
                  <c:v>1.0132586652835165</c:v>
                </c:pt>
                <c:pt idx="3">
                  <c:v>1.0132586652835165</c:v>
                </c:pt>
                <c:pt idx="4">
                  <c:v>1.0132586652835165</c:v>
                </c:pt>
                <c:pt idx="5">
                  <c:v>1.0132586652835165</c:v>
                </c:pt>
                <c:pt idx="6">
                  <c:v>1.0132586652835165</c:v>
                </c:pt>
              </c:numCache>
            </c:numRef>
          </c:xVal>
          <c:yVal>
            <c:numRef>
              <c:f>Sheet1!$I$85:$I$91</c:f>
              <c:numCache>
                <c:formatCode>0.00</c:formatCode>
                <c:ptCount val="7"/>
                <c:pt idx="0">
                  <c:v>1.421424</c:v>
                </c:pt>
                <c:pt idx="1">
                  <c:v>1.428933</c:v>
                </c:pt>
                <c:pt idx="2">
                  <c:v>1.4166939999999999</c:v>
                </c:pt>
                <c:pt idx="3">
                  <c:v>1.4485589999999999</c:v>
                </c:pt>
                <c:pt idx="4">
                  <c:v>1.4155409999999999</c:v>
                </c:pt>
                <c:pt idx="5">
                  <c:v>1.412604</c:v>
                </c:pt>
                <c:pt idx="6">
                  <c:v>1.4194599999999999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Sheet1!$J$99:$J$112</c:f>
              <c:numCache>
                <c:formatCode>General</c:formatCode>
                <c:ptCount val="14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1.0900000000000001</c:v>
                </c:pt>
                <c:pt idx="12">
                  <c:v>1.01</c:v>
                </c:pt>
                <c:pt idx="13">
                  <c:v>1.0900000000000001</c:v>
                </c:pt>
              </c:numCache>
            </c:numRef>
          </c:xVal>
          <c:yVal>
            <c:numRef>
              <c:f>Sheet1!$I$99:$I$112</c:f>
              <c:numCache>
                <c:formatCode>General</c:formatCode>
                <c:ptCount val="14"/>
                <c:pt idx="0">
                  <c:v>1.41</c:v>
                </c:pt>
                <c:pt idx="1">
                  <c:v>1.4</c:v>
                </c:pt>
                <c:pt idx="2">
                  <c:v>1.38</c:v>
                </c:pt>
                <c:pt idx="3">
                  <c:v>1.4</c:v>
                </c:pt>
                <c:pt idx="4">
                  <c:v>1.38</c:v>
                </c:pt>
                <c:pt idx="5">
                  <c:v>1.39</c:v>
                </c:pt>
                <c:pt idx="6">
                  <c:v>1.4</c:v>
                </c:pt>
                <c:pt idx="7">
                  <c:v>1.39</c:v>
                </c:pt>
                <c:pt idx="8">
                  <c:v>1.39</c:v>
                </c:pt>
                <c:pt idx="9">
                  <c:v>1.41</c:v>
                </c:pt>
                <c:pt idx="10">
                  <c:v>1.4</c:v>
                </c:pt>
                <c:pt idx="11">
                  <c:v>1.39</c:v>
                </c:pt>
                <c:pt idx="12">
                  <c:v>1.41</c:v>
                </c:pt>
                <c:pt idx="13">
                  <c:v>1.39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Sheet1!$J$120:$J$134</c:f>
              <c:numCache>
                <c:formatCode>General</c:formatCode>
                <c:ptCount val="15"/>
                <c:pt idx="0">
                  <c:v>1.01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1.01</c:v>
                </c:pt>
                <c:pt idx="14">
                  <c:v>1.0900000000000001</c:v>
                </c:pt>
              </c:numCache>
            </c:numRef>
          </c:xVal>
          <c:yVal>
            <c:numRef>
              <c:f>Sheet1!$I$120:$I$134</c:f>
              <c:numCache>
                <c:formatCode>General</c:formatCode>
                <c:ptCount val="15"/>
                <c:pt idx="0">
                  <c:v>1.38</c:v>
                </c:pt>
                <c:pt idx="1">
                  <c:v>1.38</c:v>
                </c:pt>
                <c:pt idx="2">
                  <c:v>1.38</c:v>
                </c:pt>
                <c:pt idx="3">
                  <c:v>1.36</c:v>
                </c:pt>
                <c:pt idx="4">
                  <c:v>1.38</c:v>
                </c:pt>
                <c:pt idx="5">
                  <c:v>1.39</c:v>
                </c:pt>
                <c:pt idx="6">
                  <c:v>1.4</c:v>
                </c:pt>
                <c:pt idx="7">
                  <c:v>1.38</c:v>
                </c:pt>
                <c:pt idx="8">
                  <c:v>1.41</c:v>
                </c:pt>
                <c:pt idx="9">
                  <c:v>1.4</c:v>
                </c:pt>
                <c:pt idx="10">
                  <c:v>1.37</c:v>
                </c:pt>
                <c:pt idx="11">
                  <c:v>1.41</c:v>
                </c:pt>
                <c:pt idx="12">
                  <c:v>1.41</c:v>
                </c:pt>
                <c:pt idx="13">
                  <c:v>1.42</c:v>
                </c:pt>
                <c:pt idx="14">
                  <c:v>1.41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68432"/>
        <c:axId val="447572352"/>
      </c:scatterChart>
      <c:valAx>
        <c:axId val="447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2352"/>
        <c:crosses val="autoZero"/>
        <c:crossBetween val="midCat"/>
      </c:valAx>
      <c:valAx>
        <c:axId val="4475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16</xdr:row>
      <xdr:rowOff>100012</xdr:rowOff>
    </xdr:from>
    <xdr:to>
      <xdr:col>20</xdr:col>
      <xdr:colOff>585787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</xdr:row>
      <xdr:rowOff>95250</xdr:rowOff>
    </xdr:from>
    <xdr:to>
      <xdr:col>20</xdr:col>
      <xdr:colOff>552450</xdr:colOff>
      <xdr:row>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31</xdr:row>
      <xdr:rowOff>152400</xdr:rowOff>
    </xdr:from>
    <xdr:to>
      <xdr:col>20</xdr:col>
      <xdr:colOff>561975</xdr:colOff>
      <xdr:row>46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activeCell="G21" sqref="G21"/>
    </sheetView>
  </sheetViews>
  <sheetFormatPr defaultRowHeight="15" x14ac:dyDescent="0.25"/>
  <cols>
    <col min="7" max="7" width="12.140625" customWidth="1"/>
    <col min="13" max="13" width="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s="5">
        <v>0</v>
      </c>
      <c r="B2" s="5">
        <v>0</v>
      </c>
      <c r="C2" s="5">
        <v>0</v>
      </c>
      <c r="D2" s="5">
        <v>1</v>
      </c>
      <c r="E2" s="5">
        <v>1</v>
      </c>
      <c r="F2" s="5">
        <v>1.89</v>
      </c>
      <c r="G2" s="5">
        <v>2.06</v>
      </c>
      <c r="H2" s="5">
        <v>2.42</v>
      </c>
      <c r="I2" s="5">
        <v>1.43</v>
      </c>
      <c r="J2" s="5">
        <v>1.0900000000000001</v>
      </c>
      <c r="K2" s="5">
        <v>1.71</v>
      </c>
      <c r="L2" s="5">
        <v>1.85</v>
      </c>
      <c r="M2" s="5">
        <v>1.75</v>
      </c>
    </row>
    <row r="3" spans="1:14" x14ac:dyDescent="0.25">
      <c r="A3" s="5">
        <v>0</v>
      </c>
      <c r="B3" s="5">
        <v>0</v>
      </c>
      <c r="C3" s="5">
        <v>0</v>
      </c>
      <c r="D3" s="5">
        <v>1</v>
      </c>
      <c r="E3" s="5">
        <v>2</v>
      </c>
      <c r="F3" s="5">
        <v>1.89</v>
      </c>
      <c r="G3" s="5">
        <v>2.06</v>
      </c>
      <c r="H3" s="5">
        <v>2.42</v>
      </c>
      <c r="I3" s="5">
        <v>1.44</v>
      </c>
      <c r="J3" s="5">
        <v>1.0900000000000001</v>
      </c>
      <c r="K3" s="5">
        <v>1.68</v>
      </c>
      <c r="L3" s="5">
        <v>1.86</v>
      </c>
      <c r="M3" s="5">
        <v>1.83</v>
      </c>
      <c r="N3" s="3"/>
    </row>
    <row r="4" spans="1:14" x14ac:dyDescent="0.25">
      <c r="A4" s="5">
        <v>0</v>
      </c>
      <c r="B4" s="5">
        <v>0</v>
      </c>
      <c r="C4" s="5">
        <v>0</v>
      </c>
      <c r="D4" s="5">
        <v>1</v>
      </c>
      <c r="E4" s="5">
        <v>3</v>
      </c>
      <c r="F4" s="5">
        <v>1.87</v>
      </c>
      <c r="G4" s="5">
        <v>2.06</v>
      </c>
      <c r="H4" s="5">
        <v>2.48</v>
      </c>
      <c r="I4" s="5">
        <v>1.45</v>
      </c>
      <c r="J4" s="5">
        <v>1.0900000000000001</v>
      </c>
      <c r="K4" s="5">
        <v>1.81</v>
      </c>
      <c r="L4" s="5">
        <v>1.86</v>
      </c>
      <c r="M4" s="5">
        <v>1.57</v>
      </c>
      <c r="N4" s="3"/>
    </row>
    <row r="5" spans="1:14" x14ac:dyDescent="0.25">
      <c r="A5" s="5">
        <v>0</v>
      </c>
      <c r="B5" s="5">
        <v>0</v>
      </c>
      <c r="C5" s="5">
        <v>0</v>
      </c>
      <c r="D5" s="5">
        <v>1</v>
      </c>
      <c r="E5" s="5">
        <v>4</v>
      </c>
      <c r="F5" s="5">
        <v>1.87</v>
      </c>
      <c r="G5" s="5">
        <v>2.06</v>
      </c>
      <c r="H5" s="5">
        <v>2.48</v>
      </c>
      <c r="I5" s="5">
        <v>1.41</v>
      </c>
      <c r="J5" s="5">
        <v>1.0900000000000001</v>
      </c>
      <c r="K5" s="5">
        <v>1.68</v>
      </c>
      <c r="L5" s="5">
        <v>1.85</v>
      </c>
      <c r="M5" s="5">
        <v>1.91</v>
      </c>
      <c r="N5" s="3"/>
    </row>
    <row r="6" spans="1:14" x14ac:dyDescent="0.25">
      <c r="A6" s="5">
        <v>0</v>
      </c>
      <c r="B6" s="5">
        <v>0</v>
      </c>
      <c r="C6" s="5">
        <v>0</v>
      </c>
      <c r="D6" s="5">
        <v>1</v>
      </c>
      <c r="E6" s="5">
        <v>5</v>
      </c>
      <c r="F6" s="5">
        <v>1.88</v>
      </c>
      <c r="G6" s="5">
        <v>2</v>
      </c>
      <c r="H6" s="5">
        <v>2.48</v>
      </c>
      <c r="I6" s="5">
        <v>1.45</v>
      </c>
      <c r="J6" s="5">
        <v>1.0900000000000001</v>
      </c>
      <c r="K6" s="5">
        <v>1.71</v>
      </c>
      <c r="L6" s="5">
        <v>1.87</v>
      </c>
      <c r="M6" s="5">
        <v>1.81</v>
      </c>
      <c r="N6" s="3"/>
    </row>
    <row r="7" spans="1:14" x14ac:dyDescent="0.25">
      <c r="A7" s="5">
        <v>0</v>
      </c>
      <c r="B7" s="5">
        <v>0</v>
      </c>
      <c r="C7" s="5">
        <v>0</v>
      </c>
      <c r="D7" s="5">
        <v>2</v>
      </c>
      <c r="E7" s="5">
        <v>1</v>
      </c>
      <c r="F7" s="5">
        <v>1.88</v>
      </c>
      <c r="G7" s="5">
        <v>2.0299999999999998</v>
      </c>
      <c r="H7" s="5">
        <v>2.48</v>
      </c>
      <c r="I7" s="5">
        <v>1.45</v>
      </c>
      <c r="J7" s="5">
        <v>1.01</v>
      </c>
      <c r="K7" s="5">
        <v>1.81</v>
      </c>
      <c r="L7" s="5">
        <v>1.85</v>
      </c>
      <c r="M7" s="5">
        <v>1.57</v>
      </c>
      <c r="N7" s="3"/>
    </row>
    <row r="8" spans="1:14" x14ac:dyDescent="0.25">
      <c r="A8" s="5">
        <v>0</v>
      </c>
      <c r="B8" s="5">
        <v>0</v>
      </c>
      <c r="C8" s="5">
        <v>0</v>
      </c>
      <c r="D8" s="5">
        <v>2</v>
      </c>
      <c r="E8" s="5">
        <v>2</v>
      </c>
      <c r="F8" s="5">
        <v>1.88</v>
      </c>
      <c r="G8" s="5">
        <v>2.0299999999999998</v>
      </c>
      <c r="H8" s="5">
        <v>2.48</v>
      </c>
      <c r="I8" s="5">
        <v>1.46</v>
      </c>
      <c r="J8" s="5">
        <v>1.0900000000000001</v>
      </c>
      <c r="K8" s="5">
        <v>1.81</v>
      </c>
      <c r="L8" s="5">
        <v>1.86</v>
      </c>
      <c r="M8" s="5">
        <v>1.52</v>
      </c>
      <c r="N8" s="3"/>
    </row>
    <row r="9" spans="1:14" x14ac:dyDescent="0.25">
      <c r="A9" s="5">
        <v>0</v>
      </c>
      <c r="B9" s="5">
        <v>0</v>
      </c>
      <c r="C9" s="5">
        <v>0</v>
      </c>
      <c r="D9" s="5">
        <v>2</v>
      </c>
      <c r="E9" s="5">
        <v>3</v>
      </c>
      <c r="F9" s="5">
        <v>1.89</v>
      </c>
      <c r="G9" s="5">
        <v>1.97</v>
      </c>
      <c r="H9" s="5">
        <v>2.48</v>
      </c>
      <c r="I9" s="5">
        <v>1.48</v>
      </c>
      <c r="J9" s="5">
        <v>1.01</v>
      </c>
      <c r="K9" s="5">
        <v>1.75</v>
      </c>
      <c r="L9" s="5">
        <v>1.88</v>
      </c>
      <c r="M9" s="5">
        <v>1.64</v>
      </c>
      <c r="N9" s="3"/>
    </row>
    <row r="10" spans="1:14" x14ac:dyDescent="0.25">
      <c r="A10" s="5">
        <v>0</v>
      </c>
      <c r="B10" s="5">
        <v>0</v>
      </c>
      <c r="C10" s="5">
        <v>0</v>
      </c>
      <c r="D10" s="5">
        <v>2</v>
      </c>
      <c r="E10" s="5">
        <v>4</v>
      </c>
      <c r="F10" s="5">
        <v>1.88</v>
      </c>
      <c r="G10" s="5">
        <v>2.06</v>
      </c>
      <c r="H10" s="5">
        <v>2.48</v>
      </c>
      <c r="I10" s="5">
        <v>1.45</v>
      </c>
      <c r="J10" s="5">
        <v>1.0900000000000001</v>
      </c>
      <c r="K10" s="5">
        <v>1.83</v>
      </c>
      <c r="L10" s="5">
        <v>1.84</v>
      </c>
      <c r="M10" s="5">
        <v>1.52</v>
      </c>
      <c r="N10" s="3"/>
    </row>
    <row r="11" spans="1:14" x14ac:dyDescent="0.25">
      <c r="A11" s="5">
        <v>0</v>
      </c>
      <c r="B11" s="5">
        <v>0</v>
      </c>
      <c r="C11" s="5">
        <v>0</v>
      </c>
      <c r="D11" s="5">
        <v>2</v>
      </c>
      <c r="E11" s="5">
        <v>5</v>
      </c>
      <c r="F11" s="5">
        <v>2</v>
      </c>
      <c r="G11" s="5">
        <v>2.36</v>
      </c>
      <c r="H11" s="5">
        <v>2.74</v>
      </c>
      <c r="I11" s="5">
        <v>1.46</v>
      </c>
      <c r="J11" s="5">
        <v>1.0900000000000001</v>
      </c>
      <c r="K11" s="5">
        <v>1.83</v>
      </c>
      <c r="L11" s="5">
        <v>1.86</v>
      </c>
      <c r="M11" s="5">
        <v>1.49</v>
      </c>
      <c r="N11" s="3"/>
    </row>
    <row r="12" spans="1:14" x14ac:dyDescent="0.25">
      <c r="A12" s="5">
        <v>0</v>
      </c>
      <c r="B12" s="5">
        <v>0</v>
      </c>
      <c r="C12" s="5">
        <v>0</v>
      </c>
      <c r="D12" s="5">
        <v>3</v>
      </c>
      <c r="E12" s="5">
        <v>1</v>
      </c>
      <c r="F12" s="5">
        <v>1.89</v>
      </c>
      <c r="G12" s="5">
        <v>2.0299999999999998</v>
      </c>
      <c r="H12" s="5">
        <v>2.42</v>
      </c>
      <c r="I12" s="5">
        <v>1.45</v>
      </c>
      <c r="J12" s="5">
        <v>1.0900000000000001</v>
      </c>
      <c r="K12" s="5">
        <v>1.81</v>
      </c>
      <c r="L12" s="5">
        <v>1.85</v>
      </c>
      <c r="M12" s="5">
        <v>1.57</v>
      </c>
      <c r="N12" s="3"/>
    </row>
    <row r="13" spans="1:14" x14ac:dyDescent="0.25">
      <c r="A13" s="5">
        <v>0</v>
      </c>
      <c r="B13" s="5">
        <v>0</v>
      </c>
      <c r="C13" s="5">
        <v>0</v>
      </c>
      <c r="D13" s="5">
        <v>3</v>
      </c>
      <c r="E13" s="5">
        <v>2</v>
      </c>
      <c r="F13" s="5">
        <v>1.89</v>
      </c>
      <c r="G13" s="5">
        <v>1.97</v>
      </c>
      <c r="H13" s="5">
        <v>2.48</v>
      </c>
      <c r="I13" s="5">
        <v>1.46</v>
      </c>
      <c r="J13" s="5">
        <v>1.01</v>
      </c>
      <c r="K13" s="5">
        <v>1.68</v>
      </c>
      <c r="L13" s="5">
        <v>1.87</v>
      </c>
      <c r="M13" s="5">
        <v>1.78</v>
      </c>
      <c r="N13" s="3"/>
    </row>
    <row r="14" spans="1:14" x14ac:dyDescent="0.25">
      <c r="A14" s="5">
        <v>0</v>
      </c>
      <c r="B14" s="5">
        <v>0</v>
      </c>
      <c r="C14" s="5">
        <v>0</v>
      </c>
      <c r="D14" s="5">
        <v>3</v>
      </c>
      <c r="E14" s="5">
        <v>3</v>
      </c>
      <c r="F14" s="5">
        <v>1.98</v>
      </c>
      <c r="G14" s="5">
        <v>2.29</v>
      </c>
      <c r="H14" s="5">
        <v>2.87</v>
      </c>
      <c r="I14" s="5">
        <v>1.47</v>
      </c>
      <c r="J14" s="5">
        <v>1.0900000000000001</v>
      </c>
      <c r="K14" s="5">
        <v>1.81</v>
      </c>
      <c r="L14" s="5">
        <v>1.86</v>
      </c>
      <c r="M14" s="5">
        <v>1.54</v>
      </c>
      <c r="N14" s="3"/>
    </row>
    <row r="15" spans="1:14" x14ac:dyDescent="0.25">
      <c r="A15" s="5">
        <v>0</v>
      </c>
      <c r="B15" s="5">
        <v>0</v>
      </c>
      <c r="C15" s="5">
        <v>0</v>
      </c>
      <c r="D15" s="5">
        <v>3</v>
      </c>
      <c r="E15" s="5">
        <v>4</v>
      </c>
      <c r="F15" s="5">
        <v>1.88</v>
      </c>
      <c r="G15" s="5">
        <v>2.06</v>
      </c>
      <c r="H15" s="5">
        <v>2.48</v>
      </c>
      <c r="I15" s="5">
        <v>1.46</v>
      </c>
      <c r="J15" s="5">
        <v>1.0900000000000001</v>
      </c>
      <c r="K15" s="5">
        <v>1.83</v>
      </c>
      <c r="L15" s="5">
        <v>1.86</v>
      </c>
      <c r="M15" s="5">
        <v>1.52</v>
      </c>
      <c r="N15" s="3"/>
    </row>
    <row r="16" spans="1:14" x14ac:dyDescent="0.25">
      <c r="A16" s="5">
        <v>0</v>
      </c>
      <c r="B16" s="5">
        <v>0</v>
      </c>
      <c r="C16" s="5">
        <v>0</v>
      </c>
      <c r="D16" s="5">
        <v>3</v>
      </c>
      <c r="E16" s="5">
        <v>5</v>
      </c>
      <c r="F16" s="5">
        <v>1.9</v>
      </c>
      <c r="G16" s="5">
        <v>2</v>
      </c>
      <c r="H16" s="5">
        <v>2.4500000000000002</v>
      </c>
      <c r="I16" s="5">
        <v>1.47</v>
      </c>
      <c r="J16" s="5">
        <v>1.0900000000000001</v>
      </c>
      <c r="K16" s="5">
        <v>1.81</v>
      </c>
      <c r="L16" s="5">
        <v>1.87</v>
      </c>
      <c r="M16" s="5">
        <v>1.54</v>
      </c>
      <c r="N16" s="3"/>
    </row>
    <row r="17" spans="1:14" s="3" customFormat="1" x14ac:dyDescent="0.25">
      <c r="E17" s="3" t="s">
        <v>13</v>
      </c>
      <c r="F17" s="3">
        <f>COUNT(A2:A16)</f>
        <v>15</v>
      </c>
      <c r="G17" s="2"/>
      <c r="H17" s="2"/>
      <c r="I17" s="2"/>
      <c r="J17" s="2"/>
      <c r="K17" s="2"/>
      <c r="L17" s="2"/>
      <c r="M17" s="2"/>
    </row>
    <row r="18" spans="1:14" s="3" customFormat="1" x14ac:dyDescent="0.25">
      <c r="E18" s="3" t="s">
        <v>14</v>
      </c>
      <c r="F18" s="2">
        <f t="shared" ref="F18:L18" si="0">AVERAGE(F2:F16)</f>
        <v>1.8979999999999999</v>
      </c>
      <c r="G18" s="2">
        <f>10^(AVERAGE(G2:G16))</f>
        <v>117.30954040981003</v>
      </c>
      <c r="H18" s="11">
        <f>10^(AVERAGE(H2:H16))</f>
        <v>323.09730337210766</v>
      </c>
      <c r="I18" s="2">
        <f t="shared" si="0"/>
        <v>1.4526666666666666</v>
      </c>
      <c r="J18" s="11">
        <f t="shared" ref="J18:K18" si="1">10^(AVERAGE(J2:J16))</f>
        <v>11.857687481671608</v>
      </c>
      <c r="K18" s="11">
        <f t="shared" si="1"/>
        <v>58.974825790135178</v>
      </c>
      <c r="L18" s="2">
        <f t="shared" si="0"/>
        <v>1.8593333333333333</v>
      </c>
      <c r="M18" s="11">
        <f>10^(AVERAGE(M2:M16))</f>
        <v>43.384373800619628</v>
      </c>
    </row>
    <row r="19" spans="1:14" s="3" customFormat="1" x14ac:dyDescent="0.25">
      <c r="E19" s="3" t="s">
        <v>15</v>
      </c>
      <c r="F19" s="4">
        <f t="shared" ref="F19:M19" si="2">_xlfn.STDEV.S(F2:F16)</f>
        <v>3.8396428405331078E-2</v>
      </c>
      <c r="G19" s="4">
        <f t="shared" si="2"/>
        <v>0.10944448473127934</v>
      </c>
      <c r="H19" s="4">
        <f t="shared" si="2"/>
        <v>0.12492664514292651</v>
      </c>
      <c r="I19" s="4">
        <f t="shared" si="2"/>
        <v>1.7099150633319564E-2</v>
      </c>
      <c r="J19" s="4">
        <f t="shared" si="2"/>
        <v>3.3123146848433038E-2</v>
      </c>
      <c r="K19" s="4">
        <f t="shared" si="2"/>
        <v>6.1116594270607894E-2</v>
      </c>
      <c r="L19" s="4">
        <f t="shared" si="2"/>
        <v>1.0327955589886424E-2</v>
      </c>
      <c r="M19" s="4">
        <f t="shared" si="2"/>
        <v>0.13884558054938312</v>
      </c>
    </row>
    <row r="20" spans="1:14" s="3" customFormat="1" x14ac:dyDescent="0.25">
      <c r="E20" s="3" t="s">
        <v>16</v>
      </c>
      <c r="F20" s="4">
        <f>CONFIDENCE(0.01,F19,$F17)</f>
        <v>2.5536553245166585E-2</v>
      </c>
      <c r="G20" s="4">
        <f>CONFIDENCE(0.01,G19,$F17)</f>
        <v>7.2788929278174541E-2</v>
      </c>
      <c r="H20" s="4">
        <f t="shared" ref="H20:M20" si="3">CONFIDENCE(0.01,H19,$F17)</f>
        <v>8.3085746719854747E-2</v>
      </c>
      <c r="I20" s="4">
        <f t="shared" si="3"/>
        <v>1.1372239261041859E-2</v>
      </c>
      <c r="J20" s="4">
        <f t="shared" si="3"/>
        <v>2.202941883586864E-2</v>
      </c>
      <c r="K20" s="4">
        <f t="shared" si="3"/>
        <v>4.064719632980051E-2</v>
      </c>
      <c r="L20" s="4">
        <f t="shared" si="3"/>
        <v>6.868878142797053E-3</v>
      </c>
      <c r="M20" s="4">
        <f t="shared" si="3"/>
        <v>9.2342900311610771E-2</v>
      </c>
    </row>
    <row r="21" spans="1:14" s="13" customFormat="1" x14ac:dyDescent="0.25">
      <c r="E21" s="13" t="s">
        <v>19</v>
      </c>
      <c r="F21" s="4"/>
      <c r="G21" s="4">
        <f>10^(MIN(G2:G16))</f>
        <v>93.325430079699174</v>
      </c>
      <c r="H21" s="4">
        <f>10^(MAX(H2:H16))</f>
        <v>741.31024130091828</v>
      </c>
      <c r="I21" s="4"/>
      <c r="J21" s="4">
        <f>10^(MIN(J2:J16))</f>
        <v>10.232929922807543</v>
      </c>
      <c r="K21" s="4">
        <f>10^(MAX(K2:K16))</f>
        <v>67.60829753919819</v>
      </c>
      <c r="L21" s="4"/>
      <c r="M21" s="4">
        <f>10^(MIN(M2:M16))</f>
        <v>30.902954325135919</v>
      </c>
      <c r="N21" s="4">
        <f>10^(MAX(M2:M16))</f>
        <v>81.283051616409963</v>
      </c>
    </row>
    <row r="22" spans="1:14" s="3" customFormat="1" x14ac:dyDescent="0.25">
      <c r="E22" s="3" t="s">
        <v>17</v>
      </c>
      <c r="F22" s="4"/>
      <c r="G22" s="2">
        <f>10^(LOG(G18)-G20)</f>
        <v>99.207476786088108</v>
      </c>
      <c r="H22" s="11">
        <f>10^(LOG(H18)-H20)</f>
        <v>266.83794454144146</v>
      </c>
      <c r="I22" s="4"/>
      <c r="J22" s="11">
        <f>10^(LOG(J18)-J20)</f>
        <v>11.271211031127516</v>
      </c>
      <c r="K22" s="11">
        <f>10^(LOG(K18)-K20)</f>
        <v>53.705587317714077</v>
      </c>
      <c r="L22" s="4"/>
      <c r="M22" s="11">
        <f>10^(LOG(M18)-M20)</f>
        <v>35.07441474012564</v>
      </c>
    </row>
    <row r="23" spans="1:14" s="3" customFormat="1" x14ac:dyDescent="0.25">
      <c r="E23" s="3" t="s">
        <v>18</v>
      </c>
      <c r="F23" s="4"/>
      <c r="G23" s="2">
        <f>10^(LOG(G18)+G20)</f>
        <v>138.71462834231309</v>
      </c>
      <c r="H23" s="11">
        <f>10^(LOG(H18)+H20)</f>
        <v>391.21822657465202</v>
      </c>
      <c r="I23" s="4"/>
      <c r="J23" s="11">
        <f>10^(LOG(J18)+J20)</f>
        <v>12.474680140819464</v>
      </c>
      <c r="K23" s="11">
        <f>10^(LOG(K18)+K20)</f>
        <v>64.761047233340918</v>
      </c>
      <c r="L23" s="4"/>
      <c r="M23" s="11">
        <f>10^(LOG(M18)+M20)</f>
        <v>53.66315885860309</v>
      </c>
    </row>
    <row r="24" spans="1:14" x14ac:dyDescent="0.25">
      <c r="A24" s="6">
        <v>0</v>
      </c>
      <c r="B24" s="6">
        <v>0</v>
      </c>
      <c r="C24" s="6">
        <v>1</v>
      </c>
      <c r="D24" s="6">
        <v>2</v>
      </c>
      <c r="E24" s="6">
        <v>1</v>
      </c>
      <c r="F24" s="6">
        <v>1.88</v>
      </c>
      <c r="G24" s="6">
        <v>2.06</v>
      </c>
      <c r="H24" s="6">
        <v>2.48</v>
      </c>
      <c r="I24" s="6">
        <v>1.41</v>
      </c>
      <c r="J24" s="6">
        <v>1.0900000000000001</v>
      </c>
      <c r="K24" s="6">
        <v>2</v>
      </c>
      <c r="L24" s="6">
        <v>1.86</v>
      </c>
      <c r="M24" s="6">
        <v>0.79</v>
      </c>
      <c r="N24" s="3"/>
    </row>
    <row r="25" spans="1:14" x14ac:dyDescent="0.25">
      <c r="A25" s="6">
        <v>0</v>
      </c>
      <c r="B25" s="6">
        <v>0</v>
      </c>
      <c r="C25" s="6">
        <v>1</v>
      </c>
      <c r="D25" s="6">
        <v>2</v>
      </c>
      <c r="E25" s="6">
        <v>2</v>
      </c>
      <c r="F25" s="6">
        <v>1.89</v>
      </c>
      <c r="G25" s="6">
        <v>2.0299999999999998</v>
      </c>
      <c r="H25" s="6">
        <v>2.42</v>
      </c>
      <c r="I25" s="6">
        <v>1.4</v>
      </c>
      <c r="J25" s="6">
        <v>1.0900000000000001</v>
      </c>
      <c r="K25" s="6">
        <v>1.94</v>
      </c>
      <c r="L25" s="6">
        <v>1.85</v>
      </c>
      <c r="M25" s="6">
        <v>1.1599999999999999</v>
      </c>
      <c r="N25" s="3"/>
    </row>
    <row r="26" spans="1:14" x14ac:dyDescent="0.25">
      <c r="A26" s="6">
        <v>0</v>
      </c>
      <c r="B26" s="6">
        <v>0</v>
      </c>
      <c r="C26" s="6">
        <v>1</v>
      </c>
      <c r="D26" s="6">
        <v>2</v>
      </c>
      <c r="E26" s="6">
        <v>3</v>
      </c>
      <c r="F26" s="6">
        <v>1.88</v>
      </c>
      <c r="G26" s="6">
        <v>2.0299999999999998</v>
      </c>
      <c r="H26" s="6">
        <v>2.48</v>
      </c>
      <c r="I26" s="6">
        <v>1.42</v>
      </c>
      <c r="J26" s="6">
        <v>1.0900000000000001</v>
      </c>
      <c r="K26" s="6">
        <v>1.97</v>
      </c>
      <c r="L26" s="6">
        <v>1.85</v>
      </c>
      <c r="M26" s="6">
        <v>1.1599999999999999</v>
      </c>
      <c r="N26" s="3"/>
    </row>
    <row r="27" spans="1:14" x14ac:dyDescent="0.25">
      <c r="A27" s="6">
        <v>0</v>
      </c>
      <c r="B27" s="6">
        <v>0</v>
      </c>
      <c r="C27" s="6">
        <v>1</v>
      </c>
      <c r="D27" s="6">
        <v>2</v>
      </c>
      <c r="E27" s="6">
        <v>4</v>
      </c>
      <c r="F27" s="6">
        <v>1.88</v>
      </c>
      <c r="G27" s="6">
        <v>2.06</v>
      </c>
      <c r="H27" s="6">
        <v>2.48</v>
      </c>
      <c r="I27" s="6">
        <v>1.42</v>
      </c>
      <c r="J27" s="6">
        <v>1.0900000000000001</v>
      </c>
      <c r="K27" s="6">
        <v>1.97</v>
      </c>
      <c r="L27" s="6">
        <v>1.85</v>
      </c>
      <c r="M27" s="6">
        <v>1.0900000000000001</v>
      </c>
      <c r="N27" s="3"/>
    </row>
    <row r="28" spans="1:14" x14ac:dyDescent="0.25">
      <c r="A28" s="6">
        <v>0</v>
      </c>
      <c r="B28" s="6">
        <v>0</v>
      </c>
      <c r="C28" s="6">
        <v>1</v>
      </c>
      <c r="D28" s="6">
        <v>3</v>
      </c>
      <c r="E28" s="6">
        <v>1</v>
      </c>
      <c r="F28" s="6">
        <v>1.88</v>
      </c>
      <c r="G28" s="6">
        <v>2.06</v>
      </c>
      <c r="H28" s="6">
        <v>2.48</v>
      </c>
      <c r="I28" s="6">
        <v>1.42</v>
      </c>
      <c r="J28" s="6">
        <v>1.0900000000000001</v>
      </c>
      <c r="K28" s="6">
        <v>1.87</v>
      </c>
      <c r="L28" s="6">
        <v>1.85</v>
      </c>
      <c r="M28" s="6">
        <v>1.52</v>
      </c>
      <c r="N28" s="3"/>
    </row>
    <row r="29" spans="1:14" x14ac:dyDescent="0.25">
      <c r="A29" s="6">
        <v>0</v>
      </c>
      <c r="B29" s="6">
        <v>0</v>
      </c>
      <c r="C29" s="6">
        <v>1</v>
      </c>
      <c r="D29" s="6">
        <v>3</v>
      </c>
      <c r="E29" s="6">
        <v>2</v>
      </c>
      <c r="F29" s="6">
        <v>1.88</v>
      </c>
      <c r="G29" s="6">
        <v>2.0299999999999998</v>
      </c>
      <c r="H29" s="6">
        <v>2.48</v>
      </c>
      <c r="I29" s="6">
        <v>1.43</v>
      </c>
      <c r="J29" s="6">
        <v>1.0900000000000001</v>
      </c>
      <c r="K29" s="6">
        <v>1.87</v>
      </c>
      <c r="L29" s="6">
        <v>1.85</v>
      </c>
      <c r="M29" s="6">
        <v>1.49</v>
      </c>
      <c r="N29" s="3"/>
    </row>
    <row r="30" spans="1:14" s="5" customFormat="1" x14ac:dyDescent="0.25">
      <c r="A30" s="6">
        <v>0</v>
      </c>
      <c r="B30" s="6">
        <v>0</v>
      </c>
      <c r="C30" s="6">
        <v>1</v>
      </c>
      <c r="D30" s="6">
        <v>3</v>
      </c>
      <c r="E30" s="6">
        <v>3</v>
      </c>
      <c r="F30" s="6">
        <v>1.88</v>
      </c>
      <c r="G30" s="6">
        <v>2.0299999999999998</v>
      </c>
      <c r="H30" s="6">
        <v>2.48</v>
      </c>
      <c r="I30" s="6">
        <v>1.43</v>
      </c>
      <c r="J30" s="6">
        <v>1.0900000000000001</v>
      </c>
      <c r="K30" s="6">
        <v>1.83</v>
      </c>
      <c r="L30" s="6">
        <v>1.86</v>
      </c>
      <c r="M30" s="6">
        <v>1.52</v>
      </c>
    </row>
    <row r="31" spans="1:14" x14ac:dyDescent="0.25">
      <c r="A31" s="6">
        <v>0</v>
      </c>
      <c r="B31" s="6">
        <v>0</v>
      </c>
      <c r="C31" s="6">
        <v>1</v>
      </c>
      <c r="D31" s="6">
        <v>3</v>
      </c>
      <c r="E31" s="6">
        <v>4</v>
      </c>
      <c r="F31" s="6">
        <v>1.87</v>
      </c>
      <c r="G31" s="6">
        <v>2.0299999999999998</v>
      </c>
      <c r="H31" s="6">
        <v>2.48</v>
      </c>
      <c r="I31" s="6">
        <v>1.43</v>
      </c>
      <c r="J31" s="6">
        <v>1.0900000000000001</v>
      </c>
      <c r="K31" s="6">
        <v>1.83</v>
      </c>
      <c r="L31" s="6">
        <v>1.84</v>
      </c>
      <c r="M31" s="6">
        <v>1.54</v>
      </c>
      <c r="N31" s="3"/>
    </row>
    <row r="32" spans="1:14" x14ac:dyDescent="0.25">
      <c r="A32" s="6">
        <v>0</v>
      </c>
      <c r="B32" s="6">
        <v>0</v>
      </c>
      <c r="C32" s="6">
        <v>1</v>
      </c>
      <c r="D32" s="6">
        <v>3</v>
      </c>
      <c r="E32" s="6">
        <v>5</v>
      </c>
      <c r="F32" s="6">
        <v>1.88</v>
      </c>
      <c r="G32" s="6">
        <v>2.06</v>
      </c>
      <c r="H32" s="6">
        <v>2.42</v>
      </c>
      <c r="I32" s="6">
        <v>1.42</v>
      </c>
      <c r="J32" s="6">
        <v>1.0900000000000001</v>
      </c>
      <c r="K32" s="6">
        <v>1.87</v>
      </c>
      <c r="L32" s="6">
        <v>1.84</v>
      </c>
      <c r="M32" s="6">
        <v>1.52</v>
      </c>
      <c r="N32" s="3"/>
    </row>
    <row r="33" spans="1:14" s="13" customFormat="1" x14ac:dyDescent="0.25">
      <c r="E33" s="13" t="s">
        <v>13</v>
      </c>
      <c r="F33" s="13">
        <f>COUNT(A24:A32)</f>
        <v>9</v>
      </c>
      <c r="G33" s="11"/>
      <c r="H33" s="11"/>
      <c r="I33" s="11"/>
      <c r="J33" s="11"/>
      <c r="K33" s="11"/>
      <c r="L33" s="11"/>
      <c r="M33" s="11"/>
    </row>
    <row r="34" spans="1:14" s="13" customFormat="1" x14ac:dyDescent="0.25">
      <c r="E34" s="13" t="s">
        <v>14</v>
      </c>
      <c r="F34" s="11">
        <f>AVERAGE(F24:F32)</f>
        <v>1.88</v>
      </c>
      <c r="G34" s="11">
        <f>10^(AVERAGE(G24:G32))</f>
        <v>110.49263568487588</v>
      </c>
      <c r="H34" s="11">
        <f>10^(AVERAGE(H24:H32))</f>
        <v>292.86445646252383</v>
      </c>
      <c r="I34" s="11">
        <f>AVERAGE(I24:I32)</f>
        <v>1.42</v>
      </c>
      <c r="J34" s="11">
        <f>10^(AVERAGE(J24:J32))</f>
        <v>12.302687708123818</v>
      </c>
      <c r="K34" s="11">
        <f>10^(AVERAGE(K24:K32))</f>
        <v>80.455466172351578</v>
      </c>
      <c r="L34" s="11">
        <f>AVERAGE(L24:L32)</f>
        <v>1.8499999999999999</v>
      </c>
      <c r="M34" s="11">
        <f>10^(AVERAGE(M24:M32))</f>
        <v>20.417379446695293</v>
      </c>
    </row>
    <row r="35" spans="1:14" s="13" customFormat="1" x14ac:dyDescent="0.25">
      <c r="E35" s="13" t="s">
        <v>15</v>
      </c>
      <c r="F35" s="4">
        <f t="shared" ref="F35:M35" si="4">_xlfn.STDEV.S(F24:F32)</f>
        <v>4.9999999999999489E-3</v>
      </c>
      <c r="G35" s="4">
        <f t="shared" si="4"/>
        <v>1.5811388300842028E-2</v>
      </c>
      <c r="H35" s="4">
        <f t="shared" si="4"/>
        <v>2.6457513110645928E-2</v>
      </c>
      <c r="I35" s="4">
        <f t="shared" si="4"/>
        <v>1.0000000000000009E-2</v>
      </c>
      <c r="J35" s="4">
        <f t="shared" si="4"/>
        <v>0</v>
      </c>
      <c r="K35" s="4">
        <f t="shared" si="4"/>
        <v>6.4828834462589038E-2</v>
      </c>
      <c r="L35" s="4">
        <f t="shared" si="4"/>
        <v>7.0710678118654814E-3</v>
      </c>
      <c r="M35" s="4">
        <f t="shared" si="4"/>
        <v>0.26958301133417234</v>
      </c>
    </row>
    <row r="36" spans="1:14" s="13" customFormat="1" x14ac:dyDescent="0.25">
      <c r="E36" s="13" t="s">
        <v>16</v>
      </c>
      <c r="F36" s="4">
        <f>CONFIDENCE(0.01,F35,$F33)</f>
        <v>4.2930488392481231E-3</v>
      </c>
      <c r="G36" s="4">
        <f t="shared" ref="G36:L36" si="5">CONFIDENCE(0.01,G35,$F33)</f>
        <v>1.3575812438366381E-2</v>
      </c>
      <c r="H36" s="4">
        <f t="shared" si="5"/>
        <v>2.2716679189810327E-2</v>
      </c>
      <c r="I36" s="4">
        <f t="shared" si="5"/>
        <v>8.5860976784963398E-3</v>
      </c>
      <c r="J36" s="4" t="e">
        <f t="shared" si="5"/>
        <v>#NUM!</v>
      </c>
      <c r="K36" s="4">
        <f t="shared" si="5"/>
        <v>5.5662670507885884E-2</v>
      </c>
      <c r="L36" s="4">
        <f t="shared" si="5"/>
        <v>6.0712878923948358E-3</v>
      </c>
      <c r="M36" s="4">
        <f t="shared" ref="M36" si="6">CONFIDENCE(0.01,M35,$F33)</f>
        <v>0.23146660677783878</v>
      </c>
    </row>
    <row r="37" spans="1:14" s="13" customFormat="1" x14ac:dyDescent="0.25">
      <c r="E37" s="13" t="s">
        <v>19</v>
      </c>
      <c r="F37" s="4"/>
      <c r="G37" s="4">
        <f>10^(MIN(G24:G32))</f>
        <v>107.15193052376065</v>
      </c>
      <c r="H37" s="4">
        <f>10^(MAX(H24:H32))</f>
        <v>301.99517204020168</v>
      </c>
      <c r="I37" s="4"/>
      <c r="J37" s="4">
        <f>10^(MIN(J24:J32))</f>
        <v>12.302687708123818</v>
      </c>
      <c r="K37" s="4">
        <f>10^(MAX(K24:K32))</f>
        <v>100</v>
      </c>
      <c r="L37" s="4"/>
      <c r="M37" s="4">
        <f>10^(MIN(M24:M32))</f>
        <v>6.1659500186148231</v>
      </c>
      <c r="N37" s="4">
        <f>10^(MAX(M24:M32))</f>
        <v>34.67368504525318</v>
      </c>
    </row>
    <row r="38" spans="1:14" s="13" customFormat="1" x14ac:dyDescent="0.25">
      <c r="E38" s="13" t="s">
        <v>17</v>
      </c>
      <c r="F38" s="4"/>
      <c r="G38" s="11">
        <f>10^(LOG(G34)-G36)</f>
        <v>107.09212121609083</v>
      </c>
      <c r="H38" s="11">
        <f>10^(LOG(H34)-H36)</f>
        <v>277.93931797186423</v>
      </c>
      <c r="I38" s="4"/>
      <c r="J38" s="11" t="e">
        <f>10^(LOG(J34)-J36)</f>
        <v>#NUM!</v>
      </c>
      <c r="K38" s="11">
        <f>10^(LOG(K34)-K36)</f>
        <v>70.777119725196087</v>
      </c>
      <c r="L38" s="4"/>
      <c r="M38" s="11">
        <f>10^(LOG(M34)-M36)</f>
        <v>11.982112509925413</v>
      </c>
    </row>
    <row r="39" spans="1:14" s="13" customFormat="1" x14ac:dyDescent="0.25">
      <c r="E39" s="13" t="s">
        <v>18</v>
      </c>
      <c r="F39" s="4"/>
      <c r="G39" s="11">
        <f>10^(LOG(G34)+G36)</f>
        <v>114.00112727206262</v>
      </c>
      <c r="H39" s="11">
        <f>10^(LOG(H34)+H36)</f>
        <v>308.59106399538615</v>
      </c>
      <c r="I39" s="4"/>
      <c r="J39" s="11" t="e">
        <f>10^(LOG(J34)+J36)</f>
        <v>#NUM!</v>
      </c>
      <c r="K39" s="11">
        <f>10^(LOG(K34)+K36)</f>
        <v>91.457268424361303</v>
      </c>
      <c r="L39" s="4"/>
      <c r="M39" s="11">
        <f>10^(LOG(M34)+M36)</f>
        <v>34.790975558360088</v>
      </c>
    </row>
    <row r="40" spans="1:14" x14ac:dyDescent="0.25">
      <c r="A40" s="7">
        <v>0</v>
      </c>
      <c r="B40" s="7">
        <v>1</v>
      </c>
      <c r="C40" s="7">
        <v>0</v>
      </c>
      <c r="D40" s="7">
        <v>1</v>
      </c>
      <c r="E40" s="7">
        <v>1</v>
      </c>
      <c r="F40" s="7">
        <v>1.89</v>
      </c>
      <c r="G40" s="7">
        <v>2.0299999999999998</v>
      </c>
      <c r="H40" s="7">
        <v>2.48</v>
      </c>
      <c r="I40" s="7">
        <v>1.43</v>
      </c>
      <c r="J40" s="7">
        <v>1.0900000000000001</v>
      </c>
      <c r="K40" s="7">
        <v>1.91</v>
      </c>
      <c r="L40" s="7">
        <v>1.86</v>
      </c>
      <c r="M40" s="7">
        <v>1.39</v>
      </c>
      <c r="N40" s="3"/>
    </row>
    <row r="41" spans="1:14" x14ac:dyDescent="0.25">
      <c r="A41" s="7">
        <v>0</v>
      </c>
      <c r="B41" s="7">
        <v>1</v>
      </c>
      <c r="C41" s="7">
        <v>0</v>
      </c>
      <c r="D41" s="7">
        <v>1</v>
      </c>
      <c r="E41" s="7">
        <v>2</v>
      </c>
      <c r="F41" s="7">
        <v>1.89</v>
      </c>
      <c r="G41" s="7">
        <v>2.0299999999999998</v>
      </c>
      <c r="H41" s="7">
        <v>2.42</v>
      </c>
      <c r="I41" s="7">
        <v>1.44</v>
      </c>
      <c r="J41" s="7">
        <v>1.0900000000000001</v>
      </c>
      <c r="K41" s="7">
        <v>1.83</v>
      </c>
      <c r="L41" s="7">
        <v>1.86</v>
      </c>
      <c r="M41" s="7">
        <v>1.49</v>
      </c>
      <c r="N41" s="3"/>
    </row>
    <row r="42" spans="1:14" x14ac:dyDescent="0.25">
      <c r="A42" s="7">
        <v>0</v>
      </c>
      <c r="B42" s="7">
        <v>1</v>
      </c>
      <c r="C42" s="7">
        <v>0</v>
      </c>
      <c r="D42" s="7">
        <v>2</v>
      </c>
      <c r="E42" s="7">
        <v>1</v>
      </c>
      <c r="F42" s="7">
        <v>1.88</v>
      </c>
      <c r="G42" s="7">
        <v>1.97</v>
      </c>
      <c r="H42" s="7">
        <v>2.48</v>
      </c>
      <c r="I42" s="7">
        <v>1.44</v>
      </c>
      <c r="J42" s="7">
        <v>1.0900000000000001</v>
      </c>
      <c r="K42" s="7">
        <v>1.87</v>
      </c>
      <c r="L42" s="7">
        <v>1.87</v>
      </c>
      <c r="M42" s="7">
        <v>1.46</v>
      </c>
      <c r="N42" s="3"/>
    </row>
    <row r="43" spans="1:14" x14ac:dyDescent="0.25">
      <c r="A43" s="7">
        <v>0</v>
      </c>
      <c r="B43" s="7">
        <v>1</v>
      </c>
      <c r="C43" s="7">
        <v>0</v>
      </c>
      <c r="D43" s="7">
        <v>2</v>
      </c>
      <c r="E43" s="7">
        <v>2</v>
      </c>
      <c r="F43" s="7">
        <v>1.89</v>
      </c>
      <c r="G43" s="7">
        <v>1.97</v>
      </c>
      <c r="H43" s="7">
        <v>2.48</v>
      </c>
      <c r="I43" s="7">
        <v>1.45</v>
      </c>
      <c r="J43" s="7">
        <v>1.0900000000000001</v>
      </c>
      <c r="K43" s="7">
        <v>1.81</v>
      </c>
      <c r="L43" s="7">
        <v>1.86</v>
      </c>
      <c r="M43" s="7">
        <v>1.54</v>
      </c>
      <c r="N43" s="3"/>
    </row>
    <row r="44" spans="1:14" x14ac:dyDescent="0.25">
      <c r="A44" s="7">
        <v>0</v>
      </c>
      <c r="B44" s="7">
        <v>1</v>
      </c>
      <c r="C44" s="7">
        <v>0</v>
      </c>
      <c r="D44" s="7">
        <v>2</v>
      </c>
      <c r="E44" s="7">
        <v>3</v>
      </c>
      <c r="F44" s="7">
        <v>1.88</v>
      </c>
      <c r="G44" s="7">
        <v>2</v>
      </c>
      <c r="H44" s="7">
        <v>2.48</v>
      </c>
      <c r="I44" s="7">
        <v>1.44</v>
      </c>
      <c r="J44" s="7">
        <v>1.0900000000000001</v>
      </c>
      <c r="K44" s="7">
        <v>1.83</v>
      </c>
      <c r="L44" s="7">
        <v>1.86</v>
      </c>
      <c r="M44" s="7">
        <v>1.52</v>
      </c>
      <c r="N44" s="3"/>
    </row>
    <row r="45" spans="1:14" x14ac:dyDescent="0.25">
      <c r="A45" s="7">
        <v>0</v>
      </c>
      <c r="B45" s="7">
        <v>1</v>
      </c>
      <c r="C45" s="7">
        <v>0</v>
      </c>
      <c r="D45" s="7">
        <v>2</v>
      </c>
      <c r="E45" s="7">
        <v>4</v>
      </c>
      <c r="F45" s="7">
        <v>1.89</v>
      </c>
      <c r="G45" s="7">
        <v>1.97</v>
      </c>
      <c r="H45" s="7">
        <v>2.48</v>
      </c>
      <c r="I45" s="7">
        <v>1.46</v>
      </c>
      <c r="J45" s="7">
        <v>1.0900000000000001</v>
      </c>
      <c r="K45" s="7">
        <v>1.83</v>
      </c>
      <c r="L45" s="7">
        <v>1.86</v>
      </c>
      <c r="M45" s="7">
        <v>1.49</v>
      </c>
      <c r="N45" s="3"/>
    </row>
    <row r="46" spans="1:14" x14ac:dyDescent="0.25">
      <c r="A46" s="7">
        <v>0</v>
      </c>
      <c r="B46" s="7">
        <v>1</v>
      </c>
      <c r="C46" s="7">
        <v>0</v>
      </c>
      <c r="D46" s="7">
        <v>3</v>
      </c>
      <c r="E46" s="7">
        <v>1</v>
      </c>
      <c r="F46" s="7">
        <v>1.88</v>
      </c>
      <c r="G46" s="7">
        <v>1.94</v>
      </c>
      <c r="H46" s="7">
        <v>2.48</v>
      </c>
      <c r="I46" s="7">
        <v>1.45</v>
      </c>
      <c r="J46" s="7">
        <v>1.0900000000000001</v>
      </c>
      <c r="K46" s="7">
        <v>1.81</v>
      </c>
      <c r="L46" s="7">
        <v>1.87</v>
      </c>
      <c r="M46" s="7">
        <v>1.57</v>
      </c>
      <c r="N46" s="3"/>
    </row>
    <row r="47" spans="1:14" x14ac:dyDescent="0.25">
      <c r="A47" s="7">
        <v>0</v>
      </c>
      <c r="B47" s="7">
        <v>1</v>
      </c>
      <c r="C47" s="7">
        <v>0</v>
      </c>
      <c r="D47" s="7">
        <v>3</v>
      </c>
      <c r="E47" s="7">
        <v>2</v>
      </c>
      <c r="F47" s="7">
        <v>1.89</v>
      </c>
      <c r="G47" s="7">
        <v>1.94</v>
      </c>
      <c r="H47" s="7">
        <v>2.48</v>
      </c>
      <c r="I47" s="7">
        <v>1.47</v>
      </c>
      <c r="J47" s="7">
        <v>1.0900000000000001</v>
      </c>
      <c r="K47" s="7">
        <v>1.78</v>
      </c>
      <c r="L47" s="7">
        <v>1.86</v>
      </c>
      <c r="M47" s="7">
        <v>1.64</v>
      </c>
      <c r="N47" s="3"/>
    </row>
    <row r="48" spans="1:14" x14ac:dyDescent="0.25">
      <c r="A48" s="7">
        <v>0</v>
      </c>
      <c r="B48" s="7">
        <v>1</v>
      </c>
      <c r="C48" s="7">
        <v>0</v>
      </c>
      <c r="D48" s="7">
        <v>3</v>
      </c>
      <c r="E48" s="7">
        <v>3</v>
      </c>
      <c r="F48" s="7">
        <v>1.9</v>
      </c>
      <c r="G48" s="7">
        <v>1.97</v>
      </c>
      <c r="H48" s="7">
        <v>2.4500000000000002</v>
      </c>
      <c r="I48" s="7">
        <v>1.47</v>
      </c>
      <c r="J48" s="7">
        <v>1.0900000000000001</v>
      </c>
      <c r="K48" s="7">
        <v>1.81</v>
      </c>
      <c r="L48" s="7">
        <v>1.85</v>
      </c>
      <c r="M48" s="7">
        <v>1.54</v>
      </c>
      <c r="N48" s="3"/>
    </row>
    <row r="49" spans="1:14" x14ac:dyDescent="0.25">
      <c r="A49" s="7">
        <v>0</v>
      </c>
      <c r="B49" s="7">
        <v>1</v>
      </c>
      <c r="C49" s="7">
        <v>0</v>
      </c>
      <c r="D49" s="7">
        <v>3</v>
      </c>
      <c r="E49" s="7">
        <v>4</v>
      </c>
      <c r="F49" s="7">
        <v>1.89</v>
      </c>
      <c r="G49" s="7">
        <v>1.87</v>
      </c>
      <c r="H49" s="7">
        <v>2.48</v>
      </c>
      <c r="I49" s="7">
        <v>1.49</v>
      </c>
      <c r="J49" s="7">
        <v>1.0900000000000001</v>
      </c>
      <c r="K49" s="7">
        <v>1.78</v>
      </c>
      <c r="L49" s="7">
        <v>1.87</v>
      </c>
      <c r="M49" s="7">
        <v>1.57</v>
      </c>
      <c r="N49" s="3"/>
    </row>
    <row r="50" spans="1:14" s="13" customFormat="1" x14ac:dyDescent="0.25">
      <c r="E50" s="13" t="s">
        <v>13</v>
      </c>
      <c r="F50" s="13">
        <f>COUNT(A40:A49)</f>
        <v>10</v>
      </c>
      <c r="G50" s="11"/>
      <c r="H50" s="11"/>
      <c r="I50" s="11"/>
      <c r="J50" s="11"/>
      <c r="K50" s="11"/>
      <c r="L50" s="11"/>
      <c r="M50" s="11"/>
    </row>
    <row r="51" spans="1:14" s="13" customFormat="1" x14ac:dyDescent="0.25">
      <c r="E51" s="13" t="s">
        <v>14</v>
      </c>
      <c r="F51" s="11">
        <f>AVERAGE(F40:F49)</f>
        <v>1.8879999999999999</v>
      </c>
      <c r="G51" s="11">
        <f>10^(AVERAGE(G40:G49))</f>
        <v>93.110787546783115</v>
      </c>
      <c r="H51" s="11">
        <f>10^(AVERAGE(H40:H49))</f>
        <v>295.8012466551549</v>
      </c>
      <c r="I51" s="11">
        <f>AVERAGE(I40:I49)</f>
        <v>1.4540000000000002</v>
      </c>
      <c r="J51" s="11">
        <f>10^(AVERAGE(J40:J49))</f>
        <v>12.302687708123818</v>
      </c>
      <c r="K51" s="11">
        <f>10^(AVERAGE(K40:K49))</f>
        <v>66.988460941652647</v>
      </c>
      <c r="L51" s="11">
        <f>AVERAGE(L40:L49)</f>
        <v>1.8620000000000001</v>
      </c>
      <c r="M51" s="11">
        <f>10^(AVERAGE(M40:M49))</f>
        <v>33.189445755261069</v>
      </c>
    </row>
    <row r="52" spans="1:14" s="13" customFormat="1" x14ac:dyDescent="0.25">
      <c r="E52" s="13" t="s">
        <v>15</v>
      </c>
      <c r="F52" s="4">
        <f t="shared" ref="F52:M52" si="7">_xlfn.STDEV.S(F40:F49)</f>
        <v>6.324555320336764E-3</v>
      </c>
      <c r="G52" s="4">
        <f t="shared" si="7"/>
        <v>4.701063709417256E-2</v>
      </c>
      <c r="H52" s="4">
        <f t="shared" si="7"/>
        <v>2.0248456731316582E-2</v>
      </c>
      <c r="I52" s="4">
        <f t="shared" si="7"/>
        <v>1.8378731669453648E-2</v>
      </c>
      <c r="J52" s="4">
        <f t="shared" si="7"/>
        <v>0</v>
      </c>
      <c r="K52" s="4">
        <f t="shared" si="7"/>
        <v>3.9496835316262982E-2</v>
      </c>
      <c r="L52" s="4">
        <f t="shared" si="7"/>
        <v>6.324555320336764E-3</v>
      </c>
      <c r="M52" s="4">
        <f t="shared" si="7"/>
        <v>6.8710342097177135E-2</v>
      </c>
    </row>
    <row r="53" spans="1:14" s="13" customFormat="1" x14ac:dyDescent="0.25">
      <c r="E53" s="13" t="s">
        <v>16</v>
      </c>
      <c r="F53" s="4">
        <f>CONFIDENCE(0.01,F52,$F50)</f>
        <v>5.1516586070978043E-3</v>
      </c>
      <c r="G53" s="4">
        <f t="shared" ref="G53" si="8">CONFIDENCE(0.01,G52,$F50)</f>
        <v>3.8292455507915428E-2</v>
      </c>
      <c r="H53" s="4">
        <f t="shared" ref="H53" si="9">CONFIDENCE(0.01,H52,$F50)</f>
        <v>1.649335504504373E-2</v>
      </c>
      <c r="I53" s="4">
        <f>CONFIDENCE(0.01,I52,$F50)</f>
        <v>1.4970372839973893E-2</v>
      </c>
      <c r="J53" s="4" t="e">
        <f t="shared" ref="J53:K53" si="10">CONFIDENCE(0.01,J52,$F50)</f>
        <v>#NUM!</v>
      </c>
      <c r="K53" s="4">
        <f t="shared" si="10"/>
        <v>3.217209768975763E-2</v>
      </c>
      <c r="L53" s="4">
        <f>CONFIDENCE(0.01,L52,$F50)</f>
        <v>5.1516586070978043E-3</v>
      </c>
      <c r="M53" s="4">
        <f t="shared" ref="M53" si="11">CONFIDENCE(0.01,M52,$F50)</f>
        <v>5.5967923013235527E-2</v>
      </c>
    </row>
    <row r="54" spans="1:14" s="13" customFormat="1" x14ac:dyDescent="0.25">
      <c r="E54" s="13" t="s">
        <v>19</v>
      </c>
      <c r="F54" s="4"/>
      <c r="G54" s="4">
        <f>10^(MIN(G40:G49))</f>
        <v>74.131024130091816</v>
      </c>
      <c r="H54" s="4">
        <f>10^(MAX(H40:H49))</f>
        <v>301.99517204020168</v>
      </c>
      <c r="I54" s="4"/>
      <c r="J54" s="4">
        <f>10^(MIN(J40:J49))</f>
        <v>12.302687708123818</v>
      </c>
      <c r="K54" s="4">
        <f>10^(MAX(K40:K49))</f>
        <v>81.283051616409963</v>
      </c>
      <c r="L54" s="4"/>
      <c r="M54" s="4">
        <f>10^(MIN(M40:M49))</f>
        <v>24.547089156850305</v>
      </c>
      <c r="N54" s="4">
        <f>10^(MAX(M40:M49))</f>
        <v>43.651583224016612</v>
      </c>
    </row>
    <row r="55" spans="1:14" s="13" customFormat="1" x14ac:dyDescent="0.25">
      <c r="E55" s="13" t="s">
        <v>17</v>
      </c>
      <c r="F55" s="4"/>
      <c r="G55" s="11">
        <f>10^(LOG(G51)-G53)</f>
        <v>85.252582663572994</v>
      </c>
      <c r="H55" s="11">
        <f>10^(LOG(H51)-H53)</f>
        <v>284.77813725306805</v>
      </c>
      <c r="I55" s="4"/>
      <c r="J55" s="11" t="e">
        <f>10^(LOG(J51)-J53)</f>
        <v>#NUM!</v>
      </c>
      <c r="K55" s="11">
        <f>10^(LOG(K51)-K53)</f>
        <v>62.205373535297085</v>
      </c>
      <c r="L55" s="4"/>
      <c r="M55" s="11">
        <f>10^(LOG(M51)-M53)</f>
        <v>29.176425030936915</v>
      </c>
    </row>
    <row r="56" spans="1:14" s="13" customFormat="1" x14ac:dyDescent="0.25">
      <c r="E56" s="13" t="s">
        <v>18</v>
      </c>
      <c r="F56" s="4"/>
      <c r="G56" s="11">
        <f>10^(LOG(G51)+G53)</f>
        <v>101.69332689655364</v>
      </c>
      <c r="H56" s="11">
        <f>10^(LOG(H51)+H53)</f>
        <v>307.25103537350736</v>
      </c>
      <c r="I56" s="4"/>
      <c r="J56" s="11" t="e">
        <f>10^(LOG(J51)+J53)</f>
        <v>#NUM!</v>
      </c>
      <c r="K56" s="11">
        <f>10^(LOG(K51)+K53)</f>
        <v>72.139328876226728</v>
      </c>
      <c r="L56" s="4"/>
      <c r="M56" s="11">
        <f>10^(LOG(M51)+M53)</f>
        <v>37.754430447644346</v>
      </c>
    </row>
    <row r="57" spans="1:14" x14ac:dyDescent="0.25">
      <c r="A57" s="8">
        <v>0</v>
      </c>
      <c r="B57" s="8">
        <v>1</v>
      </c>
      <c r="C57" s="8">
        <v>1</v>
      </c>
      <c r="D57" s="8">
        <v>2</v>
      </c>
      <c r="E57" s="8">
        <v>1</v>
      </c>
      <c r="F57" s="8">
        <v>1.89</v>
      </c>
      <c r="G57" s="8">
        <v>1.87</v>
      </c>
      <c r="H57" s="8">
        <v>2.48</v>
      </c>
      <c r="I57" s="8">
        <v>1.49</v>
      </c>
      <c r="J57" s="8">
        <v>1.01</v>
      </c>
      <c r="K57" s="8">
        <v>1.68</v>
      </c>
      <c r="L57" s="8">
        <v>1.87</v>
      </c>
      <c r="M57" s="8">
        <v>1.81</v>
      </c>
      <c r="N57" s="3"/>
    </row>
    <row r="58" spans="1:14" x14ac:dyDescent="0.25">
      <c r="A58" s="8">
        <v>0</v>
      </c>
      <c r="B58" s="8">
        <v>1</v>
      </c>
      <c r="C58" s="8">
        <v>1</v>
      </c>
      <c r="D58" s="8">
        <v>2</v>
      </c>
      <c r="E58" s="8">
        <v>2</v>
      </c>
      <c r="F58" s="8">
        <v>1.91</v>
      </c>
      <c r="G58" s="8">
        <v>1.94</v>
      </c>
      <c r="H58" s="8">
        <v>2.48</v>
      </c>
      <c r="I58" s="8">
        <v>1.49</v>
      </c>
      <c r="J58" s="8">
        <v>1.01</v>
      </c>
      <c r="K58" s="8">
        <v>1.68</v>
      </c>
      <c r="L58" s="8">
        <v>1.87</v>
      </c>
      <c r="M58" s="8">
        <v>1.75</v>
      </c>
      <c r="N58" s="3"/>
    </row>
    <row r="59" spans="1:14" x14ac:dyDescent="0.25">
      <c r="A59" s="8">
        <v>0</v>
      </c>
      <c r="B59" s="8">
        <v>1</v>
      </c>
      <c r="C59" s="8">
        <v>1</v>
      </c>
      <c r="D59" s="8">
        <v>2</v>
      </c>
      <c r="E59" s="8">
        <v>3</v>
      </c>
      <c r="F59" s="8">
        <v>1.89</v>
      </c>
      <c r="G59" s="8">
        <v>1.87</v>
      </c>
      <c r="H59" s="8">
        <v>2.48</v>
      </c>
      <c r="I59" s="8">
        <v>1.49</v>
      </c>
      <c r="J59" s="8">
        <v>1.01</v>
      </c>
      <c r="K59" s="8">
        <v>1.64</v>
      </c>
      <c r="L59" s="8">
        <v>1.88</v>
      </c>
      <c r="M59" s="8">
        <v>1.83</v>
      </c>
      <c r="N59" s="3"/>
    </row>
    <row r="60" spans="1:14" x14ac:dyDescent="0.25">
      <c r="A60" s="8">
        <v>0</v>
      </c>
      <c r="B60" s="8">
        <v>1</v>
      </c>
      <c r="C60" s="8">
        <v>1</v>
      </c>
      <c r="D60" s="8">
        <v>2</v>
      </c>
      <c r="E60" s="8">
        <v>4</v>
      </c>
      <c r="F60" s="8">
        <v>1.89</v>
      </c>
      <c r="G60" s="8">
        <v>1.87</v>
      </c>
      <c r="H60" s="8">
        <v>2.48</v>
      </c>
      <c r="I60" s="8">
        <v>1.48</v>
      </c>
      <c r="J60" s="8">
        <v>1.01</v>
      </c>
      <c r="K60" s="8">
        <v>1.64</v>
      </c>
      <c r="L60" s="8">
        <v>1.88</v>
      </c>
      <c r="M60" s="8">
        <v>1.81</v>
      </c>
      <c r="N60" s="3"/>
    </row>
    <row r="61" spans="1:14" x14ac:dyDescent="0.25">
      <c r="A61" s="8">
        <v>0</v>
      </c>
      <c r="B61" s="8">
        <v>1</v>
      </c>
      <c r="C61" s="8">
        <v>1</v>
      </c>
      <c r="D61" s="8">
        <v>3</v>
      </c>
      <c r="E61" s="8">
        <v>1</v>
      </c>
      <c r="F61" s="8">
        <v>1.89</v>
      </c>
      <c r="G61" s="8">
        <v>1.87</v>
      </c>
      <c r="H61" s="8">
        <v>2.4500000000000002</v>
      </c>
      <c r="I61" s="8">
        <v>1.5</v>
      </c>
      <c r="J61" s="8">
        <v>1.01</v>
      </c>
      <c r="K61" s="8">
        <v>1.64</v>
      </c>
      <c r="L61" s="8">
        <v>1.88</v>
      </c>
      <c r="M61" s="8">
        <v>1.87</v>
      </c>
      <c r="N61" s="3"/>
    </row>
    <row r="62" spans="1:14" x14ac:dyDescent="0.25">
      <c r="A62" s="8">
        <v>0</v>
      </c>
      <c r="B62" s="8">
        <v>1</v>
      </c>
      <c r="C62" s="8">
        <v>1</v>
      </c>
      <c r="D62" s="8">
        <v>3</v>
      </c>
      <c r="E62" s="8">
        <v>2</v>
      </c>
      <c r="F62" s="8">
        <v>1.88</v>
      </c>
      <c r="G62" s="8">
        <v>1.87</v>
      </c>
      <c r="H62" s="8">
        <v>2.48</v>
      </c>
      <c r="I62" s="8">
        <v>1.49</v>
      </c>
      <c r="J62" s="8">
        <v>1.01</v>
      </c>
      <c r="K62" s="8">
        <v>1.64</v>
      </c>
      <c r="L62" s="8">
        <v>1.86</v>
      </c>
      <c r="M62" s="8">
        <v>1.91</v>
      </c>
      <c r="N62" s="3"/>
    </row>
    <row r="63" spans="1:14" x14ac:dyDescent="0.25">
      <c r="A63" s="8">
        <v>0</v>
      </c>
      <c r="B63" s="8">
        <v>1</v>
      </c>
      <c r="C63" s="8">
        <v>1</v>
      </c>
      <c r="D63" s="8">
        <v>3</v>
      </c>
      <c r="E63" s="8">
        <v>3</v>
      </c>
      <c r="F63" s="8">
        <v>1.89</v>
      </c>
      <c r="G63" s="8">
        <v>1.87</v>
      </c>
      <c r="H63" s="8">
        <v>2.48</v>
      </c>
      <c r="I63" s="8">
        <v>1.49</v>
      </c>
      <c r="J63" s="8">
        <v>1.01</v>
      </c>
      <c r="K63" s="8">
        <v>1.64</v>
      </c>
      <c r="L63" s="8">
        <v>1.88</v>
      </c>
      <c r="M63" s="8">
        <v>1.87</v>
      </c>
      <c r="N63" s="3"/>
    </row>
    <row r="64" spans="1:14" x14ac:dyDescent="0.25">
      <c r="A64" s="8">
        <v>0</v>
      </c>
      <c r="B64" s="8">
        <v>1</v>
      </c>
      <c r="C64" s="8">
        <v>1</v>
      </c>
      <c r="D64" s="8">
        <v>3</v>
      </c>
      <c r="E64" s="8">
        <v>4</v>
      </c>
      <c r="F64" s="8">
        <v>1.9</v>
      </c>
      <c r="G64" s="8">
        <v>1.87</v>
      </c>
      <c r="H64" s="8">
        <v>2.4500000000000002</v>
      </c>
      <c r="I64" s="8">
        <v>1.5</v>
      </c>
      <c r="J64" s="8">
        <v>1.01</v>
      </c>
      <c r="K64" s="8">
        <v>1.64</v>
      </c>
      <c r="L64" s="8">
        <v>1.88</v>
      </c>
      <c r="M64" s="8">
        <v>1.83</v>
      </c>
      <c r="N64" s="3"/>
    </row>
    <row r="65" spans="1:14" s="13" customFormat="1" x14ac:dyDescent="0.25">
      <c r="E65" s="13" t="s">
        <v>13</v>
      </c>
      <c r="F65" s="13">
        <f>COUNT(A57:A64)</f>
        <v>8</v>
      </c>
      <c r="G65" s="11"/>
      <c r="H65" s="11"/>
      <c r="I65" s="11"/>
      <c r="J65" s="11"/>
      <c r="K65" s="11"/>
      <c r="L65" s="11"/>
      <c r="M65" s="11"/>
    </row>
    <row r="66" spans="1:14" s="13" customFormat="1" x14ac:dyDescent="0.25">
      <c r="E66" s="13" t="s">
        <v>14</v>
      </c>
      <c r="F66" s="11">
        <f>AVERAGE(F57:F64)</f>
        <v>1.8924999999999998</v>
      </c>
      <c r="G66" s="11">
        <f>10^(AVERAGE(G57:G64))</f>
        <v>75.63973523567671</v>
      </c>
      <c r="H66" s="11">
        <f>10^(AVERAGE(H57:H64))</f>
        <v>296.82467434632457</v>
      </c>
      <c r="I66" s="11">
        <f>AVERAGE(I57:I64)</f>
        <v>1.49125</v>
      </c>
      <c r="J66" s="11">
        <f>10^(AVERAGE(J57:J64))</f>
        <v>10.232929922807543</v>
      </c>
      <c r="K66" s="11">
        <f>10^(AVERAGE(K57:K64))</f>
        <v>44.668359215096345</v>
      </c>
      <c r="L66" s="11">
        <f>AVERAGE(L57:L64)</f>
        <v>1.8749999999999996</v>
      </c>
      <c r="M66" s="11">
        <f>10^(AVERAGE(M57:M64))</f>
        <v>68.391164728143011</v>
      </c>
    </row>
    <row r="67" spans="1:14" s="13" customFormat="1" x14ac:dyDescent="0.25">
      <c r="E67" s="13" t="s">
        <v>15</v>
      </c>
      <c r="F67" s="4">
        <f t="shared" ref="F67:L67" si="12">_xlfn.STDEV.S(F57:F64)</f>
        <v>8.8640526042791917E-3</v>
      </c>
      <c r="G67" s="4">
        <f t="shared" si="12"/>
        <v>2.47487373415291E-2</v>
      </c>
      <c r="H67" s="4">
        <f t="shared" si="12"/>
        <v>1.3887301496588183E-2</v>
      </c>
      <c r="I67" s="4">
        <f t="shared" si="12"/>
        <v>6.4086994446165635E-3</v>
      </c>
      <c r="J67" s="4">
        <f t="shared" si="12"/>
        <v>0</v>
      </c>
      <c r="K67" s="4">
        <f t="shared" si="12"/>
        <v>1.8516401995451046E-2</v>
      </c>
      <c r="L67" s="4">
        <f t="shared" si="12"/>
        <v>7.5592894601844464E-3</v>
      </c>
      <c r="M67" s="4">
        <f t="shared" ref="M67" si="13">_xlfn.STDEV.S(M57:M64)</f>
        <v>4.8697315854455164E-2</v>
      </c>
    </row>
    <row r="68" spans="1:14" s="13" customFormat="1" x14ac:dyDescent="0.25">
      <c r="E68" s="13" t="s">
        <v>16</v>
      </c>
      <c r="F68" s="4">
        <f>CONFIDENCE(0.01,F67,$F65)</f>
        <v>8.0724322880866683E-3</v>
      </c>
      <c r="G68" s="4">
        <f t="shared" ref="G68" si="14">CONFIDENCE(0.01,G67,$F65)</f>
        <v>2.2538506406052813E-2</v>
      </c>
      <c r="H68" s="4">
        <f t="shared" ref="H68" si="15">CONFIDENCE(0.01,H67,$F65)</f>
        <v>1.2647070815140866E-2</v>
      </c>
      <c r="I68" s="4">
        <f>CONFIDENCE(0.01,I67,$F65)</f>
        <v>5.836358901614702E-3</v>
      </c>
      <c r="J68" s="4" t="e">
        <f t="shared" ref="J68:K68" si="16">CONFIDENCE(0.01,J67,$F65)</f>
        <v>#NUM!</v>
      </c>
      <c r="K68" s="4">
        <f t="shared" si="16"/>
        <v>1.6862761086854611E-2</v>
      </c>
      <c r="L68" s="4">
        <f>CONFIDENCE(0.01,L67,$F65)</f>
        <v>6.8841933862088516E-3</v>
      </c>
      <c r="M68" s="4">
        <f t="shared" ref="M68" si="17">CONFIDENCE(0.01,M67,$F65)</f>
        <v>4.434831362089206E-2</v>
      </c>
    </row>
    <row r="69" spans="1:14" s="13" customFormat="1" x14ac:dyDescent="0.25">
      <c r="E69" s="13" t="s">
        <v>19</v>
      </c>
      <c r="F69" s="4"/>
      <c r="G69" s="4">
        <f>10^(MIN(G57:G64))</f>
        <v>74.131024130091816</v>
      </c>
      <c r="H69" s="4">
        <f>10^(MAX(H57:H64))</f>
        <v>301.99517204020168</v>
      </c>
      <c r="I69" s="4"/>
      <c r="J69" s="4">
        <f>10^(MIN(J57:J64))</f>
        <v>10.232929922807543</v>
      </c>
      <c r="K69" s="4">
        <f>10^(MAX(K57:K64))</f>
        <v>47.863009232263856</v>
      </c>
      <c r="L69" s="4"/>
      <c r="M69" s="4">
        <f>10^(MIN(M57:M64))</f>
        <v>56.234132519034915</v>
      </c>
      <c r="N69" s="4">
        <f>10^(MAX(M57:M64))</f>
        <v>81.283051616409963</v>
      </c>
    </row>
    <row r="70" spans="1:14" s="13" customFormat="1" x14ac:dyDescent="0.25">
      <c r="E70" s="13" t="s">
        <v>17</v>
      </c>
      <c r="F70" s="4"/>
      <c r="G70" s="11">
        <f>10^(LOG(G66)-G68)</f>
        <v>71.814392929533795</v>
      </c>
      <c r="H70" s="11">
        <f>10^(LOG(H66)-H68)</f>
        <v>288.30550112047865</v>
      </c>
      <c r="I70" s="4"/>
      <c r="J70" s="11" t="e">
        <f>10^(LOG(J66)-J68)</f>
        <v>#NUM!</v>
      </c>
      <c r="K70" s="11">
        <f>10^(LOG(K66)-K68)</f>
        <v>42.96721835610002</v>
      </c>
      <c r="L70" s="4"/>
      <c r="M70" s="11">
        <f>10^(LOG(M66)-M68)</f>
        <v>61.752093625590021</v>
      </c>
    </row>
    <row r="71" spans="1:14" s="13" customFormat="1" x14ac:dyDescent="0.25">
      <c r="E71" s="13" t="s">
        <v>18</v>
      </c>
      <c r="F71" s="4"/>
      <c r="G71" s="11">
        <f>10^(LOG(G66)+G68)</f>
        <v>79.668842318798667</v>
      </c>
      <c r="H71" s="11">
        <f>10^(LOG(H66)+H68)</f>
        <v>305.59558162570073</v>
      </c>
      <c r="I71" s="4"/>
      <c r="J71" s="11" t="e">
        <f>10^(LOG(J66)+J68)</f>
        <v>#NUM!</v>
      </c>
      <c r="K71" s="11">
        <f>10^(LOG(K66)+K68)</f>
        <v>46.436850960020742</v>
      </c>
      <c r="L71" s="4"/>
      <c r="M71" s="11">
        <f>10^(LOG(M66)+M68)</f>
        <v>75.744013494203244</v>
      </c>
    </row>
    <row r="72" spans="1:14" x14ac:dyDescent="0.25">
      <c r="A72" s="9">
        <v>1</v>
      </c>
      <c r="B72" s="9">
        <v>0</v>
      </c>
      <c r="C72" s="9">
        <v>0</v>
      </c>
      <c r="D72" s="9">
        <v>2</v>
      </c>
      <c r="E72" s="9">
        <v>1</v>
      </c>
      <c r="F72" s="9">
        <v>1.87</v>
      </c>
      <c r="G72" s="9">
        <v>1.97</v>
      </c>
      <c r="H72" s="9">
        <v>2.48</v>
      </c>
      <c r="I72" s="9">
        <v>1.38</v>
      </c>
      <c r="J72" s="9">
        <v>1.0900000000000001</v>
      </c>
      <c r="K72" s="9">
        <v>1.52</v>
      </c>
      <c r="L72" s="9">
        <v>1.83</v>
      </c>
      <c r="M72" s="9">
        <v>1.97</v>
      </c>
      <c r="N72" s="3"/>
    </row>
    <row r="73" spans="1:14" x14ac:dyDescent="0.25">
      <c r="A73" s="9">
        <v>1</v>
      </c>
      <c r="B73" s="9">
        <v>0</v>
      </c>
      <c r="C73" s="9">
        <v>0</v>
      </c>
      <c r="D73" s="9">
        <v>2</v>
      </c>
      <c r="E73" s="9">
        <v>2</v>
      </c>
      <c r="F73" s="9">
        <v>1.75</v>
      </c>
      <c r="G73" s="9">
        <v>1.87</v>
      </c>
      <c r="H73" s="9">
        <v>2.42</v>
      </c>
      <c r="I73" s="9">
        <v>1.39</v>
      </c>
      <c r="J73" s="9">
        <v>1.0900000000000001</v>
      </c>
      <c r="K73" s="9">
        <v>1.52</v>
      </c>
      <c r="L73" s="9">
        <v>1.78</v>
      </c>
      <c r="M73" s="9">
        <v>1.81</v>
      </c>
      <c r="N73" s="3"/>
    </row>
    <row r="74" spans="1:14" x14ac:dyDescent="0.25">
      <c r="A74" s="9">
        <v>1</v>
      </c>
      <c r="B74" s="9">
        <v>0</v>
      </c>
      <c r="C74" s="9">
        <v>0</v>
      </c>
      <c r="D74" s="9">
        <v>3</v>
      </c>
      <c r="E74" s="9">
        <v>1</v>
      </c>
      <c r="F74" s="9">
        <v>1.86</v>
      </c>
      <c r="G74" s="9">
        <v>1.87</v>
      </c>
      <c r="H74" s="9">
        <v>2.48</v>
      </c>
      <c r="I74" s="9">
        <v>1.4</v>
      </c>
      <c r="J74" s="9">
        <v>1.0900000000000001</v>
      </c>
      <c r="K74" s="9">
        <v>1.52</v>
      </c>
      <c r="L74" s="9">
        <v>1.84</v>
      </c>
      <c r="M74" s="9">
        <v>1.81</v>
      </c>
      <c r="N74" s="3"/>
    </row>
    <row r="75" spans="1:14" x14ac:dyDescent="0.25">
      <c r="A75" s="9">
        <v>1</v>
      </c>
      <c r="B75" s="9">
        <v>0</v>
      </c>
      <c r="C75" s="9">
        <v>0</v>
      </c>
      <c r="D75" s="9">
        <v>3</v>
      </c>
      <c r="E75" s="9">
        <v>2</v>
      </c>
      <c r="F75" s="9">
        <v>1.88</v>
      </c>
      <c r="G75" s="9">
        <v>2.06</v>
      </c>
      <c r="H75" s="9">
        <v>2.68</v>
      </c>
      <c r="I75" s="9">
        <v>1.38</v>
      </c>
      <c r="J75" s="9">
        <v>1.0900000000000001</v>
      </c>
      <c r="K75" s="9">
        <v>1.57</v>
      </c>
      <c r="L75" s="9">
        <v>1.82</v>
      </c>
      <c r="M75" s="9">
        <v>1.97</v>
      </c>
      <c r="N75" s="3"/>
    </row>
    <row r="76" spans="1:14" x14ac:dyDescent="0.25">
      <c r="A76" s="9">
        <v>1</v>
      </c>
      <c r="B76" s="9">
        <v>0</v>
      </c>
      <c r="C76" s="9">
        <v>0</v>
      </c>
      <c r="D76" s="9">
        <v>3</v>
      </c>
      <c r="E76" s="9">
        <v>3</v>
      </c>
      <c r="F76" s="9">
        <v>1.84</v>
      </c>
      <c r="G76" s="9">
        <v>1.87</v>
      </c>
      <c r="H76" s="9">
        <v>2.48</v>
      </c>
      <c r="I76" s="9">
        <v>1.41</v>
      </c>
      <c r="J76" s="9">
        <v>1.0900000000000001</v>
      </c>
      <c r="K76" s="9">
        <v>1.52</v>
      </c>
      <c r="L76" s="9">
        <v>1.83</v>
      </c>
      <c r="M76" s="9">
        <v>1.78</v>
      </c>
      <c r="N76" s="3"/>
    </row>
    <row r="77" spans="1:14" x14ac:dyDescent="0.25">
      <c r="A77" s="9">
        <v>1</v>
      </c>
      <c r="B77" s="9">
        <v>0</v>
      </c>
      <c r="C77" s="9">
        <v>0</v>
      </c>
      <c r="D77" s="9">
        <v>3</v>
      </c>
      <c r="E77" s="9">
        <v>4</v>
      </c>
      <c r="F77" s="9">
        <v>1.8</v>
      </c>
      <c r="G77" s="9">
        <v>1.87</v>
      </c>
      <c r="H77" s="9">
        <v>2.42</v>
      </c>
      <c r="I77" s="9">
        <v>1.41</v>
      </c>
      <c r="J77" s="9">
        <v>1.0900000000000001</v>
      </c>
      <c r="K77" s="9">
        <v>1.54</v>
      </c>
      <c r="L77" s="9">
        <v>1.83</v>
      </c>
      <c r="M77" s="9">
        <v>2</v>
      </c>
      <c r="N77" s="3"/>
    </row>
    <row r="78" spans="1:14" s="13" customFormat="1" x14ac:dyDescent="0.25">
      <c r="E78" s="13" t="s">
        <v>13</v>
      </c>
      <c r="F78" s="13">
        <f>COUNT(A72:A77)</f>
        <v>6</v>
      </c>
      <c r="G78" s="11"/>
      <c r="H78" s="11"/>
      <c r="I78" s="11"/>
      <c r="J78" s="11"/>
      <c r="K78" s="11"/>
      <c r="L78" s="11"/>
      <c r="M78" s="11"/>
    </row>
    <row r="79" spans="1:14" s="13" customFormat="1" x14ac:dyDescent="0.25">
      <c r="E79" s="13" t="s">
        <v>14</v>
      </c>
      <c r="F79" s="11">
        <f>AVERAGE(F72:F77)</f>
        <v>1.8333333333333337</v>
      </c>
      <c r="G79" s="11">
        <f>10^(AVERAGE(G72:G77))</f>
        <v>82.857787673969185</v>
      </c>
      <c r="H79" s="11">
        <f>10^(AVERAGE(H72:H77))</f>
        <v>311.41055844467644</v>
      </c>
      <c r="I79" s="11">
        <f>AVERAGE(I72:I77)</f>
        <v>1.3949999999999998</v>
      </c>
      <c r="J79" s="11">
        <f>10^(AVERAGE(J72:J77))</f>
        <v>12.302687708123818</v>
      </c>
      <c r="K79" s="11">
        <f>10^(AVERAGE(K72:K77))</f>
        <v>34.01470170015039</v>
      </c>
      <c r="L79" s="11">
        <f>AVERAGE(L72:L77)</f>
        <v>1.821666666666667</v>
      </c>
      <c r="M79" s="11">
        <f>10^(AVERAGE(M72:M77))</f>
        <v>77.624711662869217</v>
      </c>
    </row>
    <row r="80" spans="1:14" s="13" customFormat="1" x14ac:dyDescent="0.25">
      <c r="E80" s="13" t="s">
        <v>15</v>
      </c>
      <c r="F80" s="4">
        <f t="shared" ref="F80:M80" si="18">_xlfn.STDEV.S(F72:F77)</f>
        <v>4.9665548085837799E-2</v>
      </c>
      <c r="G80" s="4">
        <f t="shared" si="18"/>
        <v>8.0104098937986062E-2</v>
      </c>
      <c r="H80" s="4">
        <f t="shared" si="18"/>
        <v>9.6055539489748751E-2</v>
      </c>
      <c r="I80" s="4">
        <f t="shared" si="18"/>
        <v>1.3784048752090234E-2</v>
      </c>
      <c r="J80" s="4">
        <f t="shared" si="18"/>
        <v>0</v>
      </c>
      <c r="K80" s="4">
        <f t="shared" si="18"/>
        <v>2.0412414523193166E-2</v>
      </c>
      <c r="L80" s="4">
        <f t="shared" si="18"/>
        <v>2.1369760566432826E-2</v>
      </c>
      <c r="M80" s="4">
        <f t="shared" si="18"/>
        <v>9.9799799598997152E-2</v>
      </c>
    </row>
    <row r="81" spans="1:14" s="13" customFormat="1" x14ac:dyDescent="0.25">
      <c r="E81" s="13" t="s">
        <v>16</v>
      </c>
      <c r="F81" s="4">
        <f>CONFIDENCE(0.01,F80,$F78)</f>
        <v>5.2227193240238029E-2</v>
      </c>
      <c r="G81" s="4">
        <f t="shared" ref="G81" si="19">CONFIDENCE(0.01,G80,$F78)</f>
        <v>8.4235700919654349E-2</v>
      </c>
      <c r="H81" s="4">
        <f t="shared" ref="H81" si="20">CONFIDENCE(0.01,H80,$F78)</f>
        <v>0.10100988343178971</v>
      </c>
      <c r="I81" s="4">
        <f>CONFIDENCE(0.01,I80,$F78)</f>
        <v>1.449500117393368E-2</v>
      </c>
      <c r="J81" s="4" t="e">
        <f t="shared" ref="J81:K81" si="21">CONFIDENCE(0.01,J80,$F78)</f>
        <v>#NUM!</v>
      </c>
      <c r="K81" s="4">
        <f t="shared" si="21"/>
        <v>2.1465244196240851E-2</v>
      </c>
      <c r="L81" s="4">
        <f>CONFIDENCE(0.01,L80,$F78)</f>
        <v>2.2471968147250915E-2</v>
      </c>
      <c r="M81" s="4">
        <f t="shared" ref="M81" si="22">CONFIDENCE(0.01,M80,$F78)</f>
        <v>0.10494726465084835</v>
      </c>
    </row>
    <row r="82" spans="1:14" s="13" customFormat="1" x14ac:dyDescent="0.25">
      <c r="E82" s="13" t="s">
        <v>19</v>
      </c>
      <c r="F82" s="4"/>
      <c r="G82" s="4">
        <f>10^(MIN(G72:G77))</f>
        <v>74.131024130091816</v>
      </c>
      <c r="H82" s="4">
        <f>10^(MAX(H72:H77))</f>
        <v>478.63009232263886</v>
      </c>
      <c r="I82" s="4"/>
      <c r="J82" s="4">
        <f>10^(MIN(J72:J77))</f>
        <v>12.302687708123818</v>
      </c>
      <c r="K82" s="4">
        <f>10^(MAX(K72:K77))</f>
        <v>37.153522909717275</v>
      </c>
      <c r="L82" s="4"/>
      <c r="M82" s="4">
        <f>10^(MIN(M72:M77))</f>
        <v>60.255958607435822</v>
      </c>
      <c r="N82" s="4">
        <f>10^(MAX(M72:M77))</f>
        <v>100</v>
      </c>
    </row>
    <row r="83" spans="1:14" s="13" customFormat="1" x14ac:dyDescent="0.25">
      <c r="E83" s="13" t="s">
        <v>17</v>
      </c>
      <c r="F83" s="4"/>
      <c r="G83" s="11">
        <f>10^(LOG(G79)-G81)</f>
        <v>68.249210585913247</v>
      </c>
      <c r="H83" s="11">
        <f>10^(LOG(H79)-H81)</f>
        <v>246.78766557300668</v>
      </c>
      <c r="I83" s="4"/>
      <c r="J83" s="11" t="e">
        <f>10^(LOG(J79)-J81)</f>
        <v>#NUM!</v>
      </c>
      <c r="K83" s="11">
        <f>10^(LOG(K79)-K81)</f>
        <v>32.374377200964013</v>
      </c>
      <c r="L83" s="4"/>
      <c r="M83" s="11">
        <f>10^(LOG(M79)-M81)</f>
        <v>60.96109163541783</v>
      </c>
    </row>
    <row r="84" spans="1:14" s="13" customFormat="1" x14ac:dyDescent="0.25">
      <c r="E84" s="13" t="s">
        <v>18</v>
      </c>
      <c r="F84" s="4"/>
      <c r="G84" s="11">
        <f>10^(LOG(G79)+G81)</f>
        <v>100.59329506210571</v>
      </c>
      <c r="H84" s="11">
        <f>10^(LOG(H79)+H81)</f>
        <v>392.95535976508137</v>
      </c>
      <c r="I84" s="4"/>
      <c r="J84" s="11" t="e">
        <f>10^(LOG(J79)+J81)</f>
        <v>#NUM!</v>
      </c>
      <c r="K84" s="11">
        <f>10^(LOG(K79)+K81)</f>
        <v>35.738137125175733</v>
      </c>
      <c r="L84" s="4"/>
      <c r="M84" s="11">
        <f>10^(LOG(M79)+M81)</f>
        <v>98.843306428633156</v>
      </c>
    </row>
    <row r="85" spans="1:14" x14ac:dyDescent="0.25">
      <c r="A85" s="10">
        <v>1</v>
      </c>
      <c r="B85" s="10">
        <v>0</v>
      </c>
      <c r="C85" s="10">
        <v>1</v>
      </c>
      <c r="D85" s="10">
        <v>1</v>
      </c>
      <c r="E85" s="10">
        <v>1</v>
      </c>
      <c r="F85" s="11">
        <v>1.794208</v>
      </c>
      <c r="G85" s="11">
        <v>2.0624766879536982</v>
      </c>
      <c r="H85" s="11">
        <v>2.4510092281039046</v>
      </c>
      <c r="I85" s="11">
        <v>1.421424</v>
      </c>
      <c r="J85" s="11">
        <v>1.0132586652835165</v>
      </c>
      <c r="K85" s="11">
        <v>1.5184086436034225</v>
      </c>
      <c r="L85" s="11">
        <v>1.748661</v>
      </c>
      <c r="M85" s="11">
        <v>1.8328026008253853</v>
      </c>
      <c r="N85" s="3"/>
    </row>
    <row r="86" spans="1:14" x14ac:dyDescent="0.25">
      <c r="A86" s="10">
        <v>1</v>
      </c>
      <c r="B86" s="10">
        <v>0</v>
      </c>
      <c r="C86" s="10">
        <v>1</v>
      </c>
      <c r="D86" s="10">
        <v>1</v>
      </c>
      <c r="E86" s="10">
        <v>2</v>
      </c>
      <c r="F86" s="11">
        <v>1.814233</v>
      </c>
      <c r="G86" s="11">
        <v>2.0924399113311414</v>
      </c>
      <c r="H86" s="11">
        <v>2.4510092281039046</v>
      </c>
      <c r="I86" s="11">
        <v>1.428933</v>
      </c>
      <c r="J86" s="11">
        <v>1.0132586652835165</v>
      </c>
      <c r="K86" s="11">
        <v>1.5447375823257716</v>
      </c>
      <c r="L86" s="11">
        <v>1.7591019999999999</v>
      </c>
      <c r="M86" s="11">
        <v>2.1593867009617544</v>
      </c>
      <c r="N86" s="3"/>
    </row>
    <row r="87" spans="1:14" x14ac:dyDescent="0.25">
      <c r="A87" s="10">
        <v>1</v>
      </c>
      <c r="B87" s="10">
        <v>0</v>
      </c>
      <c r="C87" s="10">
        <v>1</v>
      </c>
      <c r="D87" s="10">
        <v>2</v>
      </c>
      <c r="E87" s="10">
        <v>1</v>
      </c>
      <c r="F87" s="11">
        <v>1.8271379999999999</v>
      </c>
      <c r="G87" s="11">
        <v>1.9955298983230849</v>
      </c>
      <c r="H87" s="11">
        <v>2.484550376342455</v>
      </c>
      <c r="I87" s="11">
        <v>1.4166939999999999</v>
      </c>
      <c r="J87" s="11">
        <v>1.0132586652835165</v>
      </c>
      <c r="K87" s="11">
        <v>1.5184086436034225</v>
      </c>
      <c r="L87" s="11">
        <v>1.7888379999999999</v>
      </c>
      <c r="M87" s="11">
        <v>1.9675011747228415</v>
      </c>
      <c r="N87" s="3"/>
    </row>
    <row r="88" spans="1:14" x14ac:dyDescent="0.25">
      <c r="A88" s="10">
        <v>1</v>
      </c>
      <c r="B88" s="10">
        <v>0</v>
      </c>
      <c r="C88" s="10">
        <v>1</v>
      </c>
      <c r="D88" s="10">
        <v>2</v>
      </c>
      <c r="E88" s="10">
        <v>2</v>
      </c>
      <c r="F88" s="11">
        <v>1.746262</v>
      </c>
      <c r="G88" s="11">
        <v>1.870591161714785</v>
      </c>
      <c r="H88" s="11">
        <v>2.4510092281039046</v>
      </c>
      <c r="I88" s="11">
        <v>1.4485589999999999</v>
      </c>
      <c r="J88" s="11">
        <v>1.0132586652835165</v>
      </c>
      <c r="K88" s="11">
        <v>1.5184086436034225</v>
      </c>
      <c r="L88" s="11">
        <v>1.7632589999999999</v>
      </c>
      <c r="M88" s="11">
        <v>1.636507955681417</v>
      </c>
      <c r="N88" s="3"/>
    </row>
    <row r="89" spans="1:14" x14ac:dyDescent="0.25">
      <c r="A89" s="10">
        <v>1</v>
      </c>
      <c r="B89" s="10">
        <v>0</v>
      </c>
      <c r="C89" s="10">
        <v>1</v>
      </c>
      <c r="D89" s="10">
        <v>3</v>
      </c>
      <c r="E89" s="10">
        <v>1</v>
      </c>
      <c r="F89" s="11">
        <v>1.854233</v>
      </c>
      <c r="G89" s="11">
        <v>1.9955298983230849</v>
      </c>
      <c r="H89" s="11">
        <v>2.484550376342455</v>
      </c>
      <c r="I89" s="11">
        <v>1.4155409999999999</v>
      </c>
      <c r="J89" s="11">
        <v>1.0132586652835165</v>
      </c>
      <c r="K89" s="11">
        <v>1.5695611660508038</v>
      </c>
      <c r="L89" s="11">
        <v>1.8176570000000001</v>
      </c>
      <c r="M89" s="11">
        <v>1.7766866588464538</v>
      </c>
      <c r="N89" s="3"/>
    </row>
    <row r="90" spans="1:14" x14ac:dyDescent="0.25">
      <c r="A90" s="10">
        <v>1</v>
      </c>
      <c r="B90" s="10">
        <v>0</v>
      </c>
      <c r="C90" s="10">
        <v>1</v>
      </c>
      <c r="D90" s="10">
        <v>3</v>
      </c>
      <c r="E90" s="10">
        <v>2</v>
      </c>
      <c r="F90" s="11">
        <v>1.841629</v>
      </c>
      <c r="G90" s="11">
        <v>1.870591161714785</v>
      </c>
      <c r="H90" s="11">
        <v>2.4180923819034548</v>
      </c>
      <c r="I90" s="11">
        <v>1.412604</v>
      </c>
      <c r="J90" s="11">
        <v>1.0132586652835165</v>
      </c>
      <c r="K90" s="11">
        <v>1.4604166966257357</v>
      </c>
      <c r="L90" s="11">
        <v>1.8588039999999999</v>
      </c>
      <c r="M90" s="11">
        <v>2.030292004582297</v>
      </c>
      <c r="N90" s="3"/>
    </row>
    <row r="91" spans="1:14" x14ac:dyDescent="0.25">
      <c r="A91" s="10">
        <v>1</v>
      </c>
      <c r="B91" s="10">
        <v>0</v>
      </c>
      <c r="C91" s="10">
        <v>1</v>
      </c>
      <c r="D91" s="10">
        <v>3</v>
      </c>
      <c r="E91" s="10">
        <v>3</v>
      </c>
      <c r="F91" s="11">
        <v>1.75715</v>
      </c>
      <c r="G91" s="11">
        <v>1.870591161714785</v>
      </c>
      <c r="H91" s="11">
        <v>2.4510092281039046</v>
      </c>
      <c r="I91" s="11">
        <v>1.4194599999999999</v>
      </c>
      <c r="J91" s="11">
        <v>1.0132586652835165</v>
      </c>
      <c r="K91" s="11">
        <v>1.5695611660508038</v>
      </c>
      <c r="L91" s="11">
        <v>1.767644</v>
      </c>
      <c r="M91" s="11">
        <v>1.7122286696195352</v>
      </c>
      <c r="N91" s="3"/>
    </row>
    <row r="92" spans="1:14" s="13" customFormat="1" x14ac:dyDescent="0.25">
      <c r="E92" s="13" t="s">
        <v>13</v>
      </c>
      <c r="F92" s="13">
        <f>COUNT(A85:A91)</f>
        <v>7</v>
      </c>
      <c r="G92" s="11"/>
      <c r="H92" s="11"/>
      <c r="I92" s="11"/>
      <c r="J92" s="11"/>
      <c r="K92" s="11"/>
      <c r="L92" s="11"/>
      <c r="M92" s="11"/>
    </row>
    <row r="93" spans="1:14" s="13" customFormat="1" x14ac:dyDescent="0.25">
      <c r="E93" s="13" t="s">
        <v>14</v>
      </c>
      <c r="F93" s="11">
        <f>AVERAGE(F85:F91)</f>
        <v>1.8049789999999997</v>
      </c>
      <c r="G93" s="11">
        <f>10^(AVERAGE(G85:G91))</f>
        <v>92.340631472584462</v>
      </c>
      <c r="H93" s="11">
        <f>10^(AVERAGE(H85:H91))</f>
        <v>285.68668962076089</v>
      </c>
      <c r="I93" s="11">
        <f>AVERAGE(I85:I91)</f>
        <v>1.4233164285714288</v>
      </c>
      <c r="J93" s="11">
        <f>10^(AVERAGE(J85:J91))</f>
        <v>10.310000000000002</v>
      </c>
      <c r="K93" s="11">
        <f>10^(AVERAGE(K85:K91))</f>
        <v>33.767613098048827</v>
      </c>
      <c r="L93" s="11">
        <f>AVERAGE(L85:L91)</f>
        <v>1.7862807142857142</v>
      </c>
      <c r="M93" s="11">
        <f>10^(AVERAGE(M85:M91))</f>
        <v>74.753132279779564</v>
      </c>
    </row>
    <row r="94" spans="1:14" s="13" customFormat="1" x14ac:dyDescent="0.25">
      <c r="E94" s="13" t="s">
        <v>15</v>
      </c>
      <c r="F94" s="4">
        <f t="shared" ref="F94:M94" si="23">_xlfn.STDEV.S(F85:F91)</f>
        <v>4.1225296813162338E-2</v>
      </c>
      <c r="G94" s="4">
        <f t="shared" si="23"/>
        <v>9.5170715955710486E-2</v>
      </c>
      <c r="H94" s="4">
        <f t="shared" si="23"/>
        <v>2.297383299597296E-2</v>
      </c>
      <c r="I94" s="4">
        <f t="shared" si="23"/>
        <v>1.2289945685493525E-2</v>
      </c>
      <c r="J94" s="4">
        <f t="shared" si="23"/>
        <v>0</v>
      </c>
      <c r="K94" s="4">
        <f t="shared" si="23"/>
        <v>3.7807716174274315E-2</v>
      </c>
      <c r="L94" s="4">
        <f t="shared" si="23"/>
        <v>3.9331687495429112E-2</v>
      </c>
      <c r="M94" s="4">
        <f t="shared" si="23"/>
        <v>0.18634815737098023</v>
      </c>
    </row>
    <row r="95" spans="1:14" s="13" customFormat="1" x14ac:dyDescent="0.25">
      <c r="E95" s="13" t="s">
        <v>16</v>
      </c>
      <c r="F95" s="4">
        <f>CONFIDENCE(0.01,F94,$F92)</f>
        <v>4.0135793237542204E-2</v>
      </c>
      <c r="G95" s="4">
        <f t="shared" ref="G95" si="24">CONFIDENCE(0.01,G94,$F92)</f>
        <v>9.2655540969875841E-2</v>
      </c>
      <c r="H95" s="4">
        <f t="shared" ref="H95" si="25">CONFIDENCE(0.01,H94,$F92)</f>
        <v>2.2366679739848416E-2</v>
      </c>
      <c r="I95" s="4">
        <f>CONFIDENCE(0.01,I94,$F92)</f>
        <v>1.1965146574180704E-2</v>
      </c>
      <c r="J95" s="4" t="e">
        <f t="shared" ref="J95:K95" si="26">CONFIDENCE(0.01,J94,$F92)</f>
        <v>#NUM!</v>
      </c>
      <c r="K95" s="4">
        <f t="shared" si="26"/>
        <v>3.680853253844537E-2</v>
      </c>
      <c r="L95" s="4">
        <f>CONFIDENCE(0.01,L94,$F92)</f>
        <v>3.8292228292608727E-2</v>
      </c>
      <c r="M95" s="4">
        <f t="shared" ref="M95" si="27">CONFIDENCE(0.01,M94,$F92)</f>
        <v>0.18142334179752184</v>
      </c>
    </row>
    <row r="96" spans="1:14" s="13" customFormat="1" x14ac:dyDescent="0.25">
      <c r="E96" s="13" t="s">
        <v>19</v>
      </c>
      <c r="F96" s="4"/>
      <c r="G96" s="4">
        <f>10^(MIN(G85:G91))</f>
        <v>74.232000000000042</v>
      </c>
      <c r="H96" s="4">
        <f>10^(MAX(H85:H91))</f>
        <v>305.17600000000004</v>
      </c>
      <c r="I96" s="4"/>
      <c r="J96" s="4">
        <f>10^(MIN(J85:J91))</f>
        <v>10.310000000000002</v>
      </c>
      <c r="K96" s="4">
        <f>10^(MAX(K85:K91))</f>
        <v>37.116000000000014</v>
      </c>
      <c r="L96" s="4"/>
      <c r="M96" s="4">
        <f>10^(MIN(M85:M91))</f>
        <v>43.302000000000028</v>
      </c>
      <c r="N96" s="4">
        <f>10^(MAX(M85:M91))</f>
        <v>144.34</v>
      </c>
    </row>
    <row r="97" spans="1:14" s="13" customFormat="1" x14ac:dyDescent="0.25">
      <c r="E97" s="13" t="s">
        <v>17</v>
      </c>
      <c r="F97" s="4"/>
      <c r="G97" s="11">
        <f>10^(LOG(G93)-G95)</f>
        <v>74.599737481921437</v>
      </c>
      <c r="H97" s="11">
        <f>10^(LOG(H93)-H95)</f>
        <v>271.34593945034959</v>
      </c>
      <c r="I97" s="4"/>
      <c r="J97" s="11" t="e">
        <f>10^(LOG(J93)-J95)</f>
        <v>#NUM!</v>
      </c>
      <c r="K97" s="11">
        <f>10^(LOG(K93)-K95)</f>
        <v>31.02357416580718</v>
      </c>
      <c r="L97" s="4"/>
      <c r="M97" s="11">
        <f>10^(LOG(M93)-M95)</f>
        <v>49.227304174377515</v>
      </c>
    </row>
    <row r="98" spans="1:14" s="13" customFormat="1" x14ac:dyDescent="0.25">
      <c r="E98" s="13" t="s">
        <v>18</v>
      </c>
      <c r="F98" s="4"/>
      <c r="G98" s="11">
        <f>10^(LOG(G93)+G95)</f>
        <v>114.30056604183164</v>
      </c>
      <c r="H98" s="11">
        <f>10^(LOG(H93)+H95)</f>
        <v>300.78535463547354</v>
      </c>
      <c r="I98" s="4"/>
      <c r="J98" s="11" t="e">
        <f>10^(LOG(J93)+J95)</f>
        <v>#NUM!</v>
      </c>
      <c r="K98" s="11">
        <f>10^(LOG(K93)+K95)</f>
        <v>36.754362609716793</v>
      </c>
      <c r="L98" s="4"/>
      <c r="M98" s="11">
        <f>10^(LOG(M93)+M95)</f>
        <v>113.51486495875915</v>
      </c>
    </row>
    <row r="99" spans="1:14" x14ac:dyDescent="0.25">
      <c r="A99" s="12">
        <v>1</v>
      </c>
      <c r="B99" s="12">
        <v>1</v>
      </c>
      <c r="C99" s="12">
        <v>0</v>
      </c>
      <c r="D99" s="12">
        <v>1</v>
      </c>
      <c r="E99" s="12">
        <v>1</v>
      </c>
      <c r="F99" s="12">
        <v>1.85</v>
      </c>
      <c r="G99" s="12">
        <v>2</v>
      </c>
      <c r="H99" s="12">
        <v>2.48</v>
      </c>
      <c r="I99" s="12">
        <v>1.41</v>
      </c>
      <c r="J99" s="12">
        <v>1.0900000000000001</v>
      </c>
      <c r="K99" s="12">
        <v>1.57</v>
      </c>
      <c r="L99" s="12">
        <v>1.82</v>
      </c>
      <c r="M99" s="12">
        <v>2.0299999999999998</v>
      </c>
      <c r="N99" s="3"/>
    </row>
    <row r="100" spans="1:14" x14ac:dyDescent="0.25">
      <c r="A100" s="12">
        <v>1</v>
      </c>
      <c r="B100" s="12">
        <v>1</v>
      </c>
      <c r="C100" s="12">
        <v>0</v>
      </c>
      <c r="D100" s="12">
        <v>1</v>
      </c>
      <c r="E100" s="12">
        <v>2</v>
      </c>
      <c r="F100" s="12">
        <v>1.81</v>
      </c>
      <c r="G100" s="12">
        <v>1.97</v>
      </c>
      <c r="H100" s="12">
        <v>2.4500000000000002</v>
      </c>
      <c r="I100" s="12">
        <v>1.4</v>
      </c>
      <c r="J100" s="12">
        <v>1.0900000000000001</v>
      </c>
      <c r="K100" s="12">
        <v>1.57</v>
      </c>
      <c r="L100" s="12">
        <v>1.81</v>
      </c>
      <c r="M100" s="12">
        <v>2.0299999999999998</v>
      </c>
      <c r="N100" s="3"/>
    </row>
    <row r="101" spans="1:14" x14ac:dyDescent="0.25">
      <c r="A101" s="12">
        <v>1</v>
      </c>
      <c r="B101" s="12">
        <v>1</v>
      </c>
      <c r="C101" s="12">
        <v>0</v>
      </c>
      <c r="D101" s="12">
        <v>1</v>
      </c>
      <c r="E101" s="12">
        <v>3</v>
      </c>
      <c r="F101" s="12">
        <v>1.8</v>
      </c>
      <c r="G101" s="12">
        <v>2.0299999999999998</v>
      </c>
      <c r="H101" s="12">
        <v>2.4500000000000002</v>
      </c>
      <c r="I101" s="12">
        <v>1.38</v>
      </c>
      <c r="J101" s="12">
        <v>1.0900000000000001</v>
      </c>
      <c r="K101" s="12">
        <v>1.57</v>
      </c>
      <c r="L101" s="12">
        <v>1.8</v>
      </c>
      <c r="M101" s="12">
        <v>2.16</v>
      </c>
      <c r="N101" s="3"/>
    </row>
    <row r="102" spans="1:14" x14ac:dyDescent="0.25">
      <c r="A102" s="12">
        <v>1</v>
      </c>
      <c r="B102" s="12">
        <v>1</v>
      </c>
      <c r="C102" s="12">
        <v>0</v>
      </c>
      <c r="D102" s="12">
        <v>1</v>
      </c>
      <c r="E102" s="12">
        <v>4</v>
      </c>
      <c r="F102" s="12">
        <v>1.82</v>
      </c>
      <c r="G102" s="12">
        <v>2.06</v>
      </c>
      <c r="H102" s="12">
        <v>2.48</v>
      </c>
      <c r="I102" s="12">
        <v>1.4</v>
      </c>
      <c r="J102" s="12">
        <v>1.0900000000000001</v>
      </c>
      <c r="K102" s="12">
        <v>1.52</v>
      </c>
      <c r="L102" s="12">
        <v>1.81</v>
      </c>
      <c r="M102" s="12">
        <v>1.87</v>
      </c>
      <c r="N102" s="3"/>
    </row>
    <row r="103" spans="1:14" x14ac:dyDescent="0.25">
      <c r="A103" s="12">
        <v>1</v>
      </c>
      <c r="B103" s="12">
        <v>1</v>
      </c>
      <c r="C103" s="12">
        <v>0</v>
      </c>
      <c r="D103" s="12">
        <v>2</v>
      </c>
      <c r="E103" s="12">
        <v>1</v>
      </c>
      <c r="F103" s="12">
        <v>1.85</v>
      </c>
      <c r="G103" s="12">
        <v>2.06</v>
      </c>
      <c r="H103" s="12">
        <v>2.48</v>
      </c>
      <c r="I103" s="12">
        <v>1.38</v>
      </c>
      <c r="J103" s="12">
        <v>1.0900000000000001</v>
      </c>
      <c r="K103" s="12">
        <v>1.52</v>
      </c>
      <c r="L103" s="12">
        <v>1.79</v>
      </c>
      <c r="M103" s="12">
        <v>2.09</v>
      </c>
      <c r="N103" s="3"/>
    </row>
    <row r="104" spans="1:14" x14ac:dyDescent="0.25">
      <c r="A104" s="12">
        <v>1</v>
      </c>
      <c r="B104" s="12">
        <v>1</v>
      </c>
      <c r="C104" s="12">
        <v>0</v>
      </c>
      <c r="D104" s="12">
        <v>2</v>
      </c>
      <c r="E104" s="12">
        <v>2</v>
      </c>
      <c r="F104" s="12">
        <v>1.83</v>
      </c>
      <c r="G104" s="12">
        <v>2</v>
      </c>
      <c r="H104" s="12">
        <v>2.4500000000000002</v>
      </c>
      <c r="I104" s="12">
        <v>1.39</v>
      </c>
      <c r="J104" s="12">
        <v>1.0900000000000001</v>
      </c>
      <c r="K104" s="12">
        <v>1.46</v>
      </c>
      <c r="L104" s="12">
        <v>1.82</v>
      </c>
      <c r="M104" s="12">
        <v>2.13</v>
      </c>
      <c r="N104" s="3"/>
    </row>
    <row r="105" spans="1:14" x14ac:dyDescent="0.25">
      <c r="A105" s="12">
        <v>1</v>
      </c>
      <c r="B105" s="12">
        <v>1</v>
      </c>
      <c r="C105" s="12">
        <v>0</v>
      </c>
      <c r="D105" s="12">
        <v>2</v>
      </c>
      <c r="E105" s="12">
        <v>3</v>
      </c>
      <c r="F105" s="12">
        <v>1.84</v>
      </c>
      <c r="G105" s="12">
        <v>1.94</v>
      </c>
      <c r="H105" s="12">
        <v>2.48</v>
      </c>
      <c r="I105" s="12">
        <v>1.4</v>
      </c>
      <c r="J105" s="12">
        <v>1.0900000000000001</v>
      </c>
      <c r="K105" s="12">
        <v>1.43</v>
      </c>
      <c r="L105" s="12">
        <v>1.81</v>
      </c>
      <c r="M105" s="12">
        <v>1.91</v>
      </c>
      <c r="N105" s="3"/>
    </row>
    <row r="106" spans="1:14" x14ac:dyDescent="0.25">
      <c r="A106" s="12">
        <v>1</v>
      </c>
      <c r="B106" s="12">
        <v>1</v>
      </c>
      <c r="C106" s="12">
        <v>0</v>
      </c>
      <c r="D106" s="12">
        <v>2</v>
      </c>
      <c r="E106" s="12">
        <v>4</v>
      </c>
      <c r="F106" s="12">
        <v>1.84</v>
      </c>
      <c r="G106" s="12">
        <v>2.06</v>
      </c>
      <c r="H106" s="12">
        <v>2.4500000000000002</v>
      </c>
      <c r="I106" s="12">
        <v>1.39</v>
      </c>
      <c r="J106" s="12">
        <v>1.0900000000000001</v>
      </c>
      <c r="K106" s="12">
        <v>1.46</v>
      </c>
      <c r="L106" s="12">
        <v>1.81</v>
      </c>
      <c r="M106" s="12">
        <v>2.2200000000000002</v>
      </c>
      <c r="N106" s="3"/>
    </row>
    <row r="107" spans="1:14" s="10" customFormat="1" x14ac:dyDescent="0.25">
      <c r="A107" s="12">
        <v>1</v>
      </c>
      <c r="B107" s="12">
        <v>1</v>
      </c>
      <c r="C107" s="12">
        <v>0</v>
      </c>
      <c r="D107" s="12">
        <v>2</v>
      </c>
      <c r="E107" s="12">
        <v>5</v>
      </c>
      <c r="F107" s="12">
        <v>1.85</v>
      </c>
      <c r="G107" s="12">
        <v>2</v>
      </c>
      <c r="H107" s="12">
        <v>2.48</v>
      </c>
      <c r="I107" s="12">
        <v>1.39</v>
      </c>
      <c r="J107" s="12">
        <v>1.0900000000000001</v>
      </c>
      <c r="K107" s="12">
        <v>1.52</v>
      </c>
      <c r="L107" s="12">
        <v>1.81</v>
      </c>
      <c r="M107" s="12">
        <v>1.97</v>
      </c>
    </row>
    <row r="108" spans="1:14" s="10" customFormat="1" x14ac:dyDescent="0.25">
      <c r="A108" s="12">
        <v>1</v>
      </c>
      <c r="B108" s="12">
        <v>1</v>
      </c>
      <c r="C108" s="12">
        <v>0</v>
      </c>
      <c r="D108" s="12">
        <v>3</v>
      </c>
      <c r="E108" s="12">
        <v>1</v>
      </c>
      <c r="F108" s="12">
        <v>1.84</v>
      </c>
      <c r="G108" s="12">
        <v>2.06</v>
      </c>
      <c r="H108" s="12">
        <v>2.4500000000000002</v>
      </c>
      <c r="I108" s="12">
        <v>1.41</v>
      </c>
      <c r="J108" s="12">
        <v>1.0900000000000001</v>
      </c>
      <c r="K108" s="12">
        <v>1.43</v>
      </c>
      <c r="L108" s="12">
        <v>1.83</v>
      </c>
      <c r="M108" s="12">
        <v>2.13</v>
      </c>
    </row>
    <row r="109" spans="1:14" x14ac:dyDescent="0.25">
      <c r="A109" s="12">
        <v>1</v>
      </c>
      <c r="B109" s="12">
        <v>1</v>
      </c>
      <c r="C109" s="12">
        <v>0</v>
      </c>
      <c r="D109" s="12">
        <v>3</v>
      </c>
      <c r="E109" s="12">
        <v>2</v>
      </c>
      <c r="F109" s="12">
        <v>1.83</v>
      </c>
      <c r="G109" s="12">
        <v>2.06</v>
      </c>
      <c r="H109" s="12">
        <v>2.39</v>
      </c>
      <c r="I109" s="12">
        <v>1.4</v>
      </c>
      <c r="J109" s="12">
        <v>1.0900000000000001</v>
      </c>
      <c r="K109" s="12">
        <v>1.46</v>
      </c>
      <c r="L109" s="12">
        <v>1.78</v>
      </c>
      <c r="M109" s="12">
        <v>2.2599999999999998</v>
      </c>
      <c r="N109" s="3"/>
    </row>
    <row r="110" spans="1:14" x14ac:dyDescent="0.25">
      <c r="A110" s="12">
        <v>1</v>
      </c>
      <c r="B110" s="12">
        <v>1</v>
      </c>
      <c r="C110" s="12">
        <v>0</v>
      </c>
      <c r="D110" s="12">
        <v>3</v>
      </c>
      <c r="E110" s="12">
        <v>3</v>
      </c>
      <c r="F110" s="12">
        <v>1.81</v>
      </c>
      <c r="G110" s="12">
        <v>2.09</v>
      </c>
      <c r="H110" s="12">
        <v>2.4500000000000002</v>
      </c>
      <c r="I110" s="12">
        <v>1.39</v>
      </c>
      <c r="J110" s="12">
        <v>1.0900000000000001</v>
      </c>
      <c r="K110" s="12">
        <v>1.43</v>
      </c>
      <c r="L110" s="12">
        <v>1.78</v>
      </c>
      <c r="M110" s="12">
        <v>2.06</v>
      </c>
      <c r="N110" s="3"/>
    </row>
    <row r="111" spans="1:14" x14ac:dyDescent="0.25">
      <c r="A111" s="12">
        <v>1</v>
      </c>
      <c r="B111" s="12">
        <v>1</v>
      </c>
      <c r="C111" s="12">
        <v>0</v>
      </c>
      <c r="D111" s="12">
        <v>3</v>
      </c>
      <c r="E111" s="12">
        <v>4</v>
      </c>
      <c r="F111" s="12">
        <v>1.86</v>
      </c>
      <c r="G111" s="12">
        <v>1.97</v>
      </c>
      <c r="H111" s="12">
        <v>2.48</v>
      </c>
      <c r="I111" s="12">
        <v>1.41</v>
      </c>
      <c r="J111" s="12">
        <v>1.01</v>
      </c>
      <c r="K111" s="12">
        <v>1.43</v>
      </c>
      <c r="L111" s="12">
        <v>1.81</v>
      </c>
      <c r="M111" s="12">
        <v>2.13</v>
      </c>
      <c r="N111" s="3"/>
    </row>
    <row r="112" spans="1:14" x14ac:dyDescent="0.25">
      <c r="A112" s="12">
        <v>1</v>
      </c>
      <c r="B112" s="12">
        <v>1</v>
      </c>
      <c r="C112" s="12">
        <v>0</v>
      </c>
      <c r="D112" s="12">
        <v>3</v>
      </c>
      <c r="E112" s="12">
        <v>5</v>
      </c>
      <c r="F112" s="12">
        <v>1.82</v>
      </c>
      <c r="G112" s="12">
        <v>2.06</v>
      </c>
      <c r="H112" s="12">
        <v>2.4500000000000002</v>
      </c>
      <c r="I112" s="12">
        <v>1.39</v>
      </c>
      <c r="J112" s="12">
        <v>1.0900000000000001</v>
      </c>
      <c r="K112" s="12">
        <v>1.43</v>
      </c>
      <c r="L112" s="12">
        <v>1.78</v>
      </c>
      <c r="M112" s="12">
        <v>2</v>
      </c>
      <c r="N112" s="3"/>
    </row>
    <row r="113" spans="1:14" s="13" customFormat="1" x14ac:dyDescent="0.25">
      <c r="E113" s="13" t="s">
        <v>13</v>
      </c>
      <c r="F113" s="13">
        <f>COUNT(A99:A112)</f>
        <v>14</v>
      </c>
      <c r="G113" s="11"/>
      <c r="H113" s="11"/>
      <c r="I113" s="11"/>
      <c r="J113" s="11"/>
      <c r="K113" s="11"/>
      <c r="L113" s="11"/>
      <c r="M113" s="11"/>
    </row>
    <row r="114" spans="1:14" s="13" customFormat="1" x14ac:dyDescent="0.25">
      <c r="E114" s="13" t="s">
        <v>14</v>
      </c>
      <c r="F114" s="11">
        <f>AVERAGE(F99:F112)</f>
        <v>1.8321428571428573</v>
      </c>
      <c r="G114" s="11">
        <f>10^(AVERAGE(G99:G112))</f>
        <v>106.09973170854323</v>
      </c>
      <c r="H114" s="11">
        <f>10^(AVERAGE(H99:H112))</f>
        <v>287.45603347219827</v>
      </c>
      <c r="I114" s="11">
        <f>AVERAGE(I99:I112)</f>
        <v>1.3957142857142859</v>
      </c>
      <c r="J114" s="11">
        <f>10^(AVERAGE(J99:J112))</f>
        <v>12.141873791273717</v>
      </c>
      <c r="K114" s="11">
        <f>10^(AVERAGE(K99:K112))</f>
        <v>30.599496872071978</v>
      </c>
      <c r="L114" s="11">
        <f>AVERAGE(L99:L112)</f>
        <v>1.8042857142857145</v>
      </c>
      <c r="M114" s="11">
        <f>10^(AVERAGE(M99:M112))</f>
        <v>117.6831503172137</v>
      </c>
    </row>
    <row r="115" spans="1:14" s="13" customFormat="1" x14ac:dyDescent="0.25">
      <c r="E115" s="13" t="s">
        <v>15</v>
      </c>
      <c r="F115" s="4">
        <f t="shared" ref="F115:M115" si="28">_xlfn.STDEV.S(F99:F112)</f>
        <v>1.8050600428356295E-2</v>
      </c>
      <c r="G115" s="4">
        <f t="shared" si="28"/>
        <v>4.5355736761107289E-2</v>
      </c>
      <c r="H115" s="4">
        <f t="shared" si="28"/>
        <v>2.4762609175666646E-2</v>
      </c>
      <c r="I115" s="4">
        <f t="shared" si="28"/>
        <v>1.0163498575623627E-2</v>
      </c>
      <c r="J115" s="4">
        <f t="shared" si="28"/>
        <v>2.1380899352993969E-2</v>
      </c>
      <c r="K115" s="4">
        <f t="shared" si="28"/>
        <v>5.7071383872680563E-2</v>
      </c>
      <c r="L115" s="4">
        <f t="shared" si="28"/>
        <v>1.6035674514745479E-2</v>
      </c>
      <c r="M115" s="4">
        <f t="shared" si="28"/>
        <v>0.11152538763847489</v>
      </c>
    </row>
    <row r="116" spans="1:14" s="13" customFormat="1" x14ac:dyDescent="0.25">
      <c r="E116" s="13" t="s">
        <v>16</v>
      </c>
      <c r="F116" s="4">
        <f>CONFIDENCE(0.01,F115,$F113)</f>
        <v>1.2426382408599069E-2</v>
      </c>
      <c r="G116" s="4">
        <f t="shared" ref="G116" si="29">CONFIDENCE(0.01,G115,$F113)</f>
        <v>3.1223766303744856E-2</v>
      </c>
      <c r="H116" s="4">
        <f t="shared" ref="H116" si="30">CONFIDENCE(0.01,H115,$F113)</f>
        <v>1.7047059031240118E-2</v>
      </c>
      <c r="I116" s="4">
        <f>CONFIDENCE(0.01,I115,$F113)</f>
        <v>6.9967489675052171E-3</v>
      </c>
      <c r="J116" s="4">
        <f t="shared" ref="J116:K116" si="31">CONFIDENCE(0.01,J115,$F113)</f>
        <v>1.4719024591708013E-2</v>
      </c>
      <c r="K116" s="4">
        <f t="shared" si="31"/>
        <v>3.9289044339809918E-2</v>
      </c>
      <c r="L116" s="4">
        <f>CONFIDENCE(0.01,L115,$F113)</f>
        <v>1.1039268443781012E-2</v>
      </c>
      <c r="M116" s="4">
        <f t="shared" ref="M116" si="32">CONFIDENCE(0.01,M115,$F113)</f>
        <v>7.6776233597517729E-2</v>
      </c>
    </row>
    <row r="117" spans="1:14" s="13" customFormat="1" x14ac:dyDescent="0.25">
      <c r="E117" s="13" t="s">
        <v>19</v>
      </c>
      <c r="F117" s="4"/>
      <c r="G117" s="4">
        <f>10^(MIN(G99:G112))</f>
        <v>87.096358995608071</v>
      </c>
      <c r="H117" s="4">
        <f>10^(MAX(H99:H112))</f>
        <v>301.99517204020168</v>
      </c>
      <c r="I117" s="4"/>
      <c r="J117" s="4">
        <f>10^(MIN(J99:J112))</f>
        <v>10.232929922807543</v>
      </c>
      <c r="K117" s="4">
        <f>10^(MAX(K99:K112))</f>
        <v>37.153522909717275</v>
      </c>
      <c r="L117" s="4"/>
      <c r="M117" s="4">
        <f>10^(MIN(M99:M112))</f>
        <v>74.131024130091816</v>
      </c>
      <c r="N117" s="4">
        <f>10^(MAX(M99:M112))</f>
        <v>181.9700858609983</v>
      </c>
    </row>
    <row r="118" spans="1:14" s="13" customFormat="1" x14ac:dyDescent="0.25">
      <c r="E118" s="13" t="s">
        <v>17</v>
      </c>
      <c r="F118" s="4"/>
      <c r="G118" s="11">
        <f>10^(LOG(G114)-G116)</f>
        <v>98.739408083313592</v>
      </c>
      <c r="H118" s="11">
        <f>10^(LOG(H114)-H116)</f>
        <v>276.39130061037071</v>
      </c>
      <c r="I118" s="4"/>
      <c r="J118" s="11">
        <f>10^(LOG(J114)-J116)</f>
        <v>11.73725904472111</v>
      </c>
      <c r="K118" s="11">
        <f>10^(LOG(K114)-K116)</f>
        <v>27.952795120692951</v>
      </c>
      <c r="L118" s="4"/>
      <c r="M118" s="11">
        <f>10^(LOG(M114)-M116)</f>
        <v>98.613881248971168</v>
      </c>
    </row>
    <row r="119" spans="1:14" s="13" customFormat="1" x14ac:dyDescent="0.25">
      <c r="E119" s="13" t="s">
        <v>18</v>
      </c>
      <c r="F119" s="4"/>
      <c r="G119" s="11">
        <f>10^(LOG(G114)+G116)</f>
        <v>114.00871533609346</v>
      </c>
      <c r="H119" s="11">
        <f>10^(LOG(H114)+H116)</f>
        <v>298.96371918034691</v>
      </c>
      <c r="I119" s="4"/>
      <c r="J119" s="11">
        <f>10^(LOG(J114)+J116)</f>
        <v>12.560436691522519</v>
      </c>
      <c r="K119" s="11">
        <f>10^(LOG(K114)+K116)</f>
        <v>33.496800759319981</v>
      </c>
      <c r="L119" s="4"/>
      <c r="M119" s="11">
        <f>10^(LOG(M114)+M116)</f>
        <v>140.43990250843518</v>
      </c>
    </row>
    <row r="120" spans="1:14" x14ac:dyDescent="0.25">
      <c r="A120" s="13">
        <v>1</v>
      </c>
      <c r="B120" s="13">
        <v>1</v>
      </c>
      <c r="C120" s="13">
        <v>1</v>
      </c>
      <c r="D120" s="13">
        <v>1</v>
      </c>
      <c r="E120" s="13">
        <v>1</v>
      </c>
      <c r="F120" s="13">
        <v>1.84</v>
      </c>
      <c r="G120" s="13">
        <v>1.87</v>
      </c>
      <c r="H120" s="13">
        <v>2.4500000000000002</v>
      </c>
      <c r="I120" s="13">
        <v>1.38</v>
      </c>
      <c r="J120" s="13">
        <v>1.01</v>
      </c>
      <c r="K120" s="13">
        <v>1.43</v>
      </c>
      <c r="L120" s="13">
        <v>1.84</v>
      </c>
      <c r="M120" s="13">
        <v>2.16</v>
      </c>
      <c r="N120" s="3"/>
    </row>
    <row r="121" spans="1:14" x14ac:dyDescent="0.25">
      <c r="A121" s="13">
        <v>1</v>
      </c>
      <c r="B121" s="13">
        <v>1</v>
      </c>
      <c r="C121" s="13">
        <v>1</v>
      </c>
      <c r="D121" s="13">
        <v>1</v>
      </c>
      <c r="E121" s="13">
        <v>2</v>
      </c>
      <c r="F121" s="13">
        <v>1.85</v>
      </c>
      <c r="G121" s="13">
        <v>2</v>
      </c>
      <c r="H121" s="13">
        <v>2.48</v>
      </c>
      <c r="I121" s="13">
        <v>1.38</v>
      </c>
      <c r="J121" s="13">
        <v>1.0900000000000001</v>
      </c>
      <c r="K121" s="13">
        <v>1.43</v>
      </c>
      <c r="L121" s="13">
        <v>1.84</v>
      </c>
      <c r="M121" s="13">
        <v>2.16</v>
      </c>
      <c r="N121" s="3"/>
    </row>
    <row r="122" spans="1:14" x14ac:dyDescent="0.25">
      <c r="A122" s="13">
        <v>1</v>
      </c>
      <c r="B122" s="13">
        <v>1</v>
      </c>
      <c r="C122" s="13">
        <v>1</v>
      </c>
      <c r="D122" s="13">
        <v>1</v>
      </c>
      <c r="E122" s="13">
        <v>3</v>
      </c>
      <c r="F122" s="13">
        <v>1.84</v>
      </c>
      <c r="G122" s="13">
        <v>2.0299999999999998</v>
      </c>
      <c r="H122" s="13">
        <v>2.48</v>
      </c>
      <c r="I122" s="13">
        <v>1.38</v>
      </c>
      <c r="J122" s="13">
        <v>1.0900000000000001</v>
      </c>
      <c r="K122" s="13">
        <v>1.43</v>
      </c>
      <c r="L122" s="13">
        <v>1.78</v>
      </c>
      <c r="M122" s="13">
        <v>2.3199999999999998</v>
      </c>
      <c r="N122" s="3"/>
    </row>
    <row r="123" spans="1:14" x14ac:dyDescent="0.25">
      <c r="A123" s="13">
        <v>1</v>
      </c>
      <c r="B123" s="13">
        <v>1</v>
      </c>
      <c r="C123" s="13">
        <v>1</v>
      </c>
      <c r="D123" s="13">
        <v>1</v>
      </c>
      <c r="E123" s="13">
        <v>4</v>
      </c>
      <c r="F123" s="13">
        <v>1.86</v>
      </c>
      <c r="G123" s="13">
        <v>1.87</v>
      </c>
      <c r="H123" s="13">
        <v>2.48</v>
      </c>
      <c r="I123" s="13">
        <v>1.36</v>
      </c>
      <c r="J123" s="13">
        <v>1.0900000000000001</v>
      </c>
      <c r="K123" s="13">
        <v>1.43</v>
      </c>
      <c r="L123" s="13">
        <v>1.84</v>
      </c>
      <c r="M123" s="13">
        <v>2.06</v>
      </c>
      <c r="N123" s="3"/>
    </row>
    <row r="124" spans="1:14" x14ac:dyDescent="0.25">
      <c r="A124" s="13">
        <v>1</v>
      </c>
      <c r="B124" s="13">
        <v>1</v>
      </c>
      <c r="C124" s="13">
        <v>1</v>
      </c>
      <c r="D124" s="13">
        <v>1</v>
      </c>
      <c r="E124" s="13">
        <v>5</v>
      </c>
      <c r="F124" s="13">
        <v>1.81</v>
      </c>
      <c r="G124" s="13">
        <v>2.0299999999999998</v>
      </c>
      <c r="H124" s="13">
        <v>2.4500000000000002</v>
      </c>
      <c r="I124" s="13">
        <v>1.38</v>
      </c>
      <c r="J124" s="13">
        <v>1.0900000000000001</v>
      </c>
      <c r="K124" s="13">
        <v>1.43</v>
      </c>
      <c r="L124" s="13">
        <v>1.82</v>
      </c>
      <c r="M124" s="13">
        <v>2.2599999999999998</v>
      </c>
      <c r="N124" s="3"/>
    </row>
    <row r="125" spans="1:14" x14ac:dyDescent="0.25">
      <c r="A125" s="13">
        <v>1</v>
      </c>
      <c r="B125" s="13">
        <v>1</v>
      </c>
      <c r="C125" s="13">
        <v>1</v>
      </c>
      <c r="D125" s="13">
        <v>2</v>
      </c>
      <c r="E125" s="13">
        <v>1</v>
      </c>
      <c r="F125" s="13">
        <v>1.82</v>
      </c>
      <c r="G125" s="13">
        <v>2.09</v>
      </c>
      <c r="H125" s="13">
        <v>2.4500000000000002</v>
      </c>
      <c r="I125" s="13">
        <v>1.39</v>
      </c>
      <c r="J125" s="13">
        <v>1.0900000000000001</v>
      </c>
      <c r="K125" s="13">
        <v>1.43</v>
      </c>
      <c r="L125" s="13">
        <v>1.79</v>
      </c>
      <c r="M125" s="13">
        <v>2.2599999999999998</v>
      </c>
      <c r="N125" s="3"/>
    </row>
    <row r="126" spans="1:14" s="12" customFormat="1" x14ac:dyDescent="0.25">
      <c r="A126" s="13">
        <v>1</v>
      </c>
      <c r="B126" s="13">
        <v>1</v>
      </c>
      <c r="C126" s="13">
        <v>1</v>
      </c>
      <c r="D126" s="13">
        <v>2</v>
      </c>
      <c r="E126" s="13">
        <v>2</v>
      </c>
      <c r="F126" s="13">
        <v>1.83</v>
      </c>
      <c r="G126" s="13">
        <v>2</v>
      </c>
      <c r="H126" s="13">
        <v>2.4500000000000002</v>
      </c>
      <c r="I126" s="13">
        <v>1.4</v>
      </c>
      <c r="J126" s="13">
        <v>1.01</v>
      </c>
      <c r="K126" s="13">
        <v>1.43</v>
      </c>
      <c r="L126" s="13">
        <v>1.82</v>
      </c>
      <c r="M126" s="13">
        <v>1.94</v>
      </c>
    </row>
    <row r="127" spans="1:14" s="12" customFormat="1" x14ac:dyDescent="0.25">
      <c r="A127" s="13">
        <v>1</v>
      </c>
      <c r="B127" s="13">
        <v>1</v>
      </c>
      <c r="C127" s="13">
        <v>1</v>
      </c>
      <c r="D127" s="13">
        <v>2</v>
      </c>
      <c r="E127" s="13">
        <v>3</v>
      </c>
      <c r="F127" s="13">
        <v>1.83</v>
      </c>
      <c r="G127" s="13">
        <v>2.06</v>
      </c>
      <c r="H127" s="13">
        <v>2.4500000000000002</v>
      </c>
      <c r="I127" s="13">
        <v>1.38</v>
      </c>
      <c r="J127" s="13">
        <v>1.0900000000000001</v>
      </c>
      <c r="K127" s="13">
        <v>1.43</v>
      </c>
      <c r="L127" s="13">
        <v>1.82</v>
      </c>
      <c r="M127" s="13">
        <v>2.2200000000000002</v>
      </c>
    </row>
    <row r="128" spans="1:14" s="12" customFormat="1" x14ac:dyDescent="0.25">
      <c r="A128" s="13">
        <v>1</v>
      </c>
      <c r="B128" s="13">
        <v>1</v>
      </c>
      <c r="C128" s="13">
        <v>1</v>
      </c>
      <c r="D128" s="13">
        <v>2</v>
      </c>
      <c r="E128" s="13">
        <v>4</v>
      </c>
      <c r="F128" s="13">
        <v>1.82</v>
      </c>
      <c r="G128" s="13">
        <v>2.06</v>
      </c>
      <c r="H128" s="13">
        <v>2.4500000000000002</v>
      </c>
      <c r="I128" s="13">
        <v>1.41</v>
      </c>
      <c r="J128" s="13">
        <v>1.0900000000000001</v>
      </c>
      <c r="K128" s="13">
        <v>1.43</v>
      </c>
      <c r="L128" s="13">
        <v>1.8</v>
      </c>
      <c r="M128" s="13">
        <v>2.06</v>
      </c>
    </row>
    <row r="129" spans="1:14" s="12" customFormat="1" x14ac:dyDescent="0.25">
      <c r="A129" s="13">
        <v>1</v>
      </c>
      <c r="B129" s="13">
        <v>1</v>
      </c>
      <c r="C129" s="13">
        <v>1</v>
      </c>
      <c r="D129" s="13">
        <v>2</v>
      </c>
      <c r="E129" s="13">
        <v>5</v>
      </c>
      <c r="F129" s="13">
        <v>1.82</v>
      </c>
      <c r="G129" s="13">
        <v>2.06</v>
      </c>
      <c r="H129" s="13">
        <v>2.4500000000000002</v>
      </c>
      <c r="I129" s="13">
        <v>1.4</v>
      </c>
      <c r="J129" s="13">
        <v>1.0900000000000001</v>
      </c>
      <c r="K129" s="13">
        <v>1.43</v>
      </c>
      <c r="L129" s="13">
        <v>1.8</v>
      </c>
      <c r="M129" s="13">
        <v>1.94</v>
      </c>
    </row>
    <row r="130" spans="1:14" s="12" customFormat="1" x14ac:dyDescent="0.25">
      <c r="A130" s="13">
        <v>1</v>
      </c>
      <c r="B130" s="13">
        <v>1</v>
      </c>
      <c r="C130" s="13">
        <v>1</v>
      </c>
      <c r="D130" s="13">
        <v>3</v>
      </c>
      <c r="E130" s="13">
        <v>1</v>
      </c>
      <c r="F130" s="13">
        <v>1.87</v>
      </c>
      <c r="G130" s="13">
        <v>2.09</v>
      </c>
      <c r="H130" s="13">
        <v>2.29</v>
      </c>
      <c r="I130" s="13">
        <v>1.37</v>
      </c>
      <c r="J130" s="13">
        <v>1.0900000000000001</v>
      </c>
      <c r="K130" s="13">
        <v>1.43</v>
      </c>
      <c r="L130" s="13">
        <v>1.8</v>
      </c>
      <c r="M130" s="13">
        <v>2.06</v>
      </c>
    </row>
    <row r="131" spans="1:14" s="12" customFormat="1" x14ac:dyDescent="0.25">
      <c r="A131" s="13">
        <v>1</v>
      </c>
      <c r="B131" s="13">
        <v>1</v>
      </c>
      <c r="C131" s="13">
        <v>1</v>
      </c>
      <c r="D131" s="13">
        <v>3</v>
      </c>
      <c r="E131" s="13">
        <v>2</v>
      </c>
      <c r="F131" s="13">
        <v>1.86</v>
      </c>
      <c r="G131" s="13">
        <v>1.97</v>
      </c>
      <c r="H131" s="13">
        <v>2.48</v>
      </c>
      <c r="I131" s="13">
        <v>1.41</v>
      </c>
      <c r="J131" s="13">
        <v>1.0900000000000001</v>
      </c>
      <c r="K131" s="13">
        <v>1.43</v>
      </c>
      <c r="L131" s="13">
        <v>1.82</v>
      </c>
      <c r="M131" s="13">
        <v>2.09</v>
      </c>
    </row>
    <row r="132" spans="1:14" x14ac:dyDescent="0.25">
      <c r="A132" s="13">
        <v>1</v>
      </c>
      <c r="B132" s="13">
        <v>1</v>
      </c>
      <c r="C132" s="13">
        <v>1</v>
      </c>
      <c r="D132" s="13">
        <v>3</v>
      </c>
      <c r="E132" s="13">
        <v>3</v>
      </c>
      <c r="F132" s="13">
        <v>1.86</v>
      </c>
      <c r="G132" s="13">
        <v>1.94</v>
      </c>
      <c r="H132" s="13">
        <v>2.48</v>
      </c>
      <c r="I132" s="13">
        <v>1.41</v>
      </c>
      <c r="J132" s="13">
        <v>1.0900000000000001</v>
      </c>
      <c r="K132" s="13">
        <v>1.43</v>
      </c>
      <c r="L132" s="13">
        <v>1.85</v>
      </c>
      <c r="M132" s="13">
        <v>2.06</v>
      </c>
      <c r="N132" s="3"/>
    </row>
    <row r="133" spans="1:14" x14ac:dyDescent="0.25">
      <c r="A133" s="13">
        <v>1</v>
      </c>
      <c r="B133" s="13">
        <v>1</v>
      </c>
      <c r="C133" s="13">
        <v>1</v>
      </c>
      <c r="D133" s="13">
        <v>3</v>
      </c>
      <c r="E133" s="13">
        <v>4</v>
      </c>
      <c r="F133" s="13">
        <v>1.82</v>
      </c>
      <c r="G133" s="13">
        <v>2.06</v>
      </c>
      <c r="H133" s="13">
        <v>2.42</v>
      </c>
      <c r="I133" s="13">
        <v>1.42</v>
      </c>
      <c r="J133" s="13">
        <v>1.01</v>
      </c>
      <c r="K133" s="13">
        <v>1.43</v>
      </c>
      <c r="L133" s="13">
        <v>1.79</v>
      </c>
      <c r="M133" s="13">
        <v>1.94</v>
      </c>
      <c r="N133" s="3"/>
    </row>
    <row r="134" spans="1:14" x14ac:dyDescent="0.25">
      <c r="A134" s="13">
        <v>1</v>
      </c>
      <c r="B134" s="13">
        <v>1</v>
      </c>
      <c r="C134" s="13">
        <v>1</v>
      </c>
      <c r="D134" s="13">
        <v>3</v>
      </c>
      <c r="E134" s="13">
        <v>5</v>
      </c>
      <c r="F134" s="13">
        <v>1.8</v>
      </c>
      <c r="G134" s="13">
        <v>2.06</v>
      </c>
      <c r="H134" s="13">
        <v>2.4500000000000002</v>
      </c>
      <c r="I134" s="13">
        <v>1.41</v>
      </c>
      <c r="J134" s="13">
        <v>1.0900000000000001</v>
      </c>
      <c r="K134" s="13">
        <v>1.43</v>
      </c>
      <c r="L134" s="13">
        <v>1.78</v>
      </c>
      <c r="M134" s="13">
        <v>2.06</v>
      </c>
      <c r="N134" s="3"/>
    </row>
    <row r="135" spans="1:14" s="13" customFormat="1" x14ac:dyDescent="0.25">
      <c r="E135" s="13" t="s">
        <v>13</v>
      </c>
      <c r="F135" s="13">
        <f>COUNT(A120:A134)</f>
        <v>15</v>
      </c>
      <c r="G135" s="11"/>
      <c r="H135" s="11"/>
      <c r="I135" s="11"/>
      <c r="J135" s="11"/>
      <c r="K135" s="11"/>
      <c r="L135" s="11"/>
      <c r="M135" s="11"/>
    </row>
    <row r="136" spans="1:14" s="13" customFormat="1" x14ac:dyDescent="0.25">
      <c r="E136" s="13" t="s">
        <v>14</v>
      </c>
      <c r="F136" s="11">
        <f>AVERAGE(F120:F134)</f>
        <v>1.8353333333333335</v>
      </c>
      <c r="G136" s="11">
        <f>10^(AVERAGE(G120:G134))</f>
        <v>102.95955732904545</v>
      </c>
      <c r="H136" s="11">
        <f>10^(AVERAGE(H120:H134))</f>
        <v>280.11304418390381</v>
      </c>
      <c r="I136" s="11">
        <f>AVERAGE(I120:I134)</f>
        <v>1.3919999999999999</v>
      </c>
      <c r="J136" s="11">
        <f>10^(AVERAGE(J120:J134))</f>
        <v>11.857687481671608</v>
      </c>
      <c r="K136" s="11">
        <f>10^(AVERAGE(K120:K134))</f>
        <v>26.915348039269158</v>
      </c>
      <c r="L136" s="11">
        <f>AVERAGE(L120:L134)</f>
        <v>1.8126666666666671</v>
      </c>
      <c r="M136" s="11">
        <f>10^(AVERAGE(M121:M134))</f>
        <v>126.51524391964796</v>
      </c>
    </row>
    <row r="137" spans="1:14" s="13" customFormat="1" x14ac:dyDescent="0.25">
      <c r="E137" s="13" t="s">
        <v>15</v>
      </c>
      <c r="F137" s="4">
        <f t="shared" ref="F137:L137" si="33">_xlfn.STDEV.S(F120:F134)</f>
        <v>2.0998866182543804E-2</v>
      </c>
      <c r="G137" s="4">
        <f t="shared" si="33"/>
        <v>7.1660575599405363E-2</v>
      </c>
      <c r="H137" s="4">
        <f t="shared" si="33"/>
        <v>4.697517074654084E-2</v>
      </c>
      <c r="I137" s="4">
        <f t="shared" si="33"/>
        <v>1.7808505191139877E-2</v>
      </c>
      <c r="J137" s="4">
        <f t="shared" si="33"/>
        <v>3.3123146848433031E-2</v>
      </c>
      <c r="K137" s="4">
        <f t="shared" si="33"/>
        <v>0</v>
      </c>
      <c r="L137" s="4">
        <f t="shared" si="33"/>
        <v>2.3135213317324228E-2</v>
      </c>
      <c r="M137" s="4">
        <f>_xlfn.STDEV.S(M121:M134)</f>
        <v>0.12478773185685367</v>
      </c>
    </row>
    <row r="138" spans="1:14" s="13" customFormat="1" x14ac:dyDescent="0.25">
      <c r="E138" s="13" t="s">
        <v>16</v>
      </c>
      <c r="F138" s="4">
        <f>CONFIDENCE(0.01,F137,$F135)</f>
        <v>1.396584751836462E-2</v>
      </c>
      <c r="G138" s="4">
        <f t="shared" ref="G138" si="34">CONFIDENCE(0.01,G137,$F135)</f>
        <v>4.7659748064468994E-2</v>
      </c>
      <c r="H138" s="4">
        <f t="shared" ref="H138" si="35">CONFIDENCE(0.01,H137,$F135)</f>
        <v>3.1242071171475885E-2</v>
      </c>
      <c r="I138" s="4">
        <f>CONFIDENCE(0.01,I137,$F135)</f>
        <v>1.1844014141878561E-2</v>
      </c>
      <c r="J138" s="4">
        <f t="shared" ref="J138:K138" si="36">CONFIDENCE(0.01,J137,$F135)</f>
        <v>2.202941883586863E-2</v>
      </c>
      <c r="K138" s="4" t="e">
        <f t="shared" si="36"/>
        <v>#NUM!</v>
      </c>
      <c r="L138" s="4">
        <f>CONFIDENCE(0.01,L137,$F135)</f>
        <v>1.5386681294401579E-2</v>
      </c>
      <c r="M138" s="4">
        <f t="shared" ref="M138" si="37">CONFIDENCE(0.01,M137,$F135)</f>
        <v>8.2993358790206376E-2</v>
      </c>
    </row>
    <row r="139" spans="1:14" s="13" customFormat="1" x14ac:dyDescent="0.25">
      <c r="E139" s="13" t="s">
        <v>19</v>
      </c>
      <c r="F139" s="4"/>
      <c r="G139" s="4">
        <f>10^(MIN(G120:G134))</f>
        <v>74.131024130091816</v>
      </c>
      <c r="H139" s="4">
        <f>10^(MAX(H120:H134))</f>
        <v>301.99517204020168</v>
      </c>
      <c r="I139" s="4"/>
      <c r="J139" s="4">
        <f>10^(MIN(J121:J134))</f>
        <v>10.232929922807543</v>
      </c>
      <c r="K139" s="4">
        <f>10^(MAX(K121:K134))</f>
        <v>26.915348039269158</v>
      </c>
      <c r="L139" s="4"/>
      <c r="M139" s="4">
        <f>10^(MIN(M120:M134))</f>
        <v>87.096358995608071</v>
      </c>
      <c r="N139" s="4">
        <f>10^(MAX(M120:M134))</f>
        <v>208.92961308540396</v>
      </c>
    </row>
    <row r="140" spans="1:14" s="13" customFormat="1" x14ac:dyDescent="0.25">
      <c r="E140" s="13" t="s">
        <v>17</v>
      </c>
      <c r="F140" s="4"/>
      <c r="G140" s="11">
        <f>10^(LOG(G136)-G138)</f>
        <v>92.258612445305303</v>
      </c>
      <c r="H140" s="11">
        <f>10^(LOG(H136)-H138)</f>
        <v>260.6701261767804</v>
      </c>
      <c r="I140" s="4"/>
      <c r="J140" s="11">
        <f>10^(LOG(J136)-J138)</f>
        <v>11.271211031127516</v>
      </c>
      <c r="K140" s="11" t="e">
        <f>10^(LOG(K136)-K138)</f>
        <v>#NUM!</v>
      </c>
      <c r="L140" s="4"/>
      <c r="M140" s="11">
        <f>10^(LOG(M136)-M138)</f>
        <v>104.50799079646336</v>
      </c>
    </row>
    <row r="141" spans="1:14" s="13" customFormat="1" x14ac:dyDescent="0.25">
      <c r="E141" s="13" t="s">
        <v>18</v>
      </c>
      <c r="F141" s="4"/>
      <c r="G141" s="11">
        <f>10^(LOG(G136)+G138)</f>
        <v>114.90168954879447</v>
      </c>
      <c r="H141" s="11">
        <f>10^(LOG(H136)+H138)</f>
        <v>301.00617463453273</v>
      </c>
      <c r="I141" s="4"/>
      <c r="J141" s="11">
        <f>10^(LOG(J136)+J138)</f>
        <v>12.474680140819464</v>
      </c>
      <c r="K141" s="11" t="e">
        <f>10^(LOG(K136)+K138)</f>
        <v>#NUM!</v>
      </c>
      <c r="L141" s="4"/>
      <c r="M141" s="11">
        <f>10^(LOG(M136)+M138)</f>
        <v>153.15677607103797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18" workbookViewId="0">
      <selection activeCell="B43" sqref="A1:C113"/>
    </sheetView>
  </sheetViews>
  <sheetFormatPr defaultRowHeight="15" x14ac:dyDescent="0.25"/>
  <cols>
    <col min="1" max="1" width="16.5703125" style="13" bestFit="1" customWidth="1"/>
    <col min="2" max="2" width="32.5703125" style="13" bestFit="1" customWidth="1"/>
    <col min="3" max="3" width="30.5703125" style="13" bestFit="1" customWidth="1"/>
  </cols>
  <sheetData>
    <row r="1" spans="1:3" x14ac:dyDescent="0.25">
      <c r="A1" s="13" t="s">
        <v>4</v>
      </c>
      <c r="B1" s="13" t="s">
        <v>5</v>
      </c>
      <c r="C1" s="13" t="s">
        <v>8</v>
      </c>
    </row>
    <row r="2" spans="1:3" x14ac:dyDescent="0.25">
      <c r="A2" s="13">
        <v>1</v>
      </c>
      <c r="B2" s="13">
        <v>1.89</v>
      </c>
      <c r="C2" s="13">
        <v>1.43</v>
      </c>
    </row>
    <row r="3" spans="1:3" x14ac:dyDescent="0.25">
      <c r="A3" s="13">
        <v>2</v>
      </c>
      <c r="B3" s="13">
        <v>1.89</v>
      </c>
      <c r="C3" s="13">
        <v>1.44</v>
      </c>
    </row>
    <row r="4" spans="1:3" x14ac:dyDescent="0.25">
      <c r="A4" s="13">
        <v>3</v>
      </c>
      <c r="B4" s="13">
        <v>1.87</v>
      </c>
      <c r="C4" s="13">
        <v>1.45</v>
      </c>
    </row>
    <row r="5" spans="1:3" x14ac:dyDescent="0.25">
      <c r="A5" s="13">
        <v>4</v>
      </c>
      <c r="B5" s="13">
        <v>1.87</v>
      </c>
      <c r="C5" s="13">
        <v>1.41</v>
      </c>
    </row>
    <row r="6" spans="1:3" x14ac:dyDescent="0.25">
      <c r="A6" s="13">
        <v>5</v>
      </c>
      <c r="B6" s="13">
        <v>1.88</v>
      </c>
      <c r="C6" s="13">
        <v>1.45</v>
      </c>
    </row>
    <row r="7" spans="1:3" x14ac:dyDescent="0.25">
      <c r="A7" s="13">
        <v>1</v>
      </c>
      <c r="B7" s="13">
        <v>1.88</v>
      </c>
      <c r="C7" s="13">
        <v>1.45</v>
      </c>
    </row>
    <row r="8" spans="1:3" x14ac:dyDescent="0.25">
      <c r="A8" s="13">
        <v>2</v>
      </c>
      <c r="B8" s="13">
        <v>1.88</v>
      </c>
      <c r="C8" s="13">
        <v>1.46</v>
      </c>
    </row>
    <row r="9" spans="1:3" x14ac:dyDescent="0.25">
      <c r="A9" s="13">
        <v>3</v>
      </c>
      <c r="B9" s="13">
        <v>1.89</v>
      </c>
      <c r="C9" s="13">
        <v>1.48</v>
      </c>
    </row>
    <row r="10" spans="1:3" x14ac:dyDescent="0.25">
      <c r="A10" s="13">
        <v>4</v>
      </c>
      <c r="B10" s="13">
        <v>1.88</v>
      </c>
      <c r="C10" s="13">
        <v>1.45</v>
      </c>
    </row>
    <row r="11" spans="1:3" x14ac:dyDescent="0.25">
      <c r="A11" s="13">
        <v>5</v>
      </c>
      <c r="B11" s="13">
        <v>2</v>
      </c>
      <c r="C11" s="13">
        <v>1.46</v>
      </c>
    </row>
    <row r="12" spans="1:3" x14ac:dyDescent="0.25">
      <c r="A12" s="13">
        <v>1</v>
      </c>
      <c r="B12" s="13">
        <v>1.89</v>
      </c>
      <c r="C12" s="13">
        <v>1.45</v>
      </c>
    </row>
    <row r="13" spans="1:3" x14ac:dyDescent="0.25">
      <c r="A13" s="13">
        <v>2</v>
      </c>
      <c r="B13" s="13">
        <v>1.89</v>
      </c>
      <c r="C13" s="13">
        <v>1.46</v>
      </c>
    </row>
    <row r="14" spans="1:3" x14ac:dyDescent="0.25">
      <c r="A14" s="13">
        <v>3</v>
      </c>
      <c r="B14" s="13">
        <v>1.98</v>
      </c>
      <c r="C14" s="13">
        <v>1.47</v>
      </c>
    </row>
    <row r="15" spans="1:3" x14ac:dyDescent="0.25">
      <c r="A15" s="13">
        <v>4</v>
      </c>
      <c r="B15" s="13">
        <v>1.88</v>
      </c>
      <c r="C15" s="13">
        <v>1.46</v>
      </c>
    </row>
    <row r="16" spans="1:3" x14ac:dyDescent="0.25">
      <c r="A16" s="13">
        <v>5</v>
      </c>
      <c r="B16" s="13">
        <v>1.9</v>
      </c>
      <c r="C16" s="13">
        <v>1.47</v>
      </c>
    </row>
    <row r="17" spans="1:3" x14ac:dyDescent="0.25">
      <c r="A17" s="13">
        <v>1</v>
      </c>
      <c r="B17" s="13">
        <v>1.88</v>
      </c>
      <c r="C17" s="13">
        <v>1.41</v>
      </c>
    </row>
    <row r="18" spans="1:3" x14ac:dyDescent="0.25">
      <c r="A18" s="13">
        <v>2</v>
      </c>
      <c r="B18" s="13">
        <v>1.89</v>
      </c>
      <c r="C18" s="13">
        <v>1.4</v>
      </c>
    </row>
    <row r="19" spans="1:3" x14ac:dyDescent="0.25">
      <c r="A19" s="13">
        <v>3</v>
      </c>
      <c r="B19" s="13">
        <v>1.88</v>
      </c>
      <c r="C19" s="13">
        <v>1.42</v>
      </c>
    </row>
    <row r="20" spans="1:3" x14ac:dyDescent="0.25">
      <c r="A20" s="13">
        <v>4</v>
      </c>
      <c r="B20" s="13">
        <v>1.88</v>
      </c>
      <c r="C20" s="13">
        <v>1.42</v>
      </c>
    </row>
    <row r="21" spans="1:3" x14ac:dyDescent="0.25">
      <c r="A21" s="13">
        <v>1</v>
      </c>
      <c r="B21" s="13">
        <v>1.88</v>
      </c>
      <c r="C21" s="13">
        <v>1.42</v>
      </c>
    </row>
    <row r="22" spans="1:3" x14ac:dyDescent="0.25">
      <c r="A22" s="13">
        <v>2</v>
      </c>
      <c r="B22" s="13">
        <v>1.88</v>
      </c>
      <c r="C22" s="13">
        <v>1.43</v>
      </c>
    </row>
    <row r="23" spans="1:3" x14ac:dyDescent="0.25">
      <c r="A23" s="13">
        <v>3</v>
      </c>
      <c r="B23" s="13">
        <v>1.88</v>
      </c>
      <c r="C23" s="13">
        <v>1.43</v>
      </c>
    </row>
    <row r="24" spans="1:3" x14ac:dyDescent="0.25">
      <c r="A24" s="13">
        <v>4</v>
      </c>
      <c r="B24" s="13">
        <v>1.87</v>
      </c>
      <c r="C24" s="13">
        <v>1.43</v>
      </c>
    </row>
    <row r="25" spans="1:3" x14ac:dyDescent="0.25">
      <c r="A25" s="13">
        <v>5</v>
      </c>
      <c r="B25" s="13">
        <v>1.88</v>
      </c>
      <c r="C25" s="13">
        <v>1.42</v>
      </c>
    </row>
    <row r="26" spans="1:3" x14ac:dyDescent="0.25">
      <c r="A26" s="13" t="s">
        <v>13</v>
      </c>
      <c r="B26" s="13">
        <f>COUNT(B2:B25)</f>
        <v>24</v>
      </c>
      <c r="C26" s="13">
        <f>COUNT(C2:C25)</f>
        <v>24</v>
      </c>
    </row>
    <row r="27" spans="1:3" x14ac:dyDescent="0.25">
      <c r="A27" s="13" t="s">
        <v>14</v>
      </c>
      <c r="B27" s="4">
        <f>AVERAGE(B2:B25)</f>
        <v>1.8912500000000003</v>
      </c>
      <c r="C27" s="4">
        <f>AVERAGE(C2:C25)</f>
        <v>1.4404166666666667</v>
      </c>
    </row>
    <row r="28" spans="1:3" x14ac:dyDescent="0.25">
      <c r="A28" s="13" t="s">
        <v>15</v>
      </c>
      <c r="B28" s="4">
        <f>_xlfn.STDEV.S(B2:B25)</f>
        <v>3.1389904220250855E-2</v>
      </c>
      <c r="C28" s="4">
        <f>_xlfn.STDEV.S(C2:C25)</f>
        <v>2.1765382699552329E-2</v>
      </c>
    </row>
    <row r="29" spans="1:3" x14ac:dyDescent="0.25">
      <c r="A29" s="13" t="s">
        <v>16</v>
      </c>
      <c r="B29" s="4">
        <f>CONFIDENCE(0.01,B28,$B26)</f>
        <v>1.6504464932816112E-2</v>
      </c>
      <c r="C29" s="4">
        <f>CONFIDENCE(0.01,C28,$B26)</f>
        <v>1.1443997821514E-2</v>
      </c>
    </row>
    <row r="30" spans="1:3" x14ac:dyDescent="0.25">
      <c r="A30" s="13" t="s">
        <v>19</v>
      </c>
      <c r="B30" s="4"/>
      <c r="C30" s="4"/>
    </row>
    <row r="31" spans="1:3" x14ac:dyDescent="0.25">
      <c r="A31" s="13" t="s">
        <v>17</v>
      </c>
      <c r="B31" s="4"/>
      <c r="C31" s="4"/>
    </row>
    <row r="32" spans="1:3" x14ac:dyDescent="0.25">
      <c r="A32" s="13" t="s">
        <v>18</v>
      </c>
      <c r="B32" s="4"/>
      <c r="C32" s="4"/>
    </row>
    <row r="33" spans="1:3" x14ac:dyDescent="0.25">
      <c r="A33" s="13">
        <v>1</v>
      </c>
      <c r="B33" s="13">
        <v>1.89</v>
      </c>
      <c r="C33" s="13">
        <v>1.43</v>
      </c>
    </row>
    <row r="34" spans="1:3" x14ac:dyDescent="0.25">
      <c r="A34" s="13">
        <v>2</v>
      </c>
      <c r="B34" s="13">
        <v>1.89</v>
      </c>
      <c r="C34" s="13">
        <v>1.44</v>
      </c>
    </row>
    <row r="35" spans="1:3" x14ac:dyDescent="0.25">
      <c r="A35" s="13">
        <v>1</v>
      </c>
      <c r="B35" s="13">
        <v>1.88</v>
      </c>
      <c r="C35" s="13">
        <v>1.44</v>
      </c>
    </row>
    <row r="36" spans="1:3" x14ac:dyDescent="0.25">
      <c r="A36" s="13">
        <v>2</v>
      </c>
      <c r="B36" s="13">
        <v>1.89</v>
      </c>
      <c r="C36" s="13">
        <v>1.45</v>
      </c>
    </row>
    <row r="37" spans="1:3" x14ac:dyDescent="0.25">
      <c r="A37" s="13">
        <v>3</v>
      </c>
      <c r="B37" s="13">
        <v>1.88</v>
      </c>
      <c r="C37" s="13">
        <v>1.44</v>
      </c>
    </row>
    <row r="38" spans="1:3" x14ac:dyDescent="0.25">
      <c r="A38" s="13">
        <v>4</v>
      </c>
      <c r="B38" s="13">
        <v>1.89</v>
      </c>
      <c r="C38" s="13">
        <v>1.46</v>
      </c>
    </row>
    <row r="39" spans="1:3" x14ac:dyDescent="0.25">
      <c r="A39" s="13">
        <v>1</v>
      </c>
      <c r="B39" s="13">
        <v>1.88</v>
      </c>
      <c r="C39" s="13">
        <v>1.45</v>
      </c>
    </row>
    <row r="40" spans="1:3" x14ac:dyDescent="0.25">
      <c r="A40" s="13">
        <v>2</v>
      </c>
      <c r="B40" s="13">
        <v>1.89</v>
      </c>
      <c r="C40" s="13">
        <v>1.47</v>
      </c>
    </row>
    <row r="41" spans="1:3" x14ac:dyDescent="0.25">
      <c r="A41" s="13">
        <v>3</v>
      </c>
      <c r="B41" s="13">
        <v>1.9</v>
      </c>
      <c r="C41" s="13">
        <v>1.47</v>
      </c>
    </row>
    <row r="42" spans="1:3" x14ac:dyDescent="0.25">
      <c r="A42" s="13">
        <v>4</v>
      </c>
      <c r="B42" s="13">
        <v>1.89</v>
      </c>
      <c r="C42" s="13">
        <v>1.49</v>
      </c>
    </row>
    <row r="43" spans="1:3" x14ac:dyDescent="0.25">
      <c r="A43" s="13">
        <v>1</v>
      </c>
      <c r="B43" s="13">
        <v>1.89</v>
      </c>
      <c r="C43" s="13">
        <v>1.49</v>
      </c>
    </row>
    <row r="44" spans="1:3" x14ac:dyDescent="0.25">
      <c r="A44" s="13">
        <v>2</v>
      </c>
      <c r="B44" s="13">
        <v>1.91</v>
      </c>
      <c r="C44" s="13">
        <v>1.49</v>
      </c>
    </row>
    <row r="45" spans="1:3" x14ac:dyDescent="0.25">
      <c r="A45" s="13">
        <v>3</v>
      </c>
      <c r="B45" s="13">
        <v>1.89</v>
      </c>
      <c r="C45" s="13">
        <v>1.49</v>
      </c>
    </row>
    <row r="46" spans="1:3" x14ac:dyDescent="0.25">
      <c r="A46" s="13">
        <v>4</v>
      </c>
      <c r="B46" s="13">
        <v>1.89</v>
      </c>
      <c r="C46" s="13">
        <v>1.48</v>
      </c>
    </row>
    <row r="47" spans="1:3" x14ac:dyDescent="0.25">
      <c r="A47" s="13">
        <v>1</v>
      </c>
      <c r="B47" s="13">
        <v>1.89</v>
      </c>
      <c r="C47" s="13">
        <v>1.5</v>
      </c>
    </row>
    <row r="48" spans="1:3" x14ac:dyDescent="0.25">
      <c r="A48" s="13">
        <v>2</v>
      </c>
      <c r="B48" s="13">
        <v>1.88</v>
      </c>
      <c r="C48" s="13">
        <v>1.49</v>
      </c>
    </row>
    <row r="49" spans="1:3" x14ac:dyDescent="0.25">
      <c r="A49" s="13">
        <v>3</v>
      </c>
      <c r="B49" s="13">
        <v>1.89</v>
      </c>
      <c r="C49" s="13">
        <v>1.49</v>
      </c>
    </row>
    <row r="50" spans="1:3" x14ac:dyDescent="0.25">
      <c r="A50" s="13">
        <v>4</v>
      </c>
      <c r="B50" s="13">
        <v>1.9</v>
      </c>
      <c r="C50" s="13">
        <v>1.5</v>
      </c>
    </row>
    <row r="51" spans="1:3" x14ac:dyDescent="0.25">
      <c r="A51" s="13" t="s">
        <v>13</v>
      </c>
      <c r="B51" s="13">
        <f>COUNT(B33:B50)</f>
        <v>18</v>
      </c>
      <c r="C51" s="13">
        <f>COUNT(C33:C50)</f>
        <v>18</v>
      </c>
    </row>
    <row r="52" spans="1:3" x14ac:dyDescent="0.25">
      <c r="A52" s="13" t="s">
        <v>14</v>
      </c>
      <c r="B52" s="4">
        <f>AVERAGE(B33:B50)</f>
        <v>1.8899999999999997</v>
      </c>
      <c r="C52" s="4">
        <f>AVERAGE(C33:C50)</f>
        <v>1.4705555555555554</v>
      </c>
    </row>
    <row r="53" spans="1:3" x14ac:dyDescent="0.25">
      <c r="A53" s="13" t="s">
        <v>15</v>
      </c>
      <c r="B53" s="4">
        <f>_xlfn.STDEV.S(B33:B50)</f>
        <v>7.669649888473711E-3</v>
      </c>
      <c r="C53" s="4">
        <f>_xlfn.STDEV.S(C33:C50)</f>
        <v>2.3632535454879672E-2</v>
      </c>
    </row>
    <row r="54" spans="1:3" x14ac:dyDescent="0.25">
      <c r="A54" s="13" t="s">
        <v>16</v>
      </c>
      <c r="B54" s="4">
        <f>CONFIDENCE(0.01,B53,$B51)</f>
        <v>4.656465250679781E-3</v>
      </c>
      <c r="C54" s="4">
        <f>CONFIDENCE(0.01,C53,$B51)</f>
        <v>1.4347992637380251E-2</v>
      </c>
    </row>
    <row r="55" spans="1:3" x14ac:dyDescent="0.25">
      <c r="A55" s="13" t="s">
        <v>19</v>
      </c>
      <c r="B55" s="4"/>
      <c r="C55" s="4"/>
    </row>
    <row r="56" spans="1:3" x14ac:dyDescent="0.25">
      <c r="A56" s="13" t="s">
        <v>17</v>
      </c>
      <c r="B56" s="4"/>
      <c r="C56" s="4"/>
    </row>
    <row r="57" spans="1:3" x14ac:dyDescent="0.25">
      <c r="A57" s="13" t="s">
        <v>18</v>
      </c>
      <c r="B57" s="4"/>
      <c r="C57" s="4"/>
    </row>
    <row r="58" spans="1:3" x14ac:dyDescent="0.25">
      <c r="A58" s="13">
        <v>1</v>
      </c>
      <c r="B58" s="13">
        <v>1.87</v>
      </c>
      <c r="C58" s="13">
        <v>1.38</v>
      </c>
    </row>
    <row r="59" spans="1:3" x14ac:dyDescent="0.25">
      <c r="A59" s="13">
        <v>2</v>
      </c>
      <c r="B59" s="13">
        <v>1.75</v>
      </c>
      <c r="C59" s="13">
        <v>1.39</v>
      </c>
    </row>
    <row r="60" spans="1:3" x14ac:dyDescent="0.25">
      <c r="A60" s="13">
        <v>1</v>
      </c>
      <c r="B60" s="13">
        <v>1.86</v>
      </c>
      <c r="C60" s="13">
        <v>1.4</v>
      </c>
    </row>
    <row r="61" spans="1:3" x14ac:dyDescent="0.25">
      <c r="A61" s="13">
        <v>2</v>
      </c>
      <c r="B61" s="13">
        <v>1.88</v>
      </c>
      <c r="C61" s="13">
        <v>1.38</v>
      </c>
    </row>
    <row r="62" spans="1:3" x14ac:dyDescent="0.25">
      <c r="A62" s="13">
        <v>3</v>
      </c>
      <c r="B62" s="13">
        <v>1.84</v>
      </c>
      <c r="C62" s="13">
        <v>1.41</v>
      </c>
    </row>
    <row r="63" spans="1:3" x14ac:dyDescent="0.25">
      <c r="A63" s="13">
        <v>4</v>
      </c>
      <c r="B63" s="13">
        <v>1.8</v>
      </c>
      <c r="C63" s="13">
        <v>1.41</v>
      </c>
    </row>
    <row r="64" spans="1:3" s="13" customFormat="1" x14ac:dyDescent="0.25">
      <c r="A64" s="13">
        <v>1</v>
      </c>
      <c r="B64" s="11">
        <v>1.794208</v>
      </c>
      <c r="C64" s="11">
        <v>1.421424</v>
      </c>
    </row>
    <row r="65" spans="1:3" s="13" customFormat="1" x14ac:dyDescent="0.25">
      <c r="A65" s="13">
        <v>2</v>
      </c>
      <c r="B65" s="11">
        <v>1.814233</v>
      </c>
      <c r="C65" s="11">
        <v>1.428933</v>
      </c>
    </row>
    <row r="66" spans="1:3" s="13" customFormat="1" x14ac:dyDescent="0.25">
      <c r="A66" s="13">
        <v>1</v>
      </c>
      <c r="B66" s="11">
        <v>1.8271379999999999</v>
      </c>
      <c r="C66" s="11">
        <v>1.4166939999999999</v>
      </c>
    </row>
    <row r="67" spans="1:3" s="13" customFormat="1" x14ac:dyDescent="0.25">
      <c r="A67" s="13">
        <v>2</v>
      </c>
      <c r="B67" s="11">
        <v>1.746262</v>
      </c>
      <c r="C67" s="11">
        <v>1.4485589999999999</v>
      </c>
    </row>
    <row r="68" spans="1:3" s="13" customFormat="1" x14ac:dyDescent="0.25">
      <c r="A68" s="13">
        <v>1</v>
      </c>
      <c r="B68" s="11">
        <v>1.854233</v>
      </c>
      <c r="C68" s="11">
        <v>1.4155409999999999</v>
      </c>
    </row>
    <row r="69" spans="1:3" s="13" customFormat="1" x14ac:dyDescent="0.25">
      <c r="A69" s="13">
        <v>2</v>
      </c>
      <c r="B69" s="11">
        <v>1.841629</v>
      </c>
      <c r="C69" s="11">
        <v>1.412604</v>
      </c>
    </row>
    <row r="70" spans="1:3" s="13" customFormat="1" x14ac:dyDescent="0.25">
      <c r="A70" s="13">
        <v>3</v>
      </c>
      <c r="B70" s="11">
        <v>1.75715</v>
      </c>
      <c r="C70" s="11">
        <v>1.4194599999999999</v>
      </c>
    </row>
    <row r="71" spans="1:3" x14ac:dyDescent="0.25">
      <c r="A71" s="13" t="s">
        <v>13</v>
      </c>
      <c r="B71" s="13">
        <f>COUNT(B58:B70)</f>
        <v>13</v>
      </c>
      <c r="C71" s="13">
        <f>COUNT(C58:C70)</f>
        <v>13</v>
      </c>
    </row>
    <row r="72" spans="1:3" x14ac:dyDescent="0.25">
      <c r="A72" s="13" t="s">
        <v>14</v>
      </c>
      <c r="B72" s="4">
        <f>AVERAGE(B58:B70)</f>
        <v>1.8180656153846155</v>
      </c>
      <c r="C72" s="4">
        <f>AVERAGE(C58:C70)</f>
        <v>1.4102473076923077</v>
      </c>
    </row>
    <row r="73" spans="1:3" x14ac:dyDescent="0.25">
      <c r="A73" s="13" t="s">
        <v>15</v>
      </c>
      <c r="B73" s="4">
        <f>_xlfn.STDEV.S(B58:B70)</f>
        <v>4.5760171638916283E-2</v>
      </c>
      <c r="C73" s="4">
        <f>_xlfn.STDEV.S(C58:C70)</f>
        <v>1.9250005161837495E-2</v>
      </c>
    </row>
    <row r="74" spans="1:3" x14ac:dyDescent="0.25">
      <c r="A74" s="13" t="s">
        <v>16</v>
      </c>
      <c r="B74" s="4">
        <f>CONFIDENCE(0.01,B73,$B71)</f>
        <v>3.2691364520333832E-2</v>
      </c>
      <c r="C74" s="4">
        <f>CONFIDENCE(0.01,C73,$B71)</f>
        <v>1.3752329006317536E-2</v>
      </c>
    </row>
    <row r="75" spans="1:3" x14ac:dyDescent="0.25">
      <c r="A75" s="13" t="s">
        <v>19</v>
      </c>
      <c r="B75" s="4"/>
      <c r="C75" s="4"/>
    </row>
    <row r="76" spans="1:3" x14ac:dyDescent="0.25">
      <c r="A76" s="13" t="s">
        <v>17</v>
      </c>
      <c r="B76" s="4"/>
      <c r="C76" s="4"/>
    </row>
    <row r="77" spans="1:3" x14ac:dyDescent="0.25">
      <c r="A77" s="13" t="s">
        <v>18</v>
      </c>
      <c r="B77" s="4"/>
      <c r="C77" s="4"/>
    </row>
    <row r="78" spans="1:3" x14ac:dyDescent="0.25">
      <c r="A78" s="13">
        <v>1</v>
      </c>
      <c r="B78" s="13">
        <v>1.85</v>
      </c>
      <c r="C78" s="13">
        <v>1.41</v>
      </c>
    </row>
    <row r="79" spans="1:3" x14ac:dyDescent="0.25">
      <c r="A79" s="13">
        <v>2</v>
      </c>
      <c r="B79" s="13">
        <v>1.81</v>
      </c>
      <c r="C79" s="13">
        <v>1.4</v>
      </c>
    </row>
    <row r="80" spans="1:3" x14ac:dyDescent="0.25">
      <c r="A80" s="13">
        <v>3</v>
      </c>
      <c r="B80" s="13">
        <v>1.8</v>
      </c>
      <c r="C80" s="13">
        <v>1.38</v>
      </c>
    </row>
    <row r="81" spans="1:3" x14ac:dyDescent="0.25">
      <c r="A81" s="13">
        <v>4</v>
      </c>
      <c r="B81" s="13">
        <v>1.82</v>
      </c>
      <c r="C81" s="13">
        <v>1.4</v>
      </c>
    </row>
    <row r="82" spans="1:3" x14ac:dyDescent="0.25">
      <c r="A82" s="13">
        <v>1</v>
      </c>
      <c r="B82" s="13">
        <v>1.85</v>
      </c>
      <c r="C82" s="13">
        <v>1.38</v>
      </c>
    </row>
    <row r="83" spans="1:3" x14ac:dyDescent="0.25">
      <c r="A83" s="13">
        <v>2</v>
      </c>
      <c r="B83" s="13">
        <v>1.83</v>
      </c>
      <c r="C83" s="13">
        <v>1.39</v>
      </c>
    </row>
    <row r="84" spans="1:3" x14ac:dyDescent="0.25">
      <c r="A84" s="13">
        <v>3</v>
      </c>
      <c r="B84" s="13">
        <v>1.84</v>
      </c>
      <c r="C84" s="13">
        <v>1.4</v>
      </c>
    </row>
    <row r="85" spans="1:3" x14ac:dyDescent="0.25">
      <c r="A85" s="13">
        <v>4</v>
      </c>
      <c r="B85" s="13">
        <v>1.84</v>
      </c>
      <c r="C85" s="13">
        <v>1.39</v>
      </c>
    </row>
    <row r="86" spans="1:3" x14ac:dyDescent="0.25">
      <c r="A86" s="13">
        <v>5</v>
      </c>
      <c r="B86" s="13">
        <v>1.85</v>
      </c>
      <c r="C86" s="13">
        <v>1.39</v>
      </c>
    </row>
    <row r="87" spans="1:3" x14ac:dyDescent="0.25">
      <c r="A87" s="13">
        <v>1</v>
      </c>
      <c r="B87" s="13">
        <v>1.84</v>
      </c>
      <c r="C87" s="13">
        <v>1.41</v>
      </c>
    </row>
    <row r="88" spans="1:3" x14ac:dyDescent="0.25">
      <c r="A88" s="13">
        <v>2</v>
      </c>
      <c r="B88" s="13">
        <v>1.83</v>
      </c>
      <c r="C88" s="13">
        <v>1.4</v>
      </c>
    </row>
    <row r="89" spans="1:3" x14ac:dyDescent="0.25">
      <c r="A89" s="13">
        <v>3</v>
      </c>
      <c r="B89" s="13">
        <v>1.81</v>
      </c>
      <c r="C89" s="13">
        <v>1.39</v>
      </c>
    </row>
    <row r="90" spans="1:3" x14ac:dyDescent="0.25">
      <c r="A90" s="13">
        <v>4</v>
      </c>
      <c r="B90" s="13">
        <v>1.86</v>
      </c>
      <c r="C90" s="13">
        <v>1.41</v>
      </c>
    </row>
    <row r="91" spans="1:3" x14ac:dyDescent="0.25">
      <c r="A91" s="13">
        <v>5</v>
      </c>
      <c r="B91" s="13">
        <v>1.82</v>
      </c>
      <c r="C91" s="13">
        <v>1.39</v>
      </c>
    </row>
    <row r="92" spans="1:3" x14ac:dyDescent="0.25">
      <c r="A92" s="13">
        <v>1</v>
      </c>
      <c r="B92" s="13">
        <v>1.84</v>
      </c>
      <c r="C92" s="13">
        <v>1.38</v>
      </c>
    </row>
    <row r="93" spans="1:3" x14ac:dyDescent="0.25">
      <c r="A93" s="13">
        <v>2</v>
      </c>
      <c r="B93" s="13">
        <v>1.85</v>
      </c>
      <c r="C93" s="13">
        <v>1.38</v>
      </c>
    </row>
    <row r="94" spans="1:3" x14ac:dyDescent="0.25">
      <c r="A94" s="13">
        <v>3</v>
      </c>
      <c r="B94" s="13">
        <v>1.84</v>
      </c>
      <c r="C94" s="13">
        <v>1.38</v>
      </c>
    </row>
    <row r="95" spans="1:3" x14ac:dyDescent="0.25">
      <c r="A95" s="13">
        <v>4</v>
      </c>
      <c r="B95" s="13">
        <v>1.86</v>
      </c>
      <c r="C95" s="13">
        <v>1.36</v>
      </c>
    </row>
    <row r="96" spans="1:3" x14ac:dyDescent="0.25">
      <c r="A96" s="13">
        <v>5</v>
      </c>
      <c r="B96" s="13">
        <v>1.81</v>
      </c>
      <c r="C96" s="13">
        <v>1.38</v>
      </c>
    </row>
    <row r="97" spans="1:3" x14ac:dyDescent="0.25">
      <c r="A97" s="13">
        <v>1</v>
      </c>
      <c r="B97" s="13">
        <v>1.82</v>
      </c>
      <c r="C97" s="13">
        <v>1.39</v>
      </c>
    </row>
    <row r="98" spans="1:3" x14ac:dyDescent="0.25">
      <c r="A98" s="13">
        <v>2</v>
      </c>
      <c r="B98" s="13">
        <v>1.83</v>
      </c>
      <c r="C98" s="13">
        <v>1.4</v>
      </c>
    </row>
    <row r="99" spans="1:3" x14ac:dyDescent="0.25">
      <c r="A99" s="13">
        <v>3</v>
      </c>
      <c r="B99" s="13">
        <v>1.83</v>
      </c>
      <c r="C99" s="13">
        <v>1.38</v>
      </c>
    </row>
    <row r="100" spans="1:3" x14ac:dyDescent="0.25">
      <c r="A100" s="13">
        <v>4</v>
      </c>
      <c r="B100" s="13">
        <v>1.82</v>
      </c>
      <c r="C100" s="13">
        <v>1.41</v>
      </c>
    </row>
    <row r="101" spans="1:3" x14ac:dyDescent="0.25">
      <c r="A101" s="13">
        <v>5</v>
      </c>
      <c r="B101" s="13">
        <v>1.82</v>
      </c>
      <c r="C101" s="13">
        <v>1.4</v>
      </c>
    </row>
    <row r="102" spans="1:3" x14ac:dyDescent="0.25">
      <c r="A102" s="13">
        <v>1</v>
      </c>
      <c r="B102" s="13">
        <v>1.87</v>
      </c>
      <c r="C102" s="13">
        <v>1.37</v>
      </c>
    </row>
    <row r="103" spans="1:3" x14ac:dyDescent="0.25">
      <c r="A103" s="13">
        <v>2</v>
      </c>
      <c r="B103" s="13">
        <v>1.86</v>
      </c>
      <c r="C103" s="13">
        <v>1.41</v>
      </c>
    </row>
    <row r="104" spans="1:3" x14ac:dyDescent="0.25">
      <c r="A104" s="13">
        <v>3</v>
      </c>
      <c r="B104" s="13">
        <v>1.86</v>
      </c>
      <c r="C104" s="13">
        <v>1.41</v>
      </c>
    </row>
    <row r="105" spans="1:3" x14ac:dyDescent="0.25">
      <c r="A105" s="13">
        <v>4</v>
      </c>
      <c r="B105" s="13">
        <v>1.82</v>
      </c>
      <c r="C105" s="13">
        <v>1.42</v>
      </c>
    </row>
    <row r="106" spans="1:3" x14ac:dyDescent="0.25">
      <c r="A106" s="13">
        <v>5</v>
      </c>
      <c r="B106" s="13">
        <v>1.8</v>
      </c>
      <c r="C106" s="13">
        <v>1.41</v>
      </c>
    </row>
    <row r="107" spans="1:3" x14ac:dyDescent="0.25">
      <c r="A107" s="13" t="s">
        <v>13</v>
      </c>
      <c r="B107" s="13">
        <f>COUNT(B78:B106)</f>
        <v>29</v>
      </c>
      <c r="C107" s="13">
        <f>COUNT(C78:C106)</f>
        <v>29</v>
      </c>
    </row>
    <row r="108" spans="1:3" x14ac:dyDescent="0.25">
      <c r="A108" s="13" t="s">
        <v>14</v>
      </c>
      <c r="B108" s="4">
        <f>AVERAGE(B78:B106)</f>
        <v>1.833793103448276</v>
      </c>
      <c r="C108" s="4">
        <f>AVERAGE(C78:C106)</f>
        <v>1.3937931034482753</v>
      </c>
    </row>
    <row r="109" spans="1:3" x14ac:dyDescent="0.25">
      <c r="A109" s="13" t="s">
        <v>15</v>
      </c>
      <c r="B109" s="4">
        <f>_xlfn.STDEV.S(B78:B106)</f>
        <v>1.9349011252598997E-2</v>
      </c>
      <c r="C109" s="4">
        <f>_xlfn.STDEV.S(C78:C106)</f>
        <v>1.4494775685311144E-2</v>
      </c>
    </row>
    <row r="110" spans="1:3" x14ac:dyDescent="0.25">
      <c r="A110" s="13" t="s">
        <v>16</v>
      </c>
      <c r="B110" s="4">
        <f>CONFIDENCE(0.01,B109,$B107)</f>
        <v>9.2550092641755372E-3</v>
      </c>
      <c r="C110" s="4">
        <f>CONFIDENCE(0.01,C109,$B107)</f>
        <v>6.9331337657722323E-3</v>
      </c>
    </row>
    <row r="111" spans="1:3" x14ac:dyDescent="0.25">
      <c r="A111" s="13" t="s">
        <v>19</v>
      </c>
      <c r="B111" s="4"/>
      <c r="C111" s="4"/>
    </row>
    <row r="112" spans="1:3" x14ac:dyDescent="0.25">
      <c r="A112" s="13" t="s">
        <v>17</v>
      </c>
      <c r="B112" s="4"/>
      <c r="C112" s="4"/>
    </row>
    <row r="113" spans="1:3" x14ac:dyDescent="0.25">
      <c r="A113" s="13" t="s">
        <v>18</v>
      </c>
      <c r="B113" s="4"/>
      <c r="C1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66" workbookViewId="0">
      <selection activeCell="A100" sqref="A100:XFD135"/>
    </sheetView>
  </sheetViews>
  <sheetFormatPr defaultRowHeight="15" x14ac:dyDescent="0.25"/>
  <sheetData>
    <row r="1" spans="1:3" x14ac:dyDescent="0.25">
      <c r="A1" s="13" t="s">
        <v>4</v>
      </c>
      <c r="B1" s="13" t="s">
        <v>5</v>
      </c>
      <c r="C1" s="13" t="s">
        <v>8</v>
      </c>
    </row>
    <row r="2" spans="1:3" x14ac:dyDescent="0.25">
      <c r="A2" s="13">
        <v>1</v>
      </c>
      <c r="B2" s="13">
        <v>1.89</v>
      </c>
      <c r="C2" s="13">
        <v>1.43</v>
      </c>
    </row>
    <row r="3" spans="1:3" x14ac:dyDescent="0.25">
      <c r="A3" s="13">
        <v>2</v>
      </c>
      <c r="B3" s="13">
        <v>1.89</v>
      </c>
      <c r="C3" s="13">
        <v>1.44</v>
      </c>
    </row>
    <row r="4" spans="1:3" x14ac:dyDescent="0.25">
      <c r="A4" s="13">
        <v>3</v>
      </c>
      <c r="B4" s="13">
        <v>1.87</v>
      </c>
      <c r="C4" s="13">
        <v>1.45</v>
      </c>
    </row>
    <row r="5" spans="1:3" x14ac:dyDescent="0.25">
      <c r="A5" s="13">
        <v>4</v>
      </c>
      <c r="B5" s="13">
        <v>1.87</v>
      </c>
      <c r="C5" s="13">
        <v>1.41</v>
      </c>
    </row>
    <row r="6" spans="1:3" x14ac:dyDescent="0.25">
      <c r="A6" s="13">
        <v>5</v>
      </c>
      <c r="B6" s="13">
        <v>1.88</v>
      </c>
      <c r="C6" s="13">
        <v>1.45</v>
      </c>
    </row>
    <row r="7" spans="1:3" x14ac:dyDescent="0.25">
      <c r="A7" s="13">
        <v>1</v>
      </c>
      <c r="B7" s="13">
        <v>1.88</v>
      </c>
      <c r="C7" s="13">
        <v>1.45</v>
      </c>
    </row>
    <row r="8" spans="1:3" x14ac:dyDescent="0.25">
      <c r="A8" s="13">
        <v>2</v>
      </c>
      <c r="B8" s="13">
        <v>1.88</v>
      </c>
      <c r="C8" s="13">
        <v>1.46</v>
      </c>
    </row>
    <row r="9" spans="1:3" x14ac:dyDescent="0.25">
      <c r="A9" s="13">
        <v>3</v>
      </c>
      <c r="B9" s="13">
        <v>1.89</v>
      </c>
      <c r="C9" s="13">
        <v>1.48</v>
      </c>
    </row>
    <row r="10" spans="1:3" x14ac:dyDescent="0.25">
      <c r="A10" s="13">
        <v>4</v>
      </c>
      <c r="B10" s="13">
        <v>1.88</v>
      </c>
      <c r="C10" s="13">
        <v>1.45</v>
      </c>
    </row>
    <row r="11" spans="1:3" x14ac:dyDescent="0.25">
      <c r="A11" s="13">
        <v>5</v>
      </c>
      <c r="B11" s="13">
        <v>2</v>
      </c>
      <c r="C11" s="13">
        <v>1.46</v>
      </c>
    </row>
    <row r="12" spans="1:3" x14ac:dyDescent="0.25">
      <c r="A12" s="13">
        <v>1</v>
      </c>
      <c r="B12" s="13">
        <v>1.89</v>
      </c>
      <c r="C12" s="13">
        <v>1.45</v>
      </c>
    </row>
    <row r="13" spans="1:3" x14ac:dyDescent="0.25">
      <c r="A13" s="13">
        <v>2</v>
      </c>
      <c r="B13" s="13">
        <v>1.89</v>
      </c>
      <c r="C13" s="13">
        <v>1.46</v>
      </c>
    </row>
    <row r="14" spans="1:3" x14ac:dyDescent="0.25">
      <c r="A14" s="13">
        <v>3</v>
      </c>
      <c r="B14" s="13">
        <v>1.98</v>
      </c>
      <c r="C14" s="13">
        <v>1.47</v>
      </c>
    </row>
    <row r="15" spans="1:3" x14ac:dyDescent="0.25">
      <c r="A15" s="13">
        <v>4</v>
      </c>
      <c r="B15" s="13">
        <v>1.88</v>
      </c>
      <c r="C15" s="13">
        <v>1.46</v>
      </c>
    </row>
    <row r="16" spans="1:3" x14ac:dyDescent="0.25">
      <c r="A16" s="13">
        <v>5</v>
      </c>
      <c r="B16" s="13">
        <v>1.9</v>
      </c>
      <c r="C16" s="13">
        <v>1.47</v>
      </c>
    </row>
    <row r="17" spans="1:3" x14ac:dyDescent="0.25">
      <c r="A17" s="13">
        <v>1</v>
      </c>
      <c r="B17" s="13">
        <v>1.88</v>
      </c>
      <c r="C17" s="13">
        <v>1.41</v>
      </c>
    </row>
    <row r="18" spans="1:3" x14ac:dyDescent="0.25">
      <c r="A18" s="13">
        <v>2</v>
      </c>
      <c r="B18" s="13">
        <v>1.89</v>
      </c>
      <c r="C18" s="13">
        <v>1.4</v>
      </c>
    </row>
    <row r="19" spans="1:3" x14ac:dyDescent="0.25">
      <c r="A19" s="13">
        <v>3</v>
      </c>
      <c r="B19" s="13">
        <v>1.88</v>
      </c>
      <c r="C19" s="13">
        <v>1.42</v>
      </c>
    </row>
    <row r="20" spans="1:3" x14ac:dyDescent="0.25">
      <c r="A20" s="13">
        <v>4</v>
      </c>
      <c r="B20" s="13">
        <v>1.88</v>
      </c>
      <c r="C20" s="13">
        <v>1.42</v>
      </c>
    </row>
    <row r="21" spans="1:3" x14ac:dyDescent="0.25">
      <c r="A21" s="13">
        <v>1</v>
      </c>
      <c r="B21" s="13">
        <v>1.88</v>
      </c>
      <c r="C21" s="13">
        <v>1.42</v>
      </c>
    </row>
    <row r="22" spans="1:3" x14ac:dyDescent="0.25">
      <c r="A22" s="13">
        <v>2</v>
      </c>
      <c r="B22" s="13">
        <v>1.88</v>
      </c>
      <c r="C22" s="13">
        <v>1.43</v>
      </c>
    </row>
    <row r="23" spans="1:3" x14ac:dyDescent="0.25">
      <c r="A23" s="13">
        <v>3</v>
      </c>
      <c r="B23" s="13">
        <v>1.88</v>
      </c>
      <c r="C23" s="13">
        <v>1.43</v>
      </c>
    </row>
    <row r="24" spans="1:3" x14ac:dyDescent="0.25">
      <c r="A24" s="13">
        <v>4</v>
      </c>
      <c r="B24" s="13">
        <v>1.87</v>
      </c>
      <c r="C24" s="13">
        <v>1.43</v>
      </c>
    </row>
    <row r="25" spans="1:3" x14ac:dyDescent="0.25">
      <c r="A25" s="13">
        <v>5</v>
      </c>
      <c r="B25" s="13">
        <v>1.88</v>
      </c>
      <c r="C25" s="13">
        <v>1.42</v>
      </c>
    </row>
    <row r="26" spans="1:3" s="13" customFormat="1" x14ac:dyDescent="0.25">
      <c r="A26" s="13">
        <v>1</v>
      </c>
      <c r="B26" s="13">
        <v>1.89</v>
      </c>
      <c r="C26" s="13">
        <v>1.43</v>
      </c>
    </row>
    <row r="27" spans="1:3" s="13" customFormat="1" x14ac:dyDescent="0.25">
      <c r="A27" s="13">
        <v>2</v>
      </c>
      <c r="B27" s="13">
        <v>1.89</v>
      </c>
      <c r="C27" s="13">
        <v>1.44</v>
      </c>
    </row>
    <row r="28" spans="1:3" s="13" customFormat="1" x14ac:dyDescent="0.25">
      <c r="A28" s="13">
        <v>1</v>
      </c>
      <c r="B28" s="13">
        <v>1.88</v>
      </c>
      <c r="C28" s="13">
        <v>1.44</v>
      </c>
    </row>
    <row r="29" spans="1:3" s="13" customFormat="1" x14ac:dyDescent="0.25">
      <c r="A29" s="13">
        <v>2</v>
      </c>
      <c r="B29" s="13">
        <v>1.89</v>
      </c>
      <c r="C29" s="13">
        <v>1.45</v>
      </c>
    </row>
    <row r="30" spans="1:3" s="13" customFormat="1" x14ac:dyDescent="0.25">
      <c r="A30" s="13">
        <v>3</v>
      </c>
      <c r="B30" s="13">
        <v>1.88</v>
      </c>
      <c r="C30" s="13">
        <v>1.44</v>
      </c>
    </row>
    <row r="31" spans="1:3" s="13" customFormat="1" x14ac:dyDescent="0.25">
      <c r="A31" s="13">
        <v>4</v>
      </c>
      <c r="B31" s="13">
        <v>1.89</v>
      </c>
      <c r="C31" s="13">
        <v>1.46</v>
      </c>
    </row>
    <row r="32" spans="1:3" s="13" customFormat="1" x14ac:dyDescent="0.25">
      <c r="A32" s="13">
        <v>1</v>
      </c>
      <c r="B32" s="13">
        <v>1.88</v>
      </c>
      <c r="C32" s="13">
        <v>1.45</v>
      </c>
    </row>
    <row r="33" spans="1:3" s="13" customFormat="1" x14ac:dyDescent="0.25">
      <c r="A33" s="13">
        <v>2</v>
      </c>
      <c r="B33" s="13">
        <v>1.89</v>
      </c>
      <c r="C33" s="13">
        <v>1.47</v>
      </c>
    </row>
    <row r="34" spans="1:3" s="13" customFormat="1" x14ac:dyDescent="0.25">
      <c r="A34" s="13">
        <v>3</v>
      </c>
      <c r="B34" s="13">
        <v>1.9</v>
      </c>
      <c r="C34" s="13">
        <v>1.47</v>
      </c>
    </row>
    <row r="35" spans="1:3" s="13" customFormat="1" x14ac:dyDescent="0.25">
      <c r="A35" s="13">
        <v>4</v>
      </c>
      <c r="B35" s="13">
        <v>1.89</v>
      </c>
      <c r="C35" s="13">
        <v>1.49</v>
      </c>
    </row>
    <row r="36" spans="1:3" s="13" customFormat="1" x14ac:dyDescent="0.25">
      <c r="A36" s="13">
        <v>1</v>
      </c>
      <c r="B36" s="13">
        <v>1.89</v>
      </c>
      <c r="C36" s="13">
        <v>1.49</v>
      </c>
    </row>
    <row r="37" spans="1:3" s="13" customFormat="1" x14ac:dyDescent="0.25">
      <c r="A37" s="13">
        <v>2</v>
      </c>
      <c r="B37" s="13">
        <v>1.91</v>
      </c>
      <c r="C37" s="13">
        <v>1.49</v>
      </c>
    </row>
    <row r="38" spans="1:3" s="13" customFormat="1" x14ac:dyDescent="0.25">
      <c r="A38" s="13">
        <v>3</v>
      </c>
      <c r="B38" s="13">
        <v>1.89</v>
      </c>
      <c r="C38" s="13">
        <v>1.49</v>
      </c>
    </row>
    <row r="39" spans="1:3" s="13" customFormat="1" x14ac:dyDescent="0.25">
      <c r="A39" s="13">
        <v>4</v>
      </c>
      <c r="B39" s="13">
        <v>1.89</v>
      </c>
      <c r="C39" s="13">
        <v>1.48</v>
      </c>
    </row>
    <row r="40" spans="1:3" s="13" customFormat="1" x14ac:dyDescent="0.25">
      <c r="A40" s="13">
        <v>1</v>
      </c>
      <c r="B40" s="13">
        <v>1.89</v>
      </c>
      <c r="C40" s="13">
        <v>1.5</v>
      </c>
    </row>
    <row r="41" spans="1:3" s="13" customFormat="1" x14ac:dyDescent="0.25">
      <c r="A41" s="13">
        <v>2</v>
      </c>
      <c r="B41" s="13">
        <v>1.88</v>
      </c>
      <c r="C41" s="13">
        <v>1.49</v>
      </c>
    </row>
    <row r="42" spans="1:3" s="13" customFormat="1" x14ac:dyDescent="0.25">
      <c r="A42" s="13">
        <v>3</v>
      </c>
      <c r="B42" s="13">
        <v>1.89</v>
      </c>
      <c r="C42" s="13">
        <v>1.49</v>
      </c>
    </row>
    <row r="43" spans="1:3" s="13" customFormat="1" x14ac:dyDescent="0.25">
      <c r="A43" s="13">
        <v>4</v>
      </c>
      <c r="B43" s="13">
        <v>1.9</v>
      </c>
      <c r="C43" s="13">
        <v>1.5</v>
      </c>
    </row>
    <row r="44" spans="1:3" x14ac:dyDescent="0.25">
      <c r="A44" s="13" t="s">
        <v>13</v>
      </c>
      <c r="B44" s="13">
        <f>COUNT(B2:B43)</f>
        <v>42</v>
      </c>
      <c r="C44" s="13">
        <f>COUNT(C2:C43)</f>
        <v>42</v>
      </c>
    </row>
    <row r="45" spans="1:3" x14ac:dyDescent="0.25">
      <c r="A45" s="13" t="s">
        <v>14</v>
      </c>
      <c r="B45" s="4">
        <f>AVERAGE(B2:B43)</f>
        <v>1.890714285714286</v>
      </c>
      <c r="C45" s="4">
        <f>AVERAGE(C2:C43)</f>
        <v>1.4533333333333336</v>
      </c>
    </row>
    <row r="46" spans="1:3" x14ac:dyDescent="0.25">
      <c r="A46" s="13" t="s">
        <v>15</v>
      </c>
      <c r="B46" s="4">
        <f>_xlfn.STDEV.S(B2:B43)</f>
        <v>2.4031773392826864E-2</v>
      </c>
      <c r="C46" s="4">
        <f>_xlfn.STDEV.S(C2:C43)</f>
        <v>2.6929598066672326E-2</v>
      </c>
    </row>
    <row r="47" spans="1:3" x14ac:dyDescent="0.25">
      <c r="A47" s="13" t="s">
        <v>16</v>
      </c>
      <c r="B47" s="4">
        <f>CONFIDENCE(0.01,B46,$B44)</f>
        <v>9.5516467950488692E-3</v>
      </c>
      <c r="C47" s="4">
        <f>CONFIDENCE(0.01,C46,$B44)</f>
        <v>1.0703413554251555E-2</v>
      </c>
    </row>
    <row r="48" spans="1:3" x14ac:dyDescent="0.25">
      <c r="A48" s="13" t="s">
        <v>19</v>
      </c>
      <c r="B48" s="4"/>
      <c r="C48" s="4"/>
    </row>
    <row r="49" spans="1:3" x14ac:dyDescent="0.25">
      <c r="A49" s="13" t="s">
        <v>17</v>
      </c>
      <c r="B49" s="4"/>
      <c r="C49" s="4"/>
    </row>
    <row r="50" spans="1:3" x14ac:dyDescent="0.25">
      <c r="A50" s="13" t="s">
        <v>18</v>
      </c>
      <c r="B50" s="4"/>
      <c r="C50" s="4"/>
    </row>
    <row r="51" spans="1:3" x14ac:dyDescent="0.25">
      <c r="A51" s="13">
        <v>1</v>
      </c>
      <c r="B51" s="13">
        <v>1.87</v>
      </c>
      <c r="C51" s="13">
        <v>1.38</v>
      </c>
    </row>
    <row r="52" spans="1:3" x14ac:dyDescent="0.25">
      <c r="A52" s="13">
        <v>2</v>
      </c>
      <c r="B52" s="13">
        <v>1.75</v>
      </c>
      <c r="C52" s="13">
        <v>1.39</v>
      </c>
    </row>
    <row r="53" spans="1:3" x14ac:dyDescent="0.25">
      <c r="A53" s="13">
        <v>1</v>
      </c>
      <c r="B53" s="13">
        <v>1.86</v>
      </c>
      <c r="C53" s="13">
        <v>1.4</v>
      </c>
    </row>
    <row r="54" spans="1:3" x14ac:dyDescent="0.25">
      <c r="A54" s="13">
        <v>2</v>
      </c>
      <c r="B54" s="13">
        <v>1.88</v>
      </c>
      <c r="C54" s="13">
        <v>1.38</v>
      </c>
    </row>
    <row r="55" spans="1:3" x14ac:dyDescent="0.25">
      <c r="A55" s="13">
        <v>3</v>
      </c>
      <c r="B55" s="13">
        <v>1.84</v>
      </c>
      <c r="C55" s="13">
        <v>1.41</v>
      </c>
    </row>
    <row r="56" spans="1:3" x14ac:dyDescent="0.25">
      <c r="A56" s="13">
        <v>4</v>
      </c>
      <c r="B56" s="13">
        <v>1.8</v>
      </c>
      <c r="C56" s="13">
        <v>1.41</v>
      </c>
    </row>
    <row r="57" spans="1:3" x14ac:dyDescent="0.25">
      <c r="A57" s="13">
        <v>1</v>
      </c>
      <c r="B57" s="11">
        <v>1.794208</v>
      </c>
      <c r="C57" s="11">
        <v>1.421424</v>
      </c>
    </row>
    <row r="58" spans="1:3" x14ac:dyDescent="0.25">
      <c r="A58" s="13">
        <v>2</v>
      </c>
      <c r="B58" s="11">
        <v>1.814233</v>
      </c>
      <c r="C58" s="11">
        <v>1.428933</v>
      </c>
    </row>
    <row r="59" spans="1:3" x14ac:dyDescent="0.25">
      <c r="A59" s="13">
        <v>1</v>
      </c>
      <c r="B59" s="11">
        <v>1.8271379999999999</v>
      </c>
      <c r="C59" s="11">
        <v>1.4166939999999999</v>
      </c>
    </row>
    <row r="60" spans="1:3" x14ac:dyDescent="0.25">
      <c r="A60" s="13">
        <v>2</v>
      </c>
      <c r="B60" s="11">
        <v>1.746262</v>
      </c>
      <c r="C60" s="11">
        <v>1.4485589999999999</v>
      </c>
    </row>
    <row r="61" spans="1:3" x14ac:dyDescent="0.25">
      <c r="A61" s="13">
        <v>1</v>
      </c>
      <c r="B61" s="11">
        <v>1.854233</v>
      </c>
      <c r="C61" s="11">
        <v>1.4155409999999999</v>
      </c>
    </row>
    <row r="62" spans="1:3" x14ac:dyDescent="0.25">
      <c r="A62" s="13">
        <v>2</v>
      </c>
      <c r="B62" s="11">
        <v>1.841629</v>
      </c>
      <c r="C62" s="11">
        <v>1.412604</v>
      </c>
    </row>
    <row r="63" spans="1:3" x14ac:dyDescent="0.25">
      <c r="A63" s="13">
        <v>3</v>
      </c>
      <c r="B63" s="11">
        <v>1.75715</v>
      </c>
      <c r="C63" s="11">
        <v>1.4194599999999999</v>
      </c>
    </row>
    <row r="64" spans="1:3" s="13" customFormat="1" x14ac:dyDescent="0.25">
      <c r="A64" s="13">
        <v>1</v>
      </c>
      <c r="B64" s="13">
        <v>1.85</v>
      </c>
      <c r="C64" s="13">
        <v>1.41</v>
      </c>
    </row>
    <row r="65" spans="1:3" s="13" customFormat="1" x14ac:dyDescent="0.25">
      <c r="A65" s="13">
        <v>2</v>
      </c>
      <c r="B65" s="13">
        <v>1.81</v>
      </c>
      <c r="C65" s="13">
        <v>1.4</v>
      </c>
    </row>
    <row r="66" spans="1:3" s="13" customFormat="1" x14ac:dyDescent="0.25">
      <c r="A66" s="13">
        <v>3</v>
      </c>
      <c r="B66" s="13">
        <v>1.8</v>
      </c>
      <c r="C66" s="13">
        <v>1.38</v>
      </c>
    </row>
    <row r="67" spans="1:3" s="13" customFormat="1" x14ac:dyDescent="0.25">
      <c r="A67" s="13">
        <v>4</v>
      </c>
      <c r="B67" s="13">
        <v>1.82</v>
      </c>
      <c r="C67" s="13">
        <v>1.4</v>
      </c>
    </row>
    <row r="68" spans="1:3" s="13" customFormat="1" x14ac:dyDescent="0.25">
      <c r="A68" s="13">
        <v>1</v>
      </c>
      <c r="B68" s="13">
        <v>1.85</v>
      </c>
      <c r="C68" s="13">
        <v>1.38</v>
      </c>
    </row>
    <row r="69" spans="1:3" s="13" customFormat="1" x14ac:dyDescent="0.25">
      <c r="A69" s="13">
        <v>2</v>
      </c>
      <c r="B69" s="13">
        <v>1.83</v>
      </c>
      <c r="C69" s="13">
        <v>1.39</v>
      </c>
    </row>
    <row r="70" spans="1:3" s="13" customFormat="1" x14ac:dyDescent="0.25">
      <c r="A70" s="13">
        <v>3</v>
      </c>
      <c r="B70" s="13">
        <v>1.84</v>
      </c>
      <c r="C70" s="13">
        <v>1.4</v>
      </c>
    </row>
    <row r="71" spans="1:3" s="13" customFormat="1" x14ac:dyDescent="0.25">
      <c r="A71" s="13">
        <v>4</v>
      </c>
      <c r="B71" s="13">
        <v>1.84</v>
      </c>
      <c r="C71" s="13">
        <v>1.39</v>
      </c>
    </row>
    <row r="72" spans="1:3" s="13" customFormat="1" x14ac:dyDescent="0.25">
      <c r="A72" s="13">
        <v>5</v>
      </c>
      <c r="B72" s="13">
        <v>1.85</v>
      </c>
      <c r="C72" s="13">
        <v>1.39</v>
      </c>
    </row>
    <row r="73" spans="1:3" s="13" customFormat="1" x14ac:dyDescent="0.25">
      <c r="A73" s="13">
        <v>1</v>
      </c>
      <c r="B73" s="13">
        <v>1.84</v>
      </c>
      <c r="C73" s="13">
        <v>1.41</v>
      </c>
    </row>
    <row r="74" spans="1:3" s="13" customFormat="1" x14ac:dyDescent="0.25">
      <c r="A74" s="13">
        <v>2</v>
      </c>
      <c r="B74" s="13">
        <v>1.83</v>
      </c>
      <c r="C74" s="13">
        <v>1.4</v>
      </c>
    </row>
    <row r="75" spans="1:3" s="13" customFormat="1" x14ac:dyDescent="0.25">
      <c r="A75" s="13">
        <v>3</v>
      </c>
      <c r="B75" s="13">
        <v>1.81</v>
      </c>
      <c r="C75" s="13">
        <v>1.39</v>
      </c>
    </row>
    <row r="76" spans="1:3" s="13" customFormat="1" x14ac:dyDescent="0.25">
      <c r="A76" s="13">
        <v>4</v>
      </c>
      <c r="B76" s="13">
        <v>1.86</v>
      </c>
      <c r="C76" s="13">
        <v>1.41</v>
      </c>
    </row>
    <row r="77" spans="1:3" s="13" customFormat="1" x14ac:dyDescent="0.25">
      <c r="A77" s="13">
        <v>5</v>
      </c>
      <c r="B77" s="13">
        <v>1.82</v>
      </c>
      <c r="C77" s="13">
        <v>1.39</v>
      </c>
    </row>
    <row r="78" spans="1:3" s="13" customFormat="1" x14ac:dyDescent="0.25">
      <c r="A78" s="13">
        <v>1</v>
      </c>
      <c r="B78" s="13">
        <v>1.84</v>
      </c>
      <c r="C78" s="13">
        <v>1.38</v>
      </c>
    </row>
    <row r="79" spans="1:3" s="13" customFormat="1" x14ac:dyDescent="0.25">
      <c r="A79" s="13">
        <v>2</v>
      </c>
      <c r="B79" s="13">
        <v>1.85</v>
      </c>
      <c r="C79" s="13">
        <v>1.38</v>
      </c>
    </row>
    <row r="80" spans="1:3" s="13" customFormat="1" x14ac:dyDescent="0.25">
      <c r="A80" s="13">
        <v>3</v>
      </c>
      <c r="B80" s="13">
        <v>1.84</v>
      </c>
      <c r="C80" s="13">
        <v>1.38</v>
      </c>
    </row>
    <row r="81" spans="1:3" s="13" customFormat="1" x14ac:dyDescent="0.25">
      <c r="A81" s="13">
        <v>4</v>
      </c>
      <c r="B81" s="13">
        <v>1.86</v>
      </c>
      <c r="C81" s="13">
        <v>1.36</v>
      </c>
    </row>
    <row r="82" spans="1:3" s="13" customFormat="1" x14ac:dyDescent="0.25">
      <c r="A82" s="13">
        <v>5</v>
      </c>
      <c r="B82" s="13">
        <v>1.81</v>
      </c>
      <c r="C82" s="13">
        <v>1.38</v>
      </c>
    </row>
    <row r="83" spans="1:3" s="13" customFormat="1" x14ac:dyDescent="0.25">
      <c r="A83" s="13">
        <v>1</v>
      </c>
      <c r="B83" s="13">
        <v>1.82</v>
      </c>
      <c r="C83" s="13">
        <v>1.39</v>
      </c>
    </row>
    <row r="84" spans="1:3" s="13" customFormat="1" x14ac:dyDescent="0.25">
      <c r="A84" s="13">
        <v>2</v>
      </c>
      <c r="B84" s="13">
        <v>1.83</v>
      </c>
      <c r="C84" s="13">
        <v>1.4</v>
      </c>
    </row>
    <row r="85" spans="1:3" s="13" customFormat="1" x14ac:dyDescent="0.25">
      <c r="A85" s="13">
        <v>3</v>
      </c>
      <c r="B85" s="13">
        <v>1.83</v>
      </c>
      <c r="C85" s="13">
        <v>1.38</v>
      </c>
    </row>
    <row r="86" spans="1:3" s="13" customFormat="1" x14ac:dyDescent="0.25">
      <c r="A86" s="13">
        <v>4</v>
      </c>
      <c r="B86" s="13">
        <v>1.82</v>
      </c>
      <c r="C86" s="13">
        <v>1.41</v>
      </c>
    </row>
    <row r="87" spans="1:3" s="13" customFormat="1" x14ac:dyDescent="0.25">
      <c r="A87" s="13">
        <v>5</v>
      </c>
      <c r="B87" s="13">
        <v>1.82</v>
      </c>
      <c r="C87" s="13">
        <v>1.4</v>
      </c>
    </row>
    <row r="88" spans="1:3" s="13" customFormat="1" x14ac:dyDescent="0.25">
      <c r="A88" s="13">
        <v>1</v>
      </c>
      <c r="B88" s="13">
        <v>1.87</v>
      </c>
      <c r="C88" s="13">
        <v>1.37</v>
      </c>
    </row>
    <row r="89" spans="1:3" s="13" customFormat="1" x14ac:dyDescent="0.25">
      <c r="A89" s="13">
        <v>2</v>
      </c>
      <c r="B89" s="13">
        <v>1.86</v>
      </c>
      <c r="C89" s="13">
        <v>1.41</v>
      </c>
    </row>
    <row r="90" spans="1:3" s="13" customFormat="1" x14ac:dyDescent="0.25">
      <c r="A90" s="13">
        <v>3</v>
      </c>
      <c r="B90" s="13">
        <v>1.86</v>
      </c>
      <c r="C90" s="13">
        <v>1.41</v>
      </c>
    </row>
    <row r="91" spans="1:3" s="13" customFormat="1" x14ac:dyDescent="0.25">
      <c r="A91" s="13">
        <v>4</v>
      </c>
      <c r="B91" s="13">
        <v>1.82</v>
      </c>
      <c r="C91" s="13">
        <v>1.42</v>
      </c>
    </row>
    <row r="92" spans="1:3" s="13" customFormat="1" x14ac:dyDescent="0.25">
      <c r="A92" s="13">
        <v>5</v>
      </c>
      <c r="B92" s="13">
        <v>1.8</v>
      </c>
      <c r="C92" s="13">
        <v>1.41</v>
      </c>
    </row>
    <row r="93" spans="1:3" x14ac:dyDescent="0.25">
      <c r="A93" s="13" t="s">
        <v>13</v>
      </c>
      <c r="B93" s="13">
        <f>COUNT(B51:B92)</f>
        <v>42</v>
      </c>
      <c r="C93" s="13">
        <f>COUNT(C51:C92)</f>
        <v>42</v>
      </c>
    </row>
    <row r="94" spans="1:3" x14ac:dyDescent="0.25">
      <c r="A94" s="13" t="s">
        <v>14</v>
      </c>
      <c r="B94" s="4">
        <f>AVERAGE(B51:B92)</f>
        <v>1.8289250714285714</v>
      </c>
      <c r="C94" s="4">
        <f>AVERAGE(C51:C92)</f>
        <v>1.3988860714285711</v>
      </c>
    </row>
    <row r="95" spans="1:3" x14ac:dyDescent="0.25">
      <c r="A95" s="13" t="s">
        <v>15</v>
      </c>
      <c r="B95" s="4">
        <f>_xlfn.STDEV.S(B51:B92)</f>
        <v>3.0376087301943001E-2</v>
      </c>
      <c r="C95" s="4">
        <f>_xlfn.STDEV.S(C51:C92)</f>
        <v>1.7641229653221464E-2</v>
      </c>
    </row>
    <row r="96" spans="1:3" x14ac:dyDescent="0.25">
      <c r="A96" s="13" t="s">
        <v>16</v>
      </c>
      <c r="B96" s="4">
        <f>CONFIDENCE(0.01,B95,$B93)</f>
        <v>1.2073252031010395E-2</v>
      </c>
      <c r="C96" s="4">
        <f>CONFIDENCE(0.01,C95,$B93)</f>
        <v>7.0116670927085848E-3</v>
      </c>
    </row>
    <row r="97" spans="1:3" x14ac:dyDescent="0.25">
      <c r="A97" s="13" t="s">
        <v>19</v>
      </c>
      <c r="B97" s="4"/>
      <c r="C97" s="4"/>
    </row>
    <row r="98" spans="1:3" x14ac:dyDescent="0.25">
      <c r="A98" s="13" t="s">
        <v>17</v>
      </c>
      <c r="B98" s="4"/>
      <c r="C98" s="4"/>
    </row>
    <row r="99" spans="1:3" x14ac:dyDescent="0.25">
      <c r="A99" s="13" t="s">
        <v>18</v>
      </c>
      <c r="B99" s="4"/>
      <c r="C9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topLeftCell="A83" workbookViewId="0">
      <selection activeCell="C102" sqref="C102"/>
    </sheetView>
  </sheetViews>
  <sheetFormatPr defaultRowHeight="15" x14ac:dyDescent="0.25"/>
  <cols>
    <col min="1" max="1" width="16.5703125" bestFit="1" customWidth="1"/>
  </cols>
  <sheetData>
    <row r="1" spans="1:3" x14ac:dyDescent="0.25">
      <c r="A1" s="13" t="s">
        <v>4</v>
      </c>
      <c r="B1" s="13" t="s">
        <v>5</v>
      </c>
      <c r="C1" s="13" t="s">
        <v>8</v>
      </c>
    </row>
    <row r="2" spans="1:3" x14ac:dyDescent="0.25">
      <c r="A2" s="13">
        <v>1</v>
      </c>
      <c r="B2" s="13">
        <v>1.89</v>
      </c>
      <c r="C2" s="13">
        <v>1.43</v>
      </c>
    </row>
    <row r="3" spans="1:3" x14ac:dyDescent="0.25">
      <c r="A3" s="13">
        <v>2</v>
      </c>
      <c r="B3" s="13">
        <v>1.89</v>
      </c>
      <c r="C3" s="13">
        <v>1.44</v>
      </c>
    </row>
    <row r="4" spans="1:3" x14ac:dyDescent="0.25">
      <c r="A4" s="13">
        <v>3</v>
      </c>
      <c r="B4" s="13">
        <v>1.87</v>
      </c>
      <c r="C4" s="13">
        <v>1.45</v>
      </c>
    </row>
    <row r="5" spans="1:3" x14ac:dyDescent="0.25">
      <c r="A5" s="13">
        <v>4</v>
      </c>
      <c r="B5" s="13">
        <v>1.87</v>
      </c>
      <c r="C5" s="13">
        <v>1.41</v>
      </c>
    </row>
    <row r="6" spans="1:3" x14ac:dyDescent="0.25">
      <c r="A6" s="13">
        <v>5</v>
      </c>
      <c r="B6" s="13">
        <v>1.88</v>
      </c>
      <c r="C6" s="13">
        <v>1.45</v>
      </c>
    </row>
    <row r="7" spans="1:3" x14ac:dyDescent="0.25">
      <c r="A7" s="13">
        <v>1</v>
      </c>
      <c r="B7" s="13">
        <v>1.88</v>
      </c>
      <c r="C7" s="13">
        <v>1.45</v>
      </c>
    </row>
    <row r="8" spans="1:3" x14ac:dyDescent="0.25">
      <c r="A8" s="13">
        <v>2</v>
      </c>
      <c r="B8" s="13">
        <v>1.88</v>
      </c>
      <c r="C8" s="13">
        <v>1.46</v>
      </c>
    </row>
    <row r="9" spans="1:3" x14ac:dyDescent="0.25">
      <c r="A9" s="13">
        <v>3</v>
      </c>
      <c r="B9" s="13">
        <v>1.89</v>
      </c>
      <c r="C9" s="13">
        <v>1.48</v>
      </c>
    </row>
    <row r="10" spans="1:3" x14ac:dyDescent="0.25">
      <c r="A10" s="13">
        <v>4</v>
      </c>
      <c r="B10" s="13">
        <v>1.88</v>
      </c>
      <c r="C10" s="13">
        <v>1.45</v>
      </c>
    </row>
    <row r="11" spans="1:3" x14ac:dyDescent="0.25">
      <c r="A11" s="13">
        <v>5</v>
      </c>
      <c r="B11" s="13">
        <v>2</v>
      </c>
      <c r="C11" s="13">
        <v>1.46</v>
      </c>
    </row>
    <row r="12" spans="1:3" x14ac:dyDescent="0.25">
      <c r="A12" s="13">
        <v>1</v>
      </c>
      <c r="B12" s="13">
        <v>1.89</v>
      </c>
      <c r="C12" s="13">
        <v>1.45</v>
      </c>
    </row>
    <row r="13" spans="1:3" x14ac:dyDescent="0.25">
      <c r="A13" s="13">
        <v>2</v>
      </c>
      <c r="B13" s="13">
        <v>1.89</v>
      </c>
      <c r="C13" s="13">
        <v>1.46</v>
      </c>
    </row>
    <row r="14" spans="1:3" x14ac:dyDescent="0.25">
      <c r="A14" s="13">
        <v>3</v>
      </c>
      <c r="B14" s="13">
        <v>1.98</v>
      </c>
      <c r="C14" s="13">
        <v>1.47</v>
      </c>
    </row>
    <row r="15" spans="1:3" x14ac:dyDescent="0.25">
      <c r="A15" s="13">
        <v>4</v>
      </c>
      <c r="B15" s="13">
        <v>1.88</v>
      </c>
      <c r="C15" s="13">
        <v>1.46</v>
      </c>
    </row>
    <row r="16" spans="1:3" x14ac:dyDescent="0.25">
      <c r="A16" s="13">
        <v>5</v>
      </c>
      <c r="B16" s="13">
        <v>1.9</v>
      </c>
      <c r="C16" s="13">
        <v>1.47</v>
      </c>
    </row>
    <row r="17" spans="1:3" x14ac:dyDescent="0.25">
      <c r="A17" s="13">
        <v>1</v>
      </c>
      <c r="B17" s="13">
        <v>1.88</v>
      </c>
      <c r="C17" s="13">
        <v>1.41</v>
      </c>
    </row>
    <row r="18" spans="1:3" x14ac:dyDescent="0.25">
      <c r="A18" s="13">
        <v>2</v>
      </c>
      <c r="B18" s="13">
        <v>1.89</v>
      </c>
      <c r="C18" s="13">
        <v>1.4</v>
      </c>
    </row>
    <row r="19" spans="1:3" x14ac:dyDescent="0.25">
      <c r="A19" s="13">
        <v>3</v>
      </c>
      <c r="B19" s="13">
        <v>1.88</v>
      </c>
      <c r="C19" s="13">
        <v>1.42</v>
      </c>
    </row>
    <row r="20" spans="1:3" x14ac:dyDescent="0.25">
      <c r="A20" s="13">
        <v>4</v>
      </c>
      <c r="B20" s="13">
        <v>1.88</v>
      </c>
      <c r="C20" s="13">
        <v>1.42</v>
      </c>
    </row>
    <row r="21" spans="1:3" x14ac:dyDescent="0.25">
      <c r="A21" s="13">
        <v>1</v>
      </c>
      <c r="B21" s="13">
        <v>1.88</v>
      </c>
      <c r="C21" s="13">
        <v>1.42</v>
      </c>
    </row>
    <row r="22" spans="1:3" x14ac:dyDescent="0.25">
      <c r="A22" s="13">
        <v>2</v>
      </c>
      <c r="B22" s="13">
        <v>1.88</v>
      </c>
      <c r="C22" s="13">
        <v>1.43</v>
      </c>
    </row>
    <row r="23" spans="1:3" x14ac:dyDescent="0.25">
      <c r="A23" s="13">
        <v>3</v>
      </c>
      <c r="B23" s="13">
        <v>1.88</v>
      </c>
      <c r="C23" s="13">
        <v>1.43</v>
      </c>
    </row>
    <row r="24" spans="1:3" x14ac:dyDescent="0.25">
      <c r="A24" s="13">
        <v>4</v>
      </c>
      <c r="B24" s="13">
        <v>1.87</v>
      </c>
      <c r="C24" s="13">
        <v>1.43</v>
      </c>
    </row>
    <row r="25" spans="1:3" x14ac:dyDescent="0.25">
      <c r="A25" s="13">
        <v>5</v>
      </c>
      <c r="B25" s="13">
        <v>1.88</v>
      </c>
      <c r="C25" s="13">
        <v>1.42</v>
      </c>
    </row>
    <row r="26" spans="1:3" s="13" customFormat="1" x14ac:dyDescent="0.25">
      <c r="A26" s="13">
        <v>1</v>
      </c>
      <c r="B26" s="13">
        <v>1.87</v>
      </c>
      <c r="C26" s="13">
        <v>1.38</v>
      </c>
    </row>
    <row r="27" spans="1:3" s="13" customFormat="1" x14ac:dyDescent="0.25">
      <c r="A27" s="13">
        <v>2</v>
      </c>
      <c r="B27" s="13">
        <v>1.75</v>
      </c>
      <c r="C27" s="13">
        <v>1.39</v>
      </c>
    </row>
    <row r="28" spans="1:3" s="13" customFormat="1" x14ac:dyDescent="0.25">
      <c r="A28" s="13">
        <v>1</v>
      </c>
      <c r="B28" s="13">
        <v>1.86</v>
      </c>
      <c r="C28" s="13">
        <v>1.4</v>
      </c>
    </row>
    <row r="29" spans="1:3" s="13" customFormat="1" x14ac:dyDescent="0.25">
      <c r="A29" s="13">
        <v>2</v>
      </c>
      <c r="B29" s="13">
        <v>1.88</v>
      </c>
      <c r="C29" s="13">
        <v>1.38</v>
      </c>
    </row>
    <row r="30" spans="1:3" s="13" customFormat="1" x14ac:dyDescent="0.25">
      <c r="A30" s="13">
        <v>3</v>
      </c>
      <c r="B30" s="13">
        <v>1.84</v>
      </c>
      <c r="C30" s="13">
        <v>1.41</v>
      </c>
    </row>
    <row r="31" spans="1:3" s="13" customFormat="1" x14ac:dyDescent="0.25">
      <c r="A31" s="13">
        <v>4</v>
      </c>
      <c r="B31" s="13">
        <v>1.8</v>
      </c>
      <c r="C31" s="13">
        <v>1.41</v>
      </c>
    </row>
    <row r="32" spans="1:3" s="13" customFormat="1" x14ac:dyDescent="0.25">
      <c r="A32" s="13">
        <v>1</v>
      </c>
      <c r="B32" s="11">
        <v>1.794208</v>
      </c>
      <c r="C32" s="11">
        <v>1.421424</v>
      </c>
    </row>
    <row r="33" spans="1:3" s="13" customFormat="1" x14ac:dyDescent="0.25">
      <c r="A33" s="13">
        <v>2</v>
      </c>
      <c r="B33" s="11">
        <v>1.814233</v>
      </c>
      <c r="C33" s="11">
        <v>1.428933</v>
      </c>
    </row>
    <row r="34" spans="1:3" s="13" customFormat="1" x14ac:dyDescent="0.25">
      <c r="A34" s="13">
        <v>1</v>
      </c>
      <c r="B34" s="11">
        <v>1.8271379999999999</v>
      </c>
      <c r="C34" s="11">
        <v>1.4166939999999999</v>
      </c>
    </row>
    <row r="35" spans="1:3" s="13" customFormat="1" x14ac:dyDescent="0.25">
      <c r="A35" s="13">
        <v>2</v>
      </c>
      <c r="B35" s="11">
        <v>1.746262</v>
      </c>
      <c r="C35" s="11">
        <v>1.4485589999999999</v>
      </c>
    </row>
    <row r="36" spans="1:3" s="13" customFormat="1" x14ac:dyDescent="0.25">
      <c r="A36" s="13">
        <v>1</v>
      </c>
      <c r="B36" s="11">
        <v>1.854233</v>
      </c>
      <c r="C36" s="11">
        <v>1.4155409999999999</v>
      </c>
    </row>
    <row r="37" spans="1:3" s="13" customFormat="1" x14ac:dyDescent="0.25">
      <c r="A37" s="13">
        <v>2</v>
      </c>
      <c r="B37" s="11">
        <v>1.841629</v>
      </c>
      <c r="C37" s="11">
        <v>1.412604</v>
      </c>
    </row>
    <row r="38" spans="1:3" s="13" customFormat="1" x14ac:dyDescent="0.25">
      <c r="A38" s="13">
        <v>3</v>
      </c>
      <c r="B38" s="11">
        <v>1.75715</v>
      </c>
      <c r="C38" s="11">
        <v>1.4194599999999999</v>
      </c>
    </row>
    <row r="39" spans="1:3" x14ac:dyDescent="0.25">
      <c r="A39" s="13" t="s">
        <v>13</v>
      </c>
      <c r="B39" s="13">
        <f>COUNT(B2:B38)</f>
        <v>37</v>
      </c>
      <c r="C39" s="13">
        <f>COUNT(C2:C38)</f>
        <v>37</v>
      </c>
    </row>
    <row r="40" spans="1:3" x14ac:dyDescent="0.25">
      <c r="A40" s="13" t="s">
        <v>14</v>
      </c>
      <c r="B40" s="4">
        <f>AVERAGE(B2:B38)</f>
        <v>1.8655365675675675</v>
      </c>
      <c r="C40" s="4">
        <f>AVERAGE(C2:C38)</f>
        <v>1.4298166216216217</v>
      </c>
    </row>
    <row r="41" spans="1:3" x14ac:dyDescent="0.25">
      <c r="A41" s="13" t="s">
        <v>15</v>
      </c>
      <c r="B41" s="4">
        <f>_xlfn.STDEV.S(B2:B38)</f>
        <v>5.0813969315938512E-2</v>
      </c>
      <c r="C41" s="4">
        <f>_xlfn.STDEV.S(C2:C38)</f>
        <v>2.5285977260519722E-2</v>
      </c>
    </row>
    <row r="42" spans="1:3" x14ac:dyDescent="0.25">
      <c r="A42" s="13" t="s">
        <v>16</v>
      </c>
      <c r="B42" s="4">
        <f>CONFIDENCE(0.01,B41,$B39)</f>
        <v>2.1517872930543618E-2</v>
      </c>
      <c r="C42" s="4">
        <f>CONFIDENCE(0.01,C41,$B39)</f>
        <v>1.0707694221514281E-2</v>
      </c>
    </row>
    <row r="43" spans="1:3" x14ac:dyDescent="0.25">
      <c r="A43" s="13" t="s">
        <v>19</v>
      </c>
      <c r="B43" s="4"/>
      <c r="C43" s="4"/>
    </row>
    <row r="44" spans="1:3" x14ac:dyDescent="0.25">
      <c r="A44" s="13" t="s">
        <v>17</v>
      </c>
      <c r="B44" s="4"/>
      <c r="C44" s="4"/>
    </row>
    <row r="45" spans="1:3" x14ac:dyDescent="0.25">
      <c r="A45" s="13" t="s">
        <v>18</v>
      </c>
      <c r="B45" s="4"/>
      <c r="C45" s="4"/>
    </row>
    <row r="46" spans="1:3" x14ac:dyDescent="0.25">
      <c r="A46" s="13">
        <v>1</v>
      </c>
      <c r="B46" s="13">
        <v>1.89</v>
      </c>
      <c r="C46" s="13">
        <v>1.43</v>
      </c>
    </row>
    <row r="47" spans="1:3" x14ac:dyDescent="0.25">
      <c r="A47" s="13">
        <v>2</v>
      </c>
      <c r="B47" s="13">
        <v>1.89</v>
      </c>
      <c r="C47" s="13">
        <v>1.44</v>
      </c>
    </row>
    <row r="48" spans="1:3" x14ac:dyDescent="0.25">
      <c r="A48" s="13">
        <v>1</v>
      </c>
      <c r="B48" s="13">
        <v>1.88</v>
      </c>
      <c r="C48" s="13">
        <v>1.44</v>
      </c>
    </row>
    <row r="49" spans="1:3" x14ac:dyDescent="0.25">
      <c r="A49" s="13">
        <v>2</v>
      </c>
      <c r="B49" s="13">
        <v>1.89</v>
      </c>
      <c r="C49" s="13">
        <v>1.45</v>
      </c>
    </row>
    <row r="50" spans="1:3" x14ac:dyDescent="0.25">
      <c r="A50" s="13">
        <v>3</v>
      </c>
      <c r="B50" s="13">
        <v>1.88</v>
      </c>
      <c r="C50" s="13">
        <v>1.44</v>
      </c>
    </row>
    <row r="51" spans="1:3" x14ac:dyDescent="0.25">
      <c r="A51" s="13">
        <v>4</v>
      </c>
      <c r="B51" s="13">
        <v>1.89</v>
      </c>
      <c r="C51" s="13">
        <v>1.46</v>
      </c>
    </row>
    <row r="52" spans="1:3" x14ac:dyDescent="0.25">
      <c r="A52" s="13">
        <v>1</v>
      </c>
      <c r="B52" s="13">
        <v>1.88</v>
      </c>
      <c r="C52" s="13">
        <v>1.45</v>
      </c>
    </row>
    <row r="53" spans="1:3" x14ac:dyDescent="0.25">
      <c r="A53" s="13">
        <v>2</v>
      </c>
      <c r="B53" s="13">
        <v>1.89</v>
      </c>
      <c r="C53" s="13">
        <v>1.47</v>
      </c>
    </row>
    <row r="54" spans="1:3" x14ac:dyDescent="0.25">
      <c r="A54" s="13">
        <v>3</v>
      </c>
      <c r="B54" s="13">
        <v>1.9</v>
      </c>
      <c r="C54" s="13">
        <v>1.47</v>
      </c>
    </row>
    <row r="55" spans="1:3" x14ac:dyDescent="0.25">
      <c r="A55" s="13">
        <v>4</v>
      </c>
      <c r="B55" s="13">
        <v>1.89</v>
      </c>
      <c r="C55" s="13">
        <v>1.49</v>
      </c>
    </row>
    <row r="56" spans="1:3" x14ac:dyDescent="0.25">
      <c r="A56" s="13">
        <v>1</v>
      </c>
      <c r="B56" s="13">
        <v>1.89</v>
      </c>
      <c r="C56" s="13">
        <v>1.49</v>
      </c>
    </row>
    <row r="57" spans="1:3" x14ac:dyDescent="0.25">
      <c r="A57" s="13">
        <v>2</v>
      </c>
      <c r="B57" s="13">
        <v>1.91</v>
      </c>
      <c r="C57" s="13">
        <v>1.49</v>
      </c>
    </row>
    <row r="58" spans="1:3" x14ac:dyDescent="0.25">
      <c r="A58" s="13">
        <v>3</v>
      </c>
      <c r="B58" s="13">
        <v>1.89</v>
      </c>
      <c r="C58" s="13">
        <v>1.49</v>
      </c>
    </row>
    <row r="59" spans="1:3" x14ac:dyDescent="0.25">
      <c r="A59" s="13">
        <v>4</v>
      </c>
      <c r="B59" s="13">
        <v>1.89</v>
      </c>
      <c r="C59" s="13">
        <v>1.48</v>
      </c>
    </row>
    <row r="60" spans="1:3" x14ac:dyDescent="0.25">
      <c r="A60" s="13">
        <v>1</v>
      </c>
      <c r="B60" s="13">
        <v>1.89</v>
      </c>
      <c r="C60" s="13">
        <v>1.5</v>
      </c>
    </row>
    <row r="61" spans="1:3" x14ac:dyDescent="0.25">
      <c r="A61" s="13">
        <v>2</v>
      </c>
      <c r="B61" s="13">
        <v>1.88</v>
      </c>
      <c r="C61" s="13">
        <v>1.49</v>
      </c>
    </row>
    <row r="62" spans="1:3" x14ac:dyDescent="0.25">
      <c r="A62" s="13">
        <v>3</v>
      </c>
      <c r="B62" s="13">
        <v>1.89</v>
      </c>
      <c r="C62" s="13">
        <v>1.49</v>
      </c>
    </row>
    <row r="63" spans="1:3" x14ac:dyDescent="0.25">
      <c r="A63" s="13">
        <v>4</v>
      </c>
      <c r="B63" s="13">
        <v>1.9</v>
      </c>
      <c r="C63" s="13">
        <v>1.5</v>
      </c>
    </row>
    <row r="64" spans="1:3" s="13" customFormat="1" x14ac:dyDescent="0.25">
      <c r="A64" s="13">
        <v>1</v>
      </c>
      <c r="B64" s="13">
        <v>1.85</v>
      </c>
      <c r="C64" s="13">
        <v>1.41</v>
      </c>
    </row>
    <row r="65" spans="1:3" s="13" customFormat="1" x14ac:dyDescent="0.25">
      <c r="A65" s="13">
        <v>2</v>
      </c>
      <c r="B65" s="13">
        <v>1.81</v>
      </c>
      <c r="C65" s="13">
        <v>1.4</v>
      </c>
    </row>
    <row r="66" spans="1:3" s="13" customFormat="1" x14ac:dyDescent="0.25">
      <c r="A66" s="13">
        <v>3</v>
      </c>
      <c r="B66" s="13">
        <v>1.8</v>
      </c>
      <c r="C66" s="13">
        <v>1.38</v>
      </c>
    </row>
    <row r="67" spans="1:3" s="13" customFormat="1" x14ac:dyDescent="0.25">
      <c r="A67" s="13">
        <v>4</v>
      </c>
      <c r="B67" s="13">
        <v>1.82</v>
      </c>
      <c r="C67" s="13">
        <v>1.4</v>
      </c>
    </row>
    <row r="68" spans="1:3" s="13" customFormat="1" x14ac:dyDescent="0.25">
      <c r="A68" s="13">
        <v>1</v>
      </c>
      <c r="B68" s="13">
        <v>1.85</v>
      </c>
      <c r="C68" s="13">
        <v>1.38</v>
      </c>
    </row>
    <row r="69" spans="1:3" s="13" customFormat="1" x14ac:dyDescent="0.25">
      <c r="A69" s="13">
        <v>2</v>
      </c>
      <c r="B69" s="13">
        <v>1.83</v>
      </c>
      <c r="C69" s="13">
        <v>1.39</v>
      </c>
    </row>
    <row r="70" spans="1:3" s="13" customFormat="1" x14ac:dyDescent="0.25">
      <c r="A70" s="13">
        <v>3</v>
      </c>
      <c r="B70" s="13">
        <v>1.84</v>
      </c>
      <c r="C70" s="13">
        <v>1.4</v>
      </c>
    </row>
    <row r="71" spans="1:3" s="13" customFormat="1" x14ac:dyDescent="0.25">
      <c r="A71" s="13">
        <v>4</v>
      </c>
      <c r="B71" s="13">
        <v>1.84</v>
      </c>
      <c r="C71" s="13">
        <v>1.39</v>
      </c>
    </row>
    <row r="72" spans="1:3" s="13" customFormat="1" x14ac:dyDescent="0.25">
      <c r="A72" s="13">
        <v>5</v>
      </c>
      <c r="B72" s="13">
        <v>1.85</v>
      </c>
      <c r="C72" s="13">
        <v>1.39</v>
      </c>
    </row>
    <row r="73" spans="1:3" s="13" customFormat="1" x14ac:dyDescent="0.25">
      <c r="A73" s="13">
        <v>1</v>
      </c>
      <c r="B73" s="13">
        <v>1.84</v>
      </c>
      <c r="C73" s="13">
        <v>1.41</v>
      </c>
    </row>
    <row r="74" spans="1:3" s="13" customFormat="1" x14ac:dyDescent="0.25">
      <c r="A74" s="13">
        <v>2</v>
      </c>
      <c r="B74" s="13">
        <v>1.83</v>
      </c>
      <c r="C74" s="13">
        <v>1.4</v>
      </c>
    </row>
    <row r="75" spans="1:3" s="13" customFormat="1" x14ac:dyDescent="0.25">
      <c r="A75" s="13">
        <v>3</v>
      </c>
      <c r="B75" s="13">
        <v>1.81</v>
      </c>
      <c r="C75" s="13">
        <v>1.39</v>
      </c>
    </row>
    <row r="76" spans="1:3" s="13" customFormat="1" x14ac:dyDescent="0.25">
      <c r="A76" s="13">
        <v>4</v>
      </c>
      <c r="B76" s="13">
        <v>1.86</v>
      </c>
      <c r="C76" s="13">
        <v>1.41</v>
      </c>
    </row>
    <row r="77" spans="1:3" s="13" customFormat="1" x14ac:dyDescent="0.25">
      <c r="A77" s="13">
        <v>5</v>
      </c>
      <c r="B77" s="13">
        <v>1.82</v>
      </c>
      <c r="C77" s="13">
        <v>1.39</v>
      </c>
    </row>
    <row r="78" spans="1:3" s="13" customFormat="1" x14ac:dyDescent="0.25">
      <c r="A78" s="13">
        <v>1</v>
      </c>
      <c r="B78" s="13">
        <v>1.84</v>
      </c>
      <c r="C78" s="13">
        <v>1.38</v>
      </c>
    </row>
    <row r="79" spans="1:3" s="13" customFormat="1" x14ac:dyDescent="0.25">
      <c r="A79" s="13">
        <v>2</v>
      </c>
      <c r="B79" s="13">
        <v>1.85</v>
      </c>
      <c r="C79" s="13">
        <v>1.38</v>
      </c>
    </row>
    <row r="80" spans="1:3" s="13" customFormat="1" x14ac:dyDescent="0.25">
      <c r="A80" s="13">
        <v>3</v>
      </c>
      <c r="B80" s="13">
        <v>1.84</v>
      </c>
      <c r="C80" s="13">
        <v>1.38</v>
      </c>
    </row>
    <row r="81" spans="1:3" s="13" customFormat="1" x14ac:dyDescent="0.25">
      <c r="A81" s="13">
        <v>4</v>
      </c>
      <c r="B81" s="13">
        <v>1.86</v>
      </c>
      <c r="C81" s="13">
        <v>1.36</v>
      </c>
    </row>
    <row r="82" spans="1:3" s="13" customFormat="1" x14ac:dyDescent="0.25">
      <c r="A82" s="13">
        <v>5</v>
      </c>
      <c r="B82" s="13">
        <v>1.81</v>
      </c>
      <c r="C82" s="13">
        <v>1.38</v>
      </c>
    </row>
    <row r="83" spans="1:3" s="13" customFormat="1" x14ac:dyDescent="0.25">
      <c r="A83" s="13">
        <v>1</v>
      </c>
      <c r="B83" s="13">
        <v>1.82</v>
      </c>
      <c r="C83" s="13">
        <v>1.39</v>
      </c>
    </row>
    <row r="84" spans="1:3" s="13" customFormat="1" x14ac:dyDescent="0.25">
      <c r="A84" s="13">
        <v>2</v>
      </c>
      <c r="B84" s="13">
        <v>1.83</v>
      </c>
      <c r="C84" s="13">
        <v>1.4</v>
      </c>
    </row>
    <row r="85" spans="1:3" s="13" customFormat="1" x14ac:dyDescent="0.25">
      <c r="A85" s="13">
        <v>3</v>
      </c>
      <c r="B85" s="13">
        <v>1.83</v>
      </c>
      <c r="C85" s="13">
        <v>1.38</v>
      </c>
    </row>
    <row r="86" spans="1:3" s="13" customFormat="1" x14ac:dyDescent="0.25">
      <c r="A86" s="13">
        <v>4</v>
      </c>
      <c r="B86" s="13">
        <v>1.82</v>
      </c>
      <c r="C86" s="13">
        <v>1.41</v>
      </c>
    </row>
    <row r="87" spans="1:3" s="13" customFormat="1" x14ac:dyDescent="0.25">
      <c r="A87" s="13">
        <v>5</v>
      </c>
      <c r="B87" s="13">
        <v>1.82</v>
      </c>
      <c r="C87" s="13">
        <v>1.4</v>
      </c>
    </row>
    <row r="88" spans="1:3" s="13" customFormat="1" x14ac:dyDescent="0.25">
      <c r="A88" s="13">
        <v>1</v>
      </c>
      <c r="B88" s="13">
        <v>1.87</v>
      </c>
      <c r="C88" s="13">
        <v>1.37</v>
      </c>
    </row>
    <row r="89" spans="1:3" s="13" customFormat="1" x14ac:dyDescent="0.25">
      <c r="A89" s="13">
        <v>2</v>
      </c>
      <c r="B89" s="13">
        <v>1.86</v>
      </c>
      <c r="C89" s="13">
        <v>1.41</v>
      </c>
    </row>
    <row r="90" spans="1:3" s="13" customFormat="1" x14ac:dyDescent="0.25">
      <c r="A90" s="13">
        <v>3</v>
      </c>
      <c r="B90" s="13">
        <v>1.86</v>
      </c>
      <c r="C90" s="13">
        <v>1.41</v>
      </c>
    </row>
    <row r="91" spans="1:3" s="13" customFormat="1" x14ac:dyDescent="0.25">
      <c r="A91" s="13">
        <v>4</v>
      </c>
      <c r="B91" s="13">
        <v>1.82</v>
      </c>
      <c r="C91" s="13">
        <v>1.42</v>
      </c>
    </row>
    <row r="92" spans="1:3" s="13" customFormat="1" x14ac:dyDescent="0.25">
      <c r="A92" s="13">
        <v>5</v>
      </c>
      <c r="B92" s="13">
        <v>1.8</v>
      </c>
      <c r="C92" s="13">
        <v>1.41</v>
      </c>
    </row>
    <row r="93" spans="1:3" x14ac:dyDescent="0.25">
      <c r="A93" s="13" t="s">
        <v>13</v>
      </c>
      <c r="B93" s="13">
        <f>COUNT(B46:B92)</f>
        <v>47</v>
      </c>
      <c r="C93" s="13">
        <f>COUNT(C46:C92)</f>
        <v>47</v>
      </c>
    </row>
    <row r="94" spans="1:3" x14ac:dyDescent="0.25">
      <c r="A94" s="13" t="s">
        <v>14</v>
      </c>
      <c r="B94" s="4">
        <f>AVERAGE(B46:B92)</f>
        <v>1.85531914893617</v>
      </c>
      <c r="C94" s="4">
        <f>AVERAGE(C46:C92)</f>
        <v>1.4231914893617019</v>
      </c>
    </row>
    <row r="95" spans="1:3" x14ac:dyDescent="0.25">
      <c r="A95" s="13" t="s">
        <v>15</v>
      </c>
      <c r="B95" s="4">
        <f>_xlfn.STDEV.S(B46:B92)</f>
        <v>3.1818169804291432E-2</v>
      </c>
      <c r="C95" s="4">
        <f>_xlfn.STDEV.S(C46:C92)</f>
        <v>4.1916396240857093E-2</v>
      </c>
    </row>
    <row r="96" spans="1:3" x14ac:dyDescent="0.25">
      <c r="A96" s="13" t="s">
        <v>16</v>
      </c>
      <c r="B96" s="4">
        <f>CONFIDENCE(0.01,B95,$B93)</f>
        <v>1.1954828378079933E-2</v>
      </c>
      <c r="C96" s="4">
        <f>CONFIDENCE(0.01,C95,$B93)</f>
        <v>1.5748967535507204E-2</v>
      </c>
    </row>
    <row r="97" spans="1:3" x14ac:dyDescent="0.25">
      <c r="A97" s="13" t="s">
        <v>19</v>
      </c>
      <c r="B97" s="4"/>
      <c r="C97" s="4"/>
    </row>
    <row r="98" spans="1:3" x14ac:dyDescent="0.25">
      <c r="A98" s="13" t="s">
        <v>17</v>
      </c>
      <c r="B98" s="4"/>
      <c r="C98" s="4"/>
    </row>
    <row r="99" spans="1:3" x14ac:dyDescent="0.25">
      <c r="A99" s="13" t="s">
        <v>18</v>
      </c>
      <c r="B99" s="4"/>
      <c r="C99" s="4"/>
    </row>
    <row r="101" spans="1:3" x14ac:dyDescent="0.25">
      <c r="A101" s="13" t="s">
        <v>13</v>
      </c>
      <c r="B101" s="13">
        <f>COUNT(B$46:B$92,B$2:B$38)</f>
        <v>84</v>
      </c>
      <c r="C101" s="13">
        <f>COUNT(C$46:C$92,C$2:C$38)</f>
        <v>84</v>
      </c>
    </row>
    <row r="102" spans="1:3" x14ac:dyDescent="0.25">
      <c r="A102" s="13" t="s">
        <v>14</v>
      </c>
      <c r="B102" s="13">
        <f>AVERAGE(B$46:B$92,B$2:B$38)</f>
        <v>1.8598196785714285</v>
      </c>
      <c r="C102" s="13">
        <f>AVERAGE(C$46:C$92,C$2:C$38)</f>
        <v>1.4261097023809526</v>
      </c>
    </row>
    <row r="103" spans="1:3" x14ac:dyDescent="0.25">
      <c r="A103" s="13" t="s">
        <v>15</v>
      </c>
      <c r="B103" s="13">
        <f>_xlfn.STDEV.S(B$46:B$92,B$2:B$38)</f>
        <v>4.1316526105489013E-2</v>
      </c>
      <c r="C103" s="13">
        <f>_xlfn.STDEV.S(C$46:C$92,C$2:C$38)</f>
        <v>3.5524920248939183E-2</v>
      </c>
    </row>
    <row r="104" spans="1:3" x14ac:dyDescent="0.25">
      <c r="A104" s="13" t="s">
        <v>16</v>
      </c>
      <c r="B104" s="4">
        <f>CONFIDENCE(0.01,B103,$B101)</f>
        <v>1.1611845144260871E-2</v>
      </c>
      <c r="C104" s="4">
        <f>CONFIDENCE(0.01,C103,$B101)</f>
        <v>9.9841373797904098E-3</v>
      </c>
    </row>
    <row r="105" spans="1:3" x14ac:dyDescent="0.25">
      <c r="A105" s="13" t="s">
        <v>19</v>
      </c>
      <c r="B105" s="4"/>
      <c r="C105" s="4"/>
    </row>
    <row r="106" spans="1:3" x14ac:dyDescent="0.25">
      <c r="A106" s="13" t="s">
        <v>17</v>
      </c>
      <c r="B106" s="4"/>
      <c r="C106" s="4"/>
    </row>
    <row r="107" spans="1:3" x14ac:dyDescent="0.25">
      <c r="A107" s="13" t="s">
        <v>18</v>
      </c>
      <c r="B107" s="4"/>
      <c r="C1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treats</vt:lpstr>
      <vt:lpstr>C</vt:lpstr>
      <vt:lpstr>V</vt:lpstr>
    </vt:vector>
  </TitlesOfParts>
  <Company>University of Alabama at Birmingham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Warriner</dc:creator>
  <cp:lastModifiedBy>William Warriner</cp:lastModifiedBy>
  <dcterms:created xsi:type="dcterms:W3CDTF">2014-08-08T22:48:26Z</dcterms:created>
  <dcterms:modified xsi:type="dcterms:W3CDTF">2017-03-15T21:46:21Z</dcterms:modified>
</cp:coreProperties>
</file>