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endrite\Analysis\"/>
    </mc:Choice>
  </mc:AlternateContent>
  <bookViews>
    <workbookView xWindow="0" yWindow="0" windowWidth="27075" windowHeight="11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F10" i="1"/>
  <c r="E10" i="1"/>
  <c r="C32" i="1" l="1"/>
  <c r="C31" i="1"/>
  <c r="C30" i="1"/>
  <c r="C29" i="1"/>
  <c r="B32" i="1"/>
  <c r="B30" i="1"/>
  <c r="B9" i="1"/>
  <c r="C9" i="1" s="1"/>
  <c r="G9" i="1" s="1"/>
  <c r="E9" i="1"/>
  <c r="E25" i="1"/>
  <c r="E24" i="1"/>
  <c r="E23" i="1"/>
  <c r="E22" i="1"/>
  <c r="C22" i="1"/>
  <c r="D22" i="1" s="1"/>
  <c r="C23" i="1"/>
  <c r="C24" i="1"/>
  <c r="C25" i="1"/>
  <c r="D25" i="1" s="1"/>
  <c r="D24" i="1"/>
  <c r="D23" i="1"/>
  <c r="C18" i="1"/>
  <c r="D18" i="1" s="1"/>
  <c r="C17" i="1"/>
  <c r="D17" i="1" s="1"/>
  <c r="D16" i="1"/>
  <c r="D15" i="1"/>
  <c r="D14" i="1"/>
  <c r="G8" i="1"/>
  <c r="G7" i="1"/>
  <c r="G6" i="1"/>
  <c r="C8" i="1"/>
  <c r="C7" i="1"/>
  <c r="C6" i="1"/>
  <c r="B8" i="1"/>
  <c r="B7" i="1"/>
  <c r="B6" i="1"/>
  <c r="E8" i="1"/>
  <c r="E7" i="1"/>
  <c r="E6" i="1"/>
  <c r="J4" i="1"/>
  <c r="J3" i="1"/>
</calcChain>
</file>

<file path=xl/sharedStrings.xml><?xml version="1.0" encoding="utf-8"?>
<sst xmlns="http://schemas.openxmlformats.org/spreadsheetml/2006/main" count="31" uniqueCount="23">
  <si>
    <t>log sdas</t>
  </si>
  <si>
    <t>sdas</t>
  </si>
  <si>
    <t>m</t>
  </si>
  <si>
    <t>b</t>
  </si>
  <si>
    <t>si</t>
  </si>
  <si>
    <t>log cell</t>
  </si>
  <si>
    <t>a</t>
  </si>
  <si>
    <t>c</t>
  </si>
  <si>
    <t>SPEAR</t>
  </si>
  <si>
    <t>BOUCHARD</t>
  </si>
  <si>
    <t>cell</t>
  </si>
  <si>
    <t>cooling rate</t>
  </si>
  <si>
    <t>um</t>
  </si>
  <si>
    <t>f/min</t>
  </si>
  <si>
    <t>ORTH RATKE</t>
  </si>
  <si>
    <t>solidification velocity</t>
  </si>
  <si>
    <t>STEINBACH RATKE</t>
  </si>
  <si>
    <t>solidification time</t>
  </si>
  <si>
    <t>approx, write model</t>
  </si>
  <si>
    <t>c/o OKAMOTO</t>
  </si>
  <si>
    <t>log coolrate</t>
  </si>
  <si>
    <t>coolrate in min</t>
  </si>
  <si>
    <t>coolrate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</si>
</sst>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workbookViewId="0">
      <selection activeCell="B11" sqref="B11"/>
    </sheetView>
  </sheetViews>
  <sheetFormatPr defaultRowHeight="15" x14ac:dyDescent="0.25"/>
  <cols>
    <col min="2" max="2" width="20.28515625" bestFit="1" customWidth="1"/>
    <col min="3" max="3" width="17.42578125" bestFit="1" customWidth="1"/>
    <col min="4" max="5" width="12" bestFit="1" customWidth="1"/>
  </cols>
  <sheetData>
    <row r="1" spans="2:10" x14ac:dyDescent="0.25">
      <c r="B1" t="s">
        <v>9</v>
      </c>
      <c r="C1" t="s">
        <v>19</v>
      </c>
    </row>
    <row r="2" spans="2:10" x14ac:dyDescent="0.25">
      <c r="B2" t="s">
        <v>20</v>
      </c>
      <c r="C2" t="s">
        <v>0</v>
      </c>
      <c r="E2" t="s">
        <v>21</v>
      </c>
      <c r="F2" t="s">
        <v>22</v>
      </c>
      <c r="G2" t="s">
        <v>1</v>
      </c>
    </row>
    <row r="3" spans="2:10" x14ac:dyDescent="0.25">
      <c r="B3">
        <v>1.2509471287153</v>
      </c>
      <c r="C3">
        <v>1.7592974250386</v>
      </c>
      <c r="I3" t="s">
        <v>2</v>
      </c>
      <c r="J3">
        <f>(C4-C3)/(B4-B3)</f>
        <v>-0.35863121755349281</v>
      </c>
    </row>
    <row r="4" spans="2:10" x14ac:dyDescent="0.25">
      <c r="B4">
        <v>2.35418886872898</v>
      </c>
      <c r="C4">
        <v>1.36364049656166</v>
      </c>
      <c r="I4" t="s">
        <v>3</v>
      </c>
      <c r="J4">
        <f>C4-J3*B4</f>
        <v>2.2079261169048139</v>
      </c>
    </row>
    <row r="6" spans="2:10" x14ac:dyDescent="0.25">
      <c r="B6">
        <f>LOG(E6)</f>
        <v>0.7323937598229685</v>
      </c>
      <c r="C6">
        <f>$J$3*B6+$J$4</f>
        <v>1.9452668510909223</v>
      </c>
      <c r="E6">
        <f>F6*60</f>
        <v>5.3999999999999995</v>
      </c>
      <c r="F6">
        <v>0.09</v>
      </c>
      <c r="G6">
        <f>10^C6</f>
        <v>88.159039750008034</v>
      </c>
    </row>
    <row r="7" spans="2:10" x14ac:dyDescent="0.25">
      <c r="B7">
        <f t="shared" ref="B7:B9" si="0">LOG(E7)</f>
        <v>0.95424250943932487</v>
      </c>
      <c r="C7">
        <f t="shared" ref="C7:C9" si="1">$J$3*B7+$J$4</f>
        <v>1.8657049639032883</v>
      </c>
      <c r="E7">
        <f t="shared" ref="E7:E9" si="2">F7*60</f>
        <v>9</v>
      </c>
      <c r="F7">
        <v>0.15</v>
      </c>
      <c r="G7">
        <f t="shared" ref="G7:G9" si="3">10^C7</f>
        <v>73.40150487604312</v>
      </c>
    </row>
    <row r="8" spans="2:10" x14ac:dyDescent="0.25">
      <c r="B8">
        <f t="shared" si="0"/>
        <v>1.3344537511509309</v>
      </c>
      <c r="C8">
        <f t="shared" si="1"/>
        <v>1.7293493433607299</v>
      </c>
      <c r="E8">
        <f t="shared" si="2"/>
        <v>21.599999999999998</v>
      </c>
      <c r="F8">
        <v>0.36</v>
      </c>
      <c r="G8">
        <f t="shared" si="3"/>
        <v>53.622782188432652</v>
      </c>
    </row>
    <row r="9" spans="2:10" x14ac:dyDescent="0.25">
      <c r="B9">
        <f t="shared" si="0"/>
        <v>1.4014005407815442</v>
      </c>
      <c r="C9">
        <f t="shared" si="1"/>
        <v>1.7053401346842054</v>
      </c>
      <c r="E9">
        <f t="shared" si="2"/>
        <v>25.2</v>
      </c>
      <c r="F9">
        <v>0.42</v>
      </c>
      <c r="G9">
        <f t="shared" si="3"/>
        <v>50.738793337850431</v>
      </c>
    </row>
    <row r="10" spans="2:10" x14ac:dyDescent="0.25">
      <c r="B10">
        <v>1.5</v>
      </c>
      <c r="E10">
        <f>10^B10</f>
        <v>31.622776601683803</v>
      </c>
      <c r="F10">
        <f>E10/60</f>
        <v>0.52704627669473003</v>
      </c>
    </row>
    <row r="11" spans="2:10" x14ac:dyDescent="0.25">
      <c r="B11">
        <v>2.1</v>
      </c>
      <c r="E11">
        <f>10^B11</f>
        <v>125.89254117941677</v>
      </c>
      <c r="F11">
        <f>E11/60</f>
        <v>2.0982090196569461</v>
      </c>
    </row>
    <row r="12" spans="2:10" x14ac:dyDescent="0.25">
      <c r="B12" t="s">
        <v>8</v>
      </c>
    </row>
    <row r="13" spans="2:10" x14ac:dyDescent="0.25">
      <c r="B13" t="s">
        <v>4</v>
      </c>
      <c r="C13" t="s">
        <v>5</v>
      </c>
      <c r="D13" t="s">
        <v>10</v>
      </c>
    </row>
    <row r="14" spans="2:10" x14ac:dyDescent="0.25">
      <c r="B14">
        <v>1</v>
      </c>
      <c r="C14">
        <v>2.2799</v>
      </c>
      <c r="D14">
        <f>10^(C14)</f>
        <v>190.50220199277172</v>
      </c>
      <c r="I14" t="s">
        <v>6</v>
      </c>
      <c r="J14">
        <v>5.947E-3</v>
      </c>
    </row>
    <row r="15" spans="2:10" x14ac:dyDescent="0.25">
      <c r="B15">
        <v>5</v>
      </c>
      <c r="C15">
        <v>1.9489000000000001</v>
      </c>
      <c r="D15">
        <f t="shared" ref="D15:D18" si="4">10^(C15)</f>
        <v>88.899639530454351</v>
      </c>
      <c r="I15" t="s">
        <v>3</v>
      </c>
      <c r="J15">
        <v>-0.11840000000000001</v>
      </c>
    </row>
    <row r="16" spans="2:10" x14ac:dyDescent="0.25">
      <c r="B16">
        <v>10</v>
      </c>
      <c r="C16">
        <v>1.8028</v>
      </c>
      <c r="D16">
        <f t="shared" si="4"/>
        <v>63.503841850404058</v>
      </c>
      <c r="I16" t="s">
        <v>7</v>
      </c>
      <c r="J16">
        <v>2.3919999999999999</v>
      </c>
    </row>
    <row r="17" spans="2:10" x14ac:dyDescent="0.25">
      <c r="B17">
        <v>9</v>
      </c>
      <c r="C17">
        <f>$J$14*B17^2 + $J$15*B17 + $J$16</f>
        <v>1.8081069999999997</v>
      </c>
      <c r="D17">
        <f t="shared" si="4"/>
        <v>64.284608004248923</v>
      </c>
    </row>
    <row r="18" spans="2:10" x14ac:dyDescent="0.25">
      <c r="B18">
        <v>7</v>
      </c>
      <c r="C18">
        <f>$J$14*B18^2 + $J$15*B18 + $J$16</f>
        <v>1.854603</v>
      </c>
      <c r="D18">
        <f t="shared" si="4"/>
        <v>71.548906382318592</v>
      </c>
    </row>
    <row r="20" spans="2:10" x14ac:dyDescent="0.25">
      <c r="B20" t="s">
        <v>8</v>
      </c>
    </row>
    <row r="21" spans="2:10" x14ac:dyDescent="0.25">
      <c r="B21" t="s">
        <v>11</v>
      </c>
      <c r="C21" t="s">
        <v>13</v>
      </c>
      <c r="D21" t="s">
        <v>10</v>
      </c>
      <c r="E21" t="s">
        <v>12</v>
      </c>
      <c r="I21" t="s">
        <v>6</v>
      </c>
      <c r="J21">
        <v>2E-3</v>
      </c>
    </row>
    <row r="22" spans="2:10" x14ac:dyDescent="0.25">
      <c r="B22">
        <v>0.09</v>
      </c>
      <c r="C22">
        <f>B22*1.8</f>
        <v>0.16200000000000001</v>
      </c>
      <c r="D22">
        <f>$J$21*C22^$J$22</f>
        <v>3.6933752601161851E-3</v>
      </c>
      <c r="E22">
        <f>D22*10^4*2.54</f>
        <v>93.811731606951099</v>
      </c>
      <c r="I22" t="s">
        <v>3</v>
      </c>
      <c r="J22">
        <v>-0.33700000000000002</v>
      </c>
    </row>
    <row r="23" spans="2:10" x14ac:dyDescent="0.25">
      <c r="B23">
        <v>0.15</v>
      </c>
      <c r="C23">
        <f t="shared" ref="C23:C25" si="5">B23*1.8</f>
        <v>0.27</v>
      </c>
      <c r="D23">
        <f t="shared" ref="D23:D25" si="6">$J$21*C23^$J$22</f>
        <v>3.1092841081706815E-3</v>
      </c>
      <c r="E23">
        <f t="shared" ref="E23:E25" si="7">D23*10^4*2.54</f>
        <v>78.975816347535314</v>
      </c>
    </row>
    <row r="24" spans="2:10" x14ac:dyDescent="0.25">
      <c r="B24">
        <v>0.36</v>
      </c>
      <c r="C24">
        <f t="shared" si="5"/>
        <v>0.64800000000000002</v>
      </c>
      <c r="D24">
        <f t="shared" si="6"/>
        <v>2.3148839227171815E-3</v>
      </c>
      <c r="E24">
        <f t="shared" si="7"/>
        <v>58.798051637016414</v>
      </c>
    </row>
    <row r="25" spans="2:10" x14ac:dyDescent="0.25">
      <c r="B25">
        <v>0.42</v>
      </c>
      <c r="C25">
        <f t="shared" si="5"/>
        <v>0.75600000000000001</v>
      </c>
      <c r="D25">
        <f t="shared" si="6"/>
        <v>2.1976986964442899E-3</v>
      </c>
      <c r="E25">
        <f t="shared" si="7"/>
        <v>55.821546889684967</v>
      </c>
    </row>
    <row r="27" spans="2:10" x14ac:dyDescent="0.25">
      <c r="B27" t="s">
        <v>14</v>
      </c>
    </row>
    <row r="28" spans="2:10" x14ac:dyDescent="0.25">
      <c r="B28" t="s">
        <v>15</v>
      </c>
      <c r="C28" t="s">
        <v>1</v>
      </c>
    </row>
    <row r="29" spans="2:10" x14ac:dyDescent="0.25">
      <c r="B29">
        <v>0.03</v>
      </c>
      <c r="C29">
        <f>14.66*B29^(-0.56)</f>
        <v>104.45904899521824</v>
      </c>
    </row>
    <row r="30" spans="2:10" x14ac:dyDescent="0.25">
      <c r="B30">
        <f>0.15/3</f>
        <v>4.9999999999999996E-2</v>
      </c>
      <c r="C30">
        <f t="shared" ref="C30:C32" si="8">14.66*B30^(-0.56)</f>
        <v>78.47128562451087</v>
      </c>
    </row>
    <row r="31" spans="2:10" x14ac:dyDescent="0.25">
      <c r="B31">
        <v>0.12</v>
      </c>
      <c r="C31">
        <f t="shared" si="8"/>
        <v>48.060963440709287</v>
      </c>
    </row>
    <row r="32" spans="2:10" x14ac:dyDescent="0.25">
      <c r="B32">
        <f>0.42/3</f>
        <v>0.13999999999999999</v>
      </c>
      <c r="C32">
        <f t="shared" si="8"/>
        <v>44.086159780877168</v>
      </c>
    </row>
    <row r="34" spans="2:5" x14ac:dyDescent="0.25">
      <c r="B34" t="s">
        <v>16</v>
      </c>
    </row>
    <row r="35" spans="2:5" x14ac:dyDescent="0.25">
      <c r="B35" t="s">
        <v>15</v>
      </c>
      <c r="C35" t="s">
        <v>17</v>
      </c>
      <c r="D35" t="s">
        <v>1</v>
      </c>
    </row>
    <row r="36" spans="2:5" x14ac:dyDescent="0.25">
      <c r="B36">
        <v>0.03</v>
      </c>
      <c r="C36">
        <v>1333.3</v>
      </c>
      <c r="D36">
        <v>85</v>
      </c>
      <c r="E36" t="s">
        <v>18</v>
      </c>
    </row>
    <row r="37" spans="2:5" x14ac:dyDescent="0.25">
      <c r="B37">
        <v>0.05</v>
      </c>
      <c r="C37">
        <v>800</v>
      </c>
      <c r="D37">
        <v>75</v>
      </c>
    </row>
    <row r="38" spans="2:5" x14ac:dyDescent="0.25">
      <c r="B38">
        <v>0.12</v>
      </c>
      <c r="C38">
        <v>333.3</v>
      </c>
      <c r="D38">
        <v>55</v>
      </c>
    </row>
    <row r="39" spans="2:5" x14ac:dyDescent="0.25">
      <c r="B39">
        <v>0.14000000000000001</v>
      </c>
      <c r="C39">
        <v>285.7</v>
      </c>
      <c r="D3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Warriner</dc:creator>
  <cp:lastModifiedBy>William Warriner</cp:lastModifiedBy>
  <dcterms:created xsi:type="dcterms:W3CDTF">2015-03-30T00:41:53Z</dcterms:created>
  <dcterms:modified xsi:type="dcterms:W3CDTF">2015-03-30T18:30:40Z</dcterms:modified>
</cp:coreProperties>
</file>