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oel\Downloads\"/>
    </mc:Choice>
  </mc:AlternateContent>
  <xr:revisionPtr revIDLastSave="0" documentId="13_ncr:1_{47871C6F-BF23-4D22-B350-CE7B7576EA54}" xr6:coauthVersionLast="43" xr6:coauthVersionMax="43" xr10:uidLastSave="{00000000-0000-0000-0000-000000000000}"/>
  <bookViews>
    <workbookView xWindow="-110" yWindow="-110" windowWidth="19420" windowHeight="10420" tabRatio="716" activeTab="8" xr2:uid="{00000000-000D-0000-FFFF-FFFF00000000}"/>
  </bookViews>
  <sheets>
    <sheet name="FCR_STD CURVE" sheetId="4" r:id="rId1"/>
    <sheet name="BVR_STD CURVE" sheetId="13" r:id="rId2"/>
    <sheet name="F01" sheetId="6" r:id="rId3"/>
    <sheet name="F200" sheetId="8" r:id="rId4"/>
    <sheet name="F99" sheetId="7" r:id="rId5"/>
    <sheet name="F100" sheetId="9" r:id="rId6"/>
    <sheet name="F101" sheetId="15" r:id="rId7"/>
    <sheet name="F102" sheetId="16" r:id="rId8"/>
    <sheet name="B100" sheetId="14" r:id="rId9"/>
    <sheet name="B200" sheetId="17" r:id="rId10"/>
    <sheet name="MASS Balanc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5" l="1"/>
  <c r="H19" i="15" s="1"/>
  <c r="H16" i="15"/>
  <c r="C46" i="17" l="1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H16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C2" i="17"/>
  <c r="C56" i="14"/>
  <c r="C55" i="14"/>
  <c r="C54" i="14"/>
  <c r="C54" i="16"/>
  <c r="C53" i="16"/>
  <c r="H16" i="16"/>
  <c r="C47" i="16"/>
  <c r="C3" i="15"/>
  <c r="E49" i="9"/>
  <c r="H16" i="6"/>
  <c r="C50" i="16" l="1"/>
  <c r="C51" i="16"/>
  <c r="C52" i="16"/>
  <c r="C5" i="16"/>
  <c r="C14" i="16"/>
  <c r="C19" i="16"/>
  <c r="C20" i="16"/>
  <c r="C3" i="16"/>
  <c r="C29" i="16"/>
  <c r="C34" i="16"/>
  <c r="C4" i="16"/>
  <c r="C30" i="16"/>
  <c r="C37" i="16"/>
  <c r="C38" i="16"/>
  <c r="C9" i="16"/>
  <c r="C22" i="16"/>
  <c r="C42" i="16"/>
  <c r="C21" i="16"/>
  <c r="C10" i="16"/>
  <c r="C25" i="16"/>
  <c r="C45" i="16"/>
  <c r="C2" i="16"/>
  <c r="C13" i="16"/>
  <c r="C26" i="16"/>
  <c r="C46" i="16"/>
  <c r="C12" i="16"/>
  <c r="C17" i="16"/>
  <c r="C24" i="16"/>
  <c r="C32" i="16"/>
  <c r="C40" i="16"/>
  <c r="C48" i="16"/>
  <c r="C7" i="16"/>
  <c r="C15" i="16"/>
  <c r="C27" i="16"/>
  <c r="C35" i="16"/>
  <c r="C43" i="16"/>
  <c r="C28" i="16"/>
  <c r="C33" i="16"/>
  <c r="C41" i="16"/>
  <c r="C49" i="16"/>
  <c r="C8" i="16"/>
  <c r="C16" i="16"/>
  <c r="C18" i="16"/>
  <c r="C36" i="16"/>
  <c r="C44" i="16"/>
  <c r="C6" i="16"/>
  <c r="C11" i="16"/>
  <c r="C23" i="16"/>
  <c r="C31" i="16"/>
  <c r="C39" i="16"/>
  <c r="C32" i="15"/>
  <c r="C10" i="15"/>
  <c r="C31" i="15"/>
  <c r="C9" i="15"/>
  <c r="C40" i="15"/>
  <c r="C18" i="15"/>
  <c r="C49" i="15"/>
  <c r="C29" i="15"/>
  <c r="C7" i="15"/>
  <c r="C38" i="15"/>
  <c r="C6" i="15"/>
  <c r="C47" i="15"/>
  <c r="C37" i="15"/>
  <c r="C25" i="15"/>
  <c r="C5" i="15"/>
  <c r="C46" i="15"/>
  <c r="C34" i="15"/>
  <c r="C24" i="15"/>
  <c r="C14" i="15"/>
  <c r="C42" i="15"/>
  <c r="C22" i="15"/>
  <c r="C41" i="15"/>
  <c r="C21" i="15"/>
  <c r="C2" i="15"/>
  <c r="D2" i="15" s="1"/>
  <c r="C30" i="15"/>
  <c r="C8" i="15"/>
  <c r="C39" i="15"/>
  <c r="C17" i="15"/>
  <c r="C48" i="15"/>
  <c r="C26" i="15"/>
  <c r="C16" i="15"/>
  <c r="C15" i="15"/>
  <c r="C45" i="15"/>
  <c r="C33" i="15"/>
  <c r="C23" i="15"/>
  <c r="C13" i="15"/>
  <c r="C44" i="15"/>
  <c r="C20" i="15"/>
  <c r="C12" i="15"/>
  <c r="C36" i="15"/>
  <c r="C28" i="15"/>
  <c r="C4" i="15"/>
  <c r="C43" i="15"/>
  <c r="C35" i="15"/>
  <c r="C27" i="15"/>
  <c r="C19" i="15"/>
  <c r="C11" i="15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F7" i="13"/>
  <c r="G7" i="13" s="1"/>
  <c r="H7" i="13" s="1"/>
  <c r="F6" i="13"/>
  <c r="G6" i="13" s="1"/>
  <c r="H6" i="13" s="1"/>
  <c r="F5" i="13"/>
  <c r="G5" i="13" s="1"/>
  <c r="H5" i="13" s="1"/>
  <c r="F4" i="13"/>
  <c r="G4" i="13" s="1"/>
  <c r="H4" i="13" s="1"/>
  <c r="F3" i="13"/>
  <c r="G3" i="13" s="1"/>
  <c r="H3" i="13" s="1"/>
  <c r="F2" i="13"/>
  <c r="G2" i="13" s="1"/>
  <c r="H2" i="13" s="1"/>
  <c r="C51" i="14"/>
  <c r="C47" i="14"/>
  <c r="C43" i="14"/>
  <c r="C39" i="14"/>
  <c r="C35" i="14"/>
  <c r="C31" i="14"/>
  <c r="C30" i="14"/>
  <c r="C27" i="14"/>
  <c r="C26" i="14"/>
  <c r="C23" i="14"/>
  <c r="C22" i="14"/>
  <c r="C21" i="14"/>
  <c r="C20" i="14"/>
  <c r="H16" i="14"/>
  <c r="C16" i="14"/>
  <c r="C15" i="14"/>
  <c r="C14" i="14"/>
  <c r="C13" i="14"/>
  <c r="C12" i="14"/>
  <c r="C11" i="14"/>
  <c r="C10" i="14"/>
  <c r="C9" i="14"/>
  <c r="C8" i="14"/>
  <c r="C7" i="14"/>
  <c r="C6" i="14"/>
  <c r="C5" i="14"/>
  <c r="C2" i="14"/>
  <c r="K4" i="13" l="1"/>
  <c r="K3" i="13"/>
  <c r="C34" i="14"/>
  <c r="C38" i="14"/>
  <c r="C42" i="14"/>
  <c r="C46" i="14"/>
  <c r="C50" i="14"/>
  <c r="C3" i="14"/>
  <c r="C4" i="14"/>
  <c r="C17" i="14"/>
  <c r="C25" i="14"/>
  <c r="C29" i="14"/>
  <c r="C33" i="14"/>
  <c r="C37" i="14"/>
  <c r="C41" i="14"/>
  <c r="C45" i="14"/>
  <c r="C49" i="14"/>
  <c r="C53" i="14"/>
  <c r="C18" i="14"/>
  <c r="C19" i="14"/>
  <c r="C24" i="14"/>
  <c r="C28" i="14"/>
  <c r="C32" i="14"/>
  <c r="C36" i="14"/>
  <c r="C40" i="14"/>
  <c r="C44" i="14"/>
  <c r="C48" i="14"/>
  <c r="C52" i="14"/>
  <c r="B10" i="12"/>
  <c r="C4" i="12" s="1"/>
  <c r="H16" i="9"/>
  <c r="H16" i="8"/>
  <c r="C36" i="7"/>
  <c r="H16" i="7"/>
  <c r="F2" i="4"/>
  <c r="G2" i="4" s="1"/>
  <c r="H2" i="4" s="1"/>
  <c r="F3" i="4"/>
  <c r="G3" i="4" s="1"/>
  <c r="H3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C5" i="9" l="1"/>
  <c r="C43" i="9"/>
  <c r="C48" i="9"/>
  <c r="C45" i="9"/>
  <c r="C47" i="9"/>
  <c r="C44" i="9"/>
  <c r="C46" i="9"/>
  <c r="C27" i="6"/>
  <c r="C85" i="6"/>
  <c r="C77" i="6"/>
  <c r="C69" i="6"/>
  <c r="C61" i="6"/>
  <c r="C53" i="6"/>
  <c r="C45" i="6"/>
  <c r="C81" i="6"/>
  <c r="C65" i="6"/>
  <c r="C49" i="6"/>
  <c r="C64" i="6"/>
  <c r="C63" i="6"/>
  <c r="C86" i="6"/>
  <c r="C54" i="6"/>
  <c r="C84" i="6"/>
  <c r="C76" i="6"/>
  <c r="C68" i="6"/>
  <c r="C60" i="6"/>
  <c r="C52" i="6"/>
  <c r="C44" i="6"/>
  <c r="C83" i="6"/>
  <c r="C67" i="6"/>
  <c r="C59" i="6"/>
  <c r="C73" i="6"/>
  <c r="C57" i="6"/>
  <c r="C80" i="6"/>
  <c r="C48" i="6"/>
  <c r="C70" i="6"/>
  <c r="C75" i="6"/>
  <c r="C51" i="6"/>
  <c r="C72" i="6"/>
  <c r="C56" i="6"/>
  <c r="C79" i="6"/>
  <c r="C71" i="6"/>
  <c r="C47" i="6"/>
  <c r="C78" i="6"/>
  <c r="C46" i="6"/>
  <c r="C82" i="6"/>
  <c r="C74" i="6"/>
  <c r="C66" i="6"/>
  <c r="C58" i="6"/>
  <c r="C50" i="6"/>
  <c r="C55" i="6"/>
  <c r="C62" i="6"/>
  <c r="C24" i="7"/>
  <c r="H3" i="17"/>
  <c r="H3" i="14"/>
  <c r="C48" i="8"/>
  <c r="C2" i="8"/>
  <c r="C14" i="8"/>
  <c r="C32" i="8"/>
  <c r="C28" i="7"/>
  <c r="C51" i="7"/>
  <c r="C13" i="7"/>
  <c r="C9" i="7"/>
  <c r="C57" i="7"/>
  <c r="C5" i="7"/>
  <c r="C73" i="7"/>
  <c r="C32" i="7"/>
  <c r="C40" i="7"/>
  <c r="C17" i="7"/>
  <c r="C35" i="6"/>
  <c r="C3" i="6"/>
  <c r="C6" i="6"/>
  <c r="C14" i="6"/>
  <c r="C22" i="6"/>
  <c r="C30" i="6"/>
  <c r="C38" i="6"/>
  <c r="C7" i="6"/>
  <c r="C15" i="6"/>
  <c r="C23" i="6"/>
  <c r="C31" i="6"/>
  <c r="C39" i="6"/>
  <c r="C2" i="6"/>
  <c r="C10" i="6"/>
  <c r="C18" i="6"/>
  <c r="C26" i="6"/>
  <c r="C34" i="6"/>
  <c r="C42" i="6"/>
  <c r="C19" i="6"/>
  <c r="C43" i="6"/>
  <c r="C11" i="6"/>
  <c r="C88" i="7"/>
  <c r="C72" i="7"/>
  <c r="C56" i="7"/>
  <c r="C48" i="7"/>
  <c r="C43" i="7"/>
  <c r="C39" i="7"/>
  <c r="C35" i="7"/>
  <c r="C31" i="7"/>
  <c r="C27" i="7"/>
  <c r="C23" i="7"/>
  <c r="C2" i="7"/>
  <c r="C6" i="7"/>
  <c r="C10" i="7"/>
  <c r="C14" i="7"/>
  <c r="C18" i="7"/>
  <c r="C81" i="7"/>
  <c r="C65" i="7"/>
  <c r="C55" i="7"/>
  <c r="C47" i="7"/>
  <c r="C42" i="7"/>
  <c r="C38" i="7"/>
  <c r="C34" i="7"/>
  <c r="C30" i="7"/>
  <c r="C26" i="7"/>
  <c r="C22" i="7"/>
  <c r="C3" i="7"/>
  <c r="C7" i="7"/>
  <c r="C11" i="7"/>
  <c r="C15" i="7"/>
  <c r="C19" i="7"/>
  <c r="C80" i="7"/>
  <c r="C64" i="7"/>
  <c r="C44" i="7"/>
  <c r="C41" i="7"/>
  <c r="C37" i="7"/>
  <c r="C33" i="7"/>
  <c r="C29" i="7"/>
  <c r="C21" i="7"/>
  <c r="C4" i="7"/>
  <c r="C12" i="7"/>
  <c r="C16" i="7"/>
  <c r="C52" i="7"/>
  <c r="C25" i="7"/>
  <c r="C8" i="7"/>
  <c r="C20" i="7"/>
  <c r="C89" i="7"/>
  <c r="C45" i="8"/>
  <c r="C29" i="8"/>
  <c r="C3" i="8"/>
  <c r="C19" i="8"/>
  <c r="C40" i="8"/>
  <c r="C24" i="8"/>
  <c r="C6" i="8"/>
  <c r="C53" i="8"/>
  <c r="C37" i="8"/>
  <c r="C11" i="8"/>
  <c r="C21" i="8"/>
  <c r="C27" i="9"/>
  <c r="C11" i="9"/>
  <c r="C31" i="9"/>
  <c r="C15" i="9"/>
  <c r="K3" i="4"/>
  <c r="C6" i="12"/>
  <c r="C2" i="12"/>
  <c r="C3" i="12"/>
  <c r="K4" i="4"/>
  <c r="C5" i="6"/>
  <c r="C9" i="6"/>
  <c r="C13" i="6"/>
  <c r="C17" i="6"/>
  <c r="C21" i="6"/>
  <c r="C25" i="6"/>
  <c r="C29" i="6"/>
  <c r="C33" i="6"/>
  <c r="C37" i="6"/>
  <c r="C41" i="6"/>
  <c r="C4" i="6"/>
  <c r="C8" i="6"/>
  <c r="C12" i="6"/>
  <c r="C16" i="6"/>
  <c r="C20" i="6"/>
  <c r="C24" i="6"/>
  <c r="C28" i="6"/>
  <c r="C32" i="6"/>
  <c r="C36" i="6"/>
  <c r="C40" i="6"/>
  <c r="C94" i="7"/>
  <c r="C90" i="7"/>
  <c r="C86" i="7"/>
  <c r="C82" i="7"/>
  <c r="C78" i="7"/>
  <c r="C74" i="7"/>
  <c r="C70" i="7"/>
  <c r="C66" i="7"/>
  <c r="C62" i="7"/>
  <c r="C58" i="7"/>
  <c r="C95" i="7"/>
  <c r="C91" i="7"/>
  <c r="C87" i="7"/>
  <c r="C83" i="7"/>
  <c r="C79" i="7"/>
  <c r="C75" i="7"/>
  <c r="C71" i="7"/>
  <c r="C67" i="7"/>
  <c r="C63" i="7"/>
  <c r="C59" i="7"/>
  <c r="C46" i="7"/>
  <c r="C50" i="7"/>
  <c r="C54" i="7"/>
  <c r="C60" i="7"/>
  <c r="C68" i="7"/>
  <c r="C76" i="7"/>
  <c r="C84" i="7"/>
  <c r="C92" i="7"/>
  <c r="C45" i="7"/>
  <c r="C49" i="7"/>
  <c r="C53" i="7"/>
  <c r="C61" i="7"/>
  <c r="C69" i="7"/>
  <c r="C77" i="7"/>
  <c r="C85" i="7"/>
  <c r="C93" i="7"/>
  <c r="C54" i="8"/>
  <c r="C50" i="8"/>
  <c r="C46" i="8"/>
  <c r="C42" i="8"/>
  <c r="C38" i="8"/>
  <c r="C34" i="8"/>
  <c r="C30" i="8"/>
  <c r="C26" i="8"/>
  <c r="C22" i="8"/>
  <c r="C5" i="8"/>
  <c r="C9" i="8"/>
  <c r="C13" i="8"/>
  <c r="C17" i="8"/>
  <c r="C55" i="8"/>
  <c r="C51" i="8"/>
  <c r="C47" i="8"/>
  <c r="C43" i="8"/>
  <c r="C39" i="8"/>
  <c r="C35" i="8"/>
  <c r="C31" i="8"/>
  <c r="C27" i="8"/>
  <c r="C23" i="8"/>
  <c r="C4" i="8"/>
  <c r="C8" i="8"/>
  <c r="C12" i="8"/>
  <c r="C16" i="8"/>
  <c r="C20" i="8"/>
  <c r="C52" i="8"/>
  <c r="C44" i="8"/>
  <c r="C36" i="8"/>
  <c r="C28" i="8"/>
  <c r="C7" i="8"/>
  <c r="C15" i="8"/>
  <c r="C49" i="8"/>
  <c r="C41" i="8"/>
  <c r="C33" i="8"/>
  <c r="C25" i="8"/>
  <c r="C10" i="8"/>
  <c r="C18" i="8"/>
  <c r="C40" i="9"/>
  <c r="C36" i="9"/>
  <c r="C32" i="9"/>
  <c r="C28" i="9"/>
  <c r="C24" i="9"/>
  <c r="C20" i="9"/>
  <c r="C16" i="9"/>
  <c r="C12" i="9"/>
  <c r="C8" i="9"/>
  <c r="C4" i="9"/>
  <c r="C41" i="9"/>
  <c r="C37" i="9"/>
  <c r="C33" i="9"/>
  <c r="C29" i="9"/>
  <c r="C25" i="9"/>
  <c r="C21" i="9"/>
  <c r="C17" i="9"/>
  <c r="C13" i="9"/>
  <c r="C9" i="9"/>
  <c r="C3" i="9"/>
  <c r="C7" i="9"/>
  <c r="C42" i="9"/>
  <c r="C38" i="9"/>
  <c r="C34" i="9"/>
  <c r="C30" i="9"/>
  <c r="C26" i="9"/>
  <c r="C22" i="9"/>
  <c r="C18" i="9"/>
  <c r="C14" i="9"/>
  <c r="C10" i="9"/>
  <c r="C2" i="9"/>
  <c r="C6" i="9"/>
  <c r="C23" i="9"/>
  <c r="C39" i="9"/>
  <c r="C19" i="9"/>
  <c r="C35" i="9"/>
  <c r="C5" i="12"/>
  <c r="B12" i="12"/>
  <c r="D55" i="14" l="1"/>
  <c r="E55" i="14" s="1"/>
  <c r="D54" i="14"/>
  <c r="E54" i="14" s="1"/>
  <c r="D56" i="14"/>
  <c r="E56" i="14" s="1"/>
  <c r="D10" i="17"/>
  <c r="E10" i="17" s="1"/>
  <c r="D16" i="17"/>
  <c r="E16" i="17" s="1"/>
  <c r="D15" i="17"/>
  <c r="E15" i="17" s="1"/>
  <c r="D4" i="17"/>
  <c r="E4" i="17" s="1"/>
  <c r="D8" i="17"/>
  <c r="E8" i="17" s="1"/>
  <c r="D36" i="17"/>
  <c r="E36" i="17" s="1"/>
  <c r="D26" i="17"/>
  <c r="E26" i="17" s="1"/>
  <c r="D6" i="17"/>
  <c r="E6" i="17" s="1"/>
  <c r="D43" i="17"/>
  <c r="E43" i="17" s="1"/>
  <c r="D42" i="17"/>
  <c r="E42" i="17" s="1"/>
  <c r="D22" i="17"/>
  <c r="E22" i="17" s="1"/>
  <c r="D14" i="17"/>
  <c r="E14" i="17" s="1"/>
  <c r="D21" i="17"/>
  <c r="E21" i="17" s="1"/>
  <c r="D17" i="17"/>
  <c r="E17" i="17" s="1"/>
  <c r="D9" i="17"/>
  <c r="E9" i="17" s="1"/>
  <c r="D38" i="17"/>
  <c r="E38" i="17" s="1"/>
  <c r="D12" i="17"/>
  <c r="E12" i="17" s="1"/>
  <c r="D31" i="17"/>
  <c r="E31" i="17" s="1"/>
  <c r="D44" i="17"/>
  <c r="E44" i="17" s="1"/>
  <c r="D35" i="17"/>
  <c r="E35" i="17" s="1"/>
  <c r="D46" i="17"/>
  <c r="E46" i="17" s="1"/>
  <c r="D28" i="17"/>
  <c r="E28" i="17" s="1"/>
  <c r="D29" i="17"/>
  <c r="E29" i="17" s="1"/>
  <c r="D25" i="17"/>
  <c r="E25" i="17" s="1"/>
  <c r="D11" i="17"/>
  <c r="E11" i="17" s="1"/>
  <c r="D2" i="17"/>
  <c r="E2" i="17" s="1"/>
  <c r="D19" i="17"/>
  <c r="E19" i="17" s="1"/>
  <c r="D39" i="17"/>
  <c r="E39" i="17" s="1"/>
  <c r="D24" i="17"/>
  <c r="E24" i="17" s="1"/>
  <c r="D40" i="17"/>
  <c r="E40" i="17" s="1"/>
  <c r="D20" i="17"/>
  <c r="E20" i="17" s="1"/>
  <c r="D3" i="17"/>
  <c r="E3" i="17" s="1"/>
  <c r="D30" i="17"/>
  <c r="E30" i="17" s="1"/>
  <c r="D37" i="17"/>
  <c r="E37" i="17" s="1"/>
  <c r="D33" i="17"/>
  <c r="E33" i="17" s="1"/>
  <c r="D18" i="17"/>
  <c r="E18" i="17" s="1"/>
  <c r="D23" i="17"/>
  <c r="E23" i="17" s="1"/>
  <c r="D27" i="17"/>
  <c r="E27" i="17" s="1"/>
  <c r="D41" i="17"/>
  <c r="E41" i="17" s="1"/>
  <c r="D5" i="17"/>
  <c r="E5" i="17" s="1"/>
  <c r="D34" i="17"/>
  <c r="E34" i="17" s="1"/>
  <c r="D13" i="17"/>
  <c r="E13" i="17" s="1"/>
  <c r="D7" i="17"/>
  <c r="E7" i="17" s="1"/>
  <c r="D45" i="17"/>
  <c r="E45" i="17" s="1"/>
  <c r="D32" i="17"/>
  <c r="E32" i="17" s="1"/>
  <c r="H3" i="16"/>
  <c r="H3" i="6"/>
  <c r="H3" i="15"/>
  <c r="H3" i="8"/>
  <c r="D20" i="8" s="1"/>
  <c r="E20" i="8" s="1"/>
  <c r="H3" i="7"/>
  <c r="D71" i="7" s="1"/>
  <c r="E71" i="7" s="1"/>
  <c r="H3" i="9"/>
  <c r="H17" i="17" l="1"/>
  <c r="H19" i="17" s="1"/>
  <c r="H20" i="17" s="1"/>
  <c r="D2" i="8"/>
  <c r="E2" i="8" s="1"/>
  <c r="D4" i="8"/>
  <c r="D86" i="6"/>
  <c r="E86" i="6" s="1"/>
  <c r="D82" i="6"/>
  <c r="E82" i="6" s="1"/>
  <c r="D69" i="6"/>
  <c r="E69" i="6" s="1"/>
  <c r="D63" i="6"/>
  <c r="E63" i="6" s="1"/>
  <c r="D58" i="6"/>
  <c r="E58" i="6" s="1"/>
  <c r="D53" i="6"/>
  <c r="E53" i="6" s="1"/>
  <c r="D48" i="6"/>
  <c r="E48" i="6" s="1"/>
  <c r="D73" i="6"/>
  <c r="E73" i="6" s="1"/>
  <c r="D57" i="6"/>
  <c r="E57" i="6" s="1"/>
  <c r="D52" i="6"/>
  <c r="E52" i="6" s="1"/>
  <c r="D72" i="6"/>
  <c r="E72" i="6" s="1"/>
  <c r="D46" i="6"/>
  <c r="E46" i="6" s="1"/>
  <c r="D77" i="6"/>
  <c r="E77" i="6" s="1"/>
  <c r="D76" i="6"/>
  <c r="E76" i="6" s="1"/>
  <c r="D84" i="6"/>
  <c r="E84" i="6" s="1"/>
  <c r="D61" i="6"/>
  <c r="E61" i="6" s="1"/>
  <c r="D79" i="6"/>
  <c r="E79" i="6" s="1"/>
  <c r="D85" i="6"/>
  <c r="E85" i="6" s="1"/>
  <c r="D62" i="6"/>
  <c r="E62" i="6" s="1"/>
  <c r="D47" i="6"/>
  <c r="E47" i="6" s="1"/>
  <c r="D80" i="6"/>
  <c r="E80" i="6" s="1"/>
  <c r="D67" i="6"/>
  <c r="E67" i="6" s="1"/>
  <c r="D51" i="6"/>
  <c r="E51" i="6" s="1"/>
  <c r="D75" i="6"/>
  <c r="E75" i="6" s="1"/>
  <c r="D55" i="6"/>
  <c r="E55" i="6" s="1"/>
  <c r="D83" i="6"/>
  <c r="E83" i="6" s="1"/>
  <c r="D70" i="6"/>
  <c r="E70" i="6" s="1"/>
  <c r="D45" i="6"/>
  <c r="E45" i="6" s="1"/>
  <c r="D74" i="6"/>
  <c r="E74" i="6" s="1"/>
  <c r="D78" i="6"/>
  <c r="E78" i="6" s="1"/>
  <c r="D49" i="6"/>
  <c r="E49" i="6" s="1"/>
  <c r="D56" i="6"/>
  <c r="E56" i="6" s="1"/>
  <c r="D65" i="6"/>
  <c r="E65" i="6" s="1"/>
  <c r="D50" i="6"/>
  <c r="E50" i="6" s="1"/>
  <c r="D68" i="6"/>
  <c r="E68" i="6" s="1"/>
  <c r="D44" i="6"/>
  <c r="E44" i="6" s="1"/>
  <c r="D60" i="6"/>
  <c r="E60" i="6" s="1"/>
  <c r="D54" i="6"/>
  <c r="E54" i="6" s="1"/>
  <c r="D66" i="6"/>
  <c r="E66" i="6" s="1"/>
  <c r="D59" i="6"/>
  <c r="E59" i="6" s="1"/>
  <c r="D71" i="6"/>
  <c r="E71" i="6" s="1"/>
  <c r="D64" i="6"/>
  <c r="E64" i="6" s="1"/>
  <c r="D81" i="6"/>
  <c r="E81" i="6" s="1"/>
  <c r="D23" i="9"/>
  <c r="E23" i="9" s="1"/>
  <c r="D44" i="9"/>
  <c r="E44" i="9" s="1"/>
  <c r="D48" i="9"/>
  <c r="E48" i="9" s="1"/>
  <c r="D47" i="9"/>
  <c r="E47" i="9" s="1"/>
  <c r="D43" i="9"/>
  <c r="E43" i="9" s="1"/>
  <c r="D46" i="9"/>
  <c r="E46" i="9" s="1"/>
  <c r="D45" i="9"/>
  <c r="E45" i="9" s="1"/>
  <c r="D16" i="6"/>
  <c r="E16" i="6" s="1"/>
  <c r="D21" i="15"/>
  <c r="E21" i="15" s="1"/>
  <c r="D11" i="15"/>
  <c r="E11" i="15" s="1"/>
  <c r="D27" i="15"/>
  <c r="E27" i="15" s="1"/>
  <c r="D25" i="15"/>
  <c r="E25" i="15" s="1"/>
  <c r="D31" i="15"/>
  <c r="E31" i="15" s="1"/>
  <c r="D26" i="15"/>
  <c r="E26" i="15" s="1"/>
  <c r="D30" i="15"/>
  <c r="E30" i="15" s="1"/>
  <c r="D34" i="15"/>
  <c r="E34" i="15" s="1"/>
  <c r="D3" i="15"/>
  <c r="E3" i="15" s="1"/>
  <c r="D48" i="15"/>
  <c r="E48" i="15" s="1"/>
  <c r="D37" i="15"/>
  <c r="E37" i="15" s="1"/>
  <c r="D23" i="15"/>
  <c r="E23" i="15" s="1"/>
  <c r="D43" i="15"/>
  <c r="E43" i="15" s="1"/>
  <c r="D33" i="15"/>
  <c r="E33" i="15" s="1"/>
  <c r="D14" i="15"/>
  <c r="E14" i="15" s="1"/>
  <c r="D5" i="15"/>
  <c r="E5" i="15" s="1"/>
  <c r="E2" i="15"/>
  <c r="D8" i="15"/>
  <c r="E8" i="15" s="1"/>
  <c r="D18" i="15"/>
  <c r="E18" i="15" s="1"/>
  <c r="D19" i="15"/>
  <c r="E19" i="15" s="1"/>
  <c r="D45" i="15"/>
  <c r="E45" i="15" s="1"/>
  <c r="D12" i="15"/>
  <c r="E12" i="15" s="1"/>
  <c r="D10" i="15"/>
  <c r="E10" i="15" s="1"/>
  <c r="D41" i="15"/>
  <c r="E41" i="15" s="1"/>
  <c r="D24" i="15"/>
  <c r="E24" i="15" s="1"/>
  <c r="D22" i="15"/>
  <c r="E22" i="15" s="1"/>
  <c r="D32" i="15"/>
  <c r="E32" i="15" s="1"/>
  <c r="D40" i="15"/>
  <c r="E40" i="15" s="1"/>
  <c r="D44" i="15"/>
  <c r="E44" i="15" s="1"/>
  <c r="D20" i="15"/>
  <c r="E20" i="15" s="1"/>
  <c r="D6" i="15"/>
  <c r="E6" i="15" s="1"/>
  <c r="D42" i="15"/>
  <c r="E42" i="15" s="1"/>
  <c r="D7" i="15"/>
  <c r="E7" i="15" s="1"/>
  <c r="D47" i="15"/>
  <c r="E47" i="15" s="1"/>
  <c r="D16" i="15"/>
  <c r="E16" i="15" s="1"/>
  <c r="D29" i="15"/>
  <c r="E29" i="15" s="1"/>
  <c r="D39" i="15"/>
  <c r="E39" i="15" s="1"/>
  <c r="D28" i="15"/>
  <c r="E28" i="15" s="1"/>
  <c r="D13" i="15"/>
  <c r="E13" i="15" s="1"/>
  <c r="D36" i="15"/>
  <c r="E36" i="15" s="1"/>
  <c r="D9" i="15"/>
  <c r="E9" i="15" s="1"/>
  <c r="D4" i="15"/>
  <c r="E4" i="15" s="1"/>
  <c r="D15" i="15"/>
  <c r="E15" i="15" s="1"/>
  <c r="D46" i="15"/>
  <c r="E46" i="15" s="1"/>
  <c r="D49" i="15"/>
  <c r="E49" i="15" s="1"/>
  <c r="D35" i="15"/>
  <c r="E35" i="15" s="1"/>
  <c r="D38" i="15"/>
  <c r="E38" i="15" s="1"/>
  <c r="D17" i="15"/>
  <c r="E17" i="15" s="1"/>
  <c r="D53" i="16"/>
  <c r="E53" i="16" s="1"/>
  <c r="D52" i="16"/>
  <c r="E52" i="16" s="1"/>
  <c r="D51" i="16"/>
  <c r="E51" i="16" s="1"/>
  <c r="D54" i="16"/>
  <c r="E54" i="16" s="1"/>
  <c r="D50" i="16"/>
  <c r="E50" i="16" s="1"/>
  <c r="D47" i="16"/>
  <c r="E47" i="16" s="1"/>
  <c r="D17" i="16"/>
  <c r="E17" i="16" s="1"/>
  <c r="D27" i="16"/>
  <c r="E27" i="16" s="1"/>
  <c r="D15" i="16"/>
  <c r="E15" i="16" s="1"/>
  <c r="D25" i="16"/>
  <c r="E25" i="16" s="1"/>
  <c r="D41" i="16"/>
  <c r="E41" i="16" s="1"/>
  <c r="D30" i="16"/>
  <c r="E30" i="16" s="1"/>
  <c r="D19" i="16"/>
  <c r="E19" i="16" s="1"/>
  <c r="D31" i="16"/>
  <c r="E31" i="16" s="1"/>
  <c r="D18" i="16"/>
  <c r="E18" i="16" s="1"/>
  <c r="D43" i="16"/>
  <c r="E43" i="16" s="1"/>
  <c r="D28" i="16"/>
  <c r="E28" i="16" s="1"/>
  <c r="D5" i="16"/>
  <c r="E5" i="16" s="1"/>
  <c r="D12" i="16"/>
  <c r="E12" i="16" s="1"/>
  <c r="D46" i="16"/>
  <c r="E46" i="16" s="1"/>
  <c r="D48" i="16"/>
  <c r="E48" i="16" s="1"/>
  <c r="D35" i="16"/>
  <c r="E35" i="16" s="1"/>
  <c r="D23" i="16"/>
  <c r="E23" i="16" s="1"/>
  <c r="D36" i="16"/>
  <c r="E36" i="16" s="1"/>
  <c r="D7" i="16"/>
  <c r="E7" i="16" s="1"/>
  <c r="D3" i="16"/>
  <c r="E3" i="16" s="1"/>
  <c r="D45" i="16"/>
  <c r="E45" i="16" s="1"/>
  <c r="D40" i="16"/>
  <c r="E40" i="16" s="1"/>
  <c r="D22" i="16"/>
  <c r="E22" i="16" s="1"/>
  <c r="D8" i="16"/>
  <c r="E8" i="16" s="1"/>
  <c r="D11" i="16"/>
  <c r="E11" i="16" s="1"/>
  <c r="D38" i="16"/>
  <c r="E38" i="16" s="1"/>
  <c r="D37" i="16"/>
  <c r="E37" i="16" s="1"/>
  <c r="D21" i="16"/>
  <c r="E21" i="16" s="1"/>
  <c r="D42" i="16"/>
  <c r="E42" i="16" s="1"/>
  <c r="D10" i="16"/>
  <c r="E10" i="16" s="1"/>
  <c r="D13" i="16"/>
  <c r="E13" i="16" s="1"/>
  <c r="D4" i="16"/>
  <c r="E4" i="16" s="1"/>
  <c r="D34" i="16"/>
  <c r="E34" i="16" s="1"/>
  <c r="D29" i="16"/>
  <c r="E29" i="16" s="1"/>
  <c r="D9" i="16"/>
  <c r="E9" i="16" s="1"/>
  <c r="D49" i="16"/>
  <c r="E49" i="16" s="1"/>
  <c r="D6" i="16"/>
  <c r="E6" i="16" s="1"/>
  <c r="D44" i="16"/>
  <c r="E44" i="16" s="1"/>
  <c r="D20" i="16"/>
  <c r="E20" i="16" s="1"/>
  <c r="D33" i="16"/>
  <c r="E33" i="16" s="1"/>
  <c r="D24" i="16"/>
  <c r="E24" i="16" s="1"/>
  <c r="D26" i="16"/>
  <c r="E26" i="16" s="1"/>
  <c r="D39" i="16"/>
  <c r="E39" i="16" s="1"/>
  <c r="D14" i="16"/>
  <c r="E14" i="16" s="1"/>
  <c r="D32" i="16"/>
  <c r="E32" i="16" s="1"/>
  <c r="D2" i="16"/>
  <c r="E2" i="16" s="1"/>
  <c r="D16" i="16"/>
  <c r="E16" i="16" s="1"/>
  <c r="D2" i="6"/>
  <c r="E2" i="6" s="1"/>
  <c r="D4" i="6"/>
  <c r="E4" i="6" s="1"/>
  <c r="D23" i="6"/>
  <c r="E23" i="6" s="1"/>
  <c r="D22" i="6"/>
  <c r="E22" i="6" s="1"/>
  <c r="D31" i="6"/>
  <c r="E31" i="6" s="1"/>
  <c r="D10" i="8"/>
  <c r="E10" i="8" s="1"/>
  <c r="D18" i="6"/>
  <c r="E18" i="6" s="1"/>
  <c r="D9" i="6"/>
  <c r="E9" i="6" s="1"/>
  <c r="D28" i="6"/>
  <c r="E28" i="6" s="1"/>
  <c r="D42" i="6"/>
  <c r="E42" i="6" s="1"/>
  <c r="D40" i="6"/>
  <c r="E40" i="6" s="1"/>
  <c r="D20" i="6"/>
  <c r="E20" i="6" s="1"/>
  <c r="D17" i="6"/>
  <c r="E17" i="6" s="1"/>
  <c r="D21" i="6"/>
  <c r="E21" i="6" s="1"/>
  <c r="D33" i="6"/>
  <c r="E33" i="6" s="1"/>
  <c r="D11" i="6"/>
  <c r="E11" i="6" s="1"/>
  <c r="D39" i="8"/>
  <c r="E39" i="8" s="1"/>
  <c r="D4" i="9"/>
  <c r="E4" i="9" s="1"/>
  <c r="D29" i="9"/>
  <c r="E29" i="9" s="1"/>
  <c r="D35" i="9"/>
  <c r="E35" i="9" s="1"/>
  <c r="D34" i="6"/>
  <c r="E34" i="6" s="1"/>
  <c r="D12" i="8"/>
  <c r="E12" i="8" s="1"/>
  <c r="D30" i="6"/>
  <c r="E30" i="6" s="1"/>
  <c r="D42" i="8"/>
  <c r="E42" i="8" s="1"/>
  <c r="D19" i="6"/>
  <c r="E19" i="6" s="1"/>
  <c r="D43" i="6"/>
  <c r="E43" i="6" s="1"/>
  <c r="D10" i="7"/>
  <c r="E10" i="7" s="1"/>
  <c r="D53" i="8"/>
  <c r="E53" i="8" s="1"/>
  <c r="D35" i="6"/>
  <c r="E35" i="6" s="1"/>
  <c r="D41" i="6"/>
  <c r="E41" i="6" s="1"/>
  <c r="D15" i="8"/>
  <c r="E15" i="8" s="1"/>
  <c r="D26" i="9"/>
  <c r="E26" i="9" s="1"/>
  <c r="D20" i="9"/>
  <c r="E20" i="9" s="1"/>
  <c r="D10" i="9"/>
  <c r="E10" i="9" s="1"/>
  <c r="D25" i="9"/>
  <c r="E25" i="9" s="1"/>
  <c r="D11" i="7"/>
  <c r="E11" i="7" s="1"/>
  <c r="D21" i="8"/>
  <c r="E21" i="8" s="1"/>
  <c r="D61" i="7"/>
  <c r="E61" i="7" s="1"/>
  <c r="D42" i="9"/>
  <c r="E42" i="9" s="1"/>
  <c r="D22" i="9"/>
  <c r="E22" i="9" s="1"/>
  <c r="D8" i="9"/>
  <c r="E8" i="9" s="1"/>
  <c r="D14" i="9"/>
  <c r="E14" i="9" s="1"/>
  <c r="D21" i="9"/>
  <c r="E21" i="9" s="1"/>
  <c r="D9" i="8"/>
  <c r="E9" i="8" s="1"/>
  <c r="D3" i="8"/>
  <c r="E3" i="8" s="1"/>
  <c r="D2" i="9"/>
  <c r="E2" i="9" s="1"/>
  <c r="D51" i="8"/>
  <c r="E51" i="8" s="1"/>
  <c r="D17" i="9"/>
  <c r="E17" i="9" s="1"/>
  <c r="D12" i="9"/>
  <c r="E12" i="9" s="1"/>
  <c r="D11" i="8"/>
  <c r="E11" i="8" s="1"/>
  <c r="D32" i="7"/>
  <c r="E32" i="7" s="1"/>
  <c r="D52" i="8"/>
  <c r="E52" i="8" s="1"/>
  <c r="D32" i="8"/>
  <c r="E32" i="8" s="1"/>
  <c r="D23" i="8"/>
  <c r="E23" i="8" s="1"/>
  <c r="D45" i="8"/>
  <c r="E45" i="8" s="1"/>
  <c r="E4" i="8"/>
  <c r="D31" i="8"/>
  <c r="E31" i="8" s="1"/>
  <c r="D38" i="6"/>
  <c r="E38" i="6" s="1"/>
  <c r="D13" i="6"/>
  <c r="E13" i="6" s="1"/>
  <c r="D36" i="6"/>
  <c r="E36" i="6" s="1"/>
  <c r="D46" i="8"/>
  <c r="E46" i="8" s="1"/>
  <c r="D43" i="8"/>
  <c r="E43" i="8" s="1"/>
  <c r="D7" i="8"/>
  <c r="E7" i="8" s="1"/>
  <c r="D5" i="6"/>
  <c r="E5" i="6" s="1"/>
  <c r="D48" i="8"/>
  <c r="E48" i="8" s="1"/>
  <c r="D8" i="6"/>
  <c r="E8" i="6" s="1"/>
  <c r="D37" i="8"/>
  <c r="E37" i="8" s="1"/>
  <c r="D13" i="8"/>
  <c r="E13" i="8" s="1"/>
  <c r="D16" i="8"/>
  <c r="E16" i="8" s="1"/>
  <c r="D18" i="8"/>
  <c r="E18" i="8" s="1"/>
  <c r="D24" i="8"/>
  <c r="E24" i="8" s="1"/>
  <c r="D12" i="6"/>
  <c r="E12" i="6" s="1"/>
  <c r="D3" i="6"/>
  <c r="E3" i="6" s="1"/>
  <c r="D15" i="6"/>
  <c r="E15" i="6" s="1"/>
  <c r="D86" i="7"/>
  <c r="E86" i="7" s="1"/>
  <c r="D6" i="8"/>
  <c r="E6" i="8" s="1"/>
  <c r="D38" i="8"/>
  <c r="E38" i="8" s="1"/>
  <c r="D36" i="8"/>
  <c r="E36" i="8" s="1"/>
  <c r="D25" i="6"/>
  <c r="E25" i="6" s="1"/>
  <c r="D17" i="8"/>
  <c r="E17" i="8" s="1"/>
  <c r="D28" i="9"/>
  <c r="E28" i="9" s="1"/>
  <c r="D32" i="6"/>
  <c r="E32" i="6" s="1"/>
  <c r="D14" i="6"/>
  <c r="E14" i="6" s="1"/>
  <c r="D50" i="8"/>
  <c r="E50" i="8" s="1"/>
  <c r="D28" i="8"/>
  <c r="E28" i="8" s="1"/>
  <c r="D2" i="14"/>
  <c r="E2" i="14" s="1"/>
  <c r="D7" i="14"/>
  <c r="E7" i="14" s="1"/>
  <c r="D8" i="14"/>
  <c r="E8" i="14" s="1"/>
  <c r="D9" i="14"/>
  <c r="E9" i="14" s="1"/>
  <c r="D47" i="14"/>
  <c r="E47" i="14" s="1"/>
  <c r="D5" i="14"/>
  <c r="E5" i="14" s="1"/>
  <c r="D10" i="14"/>
  <c r="E10" i="14" s="1"/>
  <c r="D51" i="14"/>
  <c r="E51" i="14" s="1"/>
  <c r="D26" i="14"/>
  <c r="E26" i="14" s="1"/>
  <c r="D15" i="14"/>
  <c r="E15" i="14" s="1"/>
  <c r="D16" i="14"/>
  <c r="E16" i="14" s="1"/>
  <c r="D13" i="14"/>
  <c r="E13" i="14" s="1"/>
  <c r="D11" i="14"/>
  <c r="E11" i="14" s="1"/>
  <c r="D12" i="14"/>
  <c r="E12" i="14" s="1"/>
  <c r="D14" i="14"/>
  <c r="E14" i="14" s="1"/>
  <c r="D30" i="14"/>
  <c r="E30" i="14" s="1"/>
  <c r="D21" i="14"/>
  <c r="E21" i="14" s="1"/>
  <c r="D31" i="14"/>
  <c r="E31" i="14" s="1"/>
  <c r="D22" i="14"/>
  <c r="E22" i="14" s="1"/>
  <c r="D27" i="14"/>
  <c r="E27" i="14" s="1"/>
  <c r="D43" i="14"/>
  <c r="E43" i="14" s="1"/>
  <c r="D23" i="14"/>
  <c r="E23" i="14" s="1"/>
  <c r="D20" i="14"/>
  <c r="E20" i="14" s="1"/>
  <c r="D6" i="14"/>
  <c r="E6" i="14" s="1"/>
  <c r="D39" i="14"/>
  <c r="E39" i="14" s="1"/>
  <c r="D35" i="14"/>
  <c r="E35" i="14" s="1"/>
  <c r="D28" i="14"/>
  <c r="E28" i="14" s="1"/>
  <c r="D38" i="14"/>
  <c r="E38" i="14" s="1"/>
  <c r="D17" i="14"/>
  <c r="E17" i="14" s="1"/>
  <c r="D50" i="14"/>
  <c r="E50" i="14" s="1"/>
  <c r="D44" i="14"/>
  <c r="E44" i="14" s="1"/>
  <c r="D33" i="14"/>
  <c r="E33" i="14" s="1"/>
  <c r="D46" i="14"/>
  <c r="E46" i="14" s="1"/>
  <c r="D32" i="14"/>
  <c r="E32" i="14" s="1"/>
  <c r="D3" i="14"/>
  <c r="E3" i="14" s="1"/>
  <c r="D41" i="14"/>
  <c r="E41" i="14" s="1"/>
  <c r="D24" i="14"/>
  <c r="E24" i="14" s="1"/>
  <c r="D37" i="14"/>
  <c r="E37" i="14" s="1"/>
  <c r="D36" i="14"/>
  <c r="E36" i="14" s="1"/>
  <c r="D45" i="14"/>
  <c r="E45" i="14" s="1"/>
  <c r="D53" i="14"/>
  <c r="E53" i="14" s="1"/>
  <c r="D19" i="14"/>
  <c r="E19" i="14" s="1"/>
  <c r="D48" i="14"/>
  <c r="E48" i="14" s="1"/>
  <c r="D29" i="14"/>
  <c r="E29" i="14" s="1"/>
  <c r="D42" i="14"/>
  <c r="E42" i="14" s="1"/>
  <c r="D40" i="14"/>
  <c r="E40" i="14" s="1"/>
  <c r="D34" i="14"/>
  <c r="E34" i="14" s="1"/>
  <c r="D49" i="14"/>
  <c r="E49" i="14" s="1"/>
  <c r="D25" i="14"/>
  <c r="E25" i="14" s="1"/>
  <c r="D52" i="14"/>
  <c r="E52" i="14" s="1"/>
  <c r="D4" i="14"/>
  <c r="E4" i="14" s="1"/>
  <c r="D18" i="14"/>
  <c r="E18" i="14" s="1"/>
  <c r="D47" i="8"/>
  <c r="E47" i="8" s="1"/>
  <c r="D55" i="7"/>
  <c r="E55" i="7" s="1"/>
  <c r="D26" i="8"/>
  <c r="E26" i="8" s="1"/>
  <c r="D33" i="8"/>
  <c r="E33" i="8" s="1"/>
  <c r="D54" i="8"/>
  <c r="E54" i="8" s="1"/>
  <c r="D10" i="6"/>
  <c r="E10" i="6" s="1"/>
  <c r="D8" i="8"/>
  <c r="E8" i="8" s="1"/>
  <c r="D24" i="7"/>
  <c r="E24" i="7" s="1"/>
  <c r="D15" i="7"/>
  <c r="E15" i="7" s="1"/>
  <c r="D4" i="7"/>
  <c r="E4" i="7" s="1"/>
  <c r="D6" i="6"/>
  <c r="E6" i="6" s="1"/>
  <c r="D29" i="6"/>
  <c r="E29" i="6" s="1"/>
  <c r="D14" i="8"/>
  <c r="E14" i="8" s="1"/>
  <c r="D30" i="8"/>
  <c r="E30" i="8" s="1"/>
  <c r="D27" i="8"/>
  <c r="E27" i="8" s="1"/>
  <c r="D41" i="8"/>
  <c r="E41" i="8" s="1"/>
  <c r="D37" i="6"/>
  <c r="E37" i="6" s="1"/>
  <c r="D26" i="6"/>
  <c r="E26" i="6" s="1"/>
  <c r="D24" i="6"/>
  <c r="E24" i="6" s="1"/>
  <c r="D55" i="8"/>
  <c r="E55" i="8" s="1"/>
  <c r="D44" i="8"/>
  <c r="E44" i="8" s="1"/>
  <c r="D19" i="8"/>
  <c r="E19" i="8" s="1"/>
  <c r="D40" i="8"/>
  <c r="E40" i="8" s="1"/>
  <c r="D27" i="6"/>
  <c r="E27" i="6" s="1"/>
  <c r="D39" i="6"/>
  <c r="E39" i="6" s="1"/>
  <c r="D7" i="6"/>
  <c r="E7" i="6" s="1"/>
  <c r="D41" i="9"/>
  <c r="E41" i="9" s="1"/>
  <c r="D22" i="8"/>
  <c r="E22" i="8" s="1"/>
  <c r="D25" i="8"/>
  <c r="E25" i="8" s="1"/>
  <c r="D35" i="8"/>
  <c r="E35" i="8" s="1"/>
  <c r="D18" i="9"/>
  <c r="E18" i="9" s="1"/>
  <c r="D7" i="9"/>
  <c r="E7" i="9" s="1"/>
  <c r="D29" i="8"/>
  <c r="E29" i="8" s="1"/>
  <c r="D5" i="8"/>
  <c r="E5" i="8" s="1"/>
  <c r="D34" i="8"/>
  <c r="E34" i="8" s="1"/>
  <c r="D49" i="8"/>
  <c r="E49" i="8" s="1"/>
  <c r="D14" i="7"/>
  <c r="E14" i="7" s="1"/>
  <c r="D64" i="7"/>
  <c r="E64" i="7" s="1"/>
  <c r="D17" i="7"/>
  <c r="E17" i="7" s="1"/>
  <c r="D42" i="7"/>
  <c r="E42" i="7" s="1"/>
  <c r="D88" i="7"/>
  <c r="E88" i="7" s="1"/>
  <c r="D12" i="7"/>
  <c r="E12" i="7" s="1"/>
  <c r="D57" i="7"/>
  <c r="E57" i="7" s="1"/>
  <c r="D13" i="7"/>
  <c r="E13" i="7" s="1"/>
  <c r="D43" i="7"/>
  <c r="E43" i="7" s="1"/>
  <c r="D5" i="7"/>
  <c r="E5" i="7" s="1"/>
  <c r="D22" i="7"/>
  <c r="E22" i="7" s="1"/>
  <c r="D65" i="7"/>
  <c r="E65" i="7" s="1"/>
  <c r="D73" i="7"/>
  <c r="E73" i="7" s="1"/>
  <c r="D72" i="7"/>
  <c r="E72" i="7" s="1"/>
  <c r="D16" i="7"/>
  <c r="E16" i="7" s="1"/>
  <c r="D44" i="7"/>
  <c r="E44" i="7" s="1"/>
  <c r="D26" i="7"/>
  <c r="E26" i="7" s="1"/>
  <c r="D27" i="7"/>
  <c r="E27" i="7" s="1"/>
  <c r="D56" i="7"/>
  <c r="E56" i="7" s="1"/>
  <c r="D20" i="7"/>
  <c r="E20" i="7" s="1"/>
  <c r="D81" i="7"/>
  <c r="E81" i="7" s="1"/>
  <c r="D18" i="7"/>
  <c r="E18" i="7" s="1"/>
  <c r="D52" i="7"/>
  <c r="E52" i="7" s="1"/>
  <c r="D34" i="7"/>
  <c r="E34" i="7" s="1"/>
  <c r="D9" i="7"/>
  <c r="E9" i="7" s="1"/>
  <c r="D38" i="7"/>
  <c r="E38" i="7" s="1"/>
  <c r="D66" i="7"/>
  <c r="E66" i="7" s="1"/>
  <c r="D50" i="7"/>
  <c r="E50" i="7" s="1"/>
  <c r="D69" i="7"/>
  <c r="E69" i="7" s="1"/>
  <c r="D54" i="7"/>
  <c r="E54" i="7" s="1"/>
  <c r="D91" i="7"/>
  <c r="E91" i="7" s="1"/>
  <c r="D63" i="7"/>
  <c r="E63" i="7" s="1"/>
  <c r="D92" i="7"/>
  <c r="E92" i="7" s="1"/>
  <c r="D30" i="7"/>
  <c r="E30" i="7" s="1"/>
  <c r="D2" i="7"/>
  <c r="E2" i="7" s="1"/>
  <c r="D25" i="7"/>
  <c r="E25" i="7" s="1"/>
  <c r="D36" i="7"/>
  <c r="E36" i="7" s="1"/>
  <c r="D23" i="7"/>
  <c r="E23" i="7" s="1"/>
  <c r="D7" i="7"/>
  <c r="E7" i="7" s="1"/>
  <c r="D70" i="7"/>
  <c r="E70" i="7" s="1"/>
  <c r="D46" i="7"/>
  <c r="E46" i="7" s="1"/>
  <c r="D93" i="7"/>
  <c r="E93" i="7" s="1"/>
  <c r="D76" i="7"/>
  <c r="E76" i="7" s="1"/>
  <c r="D94" i="7"/>
  <c r="E94" i="7" s="1"/>
  <c r="D77" i="7"/>
  <c r="E77" i="7" s="1"/>
  <c r="D60" i="7"/>
  <c r="E60" i="7" s="1"/>
  <c r="D84" i="7"/>
  <c r="E84" i="7" s="1"/>
  <c r="D58" i="7"/>
  <c r="E58" i="7" s="1"/>
  <c r="D53" i="7"/>
  <c r="E53" i="7" s="1"/>
  <c r="D80" i="7"/>
  <c r="E80" i="7" s="1"/>
  <c r="D6" i="7"/>
  <c r="E6" i="7" s="1"/>
  <c r="D29" i="7"/>
  <c r="E29" i="7" s="1"/>
  <c r="D47" i="7"/>
  <c r="E47" i="7" s="1"/>
  <c r="D33" i="7"/>
  <c r="E33" i="7" s="1"/>
  <c r="D40" i="7"/>
  <c r="E40" i="7" s="1"/>
  <c r="D35" i="7"/>
  <c r="E35" i="7" s="1"/>
  <c r="D3" i="7"/>
  <c r="E3" i="7" s="1"/>
  <c r="D68" i="7"/>
  <c r="E68" i="7" s="1"/>
  <c r="D36" i="9"/>
  <c r="E36" i="9" s="1"/>
  <c r="D13" i="9"/>
  <c r="E13" i="9" s="1"/>
  <c r="D39" i="9"/>
  <c r="E39" i="9" s="1"/>
  <c r="D83" i="7"/>
  <c r="E83" i="7" s="1"/>
  <c r="D32" i="9"/>
  <c r="E32" i="9" s="1"/>
  <c r="D9" i="9"/>
  <c r="E9" i="9" s="1"/>
  <c r="D62" i="7"/>
  <c r="E62" i="7" s="1"/>
  <c r="D34" i="9"/>
  <c r="E34" i="9" s="1"/>
  <c r="D90" i="7"/>
  <c r="E90" i="7" s="1"/>
  <c r="D85" i="7"/>
  <c r="E85" i="7" s="1"/>
  <c r="D30" i="9"/>
  <c r="E30" i="9" s="1"/>
  <c r="D78" i="7"/>
  <c r="E78" i="7" s="1"/>
  <c r="D49" i="7"/>
  <c r="E49" i="7" s="1"/>
  <c r="D37" i="9"/>
  <c r="E37" i="9" s="1"/>
  <c r="D75" i="7"/>
  <c r="E75" i="7" s="1"/>
  <c r="D40" i="9"/>
  <c r="E40" i="9" s="1"/>
  <c r="D89" i="7"/>
  <c r="E89" i="7" s="1"/>
  <c r="D21" i="7"/>
  <c r="E21" i="7" s="1"/>
  <c r="D19" i="7"/>
  <c r="E19" i="7" s="1"/>
  <c r="D37" i="7"/>
  <c r="E37" i="7" s="1"/>
  <c r="D51" i="7"/>
  <c r="E51" i="7" s="1"/>
  <c r="D41" i="7"/>
  <c r="E41" i="7" s="1"/>
  <c r="D8" i="7"/>
  <c r="E8" i="7" s="1"/>
  <c r="D39" i="7"/>
  <c r="E39" i="7" s="1"/>
  <c r="D28" i="7"/>
  <c r="E28" i="7" s="1"/>
  <c r="D87" i="7"/>
  <c r="E87" i="7" s="1"/>
  <c r="D5" i="9"/>
  <c r="E5" i="9" s="1"/>
  <c r="D27" i="9"/>
  <c r="E27" i="9" s="1"/>
  <c r="D15" i="9"/>
  <c r="E15" i="9" s="1"/>
  <c r="D11" i="9"/>
  <c r="E11" i="9" s="1"/>
  <c r="D82" i="7"/>
  <c r="E82" i="7" s="1"/>
  <c r="D67" i="7"/>
  <c r="E67" i="7" s="1"/>
  <c r="D45" i="7"/>
  <c r="E45" i="7" s="1"/>
  <c r="D16" i="9"/>
  <c r="E16" i="9" s="1"/>
  <c r="D38" i="9"/>
  <c r="E38" i="9" s="1"/>
  <c r="D79" i="7"/>
  <c r="E79" i="7" s="1"/>
  <c r="D6" i="9"/>
  <c r="E6" i="9" s="1"/>
  <c r="D74" i="7"/>
  <c r="E74" i="7" s="1"/>
  <c r="D24" i="9"/>
  <c r="E24" i="9" s="1"/>
  <c r="D19" i="9"/>
  <c r="E19" i="9" s="1"/>
  <c r="D95" i="7"/>
  <c r="E95" i="7" s="1"/>
  <c r="D3" i="9"/>
  <c r="E3" i="9" s="1"/>
  <c r="D59" i="7"/>
  <c r="E59" i="7" s="1"/>
  <c r="D33" i="9"/>
  <c r="E33" i="9" s="1"/>
  <c r="D48" i="7"/>
  <c r="E48" i="7" s="1"/>
  <c r="D31" i="7"/>
  <c r="E31" i="7" s="1"/>
  <c r="D31" i="9"/>
  <c r="E31" i="9" s="1"/>
  <c r="H17" i="16" l="1"/>
  <c r="H19" i="16" s="1"/>
  <c r="H20" i="16" s="1"/>
  <c r="H20" i="15"/>
  <c r="H17" i="6"/>
  <c r="H19" i="6" s="1"/>
  <c r="H20" i="6" s="1"/>
  <c r="H17" i="8"/>
  <c r="H17" i="14"/>
  <c r="H17" i="9"/>
  <c r="H19" i="9" s="1"/>
  <c r="H20" i="9" s="1"/>
  <c r="H17" i="7"/>
  <c r="H19" i="7" s="1"/>
  <c r="H20" i="7" s="1"/>
  <c r="H19" i="8" l="1"/>
  <c r="H20" i="8" s="1"/>
  <c r="H19" i="14"/>
  <c r="H20" i="14" s="1"/>
</calcChain>
</file>

<file path=xl/sharedStrings.xml><?xml version="1.0" encoding="utf-8"?>
<sst xmlns="http://schemas.openxmlformats.org/spreadsheetml/2006/main" count="157" uniqueCount="45">
  <si>
    <t>Meter</t>
  </si>
  <si>
    <t>Sp. Cond.</t>
  </si>
  <si>
    <t>Cl Conc (g/L)</t>
  </si>
  <si>
    <t>Cl Conc mg/L</t>
  </si>
  <si>
    <t>Cl mg/L</t>
  </si>
  <si>
    <t>Time integral</t>
  </si>
  <si>
    <t>C</t>
    <phoneticPr fontId="0" type="noConversion"/>
  </si>
  <si>
    <t>V</t>
    <phoneticPr fontId="0" type="noConversion"/>
  </si>
  <si>
    <t>Sp.Cond.</t>
  </si>
  <si>
    <t>Salt added (g)</t>
  </si>
  <si>
    <t>Salt Mass (g/L)</t>
  </si>
  <si>
    <t>Water Volume (L)</t>
  </si>
  <si>
    <t>Salt Added (g)</t>
  </si>
  <si>
    <t>Slope</t>
  </si>
  <si>
    <t>Intercept</t>
  </si>
  <si>
    <t>Time</t>
  </si>
  <si>
    <t>Background Corrected SPC</t>
  </si>
  <si>
    <t>Sonde ID</t>
  </si>
  <si>
    <t>Background SPC</t>
  </si>
  <si>
    <r>
      <t>Q L 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</si>
  <si>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</si>
  <si>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Logging interval (s)</t>
  </si>
  <si>
    <t>Water Volume</t>
  </si>
  <si>
    <t>Creek</t>
  </si>
  <si>
    <t>% of total</t>
  </si>
  <si>
    <t>Falling Creek</t>
  </si>
  <si>
    <t>Fyb</t>
  </si>
  <si>
    <t>Burnt Penny</t>
  </si>
  <si>
    <t>Crinkled Raisin</t>
  </si>
  <si>
    <t>BVR inflow</t>
  </si>
  <si>
    <t>Outflow</t>
  </si>
  <si>
    <t>Sum inflow</t>
  </si>
  <si>
    <t>Sum outlflow</t>
  </si>
  <si>
    <t>Difference</t>
  </si>
  <si>
    <t>Flow (L/s)</t>
  </si>
  <si>
    <t>Cond_218B1</t>
  </si>
  <si>
    <t>5, 10</t>
  </si>
  <si>
    <t>Cond_17L1</t>
  </si>
  <si>
    <t>SensorID</t>
  </si>
  <si>
    <t>Cond_17L2</t>
  </si>
  <si>
    <t>Cond_17L3</t>
  </si>
  <si>
    <t>Cond_17L4</t>
  </si>
  <si>
    <t>Cond_17L5</t>
  </si>
  <si>
    <t>Cond_17L6</t>
  </si>
  <si>
    <t>Date of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</si>
</sst>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h:mm:ss;@"/>
    <numFmt numFmtId="167" formatCode="mm/dd/yyyy\ hh:mm:ss"/>
    <numFmt numFmtId="168" formatCode="0.0"/>
    <numFmt numFmtId="169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0" fontId="1" fillId="0" borderId="0"/>
    <xf numFmtId="0" fontId="1" fillId="2" borderId="1" applyNumberFormat="0" applyFon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2" applyNumberFormat="0" applyAlignment="0" applyProtection="0"/>
  </cellStyleXfs>
  <cellXfs count="64">
    <xf numFmtId="0" fontId="0" fillId="0" borderId="0" xfId="0"/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164" fontId="2" fillId="0" borderId="0" xfId="1" applyNumberFormat="1"/>
    <xf numFmtId="2" fontId="2" fillId="0" borderId="0" xfId="1" applyNumberFormat="1"/>
    <xf numFmtId="165" fontId="2" fillId="0" borderId="0" xfId="1" applyNumberFormat="1"/>
    <xf numFmtId="167" fontId="3" fillId="0" borderId="0" xfId="1" applyNumberFormat="1" applyFont="1" applyAlignment="1">
      <alignment horizontal="center"/>
    </xf>
    <xf numFmtId="167" fontId="0" fillId="0" borderId="0" xfId="0" applyNumberFormat="1"/>
    <xf numFmtId="167" fontId="2" fillId="0" borderId="0" xfId="1" applyNumberFormat="1"/>
    <xf numFmtId="0" fontId="3" fillId="0" borderId="0" xfId="1" applyFont="1"/>
    <xf numFmtId="0" fontId="6" fillId="0" borderId="0" xfId="2" applyFont="1" applyAlignment="1">
      <alignment horizontal="center" wrapText="1"/>
    </xf>
    <xf numFmtId="0" fontId="1" fillId="0" borderId="0" xfId="2" applyFont="1" applyAlignment="1">
      <alignment wrapText="1"/>
    </xf>
    <xf numFmtId="0" fontId="1" fillId="0" borderId="0" xfId="0" applyFont="1"/>
    <xf numFmtId="0" fontId="1" fillId="0" borderId="0" xfId="2" applyFont="1"/>
    <xf numFmtId="0" fontId="5" fillId="0" borderId="0" xfId="2" applyFont="1" applyAlignment="1">
      <alignment horizontal="right" wrapText="1"/>
    </xf>
    <xf numFmtId="0" fontId="1" fillId="0" borderId="0" xfId="2" applyFont="1" applyAlignment="1">
      <alignment horizontal="right"/>
    </xf>
    <xf numFmtId="0" fontId="5" fillId="0" borderId="0" xfId="2" applyFont="1" applyAlignment="1">
      <alignment horizontal="right"/>
    </xf>
    <xf numFmtId="165" fontId="1" fillId="0" borderId="0" xfId="2" applyNumberFormat="1" applyFont="1"/>
    <xf numFmtId="0" fontId="5" fillId="0" borderId="0" xfId="2" applyFont="1"/>
    <xf numFmtId="168" fontId="1" fillId="0" borderId="0" xfId="2" applyNumberFormat="1" applyFont="1"/>
    <xf numFmtId="2" fontId="1" fillId="3" borderId="0" xfId="2" applyNumberFormat="1" applyFont="1" applyFill="1"/>
    <xf numFmtId="164" fontId="1" fillId="0" borderId="0" xfId="2" applyNumberFormat="1" applyFont="1"/>
    <xf numFmtId="0" fontId="8" fillId="0" borderId="0" xfId="2" applyFont="1" applyAlignment="1">
      <alignment horizontal="right"/>
    </xf>
    <xf numFmtId="165" fontId="6" fillId="0" borderId="0" xfId="2" applyNumberFormat="1" applyFont="1" applyAlignment="1">
      <alignment horizontal="center" wrapText="1"/>
    </xf>
    <xf numFmtId="166" fontId="9" fillId="0" borderId="0" xfId="2" applyNumberFormat="1" applyFont="1" applyFill="1"/>
    <xf numFmtId="0" fontId="0" fillId="4" borderId="0" xfId="0" applyFill="1"/>
    <xf numFmtId="0" fontId="2" fillId="4" borderId="0" xfId="1" applyFill="1"/>
    <xf numFmtId="167" fontId="0" fillId="0" borderId="0" xfId="0" applyNumberFormat="1" applyFill="1"/>
    <xf numFmtId="167" fontId="5" fillId="0" borderId="0" xfId="0" applyNumberFormat="1" applyFont="1"/>
    <xf numFmtId="0" fontId="3" fillId="0" borderId="0" xfId="1" applyFont="1" applyFill="1" applyAlignment="1">
      <alignment horizontal="center"/>
    </xf>
    <xf numFmtId="0" fontId="2" fillId="0" borderId="0" xfId="1" applyFill="1"/>
    <xf numFmtId="0" fontId="0" fillId="0" borderId="0" xfId="0" applyFill="1"/>
    <xf numFmtId="2" fontId="1" fillId="0" borderId="0" xfId="0" applyNumberFormat="1" applyFont="1"/>
    <xf numFmtId="2" fontId="1" fillId="0" borderId="0" xfId="2" applyNumberFormat="1" applyFont="1"/>
    <xf numFmtId="0" fontId="0" fillId="0" borderId="0" xfId="0" applyFont="1"/>
    <xf numFmtId="0" fontId="0" fillId="0" borderId="0" xfId="0" applyFont="1" applyFill="1"/>
    <xf numFmtId="169" fontId="1" fillId="0" borderId="0" xfId="2" applyNumberFormat="1" applyFont="1"/>
    <xf numFmtId="0" fontId="1" fillId="0" borderId="0" xfId="0" applyNumberFormat="1" applyFont="1"/>
    <xf numFmtId="0" fontId="1" fillId="0" borderId="0" xfId="2" applyNumberFormat="1" applyFont="1"/>
    <xf numFmtId="0" fontId="13" fillId="8" borderId="2" xfId="8"/>
    <xf numFmtId="0" fontId="10" fillId="5" borderId="0" xfId="5"/>
    <xf numFmtId="0" fontId="12" fillId="7" borderId="0" xfId="7"/>
    <xf numFmtId="0" fontId="11" fillId="6" borderId="0" xfId="6"/>
    <xf numFmtId="0" fontId="0" fillId="0" borderId="0" xfId="0" applyNumberFormat="1" applyFont="1"/>
    <xf numFmtId="21" fontId="1" fillId="0" borderId="0" xfId="2" applyNumberFormat="1" applyFont="1" applyFill="1"/>
    <xf numFmtId="168" fontId="1" fillId="9" borderId="0" xfId="2" applyNumberFormat="1" applyFont="1" applyFill="1"/>
    <xf numFmtId="2" fontId="6" fillId="9" borderId="0" xfId="2" applyNumberFormat="1" applyFont="1" applyFill="1" applyAlignment="1">
      <alignment horizontal="center" wrapText="1"/>
    </xf>
    <xf numFmtId="0" fontId="6" fillId="9" borderId="0" xfId="2" applyFont="1" applyFill="1" applyAlignment="1">
      <alignment horizontal="center" wrapText="1"/>
    </xf>
    <xf numFmtId="0" fontId="1" fillId="9" borderId="0" xfId="2" applyFont="1" applyFill="1"/>
    <xf numFmtId="165" fontId="1" fillId="0" borderId="0" xfId="2" applyNumberFormat="1" applyFont="1" applyFill="1"/>
    <xf numFmtId="0" fontId="1" fillId="0" borderId="0" xfId="2" applyFont="1" applyFill="1"/>
    <xf numFmtId="0" fontId="0" fillId="0" borderId="0" xfId="2" applyFont="1" applyFill="1" applyAlignment="1">
      <alignment horizontal="right"/>
    </xf>
    <xf numFmtId="0" fontId="5" fillId="0" borderId="0" xfId="2" applyFont="1" applyFill="1" applyAlignment="1">
      <alignment horizontal="right" wrapText="1"/>
    </xf>
    <xf numFmtId="0" fontId="1" fillId="0" borderId="0" xfId="2" applyFont="1" applyFill="1" applyAlignment="1">
      <alignment horizontal="right"/>
    </xf>
    <xf numFmtId="0" fontId="5" fillId="0" borderId="0" xfId="2" applyFont="1" applyFill="1" applyAlignment="1">
      <alignment horizontal="right"/>
    </xf>
    <xf numFmtId="0" fontId="5" fillId="0" borderId="0" xfId="2" applyFont="1" applyFill="1"/>
    <xf numFmtId="0" fontId="8" fillId="0" borderId="0" xfId="2" applyFont="1" applyFill="1" applyAlignment="1">
      <alignment horizontal="right"/>
    </xf>
    <xf numFmtId="0" fontId="6" fillId="9" borderId="0" xfId="2" applyNumberFormat="1" applyFont="1" applyFill="1" applyAlignment="1">
      <alignment horizontal="center" wrapText="1"/>
    </xf>
    <xf numFmtId="0" fontId="0" fillId="9" borderId="0" xfId="0" applyNumberFormat="1" applyFont="1" applyFill="1"/>
    <xf numFmtId="2" fontId="1" fillId="9" borderId="0" xfId="0" applyNumberFormat="1" applyFont="1" applyFill="1"/>
    <xf numFmtId="2" fontId="1" fillId="0" borderId="0" xfId="0" applyNumberFormat="1" applyFont="1" applyFill="1"/>
    <xf numFmtId="0" fontId="5" fillId="0" borderId="0" xfId="2" applyFont="1" applyAlignment="1">
      <alignment vertical="top"/>
    </xf>
    <xf numFmtId="0" fontId="0" fillId="0" borderId="0" xfId="2" applyFont="1" applyFill="1"/>
  </cellXfs>
  <cellStyles count="9">
    <cellStyle name="Bad" xfId="6" builtinId="27"/>
    <cellStyle name="Check Cell" xfId="8" builtinId="23"/>
    <cellStyle name="Good" xfId="5" builtinId="26"/>
    <cellStyle name="Neutral" xfId="7" builtinId="28"/>
    <cellStyle name="Normal" xfId="0" builtinId="0"/>
    <cellStyle name="Normal 2" xfId="1" xr:uid="{00000000-0005-0000-0000-000005000000}"/>
    <cellStyle name="Normal 2 2" xfId="3" xr:uid="{00000000-0005-0000-0000-000006000000}"/>
    <cellStyle name="Normal 3" xfId="2" xr:uid="{00000000-0005-0000-0000-000007000000}"/>
    <cellStyle name="Note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Falling Creek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3885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000218722659669"/>
                  <c:y val="-0.15198102329259053"/>
                </c:manualLayout>
              </c:layout>
              <c:numFmt formatCode="General" sourceLinked="0"/>
            </c:trendlineLbl>
          </c:trendline>
          <c:xVal>
            <c:numRef>
              <c:f>'FCR_STD CURVE'!$C$2:$C$7</c:f>
              <c:numCache>
                <c:formatCode>General</c:formatCode>
                <c:ptCount val="6"/>
                <c:pt idx="0">
                  <c:v>50.5</c:v>
                </c:pt>
                <c:pt idx="1">
                  <c:v>2379</c:v>
                </c:pt>
                <c:pt idx="2">
                  <c:v>6340</c:v>
                </c:pt>
                <c:pt idx="3">
                  <c:v>16810</c:v>
                </c:pt>
                <c:pt idx="4">
                  <c:v>34850</c:v>
                </c:pt>
                <c:pt idx="5">
                  <c:v>65300</c:v>
                </c:pt>
              </c:numCache>
            </c:numRef>
          </c:xVal>
          <c:yVal>
            <c:numRef>
              <c:f>'FCR_STD CURVE'!$H$2:$H$12</c:f>
              <c:numCache>
                <c:formatCode>0.00</c:formatCode>
                <c:ptCount val="11"/>
                <c:pt idx="0">
                  <c:v>0</c:v>
                </c:pt>
                <c:pt idx="1">
                  <c:v>702.38095238095229</c:v>
                </c:pt>
                <c:pt idx="2">
                  <c:v>2107.1428571428569</c:v>
                </c:pt>
                <c:pt idx="3">
                  <c:v>5619.0476190476184</c:v>
                </c:pt>
                <c:pt idx="4">
                  <c:v>12642.857142857141</c:v>
                </c:pt>
                <c:pt idx="5">
                  <c:v>26690.476190476187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5-45B0-9476-34DDAA59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2408"/>
        <c:axId val="138799344"/>
      </c:scatterChart>
      <c:valAx>
        <c:axId val="20785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</a:t>
                </a:r>
                <a:r>
                  <a:rPr lang="en-US" baseline="0"/>
                  <a:t> Conductance (uS/cm)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799344"/>
        <c:crosses val="autoZero"/>
        <c:crossBetween val="midCat"/>
      </c:valAx>
      <c:valAx>
        <c:axId val="138799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 Concentration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85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'B200'!$A$2:$A$53</c:f>
              <c:numCache>
                <c:formatCode>0.00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</c:numCache>
            </c:numRef>
          </c:xVal>
          <c:yVal>
            <c:numRef>
              <c:f>'B200'!$B$2:$B$53</c:f>
              <c:numCache>
                <c:formatCode>General</c:formatCode>
                <c:ptCount val="52"/>
                <c:pt idx="0">
                  <c:v>30.6</c:v>
                </c:pt>
                <c:pt idx="1">
                  <c:v>30.6</c:v>
                </c:pt>
                <c:pt idx="2">
                  <c:v>30.6</c:v>
                </c:pt>
                <c:pt idx="3">
                  <c:v>4915</c:v>
                </c:pt>
                <c:pt idx="4">
                  <c:v>2413</c:v>
                </c:pt>
                <c:pt idx="5">
                  <c:v>867</c:v>
                </c:pt>
                <c:pt idx="6">
                  <c:v>321.10000000000002</c:v>
                </c:pt>
                <c:pt idx="7">
                  <c:v>209.7</c:v>
                </c:pt>
                <c:pt idx="8">
                  <c:v>150.30000000000001</c:v>
                </c:pt>
                <c:pt idx="9">
                  <c:v>111.4</c:v>
                </c:pt>
                <c:pt idx="10">
                  <c:v>83.7</c:v>
                </c:pt>
                <c:pt idx="11">
                  <c:v>77.099999999999994</c:v>
                </c:pt>
                <c:pt idx="12">
                  <c:v>61.9</c:v>
                </c:pt>
                <c:pt idx="13">
                  <c:v>53.9</c:v>
                </c:pt>
                <c:pt idx="14">
                  <c:v>49.2</c:v>
                </c:pt>
                <c:pt idx="15">
                  <c:v>45.8</c:v>
                </c:pt>
                <c:pt idx="16">
                  <c:v>43.1</c:v>
                </c:pt>
                <c:pt idx="17">
                  <c:v>42.2</c:v>
                </c:pt>
                <c:pt idx="18">
                  <c:v>40.6</c:v>
                </c:pt>
                <c:pt idx="19">
                  <c:v>40</c:v>
                </c:pt>
                <c:pt idx="20">
                  <c:v>39.299999999999997</c:v>
                </c:pt>
                <c:pt idx="21">
                  <c:v>38.299999999999997</c:v>
                </c:pt>
                <c:pt idx="22">
                  <c:v>37.799999999999997</c:v>
                </c:pt>
                <c:pt idx="23">
                  <c:v>37.1</c:v>
                </c:pt>
                <c:pt idx="24">
                  <c:v>36.4</c:v>
                </c:pt>
                <c:pt idx="25">
                  <c:v>36.1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35.5</c:v>
                </c:pt>
                <c:pt idx="29">
                  <c:v>35.1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34.4</c:v>
                </c:pt>
                <c:pt idx="33">
                  <c:v>34</c:v>
                </c:pt>
                <c:pt idx="34">
                  <c:v>34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33.6</c:v>
                </c:pt>
                <c:pt idx="38">
                  <c:v>33.5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</c:v>
                </c:pt>
                <c:pt idx="43">
                  <c:v>32.799999999999997</c:v>
                </c:pt>
                <c:pt idx="44">
                  <c:v>32.799999999999997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1-434B-8081-58B851FF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1536"/>
        <c:axId val="438111928"/>
      </c:scatterChart>
      <c:valAx>
        <c:axId val="4381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1928"/>
        <c:crosses val="autoZero"/>
        <c:crossBetween val="midCat"/>
        <c:majorUnit val="1.0000000000000002E-3"/>
      </c:valAx>
      <c:valAx>
        <c:axId val="4381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Falling Creek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'BVR_STD CURVE'!$C$2:$C$7</c:f>
              <c:numCache>
                <c:formatCode>General</c:formatCode>
                <c:ptCount val="6"/>
                <c:pt idx="0">
                  <c:v>38.1</c:v>
                </c:pt>
                <c:pt idx="1">
                  <c:v>2520</c:v>
                </c:pt>
                <c:pt idx="2">
                  <c:v>6980</c:v>
                </c:pt>
                <c:pt idx="3">
                  <c:v>17470</c:v>
                </c:pt>
                <c:pt idx="4">
                  <c:v>36420</c:v>
                </c:pt>
                <c:pt idx="5">
                  <c:v>68800</c:v>
                </c:pt>
              </c:numCache>
            </c:numRef>
          </c:xVal>
          <c:yVal>
            <c:numRef>
              <c:f>'BVR_STD CURVE'!$H$2:$H$7</c:f>
              <c:numCache>
                <c:formatCode>0.00</c:formatCode>
                <c:ptCount val="6"/>
                <c:pt idx="0">
                  <c:v>0</c:v>
                </c:pt>
                <c:pt idx="1">
                  <c:v>737.49999999999989</c:v>
                </c:pt>
                <c:pt idx="2">
                  <c:v>2212.5</c:v>
                </c:pt>
                <c:pt idx="3">
                  <c:v>5899.9999999999991</c:v>
                </c:pt>
                <c:pt idx="4">
                  <c:v>13274.999999999998</c:v>
                </c:pt>
                <c:pt idx="5">
                  <c:v>28025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F-456E-8BDA-7D67C22C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1656"/>
        <c:axId val="405949112"/>
      </c:scatterChart>
      <c:valAx>
        <c:axId val="20736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</a:t>
                </a:r>
                <a:r>
                  <a:rPr lang="en-US" baseline="0"/>
                  <a:t> Conductance (uS/cm)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5949112"/>
        <c:crosses val="autoZero"/>
        <c:crossBetween val="midCat"/>
      </c:valAx>
      <c:valAx>
        <c:axId val="4059491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 Concentration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36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tx>
            <c:v>BTC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'F01'!$A$2:$A$1838</c:f>
              <c:numCache>
                <c:formatCode>0.00</c:formatCode>
                <c:ptCount val="18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370</c:v>
                </c:pt>
                <c:pt idx="74">
                  <c:v>380</c:v>
                </c:pt>
                <c:pt idx="75">
                  <c:v>390</c:v>
                </c:pt>
                <c:pt idx="76">
                  <c:v>400</c:v>
                </c:pt>
                <c:pt idx="77">
                  <c:v>410</c:v>
                </c:pt>
                <c:pt idx="78">
                  <c:v>420</c:v>
                </c:pt>
                <c:pt idx="79">
                  <c:v>430</c:v>
                </c:pt>
                <c:pt idx="80">
                  <c:v>440</c:v>
                </c:pt>
                <c:pt idx="81">
                  <c:v>450</c:v>
                </c:pt>
                <c:pt idx="82">
                  <c:v>460</c:v>
                </c:pt>
                <c:pt idx="83">
                  <c:v>470</c:v>
                </c:pt>
                <c:pt idx="84">
                  <c:v>480</c:v>
                </c:pt>
                <c:pt idx="85">
                  <c:v>490</c:v>
                </c:pt>
              </c:numCache>
            </c:numRef>
          </c:xVal>
          <c:yVal>
            <c:numRef>
              <c:f>'F01'!$B$2:$B$1838</c:f>
              <c:numCache>
                <c:formatCode>General</c:formatCode>
                <c:ptCount val="1837"/>
                <c:pt idx="0">
                  <c:v>50.3</c:v>
                </c:pt>
                <c:pt idx="1">
                  <c:v>50.2</c:v>
                </c:pt>
                <c:pt idx="2">
                  <c:v>50.2</c:v>
                </c:pt>
                <c:pt idx="3">
                  <c:v>50.2</c:v>
                </c:pt>
                <c:pt idx="4">
                  <c:v>50.2</c:v>
                </c:pt>
                <c:pt idx="5">
                  <c:v>50.2</c:v>
                </c:pt>
                <c:pt idx="6">
                  <c:v>50.2</c:v>
                </c:pt>
                <c:pt idx="7">
                  <c:v>50.2</c:v>
                </c:pt>
                <c:pt idx="8">
                  <c:v>50.2</c:v>
                </c:pt>
                <c:pt idx="9">
                  <c:v>54.8</c:v>
                </c:pt>
                <c:pt idx="10">
                  <c:v>105.3</c:v>
                </c:pt>
                <c:pt idx="11">
                  <c:v>257.39999999999998</c:v>
                </c:pt>
                <c:pt idx="12">
                  <c:v>265.2</c:v>
                </c:pt>
                <c:pt idx="13">
                  <c:v>403.1</c:v>
                </c:pt>
                <c:pt idx="14">
                  <c:v>383.2</c:v>
                </c:pt>
                <c:pt idx="15">
                  <c:v>324.3</c:v>
                </c:pt>
                <c:pt idx="16">
                  <c:v>287.3</c:v>
                </c:pt>
                <c:pt idx="17">
                  <c:v>248</c:v>
                </c:pt>
                <c:pt idx="18">
                  <c:v>214.5</c:v>
                </c:pt>
                <c:pt idx="19">
                  <c:v>191.7</c:v>
                </c:pt>
                <c:pt idx="20">
                  <c:v>168.4</c:v>
                </c:pt>
                <c:pt idx="21">
                  <c:v>153.69999999999999</c:v>
                </c:pt>
                <c:pt idx="22">
                  <c:v>141.1</c:v>
                </c:pt>
                <c:pt idx="23">
                  <c:v>127.2</c:v>
                </c:pt>
                <c:pt idx="24">
                  <c:v>112.4</c:v>
                </c:pt>
                <c:pt idx="25">
                  <c:v>103</c:v>
                </c:pt>
                <c:pt idx="26">
                  <c:v>98.7</c:v>
                </c:pt>
                <c:pt idx="27">
                  <c:v>95.3</c:v>
                </c:pt>
                <c:pt idx="28">
                  <c:v>88.6</c:v>
                </c:pt>
                <c:pt idx="29">
                  <c:v>84.5</c:v>
                </c:pt>
                <c:pt idx="30">
                  <c:v>81.7</c:v>
                </c:pt>
                <c:pt idx="31">
                  <c:v>79.900000000000006</c:v>
                </c:pt>
                <c:pt idx="32">
                  <c:v>75.8</c:v>
                </c:pt>
                <c:pt idx="33">
                  <c:v>73.2</c:v>
                </c:pt>
                <c:pt idx="34">
                  <c:v>70.7</c:v>
                </c:pt>
                <c:pt idx="35">
                  <c:v>68</c:v>
                </c:pt>
                <c:pt idx="36">
                  <c:v>67.099999999999994</c:v>
                </c:pt>
                <c:pt idx="37">
                  <c:v>65.7</c:v>
                </c:pt>
                <c:pt idx="38">
                  <c:v>64.2</c:v>
                </c:pt>
                <c:pt idx="39">
                  <c:v>63</c:v>
                </c:pt>
                <c:pt idx="40">
                  <c:v>62.5</c:v>
                </c:pt>
                <c:pt idx="41">
                  <c:v>61.3</c:v>
                </c:pt>
                <c:pt idx="42">
                  <c:v>60.6</c:v>
                </c:pt>
                <c:pt idx="43">
                  <c:v>59.5</c:v>
                </c:pt>
                <c:pt idx="44">
                  <c:v>59.1</c:v>
                </c:pt>
                <c:pt idx="45">
                  <c:v>58.2</c:v>
                </c:pt>
                <c:pt idx="46">
                  <c:v>58</c:v>
                </c:pt>
                <c:pt idx="47">
                  <c:v>57.4</c:v>
                </c:pt>
                <c:pt idx="48">
                  <c:v>57</c:v>
                </c:pt>
                <c:pt idx="49">
                  <c:v>56.5</c:v>
                </c:pt>
                <c:pt idx="50">
                  <c:v>56.1</c:v>
                </c:pt>
                <c:pt idx="51">
                  <c:v>55.8</c:v>
                </c:pt>
                <c:pt idx="52">
                  <c:v>55.7</c:v>
                </c:pt>
                <c:pt idx="53">
                  <c:v>55.5</c:v>
                </c:pt>
                <c:pt idx="54">
                  <c:v>55.2</c:v>
                </c:pt>
                <c:pt idx="55">
                  <c:v>54.9</c:v>
                </c:pt>
                <c:pt idx="56">
                  <c:v>54.5</c:v>
                </c:pt>
                <c:pt idx="57">
                  <c:v>54.4</c:v>
                </c:pt>
                <c:pt idx="58">
                  <c:v>54.2</c:v>
                </c:pt>
                <c:pt idx="59">
                  <c:v>54</c:v>
                </c:pt>
                <c:pt idx="60">
                  <c:v>53.7</c:v>
                </c:pt>
                <c:pt idx="61">
                  <c:v>53.4</c:v>
                </c:pt>
                <c:pt idx="62">
                  <c:v>53.4</c:v>
                </c:pt>
                <c:pt idx="63">
                  <c:v>53.2</c:v>
                </c:pt>
                <c:pt idx="64">
                  <c:v>53.1</c:v>
                </c:pt>
                <c:pt idx="65">
                  <c:v>53</c:v>
                </c:pt>
                <c:pt idx="66">
                  <c:v>52.8</c:v>
                </c:pt>
                <c:pt idx="67">
                  <c:v>52.7</c:v>
                </c:pt>
                <c:pt idx="68">
                  <c:v>52.6</c:v>
                </c:pt>
                <c:pt idx="69">
                  <c:v>52.5</c:v>
                </c:pt>
                <c:pt idx="70">
                  <c:v>52.4</c:v>
                </c:pt>
                <c:pt idx="71">
                  <c:v>52.4</c:v>
                </c:pt>
                <c:pt idx="72">
                  <c:v>52.4</c:v>
                </c:pt>
                <c:pt idx="73">
                  <c:v>52.2</c:v>
                </c:pt>
                <c:pt idx="74">
                  <c:v>52.1</c:v>
                </c:pt>
                <c:pt idx="75">
                  <c:v>52</c:v>
                </c:pt>
                <c:pt idx="76">
                  <c:v>51.7</c:v>
                </c:pt>
                <c:pt idx="77">
                  <c:v>51.7</c:v>
                </c:pt>
                <c:pt idx="78">
                  <c:v>51.7</c:v>
                </c:pt>
                <c:pt idx="79">
                  <c:v>51.6</c:v>
                </c:pt>
                <c:pt idx="80">
                  <c:v>51.4</c:v>
                </c:pt>
                <c:pt idx="81">
                  <c:v>51.2</c:v>
                </c:pt>
                <c:pt idx="82">
                  <c:v>51.1</c:v>
                </c:pt>
                <c:pt idx="83">
                  <c:v>51.2</c:v>
                </c:pt>
                <c:pt idx="84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F-4169-81CD-724EAFF2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51072"/>
        <c:axId val="405951464"/>
      </c:scatterChart>
      <c:valAx>
        <c:axId val="4059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51464"/>
        <c:crosses val="autoZero"/>
        <c:crossBetween val="midCat"/>
        <c:majorUnit val="1.0000000000000002E-3"/>
      </c:valAx>
      <c:valAx>
        <c:axId val="4059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'F200'!$A$2:$A$64</c:f>
              <c:numCache>
                <c:formatCode>0.00</c:formatCode>
                <c:ptCount val="6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220</c:v>
                </c:pt>
                <c:pt idx="41">
                  <c:v>230</c:v>
                </c:pt>
                <c:pt idx="42">
                  <c:v>240</c:v>
                </c:pt>
                <c:pt idx="43">
                  <c:v>250</c:v>
                </c:pt>
                <c:pt idx="44">
                  <c:v>260</c:v>
                </c:pt>
                <c:pt idx="45">
                  <c:v>290</c:v>
                </c:pt>
                <c:pt idx="46">
                  <c:v>320</c:v>
                </c:pt>
                <c:pt idx="47">
                  <c:v>350</c:v>
                </c:pt>
                <c:pt idx="48">
                  <c:v>380</c:v>
                </c:pt>
                <c:pt idx="49">
                  <c:v>410</c:v>
                </c:pt>
                <c:pt idx="50">
                  <c:v>440</c:v>
                </c:pt>
                <c:pt idx="51">
                  <c:v>470</c:v>
                </c:pt>
                <c:pt idx="52">
                  <c:v>500</c:v>
                </c:pt>
                <c:pt idx="53">
                  <c:v>530</c:v>
                </c:pt>
                <c:pt idx="54">
                  <c:v>560</c:v>
                </c:pt>
              </c:numCache>
            </c:numRef>
          </c:xVal>
          <c:yVal>
            <c:numRef>
              <c:f>'F200'!$B$2:$B$64</c:f>
              <c:numCache>
                <c:formatCode>General</c:formatCode>
                <c:ptCount val="63"/>
                <c:pt idx="0">
                  <c:v>45.9</c:v>
                </c:pt>
                <c:pt idx="1">
                  <c:v>45.9</c:v>
                </c:pt>
                <c:pt idx="2">
                  <c:v>46</c:v>
                </c:pt>
                <c:pt idx="3">
                  <c:v>46</c:v>
                </c:pt>
                <c:pt idx="4">
                  <c:v>53.2</c:v>
                </c:pt>
                <c:pt idx="5">
                  <c:v>167.4</c:v>
                </c:pt>
                <c:pt idx="6">
                  <c:v>242.3</c:v>
                </c:pt>
                <c:pt idx="7">
                  <c:v>254.3</c:v>
                </c:pt>
                <c:pt idx="8">
                  <c:v>357.8</c:v>
                </c:pt>
                <c:pt idx="9">
                  <c:v>222.1</c:v>
                </c:pt>
                <c:pt idx="10">
                  <c:v>242.9</c:v>
                </c:pt>
                <c:pt idx="11">
                  <c:v>131.80000000000001</c:v>
                </c:pt>
                <c:pt idx="12">
                  <c:v>75.900000000000006</c:v>
                </c:pt>
                <c:pt idx="13">
                  <c:v>400</c:v>
                </c:pt>
                <c:pt idx="14">
                  <c:v>381.2</c:v>
                </c:pt>
                <c:pt idx="15">
                  <c:v>171.2</c:v>
                </c:pt>
                <c:pt idx="16">
                  <c:v>146.69999999999999</c:v>
                </c:pt>
                <c:pt idx="17">
                  <c:v>102.4</c:v>
                </c:pt>
                <c:pt idx="18">
                  <c:v>92.9</c:v>
                </c:pt>
                <c:pt idx="19">
                  <c:v>85.7</c:v>
                </c:pt>
                <c:pt idx="20">
                  <c:v>67.900000000000006</c:v>
                </c:pt>
                <c:pt idx="21">
                  <c:v>65.900000000000006</c:v>
                </c:pt>
                <c:pt idx="22">
                  <c:v>65.099999999999994</c:v>
                </c:pt>
                <c:pt idx="23">
                  <c:v>61.6</c:v>
                </c:pt>
                <c:pt idx="24">
                  <c:v>60</c:v>
                </c:pt>
                <c:pt idx="25">
                  <c:v>61.2</c:v>
                </c:pt>
                <c:pt idx="26">
                  <c:v>60</c:v>
                </c:pt>
                <c:pt idx="27">
                  <c:v>55.5</c:v>
                </c:pt>
                <c:pt idx="28">
                  <c:v>54.4</c:v>
                </c:pt>
                <c:pt idx="29">
                  <c:v>56.3</c:v>
                </c:pt>
                <c:pt idx="30">
                  <c:v>53.8</c:v>
                </c:pt>
                <c:pt idx="31">
                  <c:v>53.5</c:v>
                </c:pt>
                <c:pt idx="32">
                  <c:v>52.6</c:v>
                </c:pt>
                <c:pt idx="33">
                  <c:v>51.5</c:v>
                </c:pt>
                <c:pt idx="34">
                  <c:v>51.2</c:v>
                </c:pt>
                <c:pt idx="35">
                  <c:v>51.1</c:v>
                </c:pt>
                <c:pt idx="36">
                  <c:v>50</c:v>
                </c:pt>
                <c:pt idx="37">
                  <c:v>50.1</c:v>
                </c:pt>
                <c:pt idx="38">
                  <c:v>49.2</c:v>
                </c:pt>
                <c:pt idx="39">
                  <c:v>49.6</c:v>
                </c:pt>
                <c:pt idx="40">
                  <c:v>49</c:v>
                </c:pt>
                <c:pt idx="41">
                  <c:v>48.8</c:v>
                </c:pt>
                <c:pt idx="42">
                  <c:v>48.6</c:v>
                </c:pt>
                <c:pt idx="43">
                  <c:v>48.5</c:v>
                </c:pt>
                <c:pt idx="44">
                  <c:v>48.4</c:v>
                </c:pt>
                <c:pt idx="45">
                  <c:v>48</c:v>
                </c:pt>
                <c:pt idx="46">
                  <c:v>47.7</c:v>
                </c:pt>
                <c:pt idx="47">
                  <c:v>47.5</c:v>
                </c:pt>
                <c:pt idx="48">
                  <c:v>47.2</c:v>
                </c:pt>
                <c:pt idx="49">
                  <c:v>47.3</c:v>
                </c:pt>
                <c:pt idx="50">
                  <c:v>47</c:v>
                </c:pt>
                <c:pt idx="51">
                  <c:v>47.1</c:v>
                </c:pt>
                <c:pt idx="52">
                  <c:v>47.6</c:v>
                </c:pt>
                <c:pt idx="53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3-4FA5-B676-A02A7549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16456"/>
        <c:axId val="406616848"/>
      </c:scatterChart>
      <c:valAx>
        <c:axId val="406616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06616848"/>
        <c:crosses val="autoZero"/>
        <c:crossBetween val="midCat"/>
        <c:majorUnit val="1.0000000000000002E-3"/>
      </c:valAx>
      <c:valAx>
        <c:axId val="4066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'F99'!$A$2:$A$106</c:f>
              <c:numCache>
                <c:formatCode>0.00</c:formatCode>
                <c:ptCount val="10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370</c:v>
                </c:pt>
                <c:pt idx="74">
                  <c:v>380</c:v>
                </c:pt>
                <c:pt idx="75">
                  <c:v>390</c:v>
                </c:pt>
                <c:pt idx="76">
                  <c:v>400</c:v>
                </c:pt>
                <c:pt idx="77">
                  <c:v>410</c:v>
                </c:pt>
                <c:pt idx="78">
                  <c:v>420</c:v>
                </c:pt>
                <c:pt idx="79">
                  <c:v>430</c:v>
                </c:pt>
                <c:pt idx="80">
                  <c:v>440</c:v>
                </c:pt>
                <c:pt idx="81">
                  <c:v>450</c:v>
                </c:pt>
                <c:pt idx="82">
                  <c:v>460</c:v>
                </c:pt>
                <c:pt idx="83">
                  <c:v>470</c:v>
                </c:pt>
                <c:pt idx="84">
                  <c:v>500</c:v>
                </c:pt>
                <c:pt idx="85">
                  <c:v>530</c:v>
                </c:pt>
                <c:pt idx="86">
                  <c:v>560</c:v>
                </c:pt>
                <c:pt idx="87">
                  <c:v>590</c:v>
                </c:pt>
                <c:pt idx="88">
                  <c:v>620</c:v>
                </c:pt>
                <c:pt idx="89">
                  <c:v>650</c:v>
                </c:pt>
                <c:pt idx="90">
                  <c:v>680</c:v>
                </c:pt>
                <c:pt idx="91">
                  <c:v>710</c:v>
                </c:pt>
                <c:pt idx="92">
                  <c:v>740</c:v>
                </c:pt>
                <c:pt idx="93">
                  <c:v>770</c:v>
                </c:pt>
                <c:pt idx="94">
                  <c:v>800</c:v>
                </c:pt>
              </c:numCache>
            </c:numRef>
          </c:xVal>
          <c:yVal>
            <c:numRef>
              <c:f>'F99'!$B$2:$B$106</c:f>
              <c:numCache>
                <c:formatCode>General</c:formatCode>
                <c:ptCount val="105"/>
                <c:pt idx="0">
                  <c:v>29.8</c:v>
                </c:pt>
                <c:pt idx="1">
                  <c:v>29.8</c:v>
                </c:pt>
                <c:pt idx="2">
                  <c:v>29.8</c:v>
                </c:pt>
                <c:pt idx="3">
                  <c:v>29.8</c:v>
                </c:pt>
                <c:pt idx="4">
                  <c:v>29.8</c:v>
                </c:pt>
                <c:pt idx="5">
                  <c:v>29.8</c:v>
                </c:pt>
                <c:pt idx="6">
                  <c:v>29.8</c:v>
                </c:pt>
                <c:pt idx="7">
                  <c:v>29.8</c:v>
                </c:pt>
                <c:pt idx="8">
                  <c:v>29.8</c:v>
                </c:pt>
                <c:pt idx="9">
                  <c:v>29.8</c:v>
                </c:pt>
                <c:pt idx="10">
                  <c:v>29.8</c:v>
                </c:pt>
                <c:pt idx="11">
                  <c:v>29.8</c:v>
                </c:pt>
                <c:pt idx="12">
                  <c:v>29.8</c:v>
                </c:pt>
                <c:pt idx="13">
                  <c:v>29.8</c:v>
                </c:pt>
                <c:pt idx="14">
                  <c:v>30.5</c:v>
                </c:pt>
                <c:pt idx="15">
                  <c:v>39.200000000000003</c:v>
                </c:pt>
                <c:pt idx="16">
                  <c:v>93</c:v>
                </c:pt>
                <c:pt idx="17">
                  <c:v>214.4</c:v>
                </c:pt>
                <c:pt idx="18">
                  <c:v>439.3</c:v>
                </c:pt>
                <c:pt idx="19">
                  <c:v>670</c:v>
                </c:pt>
                <c:pt idx="20">
                  <c:v>705</c:v>
                </c:pt>
                <c:pt idx="21">
                  <c:v>701</c:v>
                </c:pt>
                <c:pt idx="22">
                  <c:v>637</c:v>
                </c:pt>
                <c:pt idx="23">
                  <c:v>573</c:v>
                </c:pt>
                <c:pt idx="24">
                  <c:v>403.1</c:v>
                </c:pt>
                <c:pt idx="25">
                  <c:v>385.5</c:v>
                </c:pt>
                <c:pt idx="26">
                  <c:v>322.7</c:v>
                </c:pt>
                <c:pt idx="27">
                  <c:v>254.4</c:v>
                </c:pt>
                <c:pt idx="28">
                  <c:v>195.6</c:v>
                </c:pt>
                <c:pt idx="29">
                  <c:v>161.1</c:v>
                </c:pt>
                <c:pt idx="30">
                  <c:v>125.8</c:v>
                </c:pt>
                <c:pt idx="31">
                  <c:v>113.1</c:v>
                </c:pt>
                <c:pt idx="32">
                  <c:v>90.4</c:v>
                </c:pt>
                <c:pt idx="33">
                  <c:v>83.9</c:v>
                </c:pt>
                <c:pt idx="34">
                  <c:v>67.2</c:v>
                </c:pt>
                <c:pt idx="35">
                  <c:v>59.2</c:v>
                </c:pt>
                <c:pt idx="36">
                  <c:v>57.8</c:v>
                </c:pt>
                <c:pt idx="37">
                  <c:v>52.5</c:v>
                </c:pt>
                <c:pt idx="38">
                  <c:v>48.4</c:v>
                </c:pt>
                <c:pt idx="39">
                  <c:v>46.2</c:v>
                </c:pt>
                <c:pt idx="40">
                  <c:v>44.7</c:v>
                </c:pt>
                <c:pt idx="41">
                  <c:v>43.3</c:v>
                </c:pt>
                <c:pt idx="42">
                  <c:v>42.5</c:v>
                </c:pt>
                <c:pt idx="43">
                  <c:v>40.1</c:v>
                </c:pt>
                <c:pt idx="44">
                  <c:v>39.5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37.1</c:v>
                </c:pt>
                <c:pt idx="48">
                  <c:v>36.6</c:v>
                </c:pt>
                <c:pt idx="49">
                  <c:v>36.1</c:v>
                </c:pt>
                <c:pt idx="50">
                  <c:v>35.700000000000003</c:v>
                </c:pt>
                <c:pt idx="51">
                  <c:v>35.5</c:v>
                </c:pt>
                <c:pt idx="52">
                  <c:v>34.700000000000003</c:v>
                </c:pt>
                <c:pt idx="53">
                  <c:v>34.6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33.5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32.700000000000003</c:v>
                </c:pt>
                <c:pt idx="63">
                  <c:v>32.6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32.1</c:v>
                </c:pt>
                <c:pt idx="68">
                  <c:v>32</c:v>
                </c:pt>
                <c:pt idx="69">
                  <c:v>31.9</c:v>
                </c:pt>
                <c:pt idx="70">
                  <c:v>31.8</c:v>
                </c:pt>
                <c:pt idx="71">
                  <c:v>31.8</c:v>
                </c:pt>
                <c:pt idx="72">
                  <c:v>31.5</c:v>
                </c:pt>
                <c:pt idx="73">
                  <c:v>31.4</c:v>
                </c:pt>
                <c:pt idx="74">
                  <c:v>31.3</c:v>
                </c:pt>
                <c:pt idx="75">
                  <c:v>31.3</c:v>
                </c:pt>
                <c:pt idx="76">
                  <c:v>31.1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30.8</c:v>
                </c:pt>
                <c:pt idx="82">
                  <c:v>30.9</c:v>
                </c:pt>
                <c:pt idx="83">
                  <c:v>30.8</c:v>
                </c:pt>
                <c:pt idx="84">
                  <c:v>30.7</c:v>
                </c:pt>
                <c:pt idx="85">
                  <c:v>30.6</c:v>
                </c:pt>
                <c:pt idx="86">
                  <c:v>30.5</c:v>
                </c:pt>
                <c:pt idx="87">
                  <c:v>30.4</c:v>
                </c:pt>
                <c:pt idx="88">
                  <c:v>30.4</c:v>
                </c:pt>
                <c:pt idx="89">
                  <c:v>30.4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0-4EE6-A732-B1968519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52248"/>
        <c:axId val="406615672"/>
      </c:scatterChart>
      <c:valAx>
        <c:axId val="40595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5672"/>
        <c:crosses val="autoZero"/>
        <c:crossBetween val="midCat"/>
        <c:majorUnit val="1.0000000000000002E-3"/>
      </c:valAx>
      <c:valAx>
        <c:axId val="4066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5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'F100'!$A$2:$A$41</c:f>
              <c:numCache>
                <c:formatCode>General</c:formatCode>
                <c:ptCount val="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220</c:v>
                </c:pt>
                <c:pt idx="34">
                  <c:v>230</c:v>
                </c:pt>
                <c:pt idx="35">
                  <c:v>240</c:v>
                </c:pt>
                <c:pt idx="36">
                  <c:v>250</c:v>
                </c:pt>
                <c:pt idx="37">
                  <c:v>260</c:v>
                </c:pt>
                <c:pt idx="38">
                  <c:v>270</c:v>
                </c:pt>
                <c:pt idx="39">
                  <c:v>300</c:v>
                </c:pt>
              </c:numCache>
            </c:numRef>
          </c:xVal>
          <c:yVal>
            <c:numRef>
              <c:f>'F100'!$B$2:$B$42</c:f>
              <c:numCache>
                <c:formatCode>General</c:formatCode>
                <c:ptCount val="41"/>
                <c:pt idx="0">
                  <c:v>29.6</c:v>
                </c:pt>
                <c:pt idx="1">
                  <c:v>29.6</c:v>
                </c:pt>
                <c:pt idx="2">
                  <c:v>29.7</c:v>
                </c:pt>
                <c:pt idx="3">
                  <c:v>29.6</c:v>
                </c:pt>
                <c:pt idx="4">
                  <c:v>29.6</c:v>
                </c:pt>
                <c:pt idx="5">
                  <c:v>29.6</c:v>
                </c:pt>
                <c:pt idx="6">
                  <c:v>31.2</c:v>
                </c:pt>
                <c:pt idx="7">
                  <c:v>130.69999999999999</c:v>
                </c:pt>
                <c:pt idx="8">
                  <c:v>1200</c:v>
                </c:pt>
                <c:pt idx="9">
                  <c:v>1050</c:v>
                </c:pt>
                <c:pt idx="10">
                  <c:v>750</c:v>
                </c:pt>
                <c:pt idx="11">
                  <c:v>340</c:v>
                </c:pt>
                <c:pt idx="12">
                  <c:v>320</c:v>
                </c:pt>
                <c:pt idx="13">
                  <c:v>200</c:v>
                </c:pt>
                <c:pt idx="14">
                  <c:v>139</c:v>
                </c:pt>
                <c:pt idx="15">
                  <c:v>92.2</c:v>
                </c:pt>
                <c:pt idx="16">
                  <c:v>72.5</c:v>
                </c:pt>
                <c:pt idx="17">
                  <c:v>62.7</c:v>
                </c:pt>
                <c:pt idx="18">
                  <c:v>54.4</c:v>
                </c:pt>
                <c:pt idx="19">
                  <c:v>47.7</c:v>
                </c:pt>
                <c:pt idx="20">
                  <c:v>44</c:v>
                </c:pt>
                <c:pt idx="21">
                  <c:v>42.4</c:v>
                </c:pt>
                <c:pt idx="22">
                  <c:v>40.5</c:v>
                </c:pt>
                <c:pt idx="23">
                  <c:v>39.1</c:v>
                </c:pt>
                <c:pt idx="24">
                  <c:v>37.1</c:v>
                </c:pt>
                <c:pt idx="25">
                  <c:v>36.200000000000003</c:v>
                </c:pt>
                <c:pt idx="26">
                  <c:v>35.5</c:v>
                </c:pt>
                <c:pt idx="27">
                  <c:v>34.4</c:v>
                </c:pt>
                <c:pt idx="28">
                  <c:v>34.200000000000003</c:v>
                </c:pt>
                <c:pt idx="29">
                  <c:v>33.6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32.700000000000003</c:v>
                </c:pt>
                <c:pt idx="33">
                  <c:v>32.4</c:v>
                </c:pt>
                <c:pt idx="34">
                  <c:v>32.200000000000003</c:v>
                </c:pt>
                <c:pt idx="35">
                  <c:v>32.4</c:v>
                </c:pt>
                <c:pt idx="36">
                  <c:v>32.1</c:v>
                </c:pt>
                <c:pt idx="37">
                  <c:v>31.9</c:v>
                </c:pt>
                <c:pt idx="38">
                  <c:v>31.5</c:v>
                </c:pt>
                <c:pt idx="39">
                  <c:v>31.1</c:v>
                </c:pt>
                <c:pt idx="40">
                  <c:v>31.1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6-4676-A238-E83EAD48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17632"/>
        <c:axId val="406618024"/>
      </c:scatterChart>
      <c:valAx>
        <c:axId val="406617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06618024"/>
        <c:crosses val="autoZero"/>
        <c:crossBetween val="midCat"/>
        <c:majorUnit val="1.0000000000000002E-3"/>
      </c:valAx>
      <c:valAx>
        <c:axId val="4066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'F101'!$A$2:$A$42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270</c:v>
                </c:pt>
                <c:pt idx="40">
                  <c:v>280</c:v>
                </c:pt>
              </c:numCache>
            </c:numRef>
          </c:xVal>
          <c:yVal>
            <c:numRef>
              <c:f>'F101'!$B$2:$B$43</c:f>
              <c:numCache>
                <c:formatCode>General</c:formatCode>
                <c:ptCount val="42"/>
                <c:pt idx="0">
                  <c:v>28.6</c:v>
                </c:pt>
                <c:pt idx="1">
                  <c:v>28.7</c:v>
                </c:pt>
                <c:pt idx="2">
                  <c:v>28.7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28.7</c:v>
                </c:pt>
                <c:pt idx="7">
                  <c:v>28.7</c:v>
                </c:pt>
                <c:pt idx="8">
                  <c:v>28.7</c:v>
                </c:pt>
                <c:pt idx="9">
                  <c:v>36.5</c:v>
                </c:pt>
                <c:pt idx="10">
                  <c:v>109.8</c:v>
                </c:pt>
                <c:pt idx="11">
                  <c:v>115.2</c:v>
                </c:pt>
                <c:pt idx="12">
                  <c:v>198</c:v>
                </c:pt>
                <c:pt idx="13">
                  <c:v>1270</c:v>
                </c:pt>
                <c:pt idx="14">
                  <c:v>1100</c:v>
                </c:pt>
                <c:pt idx="15">
                  <c:v>555</c:v>
                </c:pt>
                <c:pt idx="16">
                  <c:v>390.8</c:v>
                </c:pt>
                <c:pt idx="17">
                  <c:v>291.10000000000002</c:v>
                </c:pt>
                <c:pt idx="18">
                  <c:v>209</c:v>
                </c:pt>
                <c:pt idx="19">
                  <c:v>158.6</c:v>
                </c:pt>
                <c:pt idx="20">
                  <c:v>122.2</c:v>
                </c:pt>
                <c:pt idx="21">
                  <c:v>96</c:v>
                </c:pt>
                <c:pt idx="22">
                  <c:v>80.099999999999994</c:v>
                </c:pt>
                <c:pt idx="23">
                  <c:v>70.2</c:v>
                </c:pt>
                <c:pt idx="24">
                  <c:v>62.1</c:v>
                </c:pt>
                <c:pt idx="25">
                  <c:v>56.7</c:v>
                </c:pt>
                <c:pt idx="26">
                  <c:v>51.5</c:v>
                </c:pt>
                <c:pt idx="27">
                  <c:v>48.4</c:v>
                </c:pt>
                <c:pt idx="28">
                  <c:v>45.5</c:v>
                </c:pt>
                <c:pt idx="29">
                  <c:v>43.3</c:v>
                </c:pt>
                <c:pt idx="30">
                  <c:v>41.4</c:v>
                </c:pt>
                <c:pt idx="31">
                  <c:v>40.200000000000003</c:v>
                </c:pt>
                <c:pt idx="32">
                  <c:v>38.799999999999997</c:v>
                </c:pt>
                <c:pt idx="33">
                  <c:v>37.9</c:v>
                </c:pt>
                <c:pt idx="34">
                  <c:v>37</c:v>
                </c:pt>
                <c:pt idx="35">
                  <c:v>36.299999999999997</c:v>
                </c:pt>
                <c:pt idx="36">
                  <c:v>35.200000000000003</c:v>
                </c:pt>
                <c:pt idx="37">
                  <c:v>34.200000000000003</c:v>
                </c:pt>
                <c:pt idx="38">
                  <c:v>33.6</c:v>
                </c:pt>
                <c:pt idx="39">
                  <c:v>33.1</c:v>
                </c:pt>
                <c:pt idx="40">
                  <c:v>32.799999999999997</c:v>
                </c:pt>
                <c:pt idx="41">
                  <c:v>32.6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6-4676-A238-E83EAD48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27432"/>
        <c:axId val="491227824"/>
      </c:scatterChart>
      <c:valAx>
        <c:axId val="491227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91227824"/>
        <c:crosses val="autoZero"/>
        <c:crossBetween val="midCat"/>
        <c:majorUnit val="1.0000000000000002E-3"/>
      </c:valAx>
      <c:valAx>
        <c:axId val="4912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'F102'!$A$2:$A$40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</c:numCache>
            </c:numRef>
          </c:xVal>
          <c:yVal>
            <c:numRef>
              <c:f>'F102'!$B$2:$B$43</c:f>
              <c:numCache>
                <c:formatCode>General</c:formatCode>
                <c:ptCount val="42"/>
                <c:pt idx="0">
                  <c:v>27.3</c:v>
                </c:pt>
                <c:pt idx="1">
                  <c:v>27.3</c:v>
                </c:pt>
                <c:pt idx="2">
                  <c:v>27.3</c:v>
                </c:pt>
                <c:pt idx="3">
                  <c:v>27.5</c:v>
                </c:pt>
                <c:pt idx="4">
                  <c:v>38.1</c:v>
                </c:pt>
                <c:pt idx="5">
                  <c:v>2800</c:v>
                </c:pt>
                <c:pt idx="6">
                  <c:v>3600</c:v>
                </c:pt>
                <c:pt idx="7">
                  <c:v>2700</c:v>
                </c:pt>
                <c:pt idx="8">
                  <c:v>1900</c:v>
                </c:pt>
                <c:pt idx="9">
                  <c:v>1161</c:v>
                </c:pt>
                <c:pt idx="10">
                  <c:v>695</c:v>
                </c:pt>
                <c:pt idx="11">
                  <c:v>304</c:v>
                </c:pt>
                <c:pt idx="12">
                  <c:v>214</c:v>
                </c:pt>
                <c:pt idx="13">
                  <c:v>163</c:v>
                </c:pt>
                <c:pt idx="14">
                  <c:v>135</c:v>
                </c:pt>
                <c:pt idx="15">
                  <c:v>111</c:v>
                </c:pt>
                <c:pt idx="16">
                  <c:v>99.9</c:v>
                </c:pt>
                <c:pt idx="17">
                  <c:v>86.5</c:v>
                </c:pt>
                <c:pt idx="18">
                  <c:v>52.2</c:v>
                </c:pt>
                <c:pt idx="19">
                  <c:v>74.2</c:v>
                </c:pt>
                <c:pt idx="20">
                  <c:v>69.8</c:v>
                </c:pt>
                <c:pt idx="21">
                  <c:v>65.900000000000006</c:v>
                </c:pt>
                <c:pt idx="22">
                  <c:v>61</c:v>
                </c:pt>
                <c:pt idx="23">
                  <c:v>58.5</c:v>
                </c:pt>
                <c:pt idx="24">
                  <c:v>53.4</c:v>
                </c:pt>
                <c:pt idx="25">
                  <c:v>53</c:v>
                </c:pt>
                <c:pt idx="26">
                  <c:v>50.9</c:v>
                </c:pt>
                <c:pt idx="27">
                  <c:v>50.2</c:v>
                </c:pt>
                <c:pt idx="28">
                  <c:v>48.6</c:v>
                </c:pt>
                <c:pt idx="29">
                  <c:v>47</c:v>
                </c:pt>
                <c:pt idx="30">
                  <c:v>45.9</c:v>
                </c:pt>
                <c:pt idx="31">
                  <c:v>44.5</c:v>
                </c:pt>
                <c:pt idx="32">
                  <c:v>43</c:v>
                </c:pt>
                <c:pt idx="33">
                  <c:v>41.7</c:v>
                </c:pt>
                <c:pt idx="34">
                  <c:v>40.6</c:v>
                </c:pt>
                <c:pt idx="35">
                  <c:v>40.799999999999997</c:v>
                </c:pt>
                <c:pt idx="36">
                  <c:v>40.5</c:v>
                </c:pt>
                <c:pt idx="37">
                  <c:v>39.700000000000003</c:v>
                </c:pt>
                <c:pt idx="38">
                  <c:v>37.9</c:v>
                </c:pt>
                <c:pt idx="39">
                  <c:v>35.9</c:v>
                </c:pt>
                <c:pt idx="40">
                  <c:v>35.5</c:v>
                </c:pt>
                <c:pt idx="41">
                  <c:v>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6-4676-A238-E83EAD48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39152"/>
        <c:axId val="497839936"/>
      </c:scatterChart>
      <c:valAx>
        <c:axId val="497839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97839936"/>
        <c:crosses val="autoZero"/>
        <c:crossBetween val="midCat"/>
        <c:majorUnit val="1.0000000000000002E-3"/>
      </c:valAx>
      <c:valAx>
        <c:axId val="4978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'B100'!$A$2:$A$53</c:f>
              <c:numCache>
                <c:formatCode>0.00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235</c:v>
                </c:pt>
                <c:pt idx="47">
                  <c:v>245</c:v>
                </c:pt>
                <c:pt idx="48">
                  <c:v>255</c:v>
                </c:pt>
                <c:pt idx="49">
                  <c:v>265</c:v>
                </c:pt>
                <c:pt idx="50">
                  <c:v>275</c:v>
                </c:pt>
                <c:pt idx="51">
                  <c:v>285</c:v>
                </c:pt>
              </c:numCache>
            </c:numRef>
          </c:xVal>
          <c:yVal>
            <c:numRef>
              <c:f>'B100'!$B$2:$B$53</c:f>
              <c:numCache>
                <c:formatCode>General</c:formatCode>
                <c:ptCount val="52"/>
                <c:pt idx="0">
                  <c:v>33.799999999999997</c:v>
                </c:pt>
                <c:pt idx="1">
                  <c:v>33.5</c:v>
                </c:pt>
                <c:pt idx="2">
                  <c:v>1804</c:v>
                </c:pt>
                <c:pt idx="3">
                  <c:v>1300</c:v>
                </c:pt>
                <c:pt idx="4">
                  <c:v>640</c:v>
                </c:pt>
                <c:pt idx="5">
                  <c:v>3680</c:v>
                </c:pt>
                <c:pt idx="6">
                  <c:v>3700</c:v>
                </c:pt>
                <c:pt idx="7">
                  <c:v>3000</c:v>
                </c:pt>
                <c:pt idx="8">
                  <c:v>3200</c:v>
                </c:pt>
                <c:pt idx="9">
                  <c:v>1750</c:v>
                </c:pt>
                <c:pt idx="10">
                  <c:v>142</c:v>
                </c:pt>
                <c:pt idx="11">
                  <c:v>129</c:v>
                </c:pt>
                <c:pt idx="12">
                  <c:v>120</c:v>
                </c:pt>
                <c:pt idx="13">
                  <c:v>113</c:v>
                </c:pt>
                <c:pt idx="14">
                  <c:v>108.5</c:v>
                </c:pt>
                <c:pt idx="15">
                  <c:v>103.2</c:v>
                </c:pt>
                <c:pt idx="16">
                  <c:v>99.3</c:v>
                </c:pt>
                <c:pt idx="17">
                  <c:v>96.7</c:v>
                </c:pt>
                <c:pt idx="18">
                  <c:v>94.1</c:v>
                </c:pt>
                <c:pt idx="19">
                  <c:v>92.1</c:v>
                </c:pt>
                <c:pt idx="20">
                  <c:v>90.2</c:v>
                </c:pt>
                <c:pt idx="21">
                  <c:v>88.5</c:v>
                </c:pt>
                <c:pt idx="22">
                  <c:v>86.8</c:v>
                </c:pt>
                <c:pt idx="23">
                  <c:v>85.7</c:v>
                </c:pt>
                <c:pt idx="24">
                  <c:v>84.6</c:v>
                </c:pt>
                <c:pt idx="25">
                  <c:v>83.2</c:v>
                </c:pt>
                <c:pt idx="26">
                  <c:v>81.900000000000006</c:v>
                </c:pt>
                <c:pt idx="27">
                  <c:v>80.900000000000006</c:v>
                </c:pt>
                <c:pt idx="28">
                  <c:v>79.8</c:v>
                </c:pt>
                <c:pt idx="29">
                  <c:v>78.7</c:v>
                </c:pt>
                <c:pt idx="30">
                  <c:v>77.7</c:v>
                </c:pt>
                <c:pt idx="31">
                  <c:v>76.599999999999994</c:v>
                </c:pt>
                <c:pt idx="32">
                  <c:v>75.8</c:v>
                </c:pt>
                <c:pt idx="33">
                  <c:v>75.099999999999994</c:v>
                </c:pt>
                <c:pt idx="34">
                  <c:v>74.400000000000006</c:v>
                </c:pt>
                <c:pt idx="35">
                  <c:v>73.8</c:v>
                </c:pt>
                <c:pt idx="36">
                  <c:v>73.400000000000006</c:v>
                </c:pt>
                <c:pt idx="37">
                  <c:v>73.099999999999994</c:v>
                </c:pt>
                <c:pt idx="38">
                  <c:v>72.7</c:v>
                </c:pt>
                <c:pt idx="39">
                  <c:v>72.5</c:v>
                </c:pt>
                <c:pt idx="40">
                  <c:v>72.400000000000006</c:v>
                </c:pt>
                <c:pt idx="41">
                  <c:v>72.2</c:v>
                </c:pt>
                <c:pt idx="42">
                  <c:v>72</c:v>
                </c:pt>
                <c:pt idx="43">
                  <c:v>71.7</c:v>
                </c:pt>
                <c:pt idx="44">
                  <c:v>71.2</c:v>
                </c:pt>
                <c:pt idx="45">
                  <c:v>70.900000000000006</c:v>
                </c:pt>
                <c:pt idx="46">
                  <c:v>70.599999999999994</c:v>
                </c:pt>
                <c:pt idx="47">
                  <c:v>70.400000000000006</c:v>
                </c:pt>
                <c:pt idx="48">
                  <c:v>70.400000000000006</c:v>
                </c:pt>
                <c:pt idx="49">
                  <c:v>44.8</c:v>
                </c:pt>
                <c:pt idx="50">
                  <c:v>44.8</c:v>
                </c:pt>
                <c:pt idx="51">
                  <c:v>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1-434B-8081-58B851FF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49896"/>
        <c:axId val="405950288"/>
      </c:scatterChart>
      <c:valAx>
        <c:axId val="40594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50288"/>
        <c:crosses val="autoZero"/>
        <c:crossBetween val="midCat"/>
        <c:majorUnit val="1.0000000000000002E-3"/>
      </c:valAx>
      <c:valAx>
        <c:axId val="4059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28575</xdr:rowOff>
    </xdr:from>
    <xdr:to>
      <xdr:col>14</xdr:col>
      <xdr:colOff>390525</xdr:colOff>
      <xdr:row>15</xdr:row>
      <xdr:rowOff>28575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1193347</xdr:colOff>
      <xdr:row>10</xdr:row>
      <xdr:rowOff>157843</xdr:rowOff>
    </xdr:from>
    <xdr:to>
      <xdr:col>9</xdr:col>
      <xdr:colOff>254453</xdr:colOff>
      <xdr:row>22</xdr:row>
      <xdr:rowOff>151039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ColWidth="12.54296875" defaultRowHeight="13.5" x14ac:dyDescent="0.3"/>
  <cols>
    <col min="1" max="1" width="14.1796875" style="3" bestFit="1" customWidth="1"/>
    <col min="2" max="2" width="18.54296875" style="9" bestFit="1" customWidth="1"/>
    <col min="3" max="3" width="11.1796875" style="3" bestFit="1" customWidth="1"/>
    <col min="4" max="4" width="16.453125" style="3" bestFit="1" customWidth="1"/>
    <col min="5" max="5" width="20" style="31" bestFit="1" customWidth="1"/>
    <col min="6" max="6" width="17.7265625" style="3" bestFit="1" customWidth="1"/>
    <col min="7" max="7" width="17.1796875" style="3" customWidth="1"/>
    <col min="8" max="8" width="15.1796875" style="3" customWidth="1"/>
    <col min="9" max="258" width="12.54296875" style="3"/>
    <col min="259" max="259" width="12.54296875" style="3" customWidth="1"/>
    <col min="260" max="260" width="17" style="3" bestFit="1" customWidth="1"/>
    <col min="261" max="261" width="14.453125" style="3" bestFit="1" customWidth="1"/>
    <col min="262" max="262" width="15.1796875" style="3" bestFit="1" customWidth="1"/>
    <col min="263" max="263" width="17.1796875" style="3" customWidth="1"/>
    <col min="264" max="264" width="15.1796875" style="3" customWidth="1"/>
    <col min="265" max="514" width="12.54296875" style="3"/>
    <col min="515" max="515" width="12.54296875" style="3" customWidth="1"/>
    <col min="516" max="516" width="17" style="3" bestFit="1" customWidth="1"/>
    <col min="517" max="517" width="14.453125" style="3" bestFit="1" customWidth="1"/>
    <col min="518" max="518" width="15.1796875" style="3" bestFit="1" customWidth="1"/>
    <col min="519" max="519" width="17.1796875" style="3" customWidth="1"/>
    <col min="520" max="520" width="15.1796875" style="3" customWidth="1"/>
    <col min="521" max="770" width="12.54296875" style="3"/>
    <col min="771" max="771" width="12.54296875" style="3" customWidth="1"/>
    <col min="772" max="772" width="17" style="3" bestFit="1" customWidth="1"/>
    <col min="773" max="773" width="14.453125" style="3" bestFit="1" customWidth="1"/>
    <col min="774" max="774" width="15.1796875" style="3" bestFit="1" customWidth="1"/>
    <col min="775" max="775" width="17.1796875" style="3" customWidth="1"/>
    <col min="776" max="776" width="15.1796875" style="3" customWidth="1"/>
    <col min="777" max="1026" width="12.54296875" style="3"/>
    <col min="1027" max="1027" width="12.54296875" style="3" customWidth="1"/>
    <col min="1028" max="1028" width="17" style="3" bestFit="1" customWidth="1"/>
    <col min="1029" max="1029" width="14.453125" style="3" bestFit="1" customWidth="1"/>
    <col min="1030" max="1030" width="15.1796875" style="3" bestFit="1" customWidth="1"/>
    <col min="1031" max="1031" width="17.1796875" style="3" customWidth="1"/>
    <col min="1032" max="1032" width="15.1796875" style="3" customWidth="1"/>
    <col min="1033" max="1282" width="12.54296875" style="3"/>
    <col min="1283" max="1283" width="12.54296875" style="3" customWidth="1"/>
    <col min="1284" max="1284" width="17" style="3" bestFit="1" customWidth="1"/>
    <col min="1285" max="1285" width="14.453125" style="3" bestFit="1" customWidth="1"/>
    <col min="1286" max="1286" width="15.1796875" style="3" bestFit="1" customWidth="1"/>
    <col min="1287" max="1287" width="17.1796875" style="3" customWidth="1"/>
    <col min="1288" max="1288" width="15.1796875" style="3" customWidth="1"/>
    <col min="1289" max="1538" width="12.54296875" style="3"/>
    <col min="1539" max="1539" width="12.54296875" style="3" customWidth="1"/>
    <col min="1540" max="1540" width="17" style="3" bestFit="1" customWidth="1"/>
    <col min="1541" max="1541" width="14.453125" style="3" bestFit="1" customWidth="1"/>
    <col min="1542" max="1542" width="15.1796875" style="3" bestFit="1" customWidth="1"/>
    <col min="1543" max="1543" width="17.1796875" style="3" customWidth="1"/>
    <col min="1544" max="1544" width="15.1796875" style="3" customWidth="1"/>
    <col min="1545" max="1794" width="12.54296875" style="3"/>
    <col min="1795" max="1795" width="12.54296875" style="3" customWidth="1"/>
    <col min="1796" max="1796" width="17" style="3" bestFit="1" customWidth="1"/>
    <col min="1797" max="1797" width="14.453125" style="3" bestFit="1" customWidth="1"/>
    <col min="1798" max="1798" width="15.1796875" style="3" bestFit="1" customWidth="1"/>
    <col min="1799" max="1799" width="17.1796875" style="3" customWidth="1"/>
    <col min="1800" max="1800" width="15.1796875" style="3" customWidth="1"/>
    <col min="1801" max="2050" width="12.54296875" style="3"/>
    <col min="2051" max="2051" width="12.54296875" style="3" customWidth="1"/>
    <col min="2052" max="2052" width="17" style="3" bestFit="1" customWidth="1"/>
    <col min="2053" max="2053" width="14.453125" style="3" bestFit="1" customWidth="1"/>
    <col min="2054" max="2054" width="15.1796875" style="3" bestFit="1" customWidth="1"/>
    <col min="2055" max="2055" width="17.1796875" style="3" customWidth="1"/>
    <col min="2056" max="2056" width="15.1796875" style="3" customWidth="1"/>
    <col min="2057" max="2306" width="12.54296875" style="3"/>
    <col min="2307" max="2307" width="12.54296875" style="3" customWidth="1"/>
    <col min="2308" max="2308" width="17" style="3" bestFit="1" customWidth="1"/>
    <col min="2309" max="2309" width="14.453125" style="3" bestFit="1" customWidth="1"/>
    <col min="2310" max="2310" width="15.1796875" style="3" bestFit="1" customWidth="1"/>
    <col min="2311" max="2311" width="17.1796875" style="3" customWidth="1"/>
    <col min="2312" max="2312" width="15.1796875" style="3" customWidth="1"/>
    <col min="2313" max="2562" width="12.54296875" style="3"/>
    <col min="2563" max="2563" width="12.54296875" style="3" customWidth="1"/>
    <col min="2564" max="2564" width="17" style="3" bestFit="1" customWidth="1"/>
    <col min="2565" max="2565" width="14.453125" style="3" bestFit="1" customWidth="1"/>
    <col min="2566" max="2566" width="15.1796875" style="3" bestFit="1" customWidth="1"/>
    <col min="2567" max="2567" width="17.1796875" style="3" customWidth="1"/>
    <col min="2568" max="2568" width="15.1796875" style="3" customWidth="1"/>
    <col min="2569" max="2818" width="12.54296875" style="3"/>
    <col min="2819" max="2819" width="12.54296875" style="3" customWidth="1"/>
    <col min="2820" max="2820" width="17" style="3" bestFit="1" customWidth="1"/>
    <col min="2821" max="2821" width="14.453125" style="3" bestFit="1" customWidth="1"/>
    <col min="2822" max="2822" width="15.1796875" style="3" bestFit="1" customWidth="1"/>
    <col min="2823" max="2823" width="17.1796875" style="3" customWidth="1"/>
    <col min="2824" max="2824" width="15.1796875" style="3" customWidth="1"/>
    <col min="2825" max="3074" width="12.54296875" style="3"/>
    <col min="3075" max="3075" width="12.54296875" style="3" customWidth="1"/>
    <col min="3076" max="3076" width="17" style="3" bestFit="1" customWidth="1"/>
    <col min="3077" max="3077" width="14.453125" style="3" bestFit="1" customWidth="1"/>
    <col min="3078" max="3078" width="15.1796875" style="3" bestFit="1" customWidth="1"/>
    <col min="3079" max="3079" width="17.1796875" style="3" customWidth="1"/>
    <col min="3080" max="3080" width="15.1796875" style="3" customWidth="1"/>
    <col min="3081" max="3330" width="12.54296875" style="3"/>
    <col min="3331" max="3331" width="12.54296875" style="3" customWidth="1"/>
    <col min="3332" max="3332" width="17" style="3" bestFit="1" customWidth="1"/>
    <col min="3333" max="3333" width="14.453125" style="3" bestFit="1" customWidth="1"/>
    <col min="3334" max="3334" width="15.1796875" style="3" bestFit="1" customWidth="1"/>
    <col min="3335" max="3335" width="17.1796875" style="3" customWidth="1"/>
    <col min="3336" max="3336" width="15.1796875" style="3" customWidth="1"/>
    <col min="3337" max="3586" width="12.54296875" style="3"/>
    <col min="3587" max="3587" width="12.54296875" style="3" customWidth="1"/>
    <col min="3588" max="3588" width="17" style="3" bestFit="1" customWidth="1"/>
    <col min="3589" max="3589" width="14.453125" style="3" bestFit="1" customWidth="1"/>
    <col min="3590" max="3590" width="15.1796875" style="3" bestFit="1" customWidth="1"/>
    <col min="3591" max="3591" width="17.1796875" style="3" customWidth="1"/>
    <col min="3592" max="3592" width="15.1796875" style="3" customWidth="1"/>
    <col min="3593" max="3842" width="12.54296875" style="3"/>
    <col min="3843" max="3843" width="12.54296875" style="3" customWidth="1"/>
    <col min="3844" max="3844" width="17" style="3" bestFit="1" customWidth="1"/>
    <col min="3845" max="3845" width="14.453125" style="3" bestFit="1" customWidth="1"/>
    <col min="3846" max="3846" width="15.1796875" style="3" bestFit="1" customWidth="1"/>
    <col min="3847" max="3847" width="17.1796875" style="3" customWidth="1"/>
    <col min="3848" max="3848" width="15.1796875" style="3" customWidth="1"/>
    <col min="3849" max="4098" width="12.54296875" style="3"/>
    <col min="4099" max="4099" width="12.54296875" style="3" customWidth="1"/>
    <col min="4100" max="4100" width="17" style="3" bestFit="1" customWidth="1"/>
    <col min="4101" max="4101" width="14.453125" style="3" bestFit="1" customWidth="1"/>
    <col min="4102" max="4102" width="15.1796875" style="3" bestFit="1" customWidth="1"/>
    <col min="4103" max="4103" width="17.1796875" style="3" customWidth="1"/>
    <col min="4104" max="4104" width="15.1796875" style="3" customWidth="1"/>
    <col min="4105" max="4354" width="12.54296875" style="3"/>
    <col min="4355" max="4355" width="12.54296875" style="3" customWidth="1"/>
    <col min="4356" max="4356" width="17" style="3" bestFit="1" customWidth="1"/>
    <col min="4357" max="4357" width="14.453125" style="3" bestFit="1" customWidth="1"/>
    <col min="4358" max="4358" width="15.1796875" style="3" bestFit="1" customWidth="1"/>
    <col min="4359" max="4359" width="17.1796875" style="3" customWidth="1"/>
    <col min="4360" max="4360" width="15.1796875" style="3" customWidth="1"/>
    <col min="4361" max="4610" width="12.54296875" style="3"/>
    <col min="4611" max="4611" width="12.54296875" style="3" customWidth="1"/>
    <col min="4612" max="4612" width="17" style="3" bestFit="1" customWidth="1"/>
    <col min="4613" max="4613" width="14.453125" style="3" bestFit="1" customWidth="1"/>
    <col min="4614" max="4614" width="15.1796875" style="3" bestFit="1" customWidth="1"/>
    <col min="4615" max="4615" width="17.1796875" style="3" customWidth="1"/>
    <col min="4616" max="4616" width="15.1796875" style="3" customWidth="1"/>
    <col min="4617" max="4866" width="12.54296875" style="3"/>
    <col min="4867" max="4867" width="12.54296875" style="3" customWidth="1"/>
    <col min="4868" max="4868" width="17" style="3" bestFit="1" customWidth="1"/>
    <col min="4869" max="4869" width="14.453125" style="3" bestFit="1" customWidth="1"/>
    <col min="4870" max="4870" width="15.1796875" style="3" bestFit="1" customWidth="1"/>
    <col min="4871" max="4871" width="17.1796875" style="3" customWidth="1"/>
    <col min="4872" max="4872" width="15.1796875" style="3" customWidth="1"/>
    <col min="4873" max="5122" width="12.54296875" style="3"/>
    <col min="5123" max="5123" width="12.54296875" style="3" customWidth="1"/>
    <col min="5124" max="5124" width="17" style="3" bestFit="1" customWidth="1"/>
    <col min="5125" max="5125" width="14.453125" style="3" bestFit="1" customWidth="1"/>
    <col min="5126" max="5126" width="15.1796875" style="3" bestFit="1" customWidth="1"/>
    <col min="5127" max="5127" width="17.1796875" style="3" customWidth="1"/>
    <col min="5128" max="5128" width="15.1796875" style="3" customWidth="1"/>
    <col min="5129" max="5378" width="12.54296875" style="3"/>
    <col min="5379" max="5379" width="12.54296875" style="3" customWidth="1"/>
    <col min="5380" max="5380" width="17" style="3" bestFit="1" customWidth="1"/>
    <col min="5381" max="5381" width="14.453125" style="3" bestFit="1" customWidth="1"/>
    <col min="5382" max="5382" width="15.1796875" style="3" bestFit="1" customWidth="1"/>
    <col min="5383" max="5383" width="17.1796875" style="3" customWidth="1"/>
    <col min="5384" max="5384" width="15.1796875" style="3" customWidth="1"/>
    <col min="5385" max="5634" width="12.54296875" style="3"/>
    <col min="5635" max="5635" width="12.54296875" style="3" customWidth="1"/>
    <col min="5636" max="5636" width="17" style="3" bestFit="1" customWidth="1"/>
    <col min="5637" max="5637" width="14.453125" style="3" bestFit="1" customWidth="1"/>
    <col min="5638" max="5638" width="15.1796875" style="3" bestFit="1" customWidth="1"/>
    <col min="5639" max="5639" width="17.1796875" style="3" customWidth="1"/>
    <col min="5640" max="5640" width="15.1796875" style="3" customWidth="1"/>
    <col min="5641" max="5890" width="12.54296875" style="3"/>
    <col min="5891" max="5891" width="12.54296875" style="3" customWidth="1"/>
    <col min="5892" max="5892" width="17" style="3" bestFit="1" customWidth="1"/>
    <col min="5893" max="5893" width="14.453125" style="3" bestFit="1" customWidth="1"/>
    <col min="5894" max="5894" width="15.1796875" style="3" bestFit="1" customWidth="1"/>
    <col min="5895" max="5895" width="17.1796875" style="3" customWidth="1"/>
    <col min="5896" max="5896" width="15.1796875" style="3" customWidth="1"/>
    <col min="5897" max="6146" width="12.54296875" style="3"/>
    <col min="6147" max="6147" width="12.54296875" style="3" customWidth="1"/>
    <col min="6148" max="6148" width="17" style="3" bestFit="1" customWidth="1"/>
    <col min="6149" max="6149" width="14.453125" style="3" bestFit="1" customWidth="1"/>
    <col min="6150" max="6150" width="15.1796875" style="3" bestFit="1" customWidth="1"/>
    <col min="6151" max="6151" width="17.1796875" style="3" customWidth="1"/>
    <col min="6152" max="6152" width="15.1796875" style="3" customWidth="1"/>
    <col min="6153" max="6402" width="12.54296875" style="3"/>
    <col min="6403" max="6403" width="12.54296875" style="3" customWidth="1"/>
    <col min="6404" max="6404" width="17" style="3" bestFit="1" customWidth="1"/>
    <col min="6405" max="6405" width="14.453125" style="3" bestFit="1" customWidth="1"/>
    <col min="6406" max="6406" width="15.1796875" style="3" bestFit="1" customWidth="1"/>
    <col min="6407" max="6407" width="17.1796875" style="3" customWidth="1"/>
    <col min="6408" max="6408" width="15.1796875" style="3" customWidth="1"/>
    <col min="6409" max="6658" width="12.54296875" style="3"/>
    <col min="6659" max="6659" width="12.54296875" style="3" customWidth="1"/>
    <col min="6660" max="6660" width="17" style="3" bestFit="1" customWidth="1"/>
    <col min="6661" max="6661" width="14.453125" style="3" bestFit="1" customWidth="1"/>
    <col min="6662" max="6662" width="15.1796875" style="3" bestFit="1" customWidth="1"/>
    <col min="6663" max="6663" width="17.1796875" style="3" customWidth="1"/>
    <col min="6664" max="6664" width="15.1796875" style="3" customWidth="1"/>
    <col min="6665" max="6914" width="12.54296875" style="3"/>
    <col min="6915" max="6915" width="12.54296875" style="3" customWidth="1"/>
    <col min="6916" max="6916" width="17" style="3" bestFit="1" customWidth="1"/>
    <col min="6917" max="6917" width="14.453125" style="3" bestFit="1" customWidth="1"/>
    <col min="6918" max="6918" width="15.1796875" style="3" bestFit="1" customWidth="1"/>
    <col min="6919" max="6919" width="17.1796875" style="3" customWidth="1"/>
    <col min="6920" max="6920" width="15.1796875" style="3" customWidth="1"/>
    <col min="6921" max="7170" width="12.54296875" style="3"/>
    <col min="7171" max="7171" width="12.54296875" style="3" customWidth="1"/>
    <col min="7172" max="7172" width="17" style="3" bestFit="1" customWidth="1"/>
    <col min="7173" max="7173" width="14.453125" style="3" bestFit="1" customWidth="1"/>
    <col min="7174" max="7174" width="15.1796875" style="3" bestFit="1" customWidth="1"/>
    <col min="7175" max="7175" width="17.1796875" style="3" customWidth="1"/>
    <col min="7176" max="7176" width="15.1796875" style="3" customWidth="1"/>
    <col min="7177" max="7426" width="12.54296875" style="3"/>
    <col min="7427" max="7427" width="12.54296875" style="3" customWidth="1"/>
    <col min="7428" max="7428" width="17" style="3" bestFit="1" customWidth="1"/>
    <col min="7429" max="7429" width="14.453125" style="3" bestFit="1" customWidth="1"/>
    <col min="7430" max="7430" width="15.1796875" style="3" bestFit="1" customWidth="1"/>
    <col min="7431" max="7431" width="17.1796875" style="3" customWidth="1"/>
    <col min="7432" max="7432" width="15.1796875" style="3" customWidth="1"/>
    <col min="7433" max="7682" width="12.54296875" style="3"/>
    <col min="7683" max="7683" width="12.54296875" style="3" customWidth="1"/>
    <col min="7684" max="7684" width="17" style="3" bestFit="1" customWidth="1"/>
    <col min="7685" max="7685" width="14.453125" style="3" bestFit="1" customWidth="1"/>
    <col min="7686" max="7686" width="15.1796875" style="3" bestFit="1" customWidth="1"/>
    <col min="7687" max="7687" width="17.1796875" style="3" customWidth="1"/>
    <col min="7688" max="7688" width="15.1796875" style="3" customWidth="1"/>
    <col min="7689" max="7938" width="12.54296875" style="3"/>
    <col min="7939" max="7939" width="12.54296875" style="3" customWidth="1"/>
    <col min="7940" max="7940" width="17" style="3" bestFit="1" customWidth="1"/>
    <col min="7941" max="7941" width="14.453125" style="3" bestFit="1" customWidth="1"/>
    <col min="7942" max="7942" width="15.1796875" style="3" bestFit="1" customWidth="1"/>
    <col min="7943" max="7943" width="17.1796875" style="3" customWidth="1"/>
    <col min="7944" max="7944" width="15.1796875" style="3" customWidth="1"/>
    <col min="7945" max="8194" width="12.54296875" style="3"/>
    <col min="8195" max="8195" width="12.54296875" style="3" customWidth="1"/>
    <col min="8196" max="8196" width="17" style="3" bestFit="1" customWidth="1"/>
    <col min="8197" max="8197" width="14.453125" style="3" bestFit="1" customWidth="1"/>
    <col min="8198" max="8198" width="15.1796875" style="3" bestFit="1" customWidth="1"/>
    <col min="8199" max="8199" width="17.1796875" style="3" customWidth="1"/>
    <col min="8200" max="8200" width="15.1796875" style="3" customWidth="1"/>
    <col min="8201" max="8450" width="12.54296875" style="3"/>
    <col min="8451" max="8451" width="12.54296875" style="3" customWidth="1"/>
    <col min="8452" max="8452" width="17" style="3" bestFit="1" customWidth="1"/>
    <col min="8453" max="8453" width="14.453125" style="3" bestFit="1" customWidth="1"/>
    <col min="8454" max="8454" width="15.1796875" style="3" bestFit="1" customWidth="1"/>
    <col min="8455" max="8455" width="17.1796875" style="3" customWidth="1"/>
    <col min="8456" max="8456" width="15.1796875" style="3" customWidth="1"/>
    <col min="8457" max="8706" width="12.54296875" style="3"/>
    <col min="8707" max="8707" width="12.54296875" style="3" customWidth="1"/>
    <col min="8708" max="8708" width="17" style="3" bestFit="1" customWidth="1"/>
    <col min="8709" max="8709" width="14.453125" style="3" bestFit="1" customWidth="1"/>
    <col min="8710" max="8710" width="15.1796875" style="3" bestFit="1" customWidth="1"/>
    <col min="8711" max="8711" width="17.1796875" style="3" customWidth="1"/>
    <col min="8712" max="8712" width="15.1796875" style="3" customWidth="1"/>
    <col min="8713" max="8962" width="12.54296875" style="3"/>
    <col min="8963" max="8963" width="12.54296875" style="3" customWidth="1"/>
    <col min="8964" max="8964" width="17" style="3" bestFit="1" customWidth="1"/>
    <col min="8965" max="8965" width="14.453125" style="3" bestFit="1" customWidth="1"/>
    <col min="8966" max="8966" width="15.1796875" style="3" bestFit="1" customWidth="1"/>
    <col min="8967" max="8967" width="17.1796875" style="3" customWidth="1"/>
    <col min="8968" max="8968" width="15.1796875" style="3" customWidth="1"/>
    <col min="8969" max="9218" width="12.54296875" style="3"/>
    <col min="9219" max="9219" width="12.54296875" style="3" customWidth="1"/>
    <col min="9220" max="9220" width="17" style="3" bestFit="1" customWidth="1"/>
    <col min="9221" max="9221" width="14.453125" style="3" bestFit="1" customWidth="1"/>
    <col min="9222" max="9222" width="15.1796875" style="3" bestFit="1" customWidth="1"/>
    <col min="9223" max="9223" width="17.1796875" style="3" customWidth="1"/>
    <col min="9224" max="9224" width="15.1796875" style="3" customWidth="1"/>
    <col min="9225" max="9474" width="12.54296875" style="3"/>
    <col min="9475" max="9475" width="12.54296875" style="3" customWidth="1"/>
    <col min="9476" max="9476" width="17" style="3" bestFit="1" customWidth="1"/>
    <col min="9477" max="9477" width="14.453125" style="3" bestFit="1" customWidth="1"/>
    <col min="9478" max="9478" width="15.1796875" style="3" bestFit="1" customWidth="1"/>
    <col min="9479" max="9479" width="17.1796875" style="3" customWidth="1"/>
    <col min="9480" max="9480" width="15.1796875" style="3" customWidth="1"/>
    <col min="9481" max="9730" width="12.54296875" style="3"/>
    <col min="9731" max="9731" width="12.54296875" style="3" customWidth="1"/>
    <col min="9732" max="9732" width="17" style="3" bestFit="1" customWidth="1"/>
    <col min="9733" max="9733" width="14.453125" style="3" bestFit="1" customWidth="1"/>
    <col min="9734" max="9734" width="15.1796875" style="3" bestFit="1" customWidth="1"/>
    <col min="9735" max="9735" width="17.1796875" style="3" customWidth="1"/>
    <col min="9736" max="9736" width="15.1796875" style="3" customWidth="1"/>
    <col min="9737" max="9986" width="12.54296875" style="3"/>
    <col min="9987" max="9987" width="12.54296875" style="3" customWidth="1"/>
    <col min="9988" max="9988" width="17" style="3" bestFit="1" customWidth="1"/>
    <col min="9989" max="9989" width="14.453125" style="3" bestFit="1" customWidth="1"/>
    <col min="9990" max="9990" width="15.1796875" style="3" bestFit="1" customWidth="1"/>
    <col min="9991" max="9991" width="17.1796875" style="3" customWidth="1"/>
    <col min="9992" max="9992" width="15.1796875" style="3" customWidth="1"/>
    <col min="9993" max="10242" width="12.54296875" style="3"/>
    <col min="10243" max="10243" width="12.54296875" style="3" customWidth="1"/>
    <col min="10244" max="10244" width="17" style="3" bestFit="1" customWidth="1"/>
    <col min="10245" max="10245" width="14.453125" style="3" bestFit="1" customWidth="1"/>
    <col min="10246" max="10246" width="15.1796875" style="3" bestFit="1" customWidth="1"/>
    <col min="10247" max="10247" width="17.1796875" style="3" customWidth="1"/>
    <col min="10248" max="10248" width="15.1796875" style="3" customWidth="1"/>
    <col min="10249" max="10498" width="12.54296875" style="3"/>
    <col min="10499" max="10499" width="12.54296875" style="3" customWidth="1"/>
    <col min="10500" max="10500" width="17" style="3" bestFit="1" customWidth="1"/>
    <col min="10501" max="10501" width="14.453125" style="3" bestFit="1" customWidth="1"/>
    <col min="10502" max="10502" width="15.1796875" style="3" bestFit="1" customWidth="1"/>
    <col min="10503" max="10503" width="17.1796875" style="3" customWidth="1"/>
    <col min="10504" max="10504" width="15.1796875" style="3" customWidth="1"/>
    <col min="10505" max="10754" width="12.54296875" style="3"/>
    <col min="10755" max="10755" width="12.54296875" style="3" customWidth="1"/>
    <col min="10756" max="10756" width="17" style="3" bestFit="1" customWidth="1"/>
    <col min="10757" max="10757" width="14.453125" style="3" bestFit="1" customWidth="1"/>
    <col min="10758" max="10758" width="15.1796875" style="3" bestFit="1" customWidth="1"/>
    <col min="10759" max="10759" width="17.1796875" style="3" customWidth="1"/>
    <col min="10760" max="10760" width="15.1796875" style="3" customWidth="1"/>
    <col min="10761" max="11010" width="12.54296875" style="3"/>
    <col min="11011" max="11011" width="12.54296875" style="3" customWidth="1"/>
    <col min="11012" max="11012" width="17" style="3" bestFit="1" customWidth="1"/>
    <col min="11013" max="11013" width="14.453125" style="3" bestFit="1" customWidth="1"/>
    <col min="11014" max="11014" width="15.1796875" style="3" bestFit="1" customWidth="1"/>
    <col min="11015" max="11015" width="17.1796875" style="3" customWidth="1"/>
    <col min="11016" max="11016" width="15.1796875" style="3" customWidth="1"/>
    <col min="11017" max="11266" width="12.54296875" style="3"/>
    <col min="11267" max="11267" width="12.54296875" style="3" customWidth="1"/>
    <col min="11268" max="11268" width="17" style="3" bestFit="1" customWidth="1"/>
    <col min="11269" max="11269" width="14.453125" style="3" bestFit="1" customWidth="1"/>
    <col min="11270" max="11270" width="15.1796875" style="3" bestFit="1" customWidth="1"/>
    <col min="11271" max="11271" width="17.1796875" style="3" customWidth="1"/>
    <col min="11272" max="11272" width="15.1796875" style="3" customWidth="1"/>
    <col min="11273" max="11522" width="12.54296875" style="3"/>
    <col min="11523" max="11523" width="12.54296875" style="3" customWidth="1"/>
    <col min="11524" max="11524" width="17" style="3" bestFit="1" customWidth="1"/>
    <col min="11525" max="11525" width="14.453125" style="3" bestFit="1" customWidth="1"/>
    <col min="11526" max="11526" width="15.1796875" style="3" bestFit="1" customWidth="1"/>
    <col min="11527" max="11527" width="17.1796875" style="3" customWidth="1"/>
    <col min="11528" max="11528" width="15.1796875" style="3" customWidth="1"/>
    <col min="11529" max="11778" width="12.54296875" style="3"/>
    <col min="11779" max="11779" width="12.54296875" style="3" customWidth="1"/>
    <col min="11780" max="11780" width="17" style="3" bestFit="1" customWidth="1"/>
    <col min="11781" max="11781" width="14.453125" style="3" bestFit="1" customWidth="1"/>
    <col min="11782" max="11782" width="15.1796875" style="3" bestFit="1" customWidth="1"/>
    <col min="11783" max="11783" width="17.1796875" style="3" customWidth="1"/>
    <col min="11784" max="11784" width="15.1796875" style="3" customWidth="1"/>
    <col min="11785" max="12034" width="12.54296875" style="3"/>
    <col min="12035" max="12035" width="12.54296875" style="3" customWidth="1"/>
    <col min="12036" max="12036" width="17" style="3" bestFit="1" customWidth="1"/>
    <col min="12037" max="12037" width="14.453125" style="3" bestFit="1" customWidth="1"/>
    <col min="12038" max="12038" width="15.1796875" style="3" bestFit="1" customWidth="1"/>
    <col min="12039" max="12039" width="17.1796875" style="3" customWidth="1"/>
    <col min="12040" max="12040" width="15.1796875" style="3" customWidth="1"/>
    <col min="12041" max="12290" width="12.54296875" style="3"/>
    <col min="12291" max="12291" width="12.54296875" style="3" customWidth="1"/>
    <col min="12292" max="12292" width="17" style="3" bestFit="1" customWidth="1"/>
    <col min="12293" max="12293" width="14.453125" style="3" bestFit="1" customWidth="1"/>
    <col min="12294" max="12294" width="15.1796875" style="3" bestFit="1" customWidth="1"/>
    <col min="12295" max="12295" width="17.1796875" style="3" customWidth="1"/>
    <col min="12296" max="12296" width="15.1796875" style="3" customWidth="1"/>
    <col min="12297" max="12546" width="12.54296875" style="3"/>
    <col min="12547" max="12547" width="12.54296875" style="3" customWidth="1"/>
    <col min="12548" max="12548" width="17" style="3" bestFit="1" customWidth="1"/>
    <col min="12549" max="12549" width="14.453125" style="3" bestFit="1" customWidth="1"/>
    <col min="12550" max="12550" width="15.1796875" style="3" bestFit="1" customWidth="1"/>
    <col min="12551" max="12551" width="17.1796875" style="3" customWidth="1"/>
    <col min="12552" max="12552" width="15.1796875" style="3" customWidth="1"/>
    <col min="12553" max="12802" width="12.54296875" style="3"/>
    <col min="12803" max="12803" width="12.54296875" style="3" customWidth="1"/>
    <col min="12804" max="12804" width="17" style="3" bestFit="1" customWidth="1"/>
    <col min="12805" max="12805" width="14.453125" style="3" bestFit="1" customWidth="1"/>
    <col min="12806" max="12806" width="15.1796875" style="3" bestFit="1" customWidth="1"/>
    <col min="12807" max="12807" width="17.1796875" style="3" customWidth="1"/>
    <col min="12808" max="12808" width="15.1796875" style="3" customWidth="1"/>
    <col min="12809" max="13058" width="12.54296875" style="3"/>
    <col min="13059" max="13059" width="12.54296875" style="3" customWidth="1"/>
    <col min="13060" max="13060" width="17" style="3" bestFit="1" customWidth="1"/>
    <col min="13061" max="13061" width="14.453125" style="3" bestFit="1" customWidth="1"/>
    <col min="13062" max="13062" width="15.1796875" style="3" bestFit="1" customWidth="1"/>
    <col min="13063" max="13063" width="17.1796875" style="3" customWidth="1"/>
    <col min="13064" max="13064" width="15.1796875" style="3" customWidth="1"/>
    <col min="13065" max="13314" width="12.54296875" style="3"/>
    <col min="13315" max="13315" width="12.54296875" style="3" customWidth="1"/>
    <col min="13316" max="13316" width="17" style="3" bestFit="1" customWidth="1"/>
    <col min="13317" max="13317" width="14.453125" style="3" bestFit="1" customWidth="1"/>
    <col min="13318" max="13318" width="15.1796875" style="3" bestFit="1" customWidth="1"/>
    <col min="13319" max="13319" width="17.1796875" style="3" customWidth="1"/>
    <col min="13320" max="13320" width="15.1796875" style="3" customWidth="1"/>
    <col min="13321" max="13570" width="12.54296875" style="3"/>
    <col min="13571" max="13571" width="12.54296875" style="3" customWidth="1"/>
    <col min="13572" max="13572" width="17" style="3" bestFit="1" customWidth="1"/>
    <col min="13573" max="13573" width="14.453125" style="3" bestFit="1" customWidth="1"/>
    <col min="13574" max="13574" width="15.1796875" style="3" bestFit="1" customWidth="1"/>
    <col min="13575" max="13575" width="17.1796875" style="3" customWidth="1"/>
    <col min="13576" max="13576" width="15.1796875" style="3" customWidth="1"/>
    <col min="13577" max="13826" width="12.54296875" style="3"/>
    <col min="13827" max="13827" width="12.54296875" style="3" customWidth="1"/>
    <col min="13828" max="13828" width="17" style="3" bestFit="1" customWidth="1"/>
    <col min="13829" max="13829" width="14.453125" style="3" bestFit="1" customWidth="1"/>
    <col min="13830" max="13830" width="15.1796875" style="3" bestFit="1" customWidth="1"/>
    <col min="13831" max="13831" width="17.1796875" style="3" customWidth="1"/>
    <col min="13832" max="13832" width="15.1796875" style="3" customWidth="1"/>
    <col min="13833" max="14082" width="12.54296875" style="3"/>
    <col min="14083" max="14083" width="12.54296875" style="3" customWidth="1"/>
    <col min="14084" max="14084" width="17" style="3" bestFit="1" customWidth="1"/>
    <col min="14085" max="14085" width="14.453125" style="3" bestFit="1" customWidth="1"/>
    <col min="14086" max="14086" width="15.1796875" style="3" bestFit="1" customWidth="1"/>
    <col min="14087" max="14087" width="17.1796875" style="3" customWidth="1"/>
    <col min="14088" max="14088" width="15.1796875" style="3" customWidth="1"/>
    <col min="14089" max="14338" width="12.54296875" style="3"/>
    <col min="14339" max="14339" width="12.54296875" style="3" customWidth="1"/>
    <col min="14340" max="14340" width="17" style="3" bestFit="1" customWidth="1"/>
    <col min="14341" max="14341" width="14.453125" style="3" bestFit="1" customWidth="1"/>
    <col min="14342" max="14342" width="15.1796875" style="3" bestFit="1" customWidth="1"/>
    <col min="14343" max="14343" width="17.1796875" style="3" customWidth="1"/>
    <col min="14344" max="14344" width="15.1796875" style="3" customWidth="1"/>
    <col min="14345" max="14594" width="12.54296875" style="3"/>
    <col min="14595" max="14595" width="12.54296875" style="3" customWidth="1"/>
    <col min="14596" max="14596" width="17" style="3" bestFit="1" customWidth="1"/>
    <col min="14597" max="14597" width="14.453125" style="3" bestFit="1" customWidth="1"/>
    <col min="14598" max="14598" width="15.1796875" style="3" bestFit="1" customWidth="1"/>
    <col min="14599" max="14599" width="17.1796875" style="3" customWidth="1"/>
    <col min="14600" max="14600" width="15.1796875" style="3" customWidth="1"/>
    <col min="14601" max="14850" width="12.54296875" style="3"/>
    <col min="14851" max="14851" width="12.54296875" style="3" customWidth="1"/>
    <col min="14852" max="14852" width="17" style="3" bestFit="1" customWidth="1"/>
    <col min="14853" max="14853" width="14.453125" style="3" bestFit="1" customWidth="1"/>
    <col min="14854" max="14854" width="15.1796875" style="3" bestFit="1" customWidth="1"/>
    <col min="14855" max="14855" width="17.1796875" style="3" customWidth="1"/>
    <col min="14856" max="14856" width="15.1796875" style="3" customWidth="1"/>
    <col min="14857" max="15106" width="12.54296875" style="3"/>
    <col min="15107" max="15107" width="12.54296875" style="3" customWidth="1"/>
    <col min="15108" max="15108" width="17" style="3" bestFit="1" customWidth="1"/>
    <col min="15109" max="15109" width="14.453125" style="3" bestFit="1" customWidth="1"/>
    <col min="15110" max="15110" width="15.1796875" style="3" bestFit="1" customWidth="1"/>
    <col min="15111" max="15111" width="17.1796875" style="3" customWidth="1"/>
    <col min="15112" max="15112" width="15.1796875" style="3" customWidth="1"/>
    <col min="15113" max="15362" width="12.54296875" style="3"/>
    <col min="15363" max="15363" width="12.54296875" style="3" customWidth="1"/>
    <col min="15364" max="15364" width="17" style="3" bestFit="1" customWidth="1"/>
    <col min="15365" max="15365" width="14.453125" style="3" bestFit="1" customWidth="1"/>
    <col min="15366" max="15366" width="15.1796875" style="3" bestFit="1" customWidth="1"/>
    <col min="15367" max="15367" width="17.1796875" style="3" customWidth="1"/>
    <col min="15368" max="15368" width="15.1796875" style="3" customWidth="1"/>
    <col min="15369" max="15618" width="12.54296875" style="3"/>
    <col min="15619" max="15619" width="12.54296875" style="3" customWidth="1"/>
    <col min="15620" max="15620" width="17" style="3" bestFit="1" customWidth="1"/>
    <col min="15621" max="15621" width="14.453125" style="3" bestFit="1" customWidth="1"/>
    <col min="15622" max="15622" width="15.1796875" style="3" bestFit="1" customWidth="1"/>
    <col min="15623" max="15623" width="17.1796875" style="3" customWidth="1"/>
    <col min="15624" max="15624" width="15.1796875" style="3" customWidth="1"/>
    <col min="15625" max="15874" width="12.54296875" style="3"/>
    <col min="15875" max="15875" width="12.54296875" style="3" customWidth="1"/>
    <col min="15876" max="15876" width="17" style="3" bestFit="1" customWidth="1"/>
    <col min="15877" max="15877" width="14.453125" style="3" bestFit="1" customWidth="1"/>
    <col min="15878" max="15878" width="15.1796875" style="3" bestFit="1" customWidth="1"/>
    <col min="15879" max="15879" width="17.1796875" style="3" customWidth="1"/>
    <col min="15880" max="15880" width="15.1796875" style="3" customWidth="1"/>
    <col min="15881" max="16130" width="12.54296875" style="3"/>
    <col min="16131" max="16131" width="12.54296875" style="3" customWidth="1"/>
    <col min="16132" max="16132" width="17" style="3" bestFit="1" customWidth="1"/>
    <col min="16133" max="16133" width="14.453125" style="3" bestFit="1" customWidth="1"/>
    <col min="16134" max="16134" width="15.1796875" style="3" bestFit="1" customWidth="1"/>
    <col min="16135" max="16135" width="17.1796875" style="3" customWidth="1"/>
    <col min="16136" max="16136" width="15.1796875" style="3" customWidth="1"/>
    <col min="16137" max="16384" width="12.54296875" style="3"/>
  </cols>
  <sheetData>
    <row r="1" spans="1:11" s="2" customFormat="1" x14ac:dyDescent="0.3">
      <c r="A1" s="1" t="s">
        <v>0</v>
      </c>
      <c r="B1" s="7" t="s">
        <v>44</v>
      </c>
      <c r="C1" s="1" t="s">
        <v>1</v>
      </c>
      <c r="D1" s="1" t="s">
        <v>12</v>
      </c>
      <c r="E1" s="30" t="s">
        <v>11</v>
      </c>
      <c r="F1" s="1" t="s">
        <v>10</v>
      </c>
      <c r="G1" s="1" t="s">
        <v>2</v>
      </c>
      <c r="H1" s="1" t="s">
        <v>3</v>
      </c>
    </row>
    <row r="2" spans="1:11" ht="14.5" x14ac:dyDescent="0.35">
      <c r="A2" s="52" t="s">
        <v>35</v>
      </c>
      <c r="B2" s="28">
        <v>43615</v>
      </c>
      <c r="C2" s="32">
        <v>50.5</v>
      </c>
      <c r="D2" s="27">
        <v>0</v>
      </c>
      <c r="E2" s="31">
        <v>4.2</v>
      </c>
      <c r="F2" s="3">
        <f>D2/E2</f>
        <v>0</v>
      </c>
      <c r="G2" s="4">
        <f>F2*0.59</f>
        <v>0</v>
      </c>
      <c r="H2" s="5">
        <f t="shared" ref="H2:H7" si="0">G2*1000</f>
        <v>0</v>
      </c>
    </row>
    <row r="3" spans="1:11" ht="14.5" x14ac:dyDescent="0.35">
      <c r="A3" s="52" t="s">
        <v>35</v>
      </c>
      <c r="B3" s="28">
        <v>43615</v>
      </c>
      <c r="C3" s="32">
        <v>2379</v>
      </c>
      <c r="D3" s="27">
        <v>5</v>
      </c>
      <c r="E3" s="31">
        <v>4.2</v>
      </c>
      <c r="F3" s="3">
        <f t="shared" ref="F3:F7" si="1">D3/E3</f>
        <v>1.1904761904761905</v>
      </c>
      <c r="G3" s="4">
        <f t="shared" ref="G3:G7" si="2">F3*0.59</f>
        <v>0.70238095238095233</v>
      </c>
      <c r="H3" s="5">
        <f t="shared" si="0"/>
        <v>702.38095238095229</v>
      </c>
      <c r="J3" s="10" t="s">
        <v>13</v>
      </c>
      <c r="K3" s="6">
        <f>SLOPE(H2:H7,C2:C7)</f>
        <v>0.40730466827091288</v>
      </c>
    </row>
    <row r="4" spans="1:11" ht="14.5" x14ac:dyDescent="0.35">
      <c r="A4" s="52" t="s">
        <v>35</v>
      </c>
      <c r="B4" s="28">
        <v>43615</v>
      </c>
      <c r="C4" s="32">
        <v>6340</v>
      </c>
      <c r="D4" s="27">
        <v>15</v>
      </c>
      <c r="E4" s="31">
        <v>4.2</v>
      </c>
      <c r="F4" s="3">
        <f t="shared" si="1"/>
        <v>3.5714285714285712</v>
      </c>
      <c r="G4" s="4">
        <f t="shared" si="2"/>
        <v>2.1071428571428568</v>
      </c>
      <c r="H4" s="5">
        <f t="shared" si="0"/>
        <v>2107.1428571428569</v>
      </c>
      <c r="J4" s="10" t="s">
        <v>14</v>
      </c>
      <c r="K4" s="6">
        <f>INTERCEPT(H2:H7,C2:C7)</f>
        <v>-574.71792124383137</v>
      </c>
    </row>
    <row r="5" spans="1:11" ht="14.5" x14ac:dyDescent="0.35">
      <c r="A5" s="52" t="s">
        <v>35</v>
      </c>
      <c r="B5" s="28">
        <v>43615</v>
      </c>
      <c r="C5" s="32">
        <v>16810</v>
      </c>
      <c r="D5" s="27">
        <v>40</v>
      </c>
      <c r="E5" s="31">
        <v>4.2</v>
      </c>
      <c r="F5" s="3">
        <f t="shared" si="1"/>
        <v>9.5238095238095237</v>
      </c>
      <c r="G5" s="4">
        <f t="shared" si="2"/>
        <v>5.6190476190476186</v>
      </c>
      <c r="H5" s="5">
        <f t="shared" si="0"/>
        <v>5619.0476190476184</v>
      </c>
    </row>
    <row r="6" spans="1:11" ht="14.5" x14ac:dyDescent="0.35">
      <c r="A6" s="52" t="s">
        <v>35</v>
      </c>
      <c r="B6" s="28">
        <v>43615</v>
      </c>
      <c r="C6" s="32">
        <v>34850</v>
      </c>
      <c r="D6" s="27">
        <v>90</v>
      </c>
      <c r="E6" s="31">
        <v>4.2</v>
      </c>
      <c r="F6" s="3">
        <f t="shared" si="1"/>
        <v>21.428571428571427</v>
      </c>
      <c r="G6" s="4">
        <f t="shared" si="2"/>
        <v>12.642857142857141</v>
      </c>
      <c r="H6" s="5">
        <f t="shared" si="0"/>
        <v>12642.857142857141</v>
      </c>
    </row>
    <row r="7" spans="1:11" ht="14.5" x14ac:dyDescent="0.35">
      <c r="A7" s="52" t="s">
        <v>35</v>
      </c>
      <c r="B7" s="28">
        <v>43615</v>
      </c>
      <c r="C7" s="32">
        <v>65300</v>
      </c>
      <c r="D7" s="27">
        <v>190</v>
      </c>
      <c r="E7" s="31">
        <v>4.2</v>
      </c>
      <c r="F7" s="3">
        <f t="shared" si="1"/>
        <v>45.238095238095234</v>
      </c>
      <c r="G7" s="4">
        <f t="shared" si="2"/>
        <v>26.690476190476186</v>
      </c>
      <c r="H7" s="5">
        <f t="shared" si="0"/>
        <v>26690.476190476187</v>
      </c>
    </row>
    <row r="8" spans="1:11" ht="14.5" x14ac:dyDescent="0.35">
      <c r="B8" s="8"/>
      <c r="C8"/>
      <c r="G8" s="4"/>
      <c r="H8" s="5"/>
    </row>
    <row r="9" spans="1:11" ht="14.5" x14ac:dyDescent="0.35">
      <c r="A9" s="29" t="s">
        <v>22</v>
      </c>
      <c r="B9" s="26">
        <v>4.2</v>
      </c>
      <c r="G9" s="4"/>
      <c r="H9" s="5"/>
    </row>
    <row r="10" spans="1:11" ht="14.25" customHeight="1" x14ac:dyDescent="0.35">
      <c r="B10" s="8"/>
      <c r="C10"/>
      <c r="G10" s="4"/>
      <c r="H10" s="5"/>
    </row>
    <row r="11" spans="1:11" ht="14.5" x14ac:dyDescent="0.35">
      <c r="B11" s="8"/>
      <c r="C11"/>
      <c r="G11" s="4"/>
      <c r="H11" s="5"/>
    </row>
    <row r="12" spans="1:11" ht="14.5" x14ac:dyDescent="0.35">
      <c r="B12" s="8"/>
      <c r="C12"/>
      <c r="G12" s="4"/>
      <c r="H12" s="5"/>
    </row>
    <row r="13" spans="1:11" ht="14.5" x14ac:dyDescent="0.35">
      <c r="B13" s="8"/>
      <c r="C13"/>
      <c r="G13" s="4"/>
      <c r="H13" s="5"/>
    </row>
    <row r="14" spans="1:11" ht="14.5" x14ac:dyDescent="0.35">
      <c r="B14" s="8"/>
      <c r="C14"/>
      <c r="G14" s="4"/>
      <c r="H14" s="5"/>
    </row>
    <row r="15" spans="1:11" ht="14.5" x14ac:dyDescent="0.35">
      <c r="B15" s="8"/>
      <c r="C15"/>
      <c r="G15" s="4"/>
      <c r="H15" s="5"/>
    </row>
    <row r="16" spans="1:11" ht="14.5" x14ac:dyDescent="0.35">
      <c r="B16" s="8"/>
      <c r="C16"/>
      <c r="G16" s="4"/>
      <c r="H16" s="5"/>
    </row>
    <row r="17" spans="2:8" ht="14.5" x14ac:dyDescent="0.35">
      <c r="B17" s="8"/>
      <c r="C17"/>
      <c r="G17" s="4"/>
      <c r="H17" s="5"/>
    </row>
    <row r="18" spans="2:8" ht="14.5" x14ac:dyDescent="0.35">
      <c r="B18" s="8"/>
      <c r="C18"/>
      <c r="G18" s="4"/>
      <c r="H18" s="5"/>
    </row>
    <row r="19" spans="2:8" ht="14.5" x14ac:dyDescent="0.35">
      <c r="B19" s="8"/>
      <c r="C19"/>
      <c r="G19" s="4"/>
      <c r="H19" s="5"/>
    </row>
    <row r="20" spans="2:8" ht="14.5" x14ac:dyDescent="0.35">
      <c r="B20" s="8"/>
      <c r="C20"/>
      <c r="G20" s="4"/>
      <c r="H20" s="5"/>
    </row>
    <row r="21" spans="2:8" ht="14.5" x14ac:dyDescent="0.35">
      <c r="B21" s="8"/>
      <c r="C21"/>
      <c r="G21" s="4"/>
      <c r="H21" s="5"/>
    </row>
    <row r="22" spans="2:8" ht="14.5" x14ac:dyDescent="0.35">
      <c r="B22" s="8"/>
      <c r="C22"/>
      <c r="G22" s="4"/>
      <c r="H22" s="5"/>
    </row>
    <row r="23" spans="2:8" ht="14.5" x14ac:dyDescent="0.35">
      <c r="B23" s="8"/>
      <c r="C23"/>
      <c r="G23" s="4"/>
      <c r="H23" s="5"/>
    </row>
    <row r="24" spans="2:8" ht="14.5" x14ac:dyDescent="0.35">
      <c r="B24" s="8"/>
      <c r="C24"/>
      <c r="G24" s="4"/>
      <c r="H24" s="5"/>
    </row>
    <row r="25" spans="2:8" ht="14.5" x14ac:dyDescent="0.35">
      <c r="B25" s="8"/>
      <c r="C25"/>
      <c r="G25" s="4"/>
      <c r="H25" s="5"/>
    </row>
    <row r="26" spans="2:8" ht="14.5" x14ac:dyDescent="0.35">
      <c r="B26" s="8"/>
      <c r="C26"/>
      <c r="G26" s="4"/>
      <c r="H26" s="5"/>
    </row>
    <row r="27" spans="2:8" ht="14.5" hidden="1" x14ac:dyDescent="0.35">
      <c r="B27" s="8"/>
      <c r="C27"/>
      <c r="G27" s="4"/>
      <c r="H27" s="5"/>
    </row>
    <row r="28" spans="2:8" ht="14.5" hidden="1" x14ac:dyDescent="0.35">
      <c r="B28" s="8"/>
      <c r="C28"/>
      <c r="G28" s="4"/>
      <c r="H28" s="5"/>
    </row>
    <row r="29" spans="2:8" ht="14.5" hidden="1" x14ac:dyDescent="0.35">
      <c r="B29" s="8"/>
      <c r="C29"/>
      <c r="G29" s="4"/>
      <c r="H29" s="5"/>
    </row>
    <row r="30" spans="2:8" ht="14.5" hidden="1" x14ac:dyDescent="0.35">
      <c r="C30"/>
      <c r="G30" s="4"/>
      <c r="H30" s="5"/>
    </row>
    <row r="31" spans="2:8" ht="14.5" hidden="1" x14ac:dyDescent="0.35">
      <c r="C31"/>
      <c r="G31" s="4"/>
      <c r="H31" s="5"/>
    </row>
    <row r="32" spans="2:8" ht="14.5" hidden="1" x14ac:dyDescent="0.35">
      <c r="C32"/>
      <c r="G32" s="4"/>
      <c r="H32" s="5"/>
    </row>
    <row r="33" spans="3:10" ht="14.5" hidden="1" x14ac:dyDescent="0.35">
      <c r="C33"/>
      <c r="G33" s="4"/>
      <c r="H33" s="5"/>
    </row>
    <row r="34" spans="3:10" hidden="1" x14ac:dyDescent="0.3">
      <c r="G34" s="4"/>
      <c r="H34" s="5"/>
    </row>
    <row r="35" spans="3:10" hidden="1" x14ac:dyDescent="0.3">
      <c r="G35" s="4"/>
      <c r="H35" s="5"/>
    </row>
    <row r="36" spans="3:10" hidden="1" x14ac:dyDescent="0.3">
      <c r="G36" s="4"/>
      <c r="H36" s="5"/>
    </row>
    <row r="37" spans="3:10" hidden="1" x14ac:dyDescent="0.3">
      <c r="G37" s="4"/>
      <c r="H37" s="5"/>
    </row>
    <row r="38" spans="3:10" hidden="1" x14ac:dyDescent="0.3">
      <c r="G38" s="4"/>
      <c r="H38" s="5"/>
    </row>
    <row r="39" spans="3:10" hidden="1" x14ac:dyDescent="0.3">
      <c r="G39" s="4"/>
      <c r="H39" s="5"/>
    </row>
    <row r="40" spans="3:10" hidden="1" x14ac:dyDescent="0.3">
      <c r="G40" s="4"/>
      <c r="H40" s="5"/>
    </row>
    <row r="41" spans="3:10" hidden="1" x14ac:dyDescent="0.3">
      <c r="G41" s="4"/>
      <c r="H41" s="5"/>
    </row>
    <row r="42" spans="3:10" hidden="1" x14ac:dyDescent="0.3">
      <c r="G42" s="4"/>
      <c r="H42" s="5"/>
    </row>
    <row r="43" spans="3:10" hidden="1" x14ac:dyDescent="0.3">
      <c r="G43" s="4"/>
      <c r="H43" s="5"/>
    </row>
    <row r="44" spans="3:10" hidden="1" x14ac:dyDescent="0.3">
      <c r="G44" s="4"/>
      <c r="H44" s="5"/>
    </row>
    <row r="45" spans="3:10" hidden="1" x14ac:dyDescent="0.3">
      <c r="G45" s="4"/>
      <c r="H45" s="5"/>
    </row>
    <row r="46" spans="3:10" hidden="1" x14ac:dyDescent="0.3">
      <c r="G46" s="4"/>
      <c r="H46" s="5"/>
      <c r="J46" s="6"/>
    </row>
    <row r="47" spans="3:10" hidden="1" x14ac:dyDescent="0.3">
      <c r="G47" s="4"/>
      <c r="H47" s="5"/>
    </row>
    <row r="48" spans="3:10" hidden="1" x14ac:dyDescent="0.3">
      <c r="G48" s="4"/>
      <c r="H48" s="5"/>
    </row>
    <row r="49" spans="7:8" hidden="1" x14ac:dyDescent="0.3">
      <c r="G49" s="4"/>
      <c r="H49" s="5"/>
    </row>
    <row r="50" spans="7:8" hidden="1" x14ac:dyDescent="0.3">
      <c r="G50" s="4"/>
      <c r="H50" s="5"/>
    </row>
    <row r="51" spans="7:8" hidden="1" x14ac:dyDescent="0.3">
      <c r="G51" s="4"/>
      <c r="H51" s="5"/>
    </row>
    <row r="52" spans="7:8" hidden="1" x14ac:dyDescent="0.3">
      <c r="G52" s="4"/>
      <c r="H52" s="5"/>
    </row>
    <row r="53" spans="7:8" hidden="1" x14ac:dyDescent="0.3">
      <c r="G53" s="4"/>
      <c r="H53" s="5"/>
    </row>
    <row r="54" spans="7:8" hidden="1" x14ac:dyDescent="0.3">
      <c r="G54" s="4"/>
      <c r="H54" s="5"/>
    </row>
    <row r="55" spans="7:8" hidden="1" x14ac:dyDescent="0.3">
      <c r="G55" s="4"/>
      <c r="H55" s="5"/>
    </row>
    <row r="56" spans="7:8" hidden="1" x14ac:dyDescent="0.3">
      <c r="G56" s="4"/>
      <c r="H56" s="5"/>
    </row>
    <row r="57" spans="7:8" hidden="1" x14ac:dyDescent="0.3">
      <c r="G57" s="4"/>
      <c r="H57" s="5"/>
    </row>
    <row r="58" spans="7:8" hidden="1" x14ac:dyDescent="0.3">
      <c r="G58" s="4"/>
      <c r="H58" s="5"/>
    </row>
    <row r="59" spans="7:8" hidden="1" x14ac:dyDescent="0.3">
      <c r="G59" s="4"/>
      <c r="H59" s="5"/>
    </row>
    <row r="60" spans="7:8" hidden="1" x14ac:dyDescent="0.3">
      <c r="G60" s="4"/>
      <c r="H60" s="5"/>
    </row>
    <row r="61" spans="7:8" hidden="1" x14ac:dyDescent="0.3">
      <c r="G61" s="4"/>
      <c r="H61" s="5"/>
    </row>
    <row r="62" spans="7:8" hidden="1" x14ac:dyDescent="0.3">
      <c r="G62" s="4"/>
      <c r="H62" s="5"/>
    </row>
    <row r="63" spans="7:8" hidden="1" x14ac:dyDescent="0.3">
      <c r="G63" s="4"/>
      <c r="H63" s="5"/>
    </row>
    <row r="64" spans="7:8" hidden="1" x14ac:dyDescent="0.3">
      <c r="G64" s="4"/>
      <c r="H64" s="5"/>
    </row>
    <row r="65" spans="7:8" hidden="1" x14ac:dyDescent="0.3">
      <c r="G65" s="4"/>
      <c r="H65" s="5"/>
    </row>
    <row r="66" spans="7:8" hidden="1" x14ac:dyDescent="0.3">
      <c r="G66" s="4"/>
      <c r="H66" s="5"/>
    </row>
    <row r="67" spans="7:8" hidden="1" x14ac:dyDescent="0.3">
      <c r="G67" s="4"/>
      <c r="H67" s="5"/>
    </row>
    <row r="68" spans="7:8" hidden="1" x14ac:dyDescent="0.3">
      <c r="G68" s="4"/>
      <c r="H68" s="5"/>
    </row>
    <row r="69" spans="7:8" hidden="1" x14ac:dyDescent="0.3">
      <c r="G69" s="4"/>
      <c r="H69" s="5"/>
    </row>
    <row r="70" spans="7:8" hidden="1" x14ac:dyDescent="0.3">
      <c r="G70" s="4"/>
      <c r="H70" s="5"/>
    </row>
    <row r="71" spans="7:8" hidden="1" x14ac:dyDescent="0.3">
      <c r="G71" s="4"/>
      <c r="H71" s="5"/>
    </row>
    <row r="72" spans="7:8" hidden="1" x14ac:dyDescent="0.3">
      <c r="G72" s="4"/>
      <c r="H72" s="5"/>
    </row>
    <row r="73" spans="7:8" hidden="1" x14ac:dyDescent="0.3">
      <c r="G73" s="4"/>
      <c r="H73" s="5"/>
    </row>
    <row r="74" spans="7:8" hidden="1" x14ac:dyDescent="0.3">
      <c r="G74" s="4"/>
      <c r="H74" s="5"/>
    </row>
    <row r="75" spans="7:8" hidden="1" x14ac:dyDescent="0.3">
      <c r="G75" s="4"/>
      <c r="H75" s="5"/>
    </row>
    <row r="76" spans="7:8" hidden="1" x14ac:dyDescent="0.3">
      <c r="G76" s="4"/>
      <c r="H76" s="5"/>
    </row>
    <row r="77" spans="7:8" hidden="1" x14ac:dyDescent="0.3">
      <c r="G77" s="4"/>
      <c r="H77" s="5"/>
    </row>
    <row r="78" spans="7:8" hidden="1" x14ac:dyDescent="0.3">
      <c r="G78" s="4"/>
      <c r="H78" s="5"/>
    </row>
    <row r="79" spans="7:8" hidden="1" x14ac:dyDescent="0.3">
      <c r="G79" s="4"/>
      <c r="H79" s="5"/>
    </row>
    <row r="80" spans="7:8" hidden="1" x14ac:dyDescent="0.3">
      <c r="G80" s="4"/>
      <c r="H80" s="5"/>
    </row>
    <row r="81" spans="3:8" ht="14.5" hidden="1" x14ac:dyDescent="0.35">
      <c r="C81"/>
      <c r="G81" s="4"/>
      <c r="H81" s="5"/>
    </row>
    <row r="82" spans="3:8" ht="14.5" hidden="1" x14ac:dyDescent="0.35">
      <c r="C82"/>
      <c r="G82" s="4"/>
      <c r="H82" s="5"/>
    </row>
    <row r="83" spans="3:8" ht="14.5" hidden="1" x14ac:dyDescent="0.35">
      <c r="C83"/>
      <c r="G83" s="4"/>
      <c r="H83" s="5"/>
    </row>
    <row r="84" spans="3:8" ht="14.5" hidden="1" x14ac:dyDescent="0.35">
      <c r="C84"/>
      <c r="G84" s="4"/>
      <c r="H84" s="5"/>
    </row>
    <row r="85" spans="3:8" ht="14.5" hidden="1" x14ac:dyDescent="0.35">
      <c r="C85"/>
      <c r="G85" s="4"/>
      <c r="H85" s="5"/>
    </row>
    <row r="86" spans="3:8" ht="14.5" hidden="1" x14ac:dyDescent="0.35">
      <c r="C86"/>
      <c r="G86" s="4"/>
      <c r="H86" s="5"/>
    </row>
    <row r="87" spans="3:8" ht="14.5" hidden="1" x14ac:dyDescent="0.35">
      <c r="C87"/>
      <c r="G87" s="4"/>
      <c r="H87" s="5"/>
    </row>
    <row r="88" spans="3:8" ht="14.5" hidden="1" x14ac:dyDescent="0.35">
      <c r="C88"/>
      <c r="G88" s="4"/>
      <c r="H88" s="5"/>
    </row>
    <row r="89" spans="3:8" ht="14.5" hidden="1" x14ac:dyDescent="0.35">
      <c r="C89"/>
      <c r="G89" s="4"/>
      <c r="H89" s="5"/>
    </row>
    <row r="90" spans="3:8" ht="14.5" x14ac:dyDescent="0.35">
      <c r="C90"/>
      <c r="G90" s="4"/>
      <c r="H90" s="5"/>
    </row>
    <row r="91" spans="3:8" ht="14.5" x14ac:dyDescent="0.35">
      <c r="C91"/>
      <c r="G91" s="4"/>
      <c r="H91" s="5"/>
    </row>
    <row r="92" spans="3:8" ht="14.5" x14ac:dyDescent="0.35">
      <c r="C92"/>
      <c r="G92" s="4"/>
      <c r="H92" s="5"/>
    </row>
    <row r="93" spans="3:8" ht="14.5" x14ac:dyDescent="0.35">
      <c r="C93"/>
      <c r="G93" s="4"/>
      <c r="H93" s="5"/>
    </row>
    <row r="94" spans="3:8" ht="14.5" x14ac:dyDescent="0.35">
      <c r="C94"/>
      <c r="G94" s="4"/>
      <c r="H94" s="5"/>
    </row>
    <row r="95" spans="3:8" ht="14.5" x14ac:dyDescent="0.35">
      <c r="C95"/>
      <c r="G95" s="4"/>
      <c r="H95" s="5"/>
    </row>
    <row r="96" spans="3:8" ht="14.5" x14ac:dyDescent="0.35">
      <c r="C96"/>
      <c r="G96" s="4"/>
      <c r="H96" s="5"/>
    </row>
    <row r="97" spans="7:8" x14ac:dyDescent="0.3">
      <c r="G97" s="4"/>
      <c r="H97" s="5"/>
    </row>
    <row r="98" spans="7:8" x14ac:dyDescent="0.3">
      <c r="G98" s="4"/>
      <c r="H98" s="5"/>
    </row>
    <row r="99" spans="7:8" x14ac:dyDescent="0.3">
      <c r="G99" s="4"/>
      <c r="H99" s="5"/>
    </row>
    <row r="100" spans="7:8" x14ac:dyDescent="0.3">
      <c r="G100" s="4"/>
      <c r="H100" s="5"/>
    </row>
    <row r="101" spans="7:8" x14ac:dyDescent="0.3">
      <c r="G101" s="4"/>
      <c r="H101" s="5"/>
    </row>
    <row r="102" spans="7:8" x14ac:dyDescent="0.3">
      <c r="G102" s="4"/>
      <c r="H102" s="5"/>
    </row>
    <row r="103" spans="7:8" x14ac:dyDescent="0.3">
      <c r="G103" s="4"/>
      <c r="H103" s="5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8"/>
  <sheetViews>
    <sheetView zoomScale="85" zoomScaleNormal="115" workbookViewId="0">
      <selection activeCell="H20" sqref="H20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7" t="s">
        <v>15</v>
      </c>
      <c r="B1" s="48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>
        <v>30.6</v>
      </c>
      <c r="C2" s="20">
        <f t="shared" ref="C2:C46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52" t="s">
        <v>37</v>
      </c>
    </row>
    <row r="3" spans="1:8" x14ac:dyDescent="0.35">
      <c r="A3" s="33">
        <f>A2+5</f>
        <v>5</v>
      </c>
      <c r="B3" s="13">
        <v>30.6</v>
      </c>
      <c r="C3" s="20">
        <f t="shared" si="0"/>
        <v>0</v>
      </c>
      <c r="D3" s="18">
        <f t="shared" ref="D3:D46" si="1">C3*$H$3</f>
        <v>0</v>
      </c>
      <c r="E3" s="18">
        <f t="shared" ref="E3:E46" si="2">D3*(A4-A3)</f>
        <v>0</v>
      </c>
      <c r="G3" s="17" t="s">
        <v>13</v>
      </c>
      <c r="H3" s="50">
        <f>'BVR_STD CURVE'!K3</f>
        <v>0.40693934282019217</v>
      </c>
    </row>
    <row r="4" spans="1:8" x14ac:dyDescent="0.35">
      <c r="A4" s="33">
        <f t="shared" ref="A4:A46" si="3">A3+5</f>
        <v>10</v>
      </c>
      <c r="B4" s="13">
        <v>30.6</v>
      </c>
      <c r="C4" s="20">
        <f t="shared" si="0"/>
        <v>0</v>
      </c>
      <c r="D4" s="18">
        <f t="shared" si="1"/>
        <v>0</v>
      </c>
      <c r="E4" s="18">
        <f t="shared" si="2"/>
        <v>0</v>
      </c>
      <c r="G4" s="17"/>
      <c r="H4" s="51"/>
    </row>
    <row r="5" spans="1:8" x14ac:dyDescent="0.35">
      <c r="A5" s="33">
        <f t="shared" si="3"/>
        <v>15</v>
      </c>
      <c r="B5" s="35">
        <v>4915</v>
      </c>
      <c r="C5" s="20">
        <f t="shared" si="0"/>
        <v>4884.3999999999996</v>
      </c>
      <c r="D5" s="18">
        <f t="shared" si="1"/>
        <v>1987.6545260709465</v>
      </c>
      <c r="E5" s="18">
        <f t="shared" si="2"/>
        <v>9938.2726303547333</v>
      </c>
      <c r="H5" s="51"/>
    </row>
    <row r="6" spans="1:8" x14ac:dyDescent="0.35">
      <c r="A6" s="33">
        <f t="shared" si="3"/>
        <v>20</v>
      </c>
      <c r="B6" s="35">
        <v>2413</v>
      </c>
      <c r="C6" s="20">
        <f t="shared" si="0"/>
        <v>2382.4</v>
      </c>
      <c r="D6" s="18">
        <f t="shared" si="1"/>
        <v>969.49229033482584</v>
      </c>
      <c r="E6" s="18">
        <f t="shared" si="2"/>
        <v>4847.4614516741294</v>
      </c>
      <c r="G6" s="17" t="s">
        <v>18</v>
      </c>
      <c r="H6" s="46">
        <v>30.6</v>
      </c>
    </row>
    <row r="7" spans="1:8" x14ac:dyDescent="0.35">
      <c r="A7" s="33">
        <f t="shared" si="3"/>
        <v>25</v>
      </c>
      <c r="B7" s="35">
        <v>867</v>
      </c>
      <c r="C7" s="20">
        <f t="shared" si="0"/>
        <v>836.4</v>
      </c>
      <c r="D7" s="18">
        <f t="shared" si="1"/>
        <v>340.36406633480874</v>
      </c>
      <c r="E7" s="18">
        <f t="shared" si="2"/>
        <v>1701.8203316740437</v>
      </c>
      <c r="G7" s="62"/>
      <c r="H7" s="51"/>
    </row>
    <row r="8" spans="1:8" x14ac:dyDescent="0.35">
      <c r="A8" s="33">
        <f t="shared" si="3"/>
        <v>30</v>
      </c>
      <c r="B8" s="35">
        <v>321.10000000000002</v>
      </c>
      <c r="C8" s="20">
        <f t="shared" si="0"/>
        <v>290.5</v>
      </c>
      <c r="D8" s="18">
        <f t="shared" si="1"/>
        <v>118.21587908926583</v>
      </c>
      <c r="E8" s="18">
        <f t="shared" si="2"/>
        <v>591.07939544632916</v>
      </c>
      <c r="G8" s="23"/>
      <c r="H8" s="25"/>
    </row>
    <row r="9" spans="1:8" x14ac:dyDescent="0.35">
      <c r="A9" s="33">
        <f t="shared" si="3"/>
        <v>35</v>
      </c>
      <c r="B9" s="35">
        <v>209.7</v>
      </c>
      <c r="C9" s="20">
        <f t="shared" si="0"/>
        <v>179.1</v>
      </c>
      <c r="D9" s="18">
        <f t="shared" si="1"/>
        <v>72.882836299096411</v>
      </c>
      <c r="E9" s="18">
        <f t="shared" si="2"/>
        <v>364.41418149548207</v>
      </c>
      <c r="G9" s="23"/>
      <c r="H9" s="25"/>
    </row>
    <row r="10" spans="1:8" x14ac:dyDescent="0.35">
      <c r="A10" s="33">
        <f t="shared" si="3"/>
        <v>40</v>
      </c>
      <c r="B10" s="35">
        <v>150.30000000000001</v>
      </c>
      <c r="C10" s="20">
        <f t="shared" si="0"/>
        <v>119.70000000000002</v>
      </c>
      <c r="D10" s="18">
        <f t="shared" si="1"/>
        <v>48.710639335577007</v>
      </c>
      <c r="E10" s="18">
        <f t="shared" si="2"/>
        <v>243.55319667788504</v>
      </c>
      <c r="G10" s="17"/>
      <c r="H10" s="45"/>
    </row>
    <row r="11" spans="1:8" x14ac:dyDescent="0.35">
      <c r="A11" s="33">
        <f t="shared" si="3"/>
        <v>45</v>
      </c>
      <c r="B11" s="35">
        <v>111.4</v>
      </c>
      <c r="C11" s="20">
        <f t="shared" si="0"/>
        <v>80.800000000000011</v>
      </c>
      <c r="D11" s="18">
        <f t="shared" si="1"/>
        <v>32.880698899871533</v>
      </c>
      <c r="E11" s="18">
        <f t="shared" si="2"/>
        <v>164.40349449935766</v>
      </c>
      <c r="H11" s="51"/>
    </row>
    <row r="12" spans="1:8" x14ac:dyDescent="0.35">
      <c r="A12" s="33">
        <f t="shared" si="3"/>
        <v>50</v>
      </c>
      <c r="B12" s="35">
        <v>83.7</v>
      </c>
      <c r="C12" s="20">
        <f t="shared" si="0"/>
        <v>53.1</v>
      </c>
      <c r="D12" s="18">
        <f t="shared" si="1"/>
        <v>21.608479103752206</v>
      </c>
      <c r="E12" s="18">
        <f t="shared" si="2"/>
        <v>108.04239551876103</v>
      </c>
      <c r="G12" s="17"/>
      <c r="H12" s="45"/>
    </row>
    <row r="13" spans="1:8" x14ac:dyDescent="0.35">
      <c r="A13" s="33">
        <f t="shared" si="3"/>
        <v>55</v>
      </c>
      <c r="B13" s="35">
        <v>77.099999999999994</v>
      </c>
      <c r="C13" s="20">
        <f t="shared" si="0"/>
        <v>46.499999999999993</v>
      </c>
      <c r="D13" s="18">
        <f t="shared" si="1"/>
        <v>18.922679441138932</v>
      </c>
      <c r="E13" s="18">
        <f t="shared" si="2"/>
        <v>94.613397205694667</v>
      </c>
      <c r="G13" s="23"/>
      <c r="H13" s="25"/>
    </row>
    <row r="14" spans="1:8" x14ac:dyDescent="0.35">
      <c r="A14" s="33">
        <f t="shared" si="3"/>
        <v>60</v>
      </c>
      <c r="B14" s="35">
        <v>61.9</v>
      </c>
      <c r="C14" s="20">
        <f t="shared" si="0"/>
        <v>31.299999999999997</v>
      </c>
      <c r="D14" s="18">
        <f t="shared" si="1"/>
        <v>12.737201430272014</v>
      </c>
      <c r="E14" s="18">
        <f t="shared" si="2"/>
        <v>63.686007151360073</v>
      </c>
      <c r="H14" s="51"/>
    </row>
    <row r="15" spans="1:8" x14ac:dyDescent="0.35">
      <c r="A15" s="33">
        <f t="shared" si="3"/>
        <v>65</v>
      </c>
      <c r="B15" s="35">
        <v>53.9</v>
      </c>
      <c r="C15" s="20">
        <f t="shared" si="0"/>
        <v>23.299999999999997</v>
      </c>
      <c r="D15" s="18">
        <f t="shared" si="1"/>
        <v>9.4816866877104768</v>
      </c>
      <c r="E15" s="18">
        <f t="shared" si="2"/>
        <v>47.408433438552386</v>
      </c>
      <c r="G15" s="17" t="s">
        <v>9</v>
      </c>
      <c r="H15" s="49">
        <v>190</v>
      </c>
    </row>
    <row r="16" spans="1:8" x14ac:dyDescent="0.35">
      <c r="A16" s="33">
        <f t="shared" si="3"/>
        <v>70</v>
      </c>
      <c r="B16" s="35">
        <v>49.2</v>
      </c>
      <c r="C16" s="20">
        <f t="shared" si="0"/>
        <v>18.600000000000001</v>
      </c>
      <c r="D16" s="18">
        <f t="shared" si="1"/>
        <v>7.5690717764555746</v>
      </c>
      <c r="E16" s="18">
        <f t="shared" si="2"/>
        <v>37.845358882277871</v>
      </c>
      <c r="G16" s="17" t="s">
        <v>6</v>
      </c>
      <c r="H16" s="51">
        <f>H15*0.59*1000</f>
        <v>112100</v>
      </c>
    </row>
    <row r="17" spans="1:8" x14ac:dyDescent="0.35">
      <c r="A17" s="33">
        <f t="shared" si="3"/>
        <v>75</v>
      </c>
      <c r="B17" s="35">
        <v>45.8</v>
      </c>
      <c r="C17" s="20">
        <f t="shared" si="0"/>
        <v>15.199999999999996</v>
      </c>
      <c r="D17" s="18">
        <f t="shared" si="1"/>
        <v>6.1854780108669196</v>
      </c>
      <c r="E17" s="18">
        <f t="shared" si="2"/>
        <v>30.927390054334598</v>
      </c>
      <c r="G17" s="17" t="s">
        <v>7</v>
      </c>
      <c r="H17" s="18">
        <f>SUM(E2:E884)</f>
        <v>18540.766867902177</v>
      </c>
    </row>
    <row r="18" spans="1:8" x14ac:dyDescent="0.35">
      <c r="A18" s="33">
        <f t="shared" si="3"/>
        <v>80</v>
      </c>
      <c r="B18" s="35">
        <v>43.1</v>
      </c>
      <c r="C18" s="20">
        <f t="shared" si="0"/>
        <v>12.5</v>
      </c>
      <c r="D18" s="18">
        <f t="shared" si="1"/>
        <v>5.0867417852524017</v>
      </c>
      <c r="E18" s="18">
        <f t="shared" si="2"/>
        <v>25.433708926262007</v>
      </c>
      <c r="G18" s="16"/>
    </row>
    <row r="19" spans="1:8" ht="16.5" x14ac:dyDescent="0.35">
      <c r="A19" s="33">
        <f t="shared" si="3"/>
        <v>85</v>
      </c>
      <c r="B19" s="35">
        <v>42.2</v>
      </c>
      <c r="C19" s="20">
        <f t="shared" si="0"/>
        <v>11.600000000000001</v>
      </c>
      <c r="D19" s="18">
        <f t="shared" si="1"/>
        <v>4.7204963767142294</v>
      </c>
      <c r="E19" s="18">
        <f t="shared" si="2"/>
        <v>23.602481883571148</v>
      </c>
      <c r="G19" s="17" t="s">
        <v>19</v>
      </c>
      <c r="H19" s="21">
        <f>H16/H17</f>
        <v>6.0461361063801418</v>
      </c>
    </row>
    <row r="20" spans="1:8" ht="16.5" x14ac:dyDescent="0.35">
      <c r="A20" s="33">
        <f t="shared" si="3"/>
        <v>90</v>
      </c>
      <c r="B20" s="35">
        <v>40.6</v>
      </c>
      <c r="C20" s="20">
        <f t="shared" si="0"/>
        <v>10</v>
      </c>
      <c r="D20" s="18">
        <f t="shared" si="1"/>
        <v>4.0693934282019217</v>
      </c>
      <c r="E20" s="18">
        <f t="shared" si="2"/>
        <v>20.346967141009607</v>
      </c>
      <c r="G20" s="17" t="s">
        <v>20</v>
      </c>
      <c r="H20" s="37">
        <f>H19/1000</f>
        <v>6.0461361063801414E-3</v>
      </c>
    </row>
    <row r="21" spans="1:8" x14ac:dyDescent="0.35">
      <c r="A21" s="33">
        <f t="shared" si="3"/>
        <v>95</v>
      </c>
      <c r="B21" s="35">
        <v>40</v>
      </c>
      <c r="C21" s="20">
        <f t="shared" si="0"/>
        <v>9.3999999999999986</v>
      </c>
      <c r="D21" s="18">
        <f t="shared" si="1"/>
        <v>3.8252298225098058</v>
      </c>
      <c r="E21" s="18">
        <f t="shared" si="2"/>
        <v>19.126149112549029</v>
      </c>
    </row>
    <row r="22" spans="1:8" x14ac:dyDescent="0.35">
      <c r="A22" s="33">
        <f t="shared" si="3"/>
        <v>100</v>
      </c>
      <c r="B22" s="35">
        <v>39.299999999999997</v>
      </c>
      <c r="C22" s="20">
        <f t="shared" si="0"/>
        <v>8.6999999999999957</v>
      </c>
      <c r="D22" s="18">
        <f t="shared" si="1"/>
        <v>3.54037228253567</v>
      </c>
      <c r="E22" s="18">
        <f t="shared" si="2"/>
        <v>17.701861412678351</v>
      </c>
    </row>
    <row r="23" spans="1:8" x14ac:dyDescent="0.35">
      <c r="A23" s="33">
        <f t="shared" si="3"/>
        <v>105</v>
      </c>
      <c r="B23" s="35">
        <v>38.299999999999997</v>
      </c>
      <c r="C23" s="20">
        <f t="shared" si="0"/>
        <v>7.6999999999999957</v>
      </c>
      <c r="D23" s="18">
        <f t="shared" si="1"/>
        <v>3.1334329397154779</v>
      </c>
      <c r="E23" s="18">
        <f t="shared" si="2"/>
        <v>15.667164698577389</v>
      </c>
    </row>
    <row r="24" spans="1:8" x14ac:dyDescent="0.35">
      <c r="A24" s="33">
        <f t="shared" si="3"/>
        <v>110</v>
      </c>
      <c r="B24" s="35">
        <v>37.799999999999997</v>
      </c>
      <c r="C24" s="20">
        <f t="shared" si="0"/>
        <v>7.1999999999999957</v>
      </c>
      <c r="D24" s="18">
        <f t="shared" si="1"/>
        <v>2.9299632683053818</v>
      </c>
      <c r="E24" s="18">
        <f t="shared" si="2"/>
        <v>14.649816341526909</v>
      </c>
    </row>
    <row r="25" spans="1:8" x14ac:dyDescent="0.35">
      <c r="A25" s="33">
        <f t="shared" si="3"/>
        <v>115</v>
      </c>
      <c r="B25" s="35">
        <v>37.1</v>
      </c>
      <c r="C25" s="20">
        <f t="shared" si="0"/>
        <v>6.5</v>
      </c>
      <c r="D25" s="18">
        <f t="shared" si="1"/>
        <v>2.6451057283312491</v>
      </c>
      <c r="E25" s="18">
        <f t="shared" si="2"/>
        <v>13.225528641656245</v>
      </c>
    </row>
    <row r="26" spans="1:8" x14ac:dyDescent="0.35">
      <c r="A26" s="33">
        <f t="shared" si="3"/>
        <v>120</v>
      </c>
      <c r="B26" s="35">
        <v>36.4</v>
      </c>
      <c r="C26" s="20">
        <f t="shared" si="0"/>
        <v>5.7999999999999972</v>
      </c>
      <c r="D26" s="18">
        <f t="shared" si="1"/>
        <v>2.3602481883571134</v>
      </c>
      <c r="E26" s="18">
        <f t="shared" si="2"/>
        <v>11.801240941785567</v>
      </c>
    </row>
    <row r="27" spans="1:8" x14ac:dyDescent="0.35">
      <c r="A27" s="33">
        <f t="shared" si="3"/>
        <v>125</v>
      </c>
      <c r="B27" s="36">
        <v>36.1</v>
      </c>
      <c r="C27" s="20">
        <f t="shared" si="0"/>
        <v>5.5</v>
      </c>
      <c r="D27" s="18">
        <f t="shared" si="1"/>
        <v>2.238166385511057</v>
      </c>
      <c r="E27" s="18">
        <f t="shared" si="2"/>
        <v>11.190831927555285</v>
      </c>
    </row>
    <row r="28" spans="1:8" x14ac:dyDescent="0.35">
      <c r="A28" s="33">
        <f t="shared" si="3"/>
        <v>130</v>
      </c>
      <c r="B28" s="36">
        <v>35.799999999999997</v>
      </c>
      <c r="C28" s="20">
        <f t="shared" si="0"/>
        <v>5.1999999999999957</v>
      </c>
      <c r="D28" s="18">
        <f t="shared" si="1"/>
        <v>2.1160845826649974</v>
      </c>
      <c r="E28" s="18">
        <f t="shared" si="2"/>
        <v>10.580422913324988</v>
      </c>
    </row>
    <row r="29" spans="1:8" x14ac:dyDescent="0.35">
      <c r="A29" s="33">
        <f t="shared" si="3"/>
        <v>135</v>
      </c>
      <c r="B29" s="36">
        <v>35.799999999999997</v>
      </c>
      <c r="C29" s="20">
        <f t="shared" si="0"/>
        <v>5.1999999999999957</v>
      </c>
      <c r="D29" s="18">
        <f t="shared" si="1"/>
        <v>2.1160845826649974</v>
      </c>
      <c r="E29" s="18">
        <f t="shared" si="2"/>
        <v>10.580422913324988</v>
      </c>
    </row>
    <row r="30" spans="1:8" x14ac:dyDescent="0.35">
      <c r="A30" s="33">
        <f t="shared" si="3"/>
        <v>140</v>
      </c>
      <c r="B30" s="36">
        <v>35.5</v>
      </c>
      <c r="C30" s="20">
        <f t="shared" si="0"/>
        <v>4.8999999999999986</v>
      </c>
      <c r="D30" s="18">
        <f t="shared" si="1"/>
        <v>1.994002779818941</v>
      </c>
      <c r="E30" s="18">
        <f t="shared" si="2"/>
        <v>9.970013899094706</v>
      </c>
    </row>
    <row r="31" spans="1:8" x14ac:dyDescent="0.35">
      <c r="A31" s="33">
        <f t="shared" si="3"/>
        <v>145</v>
      </c>
      <c r="B31" s="36">
        <v>35.1</v>
      </c>
      <c r="C31" s="20">
        <f t="shared" si="0"/>
        <v>4.5</v>
      </c>
      <c r="D31" s="18">
        <f t="shared" si="1"/>
        <v>1.8312270426908648</v>
      </c>
      <c r="E31" s="18">
        <f t="shared" si="2"/>
        <v>9.1561352134543235</v>
      </c>
    </row>
    <row r="32" spans="1:8" x14ac:dyDescent="0.35">
      <c r="A32" s="33">
        <f t="shared" si="3"/>
        <v>150</v>
      </c>
      <c r="B32" s="36">
        <v>34.799999999999997</v>
      </c>
      <c r="C32" s="20">
        <f t="shared" si="0"/>
        <v>4.1999999999999957</v>
      </c>
      <c r="D32" s="18">
        <f t="shared" si="1"/>
        <v>1.7091452398448055</v>
      </c>
      <c r="E32" s="18">
        <f t="shared" si="2"/>
        <v>8.5457261992240277</v>
      </c>
    </row>
    <row r="33" spans="1:5" x14ac:dyDescent="0.35">
      <c r="A33" s="33">
        <f t="shared" si="3"/>
        <v>155</v>
      </c>
      <c r="B33" s="36">
        <v>34.9</v>
      </c>
      <c r="C33" s="20">
        <f t="shared" si="0"/>
        <v>4.2999999999999972</v>
      </c>
      <c r="D33" s="18">
        <f t="shared" si="1"/>
        <v>1.7498391741268251</v>
      </c>
      <c r="E33" s="18">
        <f t="shared" si="2"/>
        <v>8.7491958706341251</v>
      </c>
    </row>
    <row r="34" spans="1:5" x14ac:dyDescent="0.35">
      <c r="A34" s="33">
        <f t="shared" si="3"/>
        <v>160</v>
      </c>
      <c r="B34" s="36">
        <v>34.4</v>
      </c>
      <c r="C34" s="20">
        <f t="shared" si="0"/>
        <v>3.7999999999999972</v>
      </c>
      <c r="D34" s="18">
        <f t="shared" si="1"/>
        <v>1.546369502716729</v>
      </c>
      <c r="E34" s="18">
        <f t="shared" si="2"/>
        <v>7.7318475135836451</v>
      </c>
    </row>
    <row r="35" spans="1:5" x14ac:dyDescent="0.35">
      <c r="A35" s="33">
        <f t="shared" si="3"/>
        <v>165</v>
      </c>
      <c r="B35" s="36">
        <v>34</v>
      </c>
      <c r="C35" s="20">
        <f t="shared" si="0"/>
        <v>3.3999999999999986</v>
      </c>
      <c r="D35" s="18">
        <f t="shared" si="1"/>
        <v>1.3835937655886528</v>
      </c>
      <c r="E35" s="18">
        <f t="shared" si="2"/>
        <v>6.9179688279432643</v>
      </c>
    </row>
    <row r="36" spans="1:5" x14ac:dyDescent="0.35">
      <c r="A36" s="33">
        <f t="shared" si="3"/>
        <v>170</v>
      </c>
      <c r="B36" s="36">
        <v>34</v>
      </c>
      <c r="C36" s="20">
        <f t="shared" si="0"/>
        <v>3.3999999999999986</v>
      </c>
      <c r="D36" s="18">
        <f t="shared" si="1"/>
        <v>1.3835937655886528</v>
      </c>
      <c r="E36" s="18">
        <f t="shared" si="2"/>
        <v>6.9179688279432643</v>
      </c>
    </row>
    <row r="37" spans="1:5" x14ac:dyDescent="0.35">
      <c r="A37" s="33">
        <f t="shared" si="3"/>
        <v>175</v>
      </c>
      <c r="B37" s="36">
        <v>33.799999999999997</v>
      </c>
      <c r="C37" s="20">
        <f t="shared" si="0"/>
        <v>3.1999999999999957</v>
      </c>
      <c r="D37" s="18">
        <f t="shared" si="1"/>
        <v>1.3022058970246133</v>
      </c>
      <c r="E37" s="18">
        <f t="shared" si="2"/>
        <v>6.5110294851230668</v>
      </c>
    </row>
    <row r="38" spans="1:5" x14ac:dyDescent="0.35">
      <c r="A38" s="33">
        <f t="shared" si="3"/>
        <v>180</v>
      </c>
      <c r="B38" s="36">
        <v>33.799999999999997</v>
      </c>
      <c r="C38" s="20">
        <f t="shared" si="0"/>
        <v>3.1999999999999957</v>
      </c>
      <c r="D38" s="18">
        <f t="shared" si="1"/>
        <v>1.3022058970246133</v>
      </c>
      <c r="E38" s="18">
        <f t="shared" si="2"/>
        <v>6.5110294851230668</v>
      </c>
    </row>
    <row r="39" spans="1:5" x14ac:dyDescent="0.35">
      <c r="A39" s="33">
        <f t="shared" si="3"/>
        <v>185</v>
      </c>
      <c r="B39" s="36">
        <v>33.6</v>
      </c>
      <c r="C39" s="20">
        <f t="shared" si="0"/>
        <v>3</v>
      </c>
      <c r="D39" s="18">
        <f t="shared" si="1"/>
        <v>1.2208180284605765</v>
      </c>
      <c r="E39" s="18">
        <f t="shared" si="2"/>
        <v>6.1040901423028826</v>
      </c>
    </row>
    <row r="40" spans="1:5" x14ac:dyDescent="0.35">
      <c r="A40" s="33">
        <f t="shared" si="3"/>
        <v>190</v>
      </c>
      <c r="B40" s="36">
        <v>33.5</v>
      </c>
      <c r="C40" s="20">
        <f t="shared" si="0"/>
        <v>2.8999999999999986</v>
      </c>
      <c r="D40" s="18">
        <f t="shared" si="1"/>
        <v>1.1801240941785567</v>
      </c>
      <c r="E40" s="18">
        <f t="shared" si="2"/>
        <v>5.9006204708927834</v>
      </c>
    </row>
    <row r="41" spans="1:5" x14ac:dyDescent="0.35">
      <c r="A41" s="33">
        <f t="shared" si="3"/>
        <v>195</v>
      </c>
      <c r="B41" s="36">
        <v>33.299999999999997</v>
      </c>
      <c r="C41" s="20">
        <f t="shared" si="0"/>
        <v>2.6999999999999957</v>
      </c>
      <c r="D41" s="18">
        <f t="shared" si="1"/>
        <v>1.0987362256145172</v>
      </c>
      <c r="E41" s="18">
        <f t="shared" si="2"/>
        <v>5.4936811280725859</v>
      </c>
    </row>
    <row r="42" spans="1:5" x14ac:dyDescent="0.35">
      <c r="A42" s="33">
        <f t="shared" si="3"/>
        <v>200</v>
      </c>
      <c r="B42" s="36">
        <v>33.299999999999997</v>
      </c>
      <c r="C42" s="20">
        <f t="shared" si="0"/>
        <v>2.6999999999999957</v>
      </c>
      <c r="D42" s="18">
        <f t="shared" si="1"/>
        <v>1.0987362256145172</v>
      </c>
      <c r="E42" s="18">
        <f t="shared" si="2"/>
        <v>5.4936811280725859</v>
      </c>
    </row>
    <row r="43" spans="1:5" x14ac:dyDescent="0.35">
      <c r="A43" s="33">
        <f t="shared" si="3"/>
        <v>205</v>
      </c>
      <c r="B43" s="36">
        <v>33.299999999999997</v>
      </c>
      <c r="C43" s="20">
        <f t="shared" si="0"/>
        <v>2.6999999999999957</v>
      </c>
      <c r="D43" s="18">
        <f t="shared" si="1"/>
        <v>1.0987362256145172</v>
      </c>
      <c r="E43" s="18">
        <f t="shared" si="2"/>
        <v>5.4936811280725859</v>
      </c>
    </row>
    <row r="44" spans="1:5" x14ac:dyDescent="0.35">
      <c r="A44" s="33">
        <f t="shared" si="3"/>
        <v>210</v>
      </c>
      <c r="B44" s="36">
        <v>33</v>
      </c>
      <c r="C44" s="14">
        <f t="shared" si="0"/>
        <v>2.3999999999999986</v>
      </c>
      <c r="D44" s="18">
        <f t="shared" si="1"/>
        <v>0.97665442276846059</v>
      </c>
      <c r="E44" s="18">
        <f t="shared" si="2"/>
        <v>4.8832721138423025</v>
      </c>
    </row>
    <row r="45" spans="1:5" x14ac:dyDescent="0.35">
      <c r="A45" s="33">
        <f t="shared" si="3"/>
        <v>215</v>
      </c>
      <c r="B45" s="36">
        <v>32.799999999999997</v>
      </c>
      <c r="C45" s="14">
        <f t="shared" si="0"/>
        <v>2.1999999999999957</v>
      </c>
      <c r="D45" s="18">
        <f t="shared" si="1"/>
        <v>0.89526655420442103</v>
      </c>
      <c r="E45" s="18">
        <f t="shared" si="2"/>
        <v>4.476332771022105</v>
      </c>
    </row>
    <row r="46" spans="1:5" x14ac:dyDescent="0.35">
      <c r="A46" s="33">
        <f t="shared" si="3"/>
        <v>220</v>
      </c>
      <c r="B46" s="36">
        <v>32.799999999999997</v>
      </c>
      <c r="C46" s="14">
        <f t="shared" si="0"/>
        <v>2.1999999999999957</v>
      </c>
      <c r="D46" s="18">
        <f t="shared" si="1"/>
        <v>0.89526655420442103</v>
      </c>
      <c r="E46" s="18">
        <f t="shared" si="2"/>
        <v>4.476332771022105</v>
      </c>
    </row>
    <row r="47" spans="1:5" x14ac:dyDescent="0.35">
      <c r="A47" s="33">
        <v>225</v>
      </c>
      <c r="B47" s="36"/>
    </row>
    <row r="48" spans="1:5" x14ac:dyDescent="0.35">
      <c r="A48" s="33"/>
      <c r="B48" s="36"/>
    </row>
    <row r="49" spans="1:2" x14ac:dyDescent="0.35">
      <c r="A49" s="33"/>
      <c r="B49" s="36"/>
    </row>
    <row r="50" spans="1:2" x14ac:dyDescent="0.35">
      <c r="A50" s="33"/>
      <c r="B50" s="36"/>
    </row>
    <row r="51" spans="1:2" x14ac:dyDescent="0.35">
      <c r="A51" s="33"/>
      <c r="B51" s="36"/>
    </row>
    <row r="52" spans="1:2" x14ac:dyDescent="0.35">
      <c r="A52" s="33"/>
      <c r="B52" s="36"/>
    </row>
    <row r="53" spans="1:2" x14ac:dyDescent="0.35">
      <c r="A53" s="33"/>
      <c r="B53" s="36"/>
    </row>
    <row r="54" spans="1:2" x14ac:dyDescent="0.35">
      <c r="A54" s="33"/>
      <c r="B54" s="36"/>
    </row>
    <row r="55" spans="1:2" x14ac:dyDescent="0.35">
      <c r="A55" s="33"/>
      <c r="B55" s="36"/>
    </row>
    <row r="56" spans="1:2" x14ac:dyDescent="0.35">
      <c r="A56" s="33"/>
      <c r="B56" s="36"/>
    </row>
    <row r="57" spans="1:2" x14ac:dyDescent="0.35">
      <c r="A57" s="61"/>
      <c r="B57" s="13"/>
    </row>
    <row r="58" spans="1:2" x14ac:dyDescent="0.35">
      <c r="A58" s="33"/>
      <c r="B58" s="13"/>
    </row>
    <row r="59" spans="1:2" x14ac:dyDescent="0.35">
      <c r="A59" s="33"/>
      <c r="B59" s="13"/>
    </row>
    <row r="60" spans="1:2" x14ac:dyDescent="0.35">
      <c r="A60" s="33"/>
      <c r="B60" s="13"/>
    </row>
    <row r="61" spans="1:2" x14ac:dyDescent="0.35">
      <c r="A61" s="33"/>
      <c r="B61" s="13"/>
    </row>
    <row r="62" spans="1:2" x14ac:dyDescent="0.35">
      <c r="A62" s="33"/>
      <c r="B62" s="13"/>
    </row>
    <row r="63" spans="1:2" x14ac:dyDescent="0.35">
      <c r="A63" s="33"/>
      <c r="B63" s="13"/>
    </row>
    <row r="64" spans="1:2" x14ac:dyDescent="0.35">
      <c r="A64" s="33"/>
      <c r="B64" s="13"/>
    </row>
    <row r="65" spans="1:2" x14ac:dyDescent="0.35">
      <c r="A65" s="33"/>
      <c r="B65" s="13"/>
    </row>
    <row r="66" spans="1:2" x14ac:dyDescent="0.35">
      <c r="A66" s="33"/>
      <c r="B66" s="13"/>
    </row>
    <row r="67" spans="1:2" x14ac:dyDescent="0.35">
      <c r="A67" s="33"/>
      <c r="B67" s="13"/>
    </row>
    <row r="68" spans="1:2" x14ac:dyDescent="0.35">
      <c r="A68" s="33"/>
      <c r="B68" s="13"/>
    </row>
    <row r="69" spans="1:2" x14ac:dyDescent="0.35">
      <c r="A69" s="33"/>
      <c r="B69" s="13"/>
    </row>
    <row r="70" spans="1:2" x14ac:dyDescent="0.35">
      <c r="A70" s="33"/>
      <c r="B70" s="13"/>
    </row>
    <row r="71" spans="1:2" x14ac:dyDescent="0.35">
      <c r="A71" s="33"/>
      <c r="B71" s="13"/>
    </row>
    <row r="72" spans="1:2" x14ac:dyDescent="0.35">
      <c r="A72" s="33"/>
      <c r="B72" s="13"/>
    </row>
    <row r="73" spans="1:2" x14ac:dyDescent="0.35">
      <c r="A73" s="33"/>
      <c r="B73" s="13"/>
    </row>
    <row r="74" spans="1:2" x14ac:dyDescent="0.35">
      <c r="A74" s="33"/>
      <c r="B74" s="13"/>
    </row>
    <row r="75" spans="1:2" x14ac:dyDescent="0.35">
      <c r="A75" s="33"/>
      <c r="B75" s="13"/>
    </row>
    <row r="76" spans="1:2" x14ac:dyDescent="0.35">
      <c r="A76" s="33"/>
      <c r="B76" s="13"/>
    </row>
    <row r="77" spans="1:2" x14ac:dyDescent="0.35">
      <c r="A77" s="33"/>
      <c r="B77" s="13"/>
    </row>
    <row r="78" spans="1:2" x14ac:dyDescent="0.35">
      <c r="A78" s="33"/>
      <c r="B78" s="13"/>
    </row>
    <row r="79" spans="1:2" x14ac:dyDescent="0.35">
      <c r="A79" s="33"/>
      <c r="B79" s="13"/>
    </row>
    <row r="80" spans="1:2" x14ac:dyDescent="0.35">
      <c r="A80" s="33"/>
      <c r="B80" s="13"/>
    </row>
    <row r="81" spans="1:2" x14ac:dyDescent="0.35">
      <c r="A81" s="33"/>
      <c r="B81" s="13"/>
    </row>
    <row r="82" spans="1:2" x14ac:dyDescent="0.35">
      <c r="A82" s="33"/>
      <c r="B82" s="13"/>
    </row>
    <row r="83" spans="1:2" x14ac:dyDescent="0.35">
      <c r="A83" s="33"/>
      <c r="B83" s="13"/>
    </row>
    <row r="84" spans="1:2" x14ac:dyDescent="0.35">
      <c r="A84" s="33"/>
      <c r="B84" s="13"/>
    </row>
    <row r="85" spans="1:2" x14ac:dyDescent="0.35">
      <c r="A85" s="33"/>
      <c r="B85" s="13"/>
    </row>
    <row r="86" spans="1:2" x14ac:dyDescent="0.35">
      <c r="A86" s="33"/>
      <c r="B86" s="13"/>
    </row>
    <row r="87" spans="1:2" x14ac:dyDescent="0.35">
      <c r="A87" s="33"/>
      <c r="B87" s="13"/>
    </row>
    <row r="88" spans="1:2" x14ac:dyDescent="0.35">
      <c r="A88" s="33"/>
      <c r="B88" s="13"/>
    </row>
    <row r="89" spans="1:2" x14ac:dyDescent="0.35">
      <c r="A89" s="33"/>
      <c r="B89" s="13"/>
    </row>
    <row r="90" spans="1:2" x14ac:dyDescent="0.35">
      <c r="A90" s="33"/>
      <c r="B90" s="13"/>
    </row>
    <row r="91" spans="1:2" x14ac:dyDescent="0.35">
      <c r="A91" s="33"/>
      <c r="B91" s="13"/>
    </row>
    <row r="92" spans="1:2" x14ac:dyDescent="0.35">
      <c r="A92" s="33"/>
      <c r="B92" s="13"/>
    </row>
    <row r="93" spans="1:2" x14ac:dyDescent="0.35">
      <c r="A93" s="33"/>
      <c r="B93" s="13"/>
    </row>
    <row r="94" spans="1:2" x14ac:dyDescent="0.35">
      <c r="A94" s="33"/>
      <c r="B94" s="13"/>
    </row>
    <row r="95" spans="1:2" x14ac:dyDescent="0.35">
      <c r="A95" s="33"/>
      <c r="B95" s="13"/>
    </row>
    <row r="96" spans="1:2" x14ac:dyDescent="0.35">
      <c r="A96" s="33"/>
      <c r="B96" s="13"/>
    </row>
    <row r="97" spans="1:2" x14ac:dyDescent="0.35">
      <c r="A97" s="33"/>
      <c r="B97" s="13"/>
    </row>
    <row r="98" spans="1:2" x14ac:dyDescent="0.35">
      <c r="A98" s="33"/>
      <c r="B98" s="13"/>
    </row>
    <row r="99" spans="1:2" x14ac:dyDescent="0.35">
      <c r="A99" s="33"/>
      <c r="B99" s="13"/>
    </row>
    <row r="100" spans="1:2" x14ac:dyDescent="0.35">
      <c r="A100" s="33"/>
      <c r="B100" s="13"/>
    </row>
    <row r="101" spans="1:2" x14ac:dyDescent="0.35">
      <c r="A101" s="33"/>
      <c r="B101" s="13"/>
    </row>
    <row r="102" spans="1:2" x14ac:dyDescent="0.35">
      <c r="A102" s="33"/>
      <c r="B102" s="13"/>
    </row>
    <row r="103" spans="1:2" x14ac:dyDescent="0.35">
      <c r="A103" s="33"/>
      <c r="B103" s="13"/>
    </row>
    <row r="104" spans="1:2" x14ac:dyDescent="0.35">
      <c r="A104" s="33"/>
      <c r="B104" s="13"/>
    </row>
    <row r="105" spans="1:2" x14ac:dyDescent="0.35">
      <c r="A105" s="33"/>
      <c r="B105" s="13"/>
    </row>
    <row r="106" spans="1:2" x14ac:dyDescent="0.35">
      <c r="A106" s="33"/>
      <c r="B106" s="13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workbookViewId="0">
      <selection activeCell="B3" sqref="B3"/>
    </sheetView>
  </sheetViews>
  <sheetFormatPr defaultRowHeight="14.5" x14ac:dyDescent="0.35"/>
  <cols>
    <col min="1" max="1" width="14.26953125" bestFit="1" customWidth="1"/>
  </cols>
  <sheetData>
    <row r="1" spans="1:3" ht="15.5" thickTop="1" thickBot="1" x14ac:dyDescent="0.4">
      <c r="A1" s="40" t="s">
        <v>23</v>
      </c>
      <c r="B1" s="40" t="s">
        <v>34</v>
      </c>
      <c r="C1" s="40" t="s">
        <v>24</v>
      </c>
    </row>
    <row r="2" spans="1:3" ht="15" thickTop="1" x14ac:dyDescent="0.35">
      <c r="A2" s="41" t="s">
        <v>25</v>
      </c>
      <c r="B2" s="42">
        <v>1.58</v>
      </c>
      <c r="C2" s="43">
        <f>B2/$B$10*100</f>
        <v>28.401941398525977</v>
      </c>
    </row>
    <row r="3" spans="1:3" x14ac:dyDescent="0.35">
      <c r="A3" s="41" t="s">
        <v>26</v>
      </c>
      <c r="B3" s="42">
        <v>0.05</v>
      </c>
      <c r="C3" s="43">
        <f t="shared" ref="C3:C6" si="0">B3/$B$10*100</f>
        <v>0.89879561387740425</v>
      </c>
    </row>
    <row r="4" spans="1:3" x14ac:dyDescent="0.35">
      <c r="A4" s="41" t="s">
        <v>27</v>
      </c>
      <c r="B4" s="42">
        <v>0.93300000000000005</v>
      </c>
      <c r="C4" s="43">
        <f t="shared" si="0"/>
        <v>16.771526154952362</v>
      </c>
    </row>
    <row r="5" spans="1:3" x14ac:dyDescent="0.35">
      <c r="A5" s="41" t="s">
        <v>28</v>
      </c>
      <c r="B5" s="42">
        <v>0</v>
      </c>
      <c r="C5" s="43">
        <f t="shared" si="0"/>
        <v>0</v>
      </c>
    </row>
    <row r="6" spans="1:3" x14ac:dyDescent="0.35">
      <c r="A6" s="41" t="s">
        <v>29</v>
      </c>
      <c r="B6" s="42">
        <v>3</v>
      </c>
      <c r="C6" s="43">
        <f t="shared" si="0"/>
        <v>53.927736832644243</v>
      </c>
    </row>
    <row r="8" spans="1:3" x14ac:dyDescent="0.35">
      <c r="A8" t="s">
        <v>30</v>
      </c>
      <c r="B8">
        <v>4.75</v>
      </c>
    </row>
    <row r="10" spans="1:3" x14ac:dyDescent="0.35">
      <c r="A10" t="s">
        <v>31</v>
      </c>
      <c r="B10">
        <f>SUM(B2:B6)</f>
        <v>5.5630000000000006</v>
      </c>
    </row>
    <row r="11" spans="1:3" x14ac:dyDescent="0.35">
      <c r="A11" t="s">
        <v>32</v>
      </c>
      <c r="B11">
        <v>4.75</v>
      </c>
    </row>
    <row r="12" spans="1:3" x14ac:dyDescent="0.35">
      <c r="A12" t="s">
        <v>33</v>
      </c>
      <c r="B12">
        <f>B10-B11</f>
        <v>0.81300000000000061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zoomScale="115" zoomScaleNormal="115" workbookViewId="0">
      <selection activeCell="B14" sqref="B14"/>
    </sheetView>
  </sheetViews>
  <sheetFormatPr defaultColWidth="12.54296875" defaultRowHeight="13.5" x14ac:dyDescent="0.3"/>
  <cols>
    <col min="1" max="1" width="14.1796875" style="3" bestFit="1" customWidth="1"/>
    <col min="2" max="2" width="20.26953125" style="9" bestFit="1" customWidth="1"/>
    <col min="3" max="3" width="11.1796875" style="3" bestFit="1" customWidth="1"/>
    <col min="4" max="4" width="16.453125" style="3" bestFit="1" customWidth="1"/>
    <col min="5" max="5" width="20" style="31" bestFit="1" customWidth="1"/>
    <col min="6" max="6" width="17.7265625" style="3" bestFit="1" customWidth="1"/>
    <col min="7" max="7" width="17.1796875" style="3" customWidth="1"/>
    <col min="8" max="8" width="15.1796875" style="3" customWidth="1"/>
    <col min="9" max="259" width="12.54296875" style="3"/>
    <col min="260" max="260" width="17" style="3" bestFit="1" customWidth="1"/>
    <col min="261" max="261" width="14.453125" style="3" bestFit="1" customWidth="1"/>
    <col min="262" max="262" width="15.1796875" style="3" bestFit="1" customWidth="1"/>
    <col min="263" max="263" width="17.1796875" style="3" customWidth="1"/>
    <col min="264" max="264" width="15.1796875" style="3" customWidth="1"/>
    <col min="265" max="515" width="12.54296875" style="3"/>
    <col min="516" max="516" width="17" style="3" bestFit="1" customWidth="1"/>
    <col min="517" max="517" width="14.453125" style="3" bestFit="1" customWidth="1"/>
    <col min="518" max="518" width="15.1796875" style="3" bestFit="1" customWidth="1"/>
    <col min="519" max="519" width="17.1796875" style="3" customWidth="1"/>
    <col min="520" max="520" width="15.1796875" style="3" customWidth="1"/>
    <col min="521" max="771" width="12.54296875" style="3"/>
    <col min="772" max="772" width="17" style="3" bestFit="1" customWidth="1"/>
    <col min="773" max="773" width="14.453125" style="3" bestFit="1" customWidth="1"/>
    <col min="774" max="774" width="15.1796875" style="3" bestFit="1" customWidth="1"/>
    <col min="775" max="775" width="17.1796875" style="3" customWidth="1"/>
    <col min="776" max="776" width="15.1796875" style="3" customWidth="1"/>
    <col min="777" max="1027" width="12.54296875" style="3"/>
    <col min="1028" max="1028" width="17" style="3" bestFit="1" customWidth="1"/>
    <col min="1029" max="1029" width="14.453125" style="3" bestFit="1" customWidth="1"/>
    <col min="1030" max="1030" width="15.1796875" style="3" bestFit="1" customWidth="1"/>
    <col min="1031" max="1031" width="17.1796875" style="3" customWidth="1"/>
    <col min="1032" max="1032" width="15.1796875" style="3" customWidth="1"/>
    <col min="1033" max="1283" width="12.54296875" style="3"/>
    <col min="1284" max="1284" width="17" style="3" bestFit="1" customWidth="1"/>
    <col min="1285" max="1285" width="14.453125" style="3" bestFit="1" customWidth="1"/>
    <col min="1286" max="1286" width="15.1796875" style="3" bestFit="1" customWidth="1"/>
    <col min="1287" max="1287" width="17.1796875" style="3" customWidth="1"/>
    <col min="1288" max="1288" width="15.1796875" style="3" customWidth="1"/>
    <col min="1289" max="1539" width="12.54296875" style="3"/>
    <col min="1540" max="1540" width="17" style="3" bestFit="1" customWidth="1"/>
    <col min="1541" max="1541" width="14.453125" style="3" bestFit="1" customWidth="1"/>
    <col min="1542" max="1542" width="15.1796875" style="3" bestFit="1" customWidth="1"/>
    <col min="1543" max="1543" width="17.1796875" style="3" customWidth="1"/>
    <col min="1544" max="1544" width="15.1796875" style="3" customWidth="1"/>
    <col min="1545" max="1795" width="12.54296875" style="3"/>
    <col min="1796" max="1796" width="17" style="3" bestFit="1" customWidth="1"/>
    <col min="1797" max="1797" width="14.453125" style="3" bestFit="1" customWidth="1"/>
    <col min="1798" max="1798" width="15.1796875" style="3" bestFit="1" customWidth="1"/>
    <col min="1799" max="1799" width="17.1796875" style="3" customWidth="1"/>
    <col min="1800" max="1800" width="15.1796875" style="3" customWidth="1"/>
    <col min="1801" max="2051" width="12.54296875" style="3"/>
    <col min="2052" max="2052" width="17" style="3" bestFit="1" customWidth="1"/>
    <col min="2053" max="2053" width="14.453125" style="3" bestFit="1" customWidth="1"/>
    <col min="2054" max="2054" width="15.1796875" style="3" bestFit="1" customWidth="1"/>
    <col min="2055" max="2055" width="17.1796875" style="3" customWidth="1"/>
    <col min="2056" max="2056" width="15.1796875" style="3" customWidth="1"/>
    <col min="2057" max="2307" width="12.54296875" style="3"/>
    <col min="2308" max="2308" width="17" style="3" bestFit="1" customWidth="1"/>
    <col min="2309" max="2309" width="14.453125" style="3" bestFit="1" customWidth="1"/>
    <col min="2310" max="2310" width="15.1796875" style="3" bestFit="1" customWidth="1"/>
    <col min="2311" max="2311" width="17.1796875" style="3" customWidth="1"/>
    <col min="2312" max="2312" width="15.1796875" style="3" customWidth="1"/>
    <col min="2313" max="2563" width="12.54296875" style="3"/>
    <col min="2564" max="2564" width="17" style="3" bestFit="1" customWidth="1"/>
    <col min="2565" max="2565" width="14.453125" style="3" bestFit="1" customWidth="1"/>
    <col min="2566" max="2566" width="15.1796875" style="3" bestFit="1" customWidth="1"/>
    <col min="2567" max="2567" width="17.1796875" style="3" customWidth="1"/>
    <col min="2568" max="2568" width="15.1796875" style="3" customWidth="1"/>
    <col min="2569" max="2819" width="12.54296875" style="3"/>
    <col min="2820" max="2820" width="17" style="3" bestFit="1" customWidth="1"/>
    <col min="2821" max="2821" width="14.453125" style="3" bestFit="1" customWidth="1"/>
    <col min="2822" max="2822" width="15.1796875" style="3" bestFit="1" customWidth="1"/>
    <col min="2823" max="2823" width="17.1796875" style="3" customWidth="1"/>
    <col min="2824" max="2824" width="15.1796875" style="3" customWidth="1"/>
    <col min="2825" max="3075" width="12.54296875" style="3"/>
    <col min="3076" max="3076" width="17" style="3" bestFit="1" customWidth="1"/>
    <col min="3077" max="3077" width="14.453125" style="3" bestFit="1" customWidth="1"/>
    <col min="3078" max="3078" width="15.1796875" style="3" bestFit="1" customWidth="1"/>
    <col min="3079" max="3079" width="17.1796875" style="3" customWidth="1"/>
    <col min="3080" max="3080" width="15.1796875" style="3" customWidth="1"/>
    <col min="3081" max="3331" width="12.54296875" style="3"/>
    <col min="3332" max="3332" width="17" style="3" bestFit="1" customWidth="1"/>
    <col min="3333" max="3333" width="14.453125" style="3" bestFit="1" customWidth="1"/>
    <col min="3334" max="3334" width="15.1796875" style="3" bestFit="1" customWidth="1"/>
    <col min="3335" max="3335" width="17.1796875" style="3" customWidth="1"/>
    <col min="3336" max="3336" width="15.1796875" style="3" customWidth="1"/>
    <col min="3337" max="3587" width="12.54296875" style="3"/>
    <col min="3588" max="3588" width="17" style="3" bestFit="1" customWidth="1"/>
    <col min="3589" max="3589" width="14.453125" style="3" bestFit="1" customWidth="1"/>
    <col min="3590" max="3590" width="15.1796875" style="3" bestFit="1" customWidth="1"/>
    <col min="3591" max="3591" width="17.1796875" style="3" customWidth="1"/>
    <col min="3592" max="3592" width="15.1796875" style="3" customWidth="1"/>
    <col min="3593" max="3843" width="12.54296875" style="3"/>
    <col min="3844" max="3844" width="17" style="3" bestFit="1" customWidth="1"/>
    <col min="3845" max="3845" width="14.453125" style="3" bestFit="1" customWidth="1"/>
    <col min="3846" max="3846" width="15.1796875" style="3" bestFit="1" customWidth="1"/>
    <col min="3847" max="3847" width="17.1796875" style="3" customWidth="1"/>
    <col min="3848" max="3848" width="15.1796875" style="3" customWidth="1"/>
    <col min="3849" max="4099" width="12.54296875" style="3"/>
    <col min="4100" max="4100" width="17" style="3" bestFit="1" customWidth="1"/>
    <col min="4101" max="4101" width="14.453125" style="3" bestFit="1" customWidth="1"/>
    <col min="4102" max="4102" width="15.1796875" style="3" bestFit="1" customWidth="1"/>
    <col min="4103" max="4103" width="17.1796875" style="3" customWidth="1"/>
    <col min="4104" max="4104" width="15.1796875" style="3" customWidth="1"/>
    <col min="4105" max="4355" width="12.54296875" style="3"/>
    <col min="4356" max="4356" width="17" style="3" bestFit="1" customWidth="1"/>
    <col min="4357" max="4357" width="14.453125" style="3" bestFit="1" customWidth="1"/>
    <col min="4358" max="4358" width="15.1796875" style="3" bestFit="1" customWidth="1"/>
    <col min="4359" max="4359" width="17.1796875" style="3" customWidth="1"/>
    <col min="4360" max="4360" width="15.1796875" style="3" customWidth="1"/>
    <col min="4361" max="4611" width="12.54296875" style="3"/>
    <col min="4612" max="4612" width="17" style="3" bestFit="1" customWidth="1"/>
    <col min="4613" max="4613" width="14.453125" style="3" bestFit="1" customWidth="1"/>
    <col min="4614" max="4614" width="15.1796875" style="3" bestFit="1" customWidth="1"/>
    <col min="4615" max="4615" width="17.1796875" style="3" customWidth="1"/>
    <col min="4616" max="4616" width="15.1796875" style="3" customWidth="1"/>
    <col min="4617" max="4867" width="12.54296875" style="3"/>
    <col min="4868" max="4868" width="17" style="3" bestFit="1" customWidth="1"/>
    <col min="4869" max="4869" width="14.453125" style="3" bestFit="1" customWidth="1"/>
    <col min="4870" max="4870" width="15.1796875" style="3" bestFit="1" customWidth="1"/>
    <col min="4871" max="4871" width="17.1796875" style="3" customWidth="1"/>
    <col min="4872" max="4872" width="15.1796875" style="3" customWidth="1"/>
    <col min="4873" max="5123" width="12.54296875" style="3"/>
    <col min="5124" max="5124" width="17" style="3" bestFit="1" customWidth="1"/>
    <col min="5125" max="5125" width="14.453125" style="3" bestFit="1" customWidth="1"/>
    <col min="5126" max="5126" width="15.1796875" style="3" bestFit="1" customWidth="1"/>
    <col min="5127" max="5127" width="17.1796875" style="3" customWidth="1"/>
    <col min="5128" max="5128" width="15.1796875" style="3" customWidth="1"/>
    <col min="5129" max="5379" width="12.54296875" style="3"/>
    <col min="5380" max="5380" width="17" style="3" bestFit="1" customWidth="1"/>
    <col min="5381" max="5381" width="14.453125" style="3" bestFit="1" customWidth="1"/>
    <col min="5382" max="5382" width="15.1796875" style="3" bestFit="1" customWidth="1"/>
    <col min="5383" max="5383" width="17.1796875" style="3" customWidth="1"/>
    <col min="5384" max="5384" width="15.1796875" style="3" customWidth="1"/>
    <col min="5385" max="5635" width="12.54296875" style="3"/>
    <col min="5636" max="5636" width="17" style="3" bestFit="1" customWidth="1"/>
    <col min="5637" max="5637" width="14.453125" style="3" bestFit="1" customWidth="1"/>
    <col min="5638" max="5638" width="15.1796875" style="3" bestFit="1" customWidth="1"/>
    <col min="5639" max="5639" width="17.1796875" style="3" customWidth="1"/>
    <col min="5640" max="5640" width="15.1796875" style="3" customWidth="1"/>
    <col min="5641" max="5891" width="12.54296875" style="3"/>
    <col min="5892" max="5892" width="17" style="3" bestFit="1" customWidth="1"/>
    <col min="5893" max="5893" width="14.453125" style="3" bestFit="1" customWidth="1"/>
    <col min="5894" max="5894" width="15.1796875" style="3" bestFit="1" customWidth="1"/>
    <col min="5895" max="5895" width="17.1796875" style="3" customWidth="1"/>
    <col min="5896" max="5896" width="15.1796875" style="3" customWidth="1"/>
    <col min="5897" max="6147" width="12.54296875" style="3"/>
    <col min="6148" max="6148" width="17" style="3" bestFit="1" customWidth="1"/>
    <col min="6149" max="6149" width="14.453125" style="3" bestFit="1" customWidth="1"/>
    <col min="6150" max="6150" width="15.1796875" style="3" bestFit="1" customWidth="1"/>
    <col min="6151" max="6151" width="17.1796875" style="3" customWidth="1"/>
    <col min="6152" max="6152" width="15.1796875" style="3" customWidth="1"/>
    <col min="6153" max="6403" width="12.54296875" style="3"/>
    <col min="6404" max="6404" width="17" style="3" bestFit="1" customWidth="1"/>
    <col min="6405" max="6405" width="14.453125" style="3" bestFit="1" customWidth="1"/>
    <col min="6406" max="6406" width="15.1796875" style="3" bestFit="1" customWidth="1"/>
    <col min="6407" max="6407" width="17.1796875" style="3" customWidth="1"/>
    <col min="6408" max="6408" width="15.1796875" style="3" customWidth="1"/>
    <col min="6409" max="6659" width="12.54296875" style="3"/>
    <col min="6660" max="6660" width="17" style="3" bestFit="1" customWidth="1"/>
    <col min="6661" max="6661" width="14.453125" style="3" bestFit="1" customWidth="1"/>
    <col min="6662" max="6662" width="15.1796875" style="3" bestFit="1" customWidth="1"/>
    <col min="6663" max="6663" width="17.1796875" style="3" customWidth="1"/>
    <col min="6664" max="6664" width="15.1796875" style="3" customWidth="1"/>
    <col min="6665" max="6915" width="12.54296875" style="3"/>
    <col min="6916" max="6916" width="17" style="3" bestFit="1" customWidth="1"/>
    <col min="6917" max="6917" width="14.453125" style="3" bestFit="1" customWidth="1"/>
    <col min="6918" max="6918" width="15.1796875" style="3" bestFit="1" customWidth="1"/>
    <col min="6919" max="6919" width="17.1796875" style="3" customWidth="1"/>
    <col min="6920" max="6920" width="15.1796875" style="3" customWidth="1"/>
    <col min="6921" max="7171" width="12.54296875" style="3"/>
    <col min="7172" max="7172" width="17" style="3" bestFit="1" customWidth="1"/>
    <col min="7173" max="7173" width="14.453125" style="3" bestFit="1" customWidth="1"/>
    <col min="7174" max="7174" width="15.1796875" style="3" bestFit="1" customWidth="1"/>
    <col min="7175" max="7175" width="17.1796875" style="3" customWidth="1"/>
    <col min="7176" max="7176" width="15.1796875" style="3" customWidth="1"/>
    <col min="7177" max="7427" width="12.54296875" style="3"/>
    <col min="7428" max="7428" width="17" style="3" bestFit="1" customWidth="1"/>
    <col min="7429" max="7429" width="14.453125" style="3" bestFit="1" customWidth="1"/>
    <col min="7430" max="7430" width="15.1796875" style="3" bestFit="1" customWidth="1"/>
    <col min="7431" max="7431" width="17.1796875" style="3" customWidth="1"/>
    <col min="7432" max="7432" width="15.1796875" style="3" customWidth="1"/>
    <col min="7433" max="7683" width="12.54296875" style="3"/>
    <col min="7684" max="7684" width="17" style="3" bestFit="1" customWidth="1"/>
    <col min="7685" max="7685" width="14.453125" style="3" bestFit="1" customWidth="1"/>
    <col min="7686" max="7686" width="15.1796875" style="3" bestFit="1" customWidth="1"/>
    <col min="7687" max="7687" width="17.1796875" style="3" customWidth="1"/>
    <col min="7688" max="7688" width="15.1796875" style="3" customWidth="1"/>
    <col min="7689" max="7939" width="12.54296875" style="3"/>
    <col min="7940" max="7940" width="17" style="3" bestFit="1" customWidth="1"/>
    <col min="7941" max="7941" width="14.453125" style="3" bestFit="1" customWidth="1"/>
    <col min="7942" max="7942" width="15.1796875" style="3" bestFit="1" customWidth="1"/>
    <col min="7943" max="7943" width="17.1796875" style="3" customWidth="1"/>
    <col min="7944" max="7944" width="15.1796875" style="3" customWidth="1"/>
    <col min="7945" max="8195" width="12.54296875" style="3"/>
    <col min="8196" max="8196" width="17" style="3" bestFit="1" customWidth="1"/>
    <col min="8197" max="8197" width="14.453125" style="3" bestFit="1" customWidth="1"/>
    <col min="8198" max="8198" width="15.1796875" style="3" bestFit="1" customWidth="1"/>
    <col min="8199" max="8199" width="17.1796875" style="3" customWidth="1"/>
    <col min="8200" max="8200" width="15.1796875" style="3" customWidth="1"/>
    <col min="8201" max="8451" width="12.54296875" style="3"/>
    <col min="8452" max="8452" width="17" style="3" bestFit="1" customWidth="1"/>
    <col min="8453" max="8453" width="14.453125" style="3" bestFit="1" customWidth="1"/>
    <col min="8454" max="8454" width="15.1796875" style="3" bestFit="1" customWidth="1"/>
    <col min="8455" max="8455" width="17.1796875" style="3" customWidth="1"/>
    <col min="8456" max="8456" width="15.1796875" style="3" customWidth="1"/>
    <col min="8457" max="8707" width="12.54296875" style="3"/>
    <col min="8708" max="8708" width="17" style="3" bestFit="1" customWidth="1"/>
    <col min="8709" max="8709" width="14.453125" style="3" bestFit="1" customWidth="1"/>
    <col min="8710" max="8710" width="15.1796875" style="3" bestFit="1" customWidth="1"/>
    <col min="8711" max="8711" width="17.1796875" style="3" customWidth="1"/>
    <col min="8712" max="8712" width="15.1796875" style="3" customWidth="1"/>
    <col min="8713" max="8963" width="12.54296875" style="3"/>
    <col min="8964" max="8964" width="17" style="3" bestFit="1" customWidth="1"/>
    <col min="8965" max="8965" width="14.453125" style="3" bestFit="1" customWidth="1"/>
    <col min="8966" max="8966" width="15.1796875" style="3" bestFit="1" customWidth="1"/>
    <col min="8967" max="8967" width="17.1796875" style="3" customWidth="1"/>
    <col min="8968" max="8968" width="15.1796875" style="3" customWidth="1"/>
    <col min="8969" max="9219" width="12.54296875" style="3"/>
    <col min="9220" max="9220" width="17" style="3" bestFit="1" customWidth="1"/>
    <col min="9221" max="9221" width="14.453125" style="3" bestFit="1" customWidth="1"/>
    <col min="9222" max="9222" width="15.1796875" style="3" bestFit="1" customWidth="1"/>
    <col min="9223" max="9223" width="17.1796875" style="3" customWidth="1"/>
    <col min="9224" max="9224" width="15.1796875" style="3" customWidth="1"/>
    <col min="9225" max="9475" width="12.54296875" style="3"/>
    <col min="9476" max="9476" width="17" style="3" bestFit="1" customWidth="1"/>
    <col min="9477" max="9477" width="14.453125" style="3" bestFit="1" customWidth="1"/>
    <col min="9478" max="9478" width="15.1796875" style="3" bestFit="1" customWidth="1"/>
    <col min="9479" max="9479" width="17.1796875" style="3" customWidth="1"/>
    <col min="9480" max="9480" width="15.1796875" style="3" customWidth="1"/>
    <col min="9481" max="9731" width="12.54296875" style="3"/>
    <col min="9732" max="9732" width="17" style="3" bestFit="1" customWidth="1"/>
    <col min="9733" max="9733" width="14.453125" style="3" bestFit="1" customWidth="1"/>
    <col min="9734" max="9734" width="15.1796875" style="3" bestFit="1" customWidth="1"/>
    <col min="9735" max="9735" width="17.1796875" style="3" customWidth="1"/>
    <col min="9736" max="9736" width="15.1796875" style="3" customWidth="1"/>
    <col min="9737" max="9987" width="12.54296875" style="3"/>
    <col min="9988" max="9988" width="17" style="3" bestFit="1" customWidth="1"/>
    <col min="9989" max="9989" width="14.453125" style="3" bestFit="1" customWidth="1"/>
    <col min="9990" max="9990" width="15.1796875" style="3" bestFit="1" customWidth="1"/>
    <col min="9991" max="9991" width="17.1796875" style="3" customWidth="1"/>
    <col min="9992" max="9992" width="15.1796875" style="3" customWidth="1"/>
    <col min="9993" max="10243" width="12.54296875" style="3"/>
    <col min="10244" max="10244" width="17" style="3" bestFit="1" customWidth="1"/>
    <col min="10245" max="10245" width="14.453125" style="3" bestFit="1" customWidth="1"/>
    <col min="10246" max="10246" width="15.1796875" style="3" bestFit="1" customWidth="1"/>
    <col min="10247" max="10247" width="17.1796875" style="3" customWidth="1"/>
    <col min="10248" max="10248" width="15.1796875" style="3" customWidth="1"/>
    <col min="10249" max="10499" width="12.54296875" style="3"/>
    <col min="10500" max="10500" width="17" style="3" bestFit="1" customWidth="1"/>
    <col min="10501" max="10501" width="14.453125" style="3" bestFit="1" customWidth="1"/>
    <col min="10502" max="10502" width="15.1796875" style="3" bestFit="1" customWidth="1"/>
    <col min="10503" max="10503" width="17.1796875" style="3" customWidth="1"/>
    <col min="10504" max="10504" width="15.1796875" style="3" customWidth="1"/>
    <col min="10505" max="10755" width="12.54296875" style="3"/>
    <col min="10756" max="10756" width="17" style="3" bestFit="1" customWidth="1"/>
    <col min="10757" max="10757" width="14.453125" style="3" bestFit="1" customWidth="1"/>
    <col min="10758" max="10758" width="15.1796875" style="3" bestFit="1" customWidth="1"/>
    <col min="10759" max="10759" width="17.1796875" style="3" customWidth="1"/>
    <col min="10760" max="10760" width="15.1796875" style="3" customWidth="1"/>
    <col min="10761" max="11011" width="12.54296875" style="3"/>
    <col min="11012" max="11012" width="17" style="3" bestFit="1" customWidth="1"/>
    <col min="11013" max="11013" width="14.453125" style="3" bestFit="1" customWidth="1"/>
    <col min="11014" max="11014" width="15.1796875" style="3" bestFit="1" customWidth="1"/>
    <col min="11015" max="11015" width="17.1796875" style="3" customWidth="1"/>
    <col min="11016" max="11016" width="15.1796875" style="3" customWidth="1"/>
    <col min="11017" max="11267" width="12.54296875" style="3"/>
    <col min="11268" max="11268" width="17" style="3" bestFit="1" customWidth="1"/>
    <col min="11269" max="11269" width="14.453125" style="3" bestFit="1" customWidth="1"/>
    <col min="11270" max="11270" width="15.1796875" style="3" bestFit="1" customWidth="1"/>
    <col min="11271" max="11271" width="17.1796875" style="3" customWidth="1"/>
    <col min="11272" max="11272" width="15.1796875" style="3" customWidth="1"/>
    <col min="11273" max="11523" width="12.54296875" style="3"/>
    <col min="11524" max="11524" width="17" style="3" bestFit="1" customWidth="1"/>
    <col min="11525" max="11525" width="14.453125" style="3" bestFit="1" customWidth="1"/>
    <col min="11526" max="11526" width="15.1796875" style="3" bestFit="1" customWidth="1"/>
    <col min="11527" max="11527" width="17.1796875" style="3" customWidth="1"/>
    <col min="11528" max="11528" width="15.1796875" style="3" customWidth="1"/>
    <col min="11529" max="11779" width="12.54296875" style="3"/>
    <col min="11780" max="11780" width="17" style="3" bestFit="1" customWidth="1"/>
    <col min="11781" max="11781" width="14.453125" style="3" bestFit="1" customWidth="1"/>
    <col min="11782" max="11782" width="15.1796875" style="3" bestFit="1" customWidth="1"/>
    <col min="11783" max="11783" width="17.1796875" style="3" customWidth="1"/>
    <col min="11784" max="11784" width="15.1796875" style="3" customWidth="1"/>
    <col min="11785" max="12035" width="12.54296875" style="3"/>
    <col min="12036" max="12036" width="17" style="3" bestFit="1" customWidth="1"/>
    <col min="12037" max="12037" width="14.453125" style="3" bestFit="1" customWidth="1"/>
    <col min="12038" max="12038" width="15.1796875" style="3" bestFit="1" customWidth="1"/>
    <col min="12039" max="12039" width="17.1796875" style="3" customWidth="1"/>
    <col min="12040" max="12040" width="15.1796875" style="3" customWidth="1"/>
    <col min="12041" max="12291" width="12.54296875" style="3"/>
    <col min="12292" max="12292" width="17" style="3" bestFit="1" customWidth="1"/>
    <col min="12293" max="12293" width="14.453125" style="3" bestFit="1" customWidth="1"/>
    <col min="12294" max="12294" width="15.1796875" style="3" bestFit="1" customWidth="1"/>
    <col min="12295" max="12295" width="17.1796875" style="3" customWidth="1"/>
    <col min="12296" max="12296" width="15.1796875" style="3" customWidth="1"/>
    <col min="12297" max="12547" width="12.54296875" style="3"/>
    <col min="12548" max="12548" width="17" style="3" bestFit="1" customWidth="1"/>
    <col min="12549" max="12549" width="14.453125" style="3" bestFit="1" customWidth="1"/>
    <col min="12550" max="12550" width="15.1796875" style="3" bestFit="1" customWidth="1"/>
    <col min="12551" max="12551" width="17.1796875" style="3" customWidth="1"/>
    <col min="12552" max="12552" width="15.1796875" style="3" customWidth="1"/>
    <col min="12553" max="12803" width="12.54296875" style="3"/>
    <col min="12804" max="12804" width="17" style="3" bestFit="1" customWidth="1"/>
    <col min="12805" max="12805" width="14.453125" style="3" bestFit="1" customWidth="1"/>
    <col min="12806" max="12806" width="15.1796875" style="3" bestFit="1" customWidth="1"/>
    <col min="12807" max="12807" width="17.1796875" style="3" customWidth="1"/>
    <col min="12808" max="12808" width="15.1796875" style="3" customWidth="1"/>
    <col min="12809" max="13059" width="12.54296875" style="3"/>
    <col min="13060" max="13060" width="17" style="3" bestFit="1" customWidth="1"/>
    <col min="13061" max="13061" width="14.453125" style="3" bestFit="1" customWidth="1"/>
    <col min="13062" max="13062" width="15.1796875" style="3" bestFit="1" customWidth="1"/>
    <col min="13063" max="13063" width="17.1796875" style="3" customWidth="1"/>
    <col min="13064" max="13064" width="15.1796875" style="3" customWidth="1"/>
    <col min="13065" max="13315" width="12.54296875" style="3"/>
    <col min="13316" max="13316" width="17" style="3" bestFit="1" customWidth="1"/>
    <col min="13317" max="13317" width="14.453125" style="3" bestFit="1" customWidth="1"/>
    <col min="13318" max="13318" width="15.1796875" style="3" bestFit="1" customWidth="1"/>
    <col min="13319" max="13319" width="17.1796875" style="3" customWidth="1"/>
    <col min="13320" max="13320" width="15.1796875" style="3" customWidth="1"/>
    <col min="13321" max="13571" width="12.54296875" style="3"/>
    <col min="13572" max="13572" width="17" style="3" bestFit="1" customWidth="1"/>
    <col min="13573" max="13573" width="14.453125" style="3" bestFit="1" customWidth="1"/>
    <col min="13574" max="13574" width="15.1796875" style="3" bestFit="1" customWidth="1"/>
    <col min="13575" max="13575" width="17.1796875" style="3" customWidth="1"/>
    <col min="13576" max="13576" width="15.1796875" style="3" customWidth="1"/>
    <col min="13577" max="13827" width="12.54296875" style="3"/>
    <col min="13828" max="13828" width="17" style="3" bestFit="1" customWidth="1"/>
    <col min="13829" max="13829" width="14.453125" style="3" bestFit="1" customWidth="1"/>
    <col min="13830" max="13830" width="15.1796875" style="3" bestFit="1" customWidth="1"/>
    <col min="13831" max="13831" width="17.1796875" style="3" customWidth="1"/>
    <col min="13832" max="13832" width="15.1796875" style="3" customWidth="1"/>
    <col min="13833" max="14083" width="12.54296875" style="3"/>
    <col min="14084" max="14084" width="17" style="3" bestFit="1" customWidth="1"/>
    <col min="14085" max="14085" width="14.453125" style="3" bestFit="1" customWidth="1"/>
    <col min="14086" max="14086" width="15.1796875" style="3" bestFit="1" customWidth="1"/>
    <col min="14087" max="14087" width="17.1796875" style="3" customWidth="1"/>
    <col min="14088" max="14088" width="15.1796875" style="3" customWidth="1"/>
    <col min="14089" max="14339" width="12.54296875" style="3"/>
    <col min="14340" max="14340" width="17" style="3" bestFit="1" customWidth="1"/>
    <col min="14341" max="14341" width="14.453125" style="3" bestFit="1" customWidth="1"/>
    <col min="14342" max="14342" width="15.1796875" style="3" bestFit="1" customWidth="1"/>
    <col min="14343" max="14343" width="17.1796875" style="3" customWidth="1"/>
    <col min="14344" max="14344" width="15.1796875" style="3" customWidth="1"/>
    <col min="14345" max="14595" width="12.54296875" style="3"/>
    <col min="14596" max="14596" width="17" style="3" bestFit="1" customWidth="1"/>
    <col min="14597" max="14597" width="14.453125" style="3" bestFit="1" customWidth="1"/>
    <col min="14598" max="14598" width="15.1796875" style="3" bestFit="1" customWidth="1"/>
    <col min="14599" max="14599" width="17.1796875" style="3" customWidth="1"/>
    <col min="14600" max="14600" width="15.1796875" style="3" customWidth="1"/>
    <col min="14601" max="14851" width="12.54296875" style="3"/>
    <col min="14852" max="14852" width="17" style="3" bestFit="1" customWidth="1"/>
    <col min="14853" max="14853" width="14.453125" style="3" bestFit="1" customWidth="1"/>
    <col min="14854" max="14854" width="15.1796875" style="3" bestFit="1" customWidth="1"/>
    <col min="14855" max="14855" width="17.1796875" style="3" customWidth="1"/>
    <col min="14856" max="14856" width="15.1796875" style="3" customWidth="1"/>
    <col min="14857" max="15107" width="12.54296875" style="3"/>
    <col min="15108" max="15108" width="17" style="3" bestFit="1" customWidth="1"/>
    <col min="15109" max="15109" width="14.453125" style="3" bestFit="1" customWidth="1"/>
    <col min="15110" max="15110" width="15.1796875" style="3" bestFit="1" customWidth="1"/>
    <col min="15111" max="15111" width="17.1796875" style="3" customWidth="1"/>
    <col min="15112" max="15112" width="15.1796875" style="3" customWidth="1"/>
    <col min="15113" max="15363" width="12.54296875" style="3"/>
    <col min="15364" max="15364" width="17" style="3" bestFit="1" customWidth="1"/>
    <col min="15365" max="15365" width="14.453125" style="3" bestFit="1" customWidth="1"/>
    <col min="15366" max="15366" width="15.1796875" style="3" bestFit="1" customWidth="1"/>
    <col min="15367" max="15367" width="17.1796875" style="3" customWidth="1"/>
    <col min="15368" max="15368" width="15.1796875" style="3" customWidth="1"/>
    <col min="15369" max="15619" width="12.54296875" style="3"/>
    <col min="15620" max="15620" width="17" style="3" bestFit="1" customWidth="1"/>
    <col min="15621" max="15621" width="14.453125" style="3" bestFit="1" customWidth="1"/>
    <col min="15622" max="15622" width="15.1796875" style="3" bestFit="1" customWidth="1"/>
    <col min="15623" max="15623" width="17.1796875" style="3" customWidth="1"/>
    <col min="15624" max="15624" width="15.1796875" style="3" customWidth="1"/>
    <col min="15625" max="15875" width="12.54296875" style="3"/>
    <col min="15876" max="15876" width="17" style="3" bestFit="1" customWidth="1"/>
    <col min="15877" max="15877" width="14.453125" style="3" bestFit="1" customWidth="1"/>
    <col min="15878" max="15878" width="15.1796875" style="3" bestFit="1" customWidth="1"/>
    <col min="15879" max="15879" width="17.1796875" style="3" customWidth="1"/>
    <col min="15880" max="15880" width="15.1796875" style="3" customWidth="1"/>
    <col min="15881" max="16131" width="12.54296875" style="3"/>
    <col min="16132" max="16132" width="17" style="3" bestFit="1" customWidth="1"/>
    <col min="16133" max="16133" width="14.453125" style="3" bestFit="1" customWidth="1"/>
    <col min="16134" max="16134" width="15.1796875" style="3" bestFit="1" customWidth="1"/>
    <col min="16135" max="16135" width="17.1796875" style="3" customWidth="1"/>
    <col min="16136" max="16136" width="15.1796875" style="3" customWidth="1"/>
    <col min="16137" max="16384" width="12.54296875" style="3"/>
  </cols>
  <sheetData>
    <row r="1" spans="1:11" s="2" customFormat="1" x14ac:dyDescent="0.3">
      <c r="A1" s="1" t="s">
        <v>38</v>
      </c>
      <c r="B1" s="7" t="s">
        <v>44</v>
      </c>
      <c r="C1" s="1" t="s">
        <v>1</v>
      </c>
      <c r="D1" s="1" t="s">
        <v>12</v>
      </c>
      <c r="E1" s="30" t="s">
        <v>11</v>
      </c>
      <c r="F1" s="1" t="s">
        <v>10</v>
      </c>
      <c r="G1" s="1" t="s">
        <v>2</v>
      </c>
      <c r="H1" s="1" t="s">
        <v>3</v>
      </c>
    </row>
    <row r="2" spans="1:11" ht="14.5" x14ac:dyDescent="0.35">
      <c r="A2" s="3" t="s">
        <v>37</v>
      </c>
      <c r="B2" s="28">
        <v>43615</v>
      </c>
      <c r="C2" s="32">
        <v>38.1</v>
      </c>
      <c r="D2" s="27">
        <v>0</v>
      </c>
      <c r="E2" s="31">
        <v>4</v>
      </c>
      <c r="F2" s="3">
        <f>D2/E2</f>
        <v>0</v>
      </c>
      <c r="G2" s="4">
        <f>F2*0.59</f>
        <v>0</v>
      </c>
      <c r="H2" s="5">
        <f t="shared" ref="H2:H7" si="0">G2*1000</f>
        <v>0</v>
      </c>
    </row>
    <row r="3" spans="1:11" ht="14.5" x14ac:dyDescent="0.35">
      <c r="A3" s="3" t="s">
        <v>39</v>
      </c>
      <c r="B3" s="28">
        <v>43615</v>
      </c>
      <c r="C3" s="32">
        <v>2520</v>
      </c>
      <c r="D3" s="27">
        <v>5</v>
      </c>
      <c r="E3" s="31">
        <v>4</v>
      </c>
      <c r="F3" s="3">
        <f t="shared" ref="F3:F7" si="1">D3/E3</f>
        <v>1.25</v>
      </c>
      <c r="G3" s="4">
        <f t="shared" ref="G3:G7" si="2">F3*0.59</f>
        <v>0.73749999999999993</v>
      </c>
      <c r="H3" s="5">
        <f t="shared" si="0"/>
        <v>737.49999999999989</v>
      </c>
      <c r="J3" s="10" t="s">
        <v>13</v>
      </c>
      <c r="K3" s="6">
        <f>SLOPE(H2:H7,C2:C7)</f>
        <v>0.40693934282019217</v>
      </c>
    </row>
    <row r="4" spans="1:11" ht="14.5" x14ac:dyDescent="0.35">
      <c r="A4" s="3" t="s">
        <v>40</v>
      </c>
      <c r="B4" s="28">
        <v>43615</v>
      </c>
      <c r="C4" s="32">
        <v>6980</v>
      </c>
      <c r="D4" s="27">
        <v>15</v>
      </c>
      <c r="E4" s="31">
        <v>4</v>
      </c>
      <c r="F4" s="3">
        <f t="shared" si="1"/>
        <v>3.75</v>
      </c>
      <c r="G4" s="4">
        <f t="shared" si="2"/>
        <v>2.2124999999999999</v>
      </c>
      <c r="H4" s="5">
        <f t="shared" si="0"/>
        <v>2212.5</v>
      </c>
      <c r="J4" s="10" t="s">
        <v>14</v>
      </c>
      <c r="K4" s="6">
        <f>INTERCEPT(H2:H7,C2:C7)</f>
        <v>-609.80268606044228</v>
      </c>
    </row>
    <row r="5" spans="1:11" ht="14.5" x14ac:dyDescent="0.35">
      <c r="A5" s="3" t="s">
        <v>41</v>
      </c>
      <c r="B5" s="28">
        <v>43615</v>
      </c>
      <c r="C5" s="32">
        <v>17470</v>
      </c>
      <c r="D5" s="27">
        <v>40</v>
      </c>
      <c r="E5" s="31">
        <v>4</v>
      </c>
      <c r="F5" s="3">
        <f t="shared" si="1"/>
        <v>10</v>
      </c>
      <c r="G5" s="4">
        <f t="shared" si="2"/>
        <v>5.8999999999999995</v>
      </c>
      <c r="H5" s="5">
        <f t="shared" si="0"/>
        <v>5899.9999999999991</v>
      </c>
    </row>
    <row r="6" spans="1:11" ht="14.5" x14ac:dyDescent="0.35">
      <c r="A6" s="3" t="s">
        <v>42</v>
      </c>
      <c r="B6" s="28">
        <v>43615</v>
      </c>
      <c r="C6" s="32">
        <v>36420</v>
      </c>
      <c r="D6" s="27">
        <v>90</v>
      </c>
      <c r="E6" s="31">
        <v>4</v>
      </c>
      <c r="F6" s="3">
        <f t="shared" si="1"/>
        <v>22.5</v>
      </c>
      <c r="G6" s="4">
        <f t="shared" si="2"/>
        <v>13.274999999999999</v>
      </c>
      <c r="H6" s="5">
        <f t="shared" si="0"/>
        <v>13274.999999999998</v>
      </c>
    </row>
    <row r="7" spans="1:11" ht="14.5" x14ac:dyDescent="0.35">
      <c r="A7" s="3" t="s">
        <v>43</v>
      </c>
      <c r="B7" s="28">
        <v>43615</v>
      </c>
      <c r="C7" s="32">
        <v>68800</v>
      </c>
      <c r="D7" s="27">
        <v>190</v>
      </c>
      <c r="E7" s="31">
        <v>4</v>
      </c>
      <c r="F7" s="3">
        <f t="shared" si="1"/>
        <v>47.5</v>
      </c>
      <c r="G7" s="4">
        <f t="shared" si="2"/>
        <v>28.024999999999999</v>
      </c>
      <c r="H7" s="5">
        <f t="shared" si="0"/>
        <v>28025</v>
      </c>
    </row>
    <row r="8" spans="1:11" ht="14.5" x14ac:dyDescent="0.35">
      <c r="B8" s="8"/>
      <c r="C8"/>
      <c r="G8" s="4"/>
      <c r="H8" s="5"/>
    </row>
    <row r="9" spans="1:11" ht="14.5" x14ac:dyDescent="0.35">
      <c r="A9" s="29" t="s">
        <v>22</v>
      </c>
      <c r="B9" s="26">
        <v>4</v>
      </c>
      <c r="G9" s="4"/>
      <c r="H9" s="5"/>
    </row>
    <row r="10" spans="1:11" ht="14.25" customHeight="1" x14ac:dyDescent="0.35">
      <c r="B10" s="8"/>
      <c r="C10"/>
      <c r="G10" s="4"/>
      <c r="H10" s="5"/>
    </row>
    <row r="11" spans="1:11" ht="14.5" x14ac:dyDescent="0.35">
      <c r="B11" s="8"/>
      <c r="C11"/>
      <c r="G11" s="4"/>
      <c r="H11" s="5"/>
    </row>
    <row r="12" spans="1:11" ht="14.5" x14ac:dyDescent="0.35">
      <c r="B12" s="8"/>
      <c r="C12"/>
      <c r="G12" s="4"/>
      <c r="H12" s="5"/>
    </row>
    <row r="13" spans="1:11" ht="14.5" x14ac:dyDescent="0.35">
      <c r="B13" s="8"/>
      <c r="C13"/>
      <c r="G13" s="4"/>
      <c r="H13" s="5"/>
    </row>
    <row r="14" spans="1:11" ht="14.5" x14ac:dyDescent="0.35">
      <c r="B14" s="8"/>
      <c r="C14"/>
      <c r="G14" s="4"/>
      <c r="H14" s="5"/>
    </row>
    <row r="15" spans="1:11" ht="14.5" x14ac:dyDescent="0.35">
      <c r="B15" s="8"/>
      <c r="C15"/>
      <c r="G15" s="4"/>
      <c r="H15" s="5"/>
    </row>
    <row r="16" spans="1:11" ht="14.5" x14ac:dyDescent="0.35">
      <c r="B16" s="8"/>
      <c r="C16"/>
      <c r="G16" s="4"/>
      <c r="H16" s="5"/>
    </row>
    <row r="17" spans="2:8" ht="14.5" x14ac:dyDescent="0.35">
      <c r="B17" s="8"/>
      <c r="C17"/>
      <c r="G17" s="4"/>
      <c r="H17" s="5"/>
    </row>
    <row r="18" spans="2:8" ht="14.5" x14ac:dyDescent="0.35">
      <c r="B18" s="8"/>
      <c r="C18"/>
      <c r="G18" s="4"/>
      <c r="H18" s="5"/>
    </row>
    <row r="19" spans="2:8" ht="14.5" x14ac:dyDescent="0.35">
      <c r="B19" s="8"/>
      <c r="C19"/>
      <c r="G19" s="4"/>
      <c r="H19" s="5"/>
    </row>
    <row r="20" spans="2:8" ht="14.5" x14ac:dyDescent="0.35">
      <c r="B20" s="8"/>
      <c r="C20"/>
      <c r="G20" s="4"/>
      <c r="H20" s="5"/>
    </row>
    <row r="21" spans="2:8" ht="14.5" x14ac:dyDescent="0.35">
      <c r="B21" s="8"/>
      <c r="C21"/>
      <c r="G21" s="4"/>
      <c r="H21" s="5"/>
    </row>
    <row r="22" spans="2:8" ht="14.5" x14ac:dyDescent="0.35">
      <c r="B22" s="8"/>
      <c r="C22"/>
      <c r="G22" s="4"/>
      <c r="H22" s="5"/>
    </row>
    <row r="23" spans="2:8" ht="14.5" x14ac:dyDescent="0.35">
      <c r="B23" s="8"/>
      <c r="C23"/>
      <c r="G23" s="4"/>
      <c r="H23" s="5"/>
    </row>
    <row r="24" spans="2:8" ht="14.5" x14ac:dyDescent="0.35">
      <c r="B24" s="8"/>
      <c r="C24"/>
      <c r="G24" s="4"/>
      <c r="H24" s="5"/>
    </row>
    <row r="25" spans="2:8" ht="14.5" x14ac:dyDescent="0.35">
      <c r="B25" s="8"/>
      <c r="C25"/>
      <c r="G25" s="4"/>
      <c r="H25" s="5"/>
    </row>
    <row r="26" spans="2:8" ht="14.5" x14ac:dyDescent="0.35">
      <c r="B26" s="8"/>
      <c r="C26"/>
      <c r="G26" s="4"/>
      <c r="H26" s="5"/>
    </row>
    <row r="27" spans="2:8" ht="14.5" hidden="1" x14ac:dyDescent="0.35">
      <c r="B27" s="8"/>
      <c r="C27"/>
      <c r="G27" s="4"/>
      <c r="H27" s="5"/>
    </row>
    <row r="28" spans="2:8" ht="14.5" hidden="1" x14ac:dyDescent="0.35">
      <c r="B28" s="8"/>
      <c r="C28"/>
      <c r="G28" s="4"/>
      <c r="H28" s="5"/>
    </row>
    <row r="29" spans="2:8" ht="14.5" hidden="1" x14ac:dyDescent="0.35">
      <c r="B29" s="8"/>
      <c r="C29"/>
      <c r="G29" s="4"/>
      <c r="H29" s="5"/>
    </row>
    <row r="30" spans="2:8" ht="14.5" hidden="1" x14ac:dyDescent="0.35">
      <c r="C30"/>
      <c r="G30" s="4"/>
      <c r="H30" s="5"/>
    </row>
    <row r="31" spans="2:8" ht="14.5" hidden="1" x14ac:dyDescent="0.35">
      <c r="C31"/>
      <c r="G31" s="4"/>
      <c r="H31" s="5"/>
    </row>
    <row r="32" spans="2:8" ht="14.5" hidden="1" x14ac:dyDescent="0.35">
      <c r="C32"/>
      <c r="G32" s="4"/>
      <c r="H32" s="5"/>
    </row>
    <row r="33" spans="3:10" ht="14.5" hidden="1" x14ac:dyDescent="0.35">
      <c r="C33"/>
      <c r="G33" s="4"/>
      <c r="H33" s="5"/>
    </row>
    <row r="34" spans="3:10" hidden="1" x14ac:dyDescent="0.3">
      <c r="G34" s="4"/>
      <c r="H34" s="5"/>
    </row>
    <row r="35" spans="3:10" hidden="1" x14ac:dyDescent="0.3">
      <c r="G35" s="4"/>
      <c r="H35" s="5"/>
    </row>
    <row r="36" spans="3:10" hidden="1" x14ac:dyDescent="0.3">
      <c r="G36" s="4"/>
      <c r="H36" s="5"/>
    </row>
    <row r="37" spans="3:10" hidden="1" x14ac:dyDescent="0.3">
      <c r="G37" s="4"/>
      <c r="H37" s="5"/>
    </row>
    <row r="38" spans="3:10" hidden="1" x14ac:dyDescent="0.3">
      <c r="G38" s="4"/>
      <c r="H38" s="5"/>
    </row>
    <row r="39" spans="3:10" hidden="1" x14ac:dyDescent="0.3">
      <c r="G39" s="4"/>
      <c r="H39" s="5"/>
    </row>
    <row r="40" spans="3:10" hidden="1" x14ac:dyDescent="0.3">
      <c r="G40" s="4"/>
      <c r="H40" s="5"/>
    </row>
    <row r="41" spans="3:10" hidden="1" x14ac:dyDescent="0.3">
      <c r="G41" s="4"/>
      <c r="H41" s="5"/>
    </row>
    <row r="42" spans="3:10" hidden="1" x14ac:dyDescent="0.3">
      <c r="G42" s="4"/>
      <c r="H42" s="5"/>
    </row>
    <row r="43" spans="3:10" hidden="1" x14ac:dyDescent="0.3">
      <c r="G43" s="4"/>
      <c r="H43" s="5"/>
    </row>
    <row r="44" spans="3:10" hidden="1" x14ac:dyDescent="0.3">
      <c r="G44" s="4"/>
      <c r="H44" s="5"/>
    </row>
    <row r="45" spans="3:10" hidden="1" x14ac:dyDescent="0.3">
      <c r="G45" s="4"/>
      <c r="H45" s="5"/>
    </row>
    <row r="46" spans="3:10" hidden="1" x14ac:dyDescent="0.3">
      <c r="G46" s="4"/>
      <c r="H46" s="5"/>
      <c r="J46" s="6"/>
    </row>
    <row r="47" spans="3:10" hidden="1" x14ac:dyDescent="0.3">
      <c r="G47" s="4"/>
      <c r="H47" s="5"/>
    </row>
    <row r="48" spans="3:10" hidden="1" x14ac:dyDescent="0.3">
      <c r="G48" s="4"/>
      <c r="H48" s="5"/>
    </row>
    <row r="49" spans="7:8" hidden="1" x14ac:dyDescent="0.3">
      <c r="G49" s="4"/>
      <c r="H49" s="5"/>
    </row>
    <row r="50" spans="7:8" hidden="1" x14ac:dyDescent="0.3">
      <c r="G50" s="4"/>
      <c r="H50" s="5"/>
    </row>
    <row r="51" spans="7:8" hidden="1" x14ac:dyDescent="0.3">
      <c r="G51" s="4"/>
      <c r="H51" s="5"/>
    </row>
    <row r="52" spans="7:8" hidden="1" x14ac:dyDescent="0.3">
      <c r="G52" s="4"/>
      <c r="H52" s="5"/>
    </row>
    <row r="53" spans="7:8" hidden="1" x14ac:dyDescent="0.3">
      <c r="G53" s="4"/>
      <c r="H53" s="5"/>
    </row>
    <row r="54" spans="7:8" hidden="1" x14ac:dyDescent="0.3">
      <c r="G54" s="4"/>
      <c r="H54" s="5"/>
    </row>
    <row r="55" spans="7:8" hidden="1" x14ac:dyDescent="0.3">
      <c r="G55" s="4"/>
      <c r="H55" s="5"/>
    </row>
    <row r="56" spans="7:8" hidden="1" x14ac:dyDescent="0.3">
      <c r="G56" s="4"/>
      <c r="H56" s="5"/>
    </row>
    <row r="57" spans="7:8" hidden="1" x14ac:dyDescent="0.3">
      <c r="G57" s="4"/>
      <c r="H57" s="5"/>
    </row>
    <row r="58" spans="7:8" hidden="1" x14ac:dyDescent="0.3">
      <c r="G58" s="4"/>
      <c r="H58" s="5"/>
    </row>
    <row r="59" spans="7:8" hidden="1" x14ac:dyDescent="0.3">
      <c r="G59" s="4"/>
      <c r="H59" s="5"/>
    </row>
    <row r="60" spans="7:8" hidden="1" x14ac:dyDescent="0.3">
      <c r="G60" s="4"/>
      <c r="H60" s="5"/>
    </row>
    <row r="61" spans="7:8" hidden="1" x14ac:dyDescent="0.3">
      <c r="G61" s="4"/>
      <c r="H61" s="5"/>
    </row>
    <row r="62" spans="7:8" hidden="1" x14ac:dyDescent="0.3">
      <c r="G62" s="4"/>
      <c r="H62" s="5"/>
    </row>
    <row r="63" spans="7:8" hidden="1" x14ac:dyDescent="0.3">
      <c r="G63" s="4"/>
      <c r="H63" s="5"/>
    </row>
    <row r="64" spans="7:8" hidden="1" x14ac:dyDescent="0.3">
      <c r="G64" s="4"/>
      <c r="H64" s="5"/>
    </row>
    <row r="65" spans="7:8" hidden="1" x14ac:dyDescent="0.3">
      <c r="G65" s="4"/>
      <c r="H65" s="5"/>
    </row>
    <row r="66" spans="7:8" hidden="1" x14ac:dyDescent="0.3">
      <c r="G66" s="4"/>
      <c r="H66" s="5"/>
    </row>
    <row r="67" spans="7:8" hidden="1" x14ac:dyDescent="0.3">
      <c r="G67" s="4"/>
      <c r="H67" s="5"/>
    </row>
    <row r="68" spans="7:8" hidden="1" x14ac:dyDescent="0.3">
      <c r="G68" s="4"/>
      <c r="H68" s="5"/>
    </row>
    <row r="69" spans="7:8" hidden="1" x14ac:dyDescent="0.3">
      <c r="G69" s="4"/>
      <c r="H69" s="5"/>
    </row>
    <row r="70" spans="7:8" hidden="1" x14ac:dyDescent="0.3">
      <c r="G70" s="4"/>
      <c r="H70" s="5"/>
    </row>
    <row r="71" spans="7:8" hidden="1" x14ac:dyDescent="0.3">
      <c r="G71" s="4"/>
      <c r="H71" s="5"/>
    </row>
    <row r="72" spans="7:8" hidden="1" x14ac:dyDescent="0.3">
      <c r="G72" s="4"/>
      <c r="H72" s="5"/>
    </row>
    <row r="73" spans="7:8" hidden="1" x14ac:dyDescent="0.3">
      <c r="G73" s="4"/>
      <c r="H73" s="5"/>
    </row>
    <row r="74" spans="7:8" hidden="1" x14ac:dyDescent="0.3">
      <c r="G74" s="4"/>
      <c r="H74" s="5"/>
    </row>
    <row r="75" spans="7:8" hidden="1" x14ac:dyDescent="0.3">
      <c r="G75" s="4"/>
      <c r="H75" s="5"/>
    </row>
    <row r="76" spans="7:8" hidden="1" x14ac:dyDescent="0.3">
      <c r="G76" s="4"/>
      <c r="H76" s="5"/>
    </row>
    <row r="77" spans="7:8" hidden="1" x14ac:dyDescent="0.3">
      <c r="G77" s="4"/>
      <c r="H77" s="5"/>
    </row>
    <row r="78" spans="7:8" hidden="1" x14ac:dyDescent="0.3">
      <c r="G78" s="4"/>
      <c r="H78" s="5"/>
    </row>
    <row r="79" spans="7:8" hidden="1" x14ac:dyDescent="0.3">
      <c r="G79" s="4"/>
      <c r="H79" s="5"/>
    </row>
    <row r="80" spans="7:8" hidden="1" x14ac:dyDescent="0.3">
      <c r="G80" s="4"/>
      <c r="H80" s="5"/>
    </row>
    <row r="81" spans="3:8" ht="14.5" hidden="1" x14ac:dyDescent="0.35">
      <c r="C81"/>
      <c r="G81" s="4"/>
      <c r="H81" s="5"/>
    </row>
    <row r="82" spans="3:8" ht="14.5" hidden="1" x14ac:dyDescent="0.35">
      <c r="C82"/>
      <c r="G82" s="4"/>
      <c r="H82" s="5"/>
    </row>
    <row r="83" spans="3:8" ht="14.5" hidden="1" x14ac:dyDescent="0.35">
      <c r="C83"/>
      <c r="G83" s="4"/>
      <c r="H83" s="5"/>
    </row>
    <row r="84" spans="3:8" ht="14.5" hidden="1" x14ac:dyDescent="0.35">
      <c r="C84"/>
      <c r="G84" s="4"/>
      <c r="H84" s="5"/>
    </row>
    <row r="85" spans="3:8" ht="14.5" hidden="1" x14ac:dyDescent="0.35">
      <c r="C85"/>
      <c r="G85" s="4"/>
      <c r="H85" s="5"/>
    </row>
    <row r="86" spans="3:8" ht="14.5" hidden="1" x14ac:dyDescent="0.35">
      <c r="C86"/>
      <c r="G86" s="4"/>
      <c r="H86" s="5"/>
    </row>
    <row r="87" spans="3:8" ht="14.5" hidden="1" x14ac:dyDescent="0.35">
      <c r="C87"/>
      <c r="G87" s="4"/>
      <c r="H87" s="5"/>
    </row>
    <row r="88" spans="3:8" ht="14.5" hidden="1" x14ac:dyDescent="0.35">
      <c r="C88"/>
      <c r="G88" s="4"/>
      <c r="H88" s="5"/>
    </row>
    <row r="89" spans="3:8" ht="14.5" hidden="1" x14ac:dyDescent="0.35">
      <c r="C89"/>
      <c r="G89" s="4"/>
      <c r="H89" s="5"/>
    </row>
    <row r="90" spans="3:8" ht="14.5" x14ac:dyDescent="0.35">
      <c r="C90"/>
      <c r="G90" s="4"/>
      <c r="H90" s="5"/>
    </row>
    <row r="91" spans="3:8" ht="14.5" x14ac:dyDescent="0.35">
      <c r="C91"/>
      <c r="G91" s="4"/>
      <c r="H91" s="5"/>
    </row>
    <row r="92" spans="3:8" ht="14.5" x14ac:dyDescent="0.35">
      <c r="C92"/>
      <c r="G92" s="4"/>
      <c r="H92" s="5"/>
    </row>
    <row r="93" spans="3:8" ht="14.5" x14ac:dyDescent="0.35">
      <c r="C93"/>
      <c r="G93" s="4"/>
      <c r="H93" s="5"/>
    </row>
    <row r="94" spans="3:8" ht="14.5" x14ac:dyDescent="0.35">
      <c r="C94"/>
      <c r="G94" s="4"/>
      <c r="H94" s="5"/>
    </row>
    <row r="95" spans="3:8" ht="14.5" x14ac:dyDescent="0.35">
      <c r="C95"/>
      <c r="G95" s="4"/>
      <c r="H95" s="5"/>
    </row>
    <row r="96" spans="3:8" ht="14.5" x14ac:dyDescent="0.35">
      <c r="C96"/>
      <c r="G96" s="4"/>
      <c r="H96" s="5"/>
    </row>
    <row r="97" spans="7:8" x14ac:dyDescent="0.3">
      <c r="G97" s="4"/>
      <c r="H97" s="5"/>
    </row>
    <row r="98" spans="7:8" x14ac:dyDescent="0.3">
      <c r="G98" s="4"/>
      <c r="H98" s="5"/>
    </row>
    <row r="99" spans="7:8" x14ac:dyDescent="0.3">
      <c r="G99" s="4"/>
      <c r="H99" s="5"/>
    </row>
    <row r="100" spans="7:8" x14ac:dyDescent="0.3">
      <c r="G100" s="4"/>
      <c r="H100" s="5"/>
    </row>
    <row r="101" spans="7:8" x14ac:dyDescent="0.3">
      <c r="G101" s="4"/>
      <c r="H101" s="5"/>
    </row>
    <row r="102" spans="7:8" x14ac:dyDescent="0.3">
      <c r="G102" s="4"/>
      <c r="H102" s="5"/>
    </row>
    <row r="103" spans="7:8" x14ac:dyDescent="0.3">
      <c r="G103" s="4"/>
      <c r="H10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1"/>
  <sheetViews>
    <sheetView workbookViewId="0">
      <pane ySplit="1" topLeftCell="A2" activePane="bottomLeft" state="frozen"/>
      <selection pane="bottomLeft" activeCell="H15" sqref="H15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7" t="s">
        <v>15</v>
      </c>
      <c r="B1" s="48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>
        <v>50.3</v>
      </c>
      <c r="C2" s="20">
        <f t="shared" ref="C2:C86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52" t="s">
        <v>35</v>
      </c>
    </row>
    <row r="3" spans="1:8" x14ac:dyDescent="0.35">
      <c r="A3" s="33">
        <v>5</v>
      </c>
      <c r="B3" s="13">
        <v>50.2</v>
      </c>
      <c r="C3" s="20">
        <f t="shared" si="0"/>
        <v>-9.9999999999994316E-2</v>
      </c>
      <c r="D3" s="18">
        <f t="shared" ref="D3:D86" si="1">C3*$H$3</f>
        <v>-4.0730466827088974E-2</v>
      </c>
      <c r="E3" s="18">
        <f t="shared" ref="E3:E66" si="2">D3*(A4-A3)</f>
        <v>-0.20365233413544487</v>
      </c>
      <c r="G3" s="17" t="s">
        <v>13</v>
      </c>
      <c r="H3" s="50">
        <f>'FCR_STD CURVE'!K3</f>
        <v>0.40730466827091288</v>
      </c>
    </row>
    <row r="4" spans="1:8" x14ac:dyDescent="0.35">
      <c r="A4" s="33">
        <v>10</v>
      </c>
      <c r="B4" s="13">
        <v>50.2</v>
      </c>
      <c r="C4" s="20">
        <f t="shared" si="0"/>
        <v>-9.9999999999994316E-2</v>
      </c>
      <c r="D4" s="18">
        <f t="shared" si="1"/>
        <v>-4.0730466827088974E-2</v>
      </c>
      <c r="E4" s="18">
        <f t="shared" si="2"/>
        <v>-0.20365233413544487</v>
      </c>
      <c r="G4" s="17" t="s">
        <v>21</v>
      </c>
      <c r="H4" s="63" t="s">
        <v>36</v>
      </c>
    </row>
    <row r="5" spans="1:8" x14ac:dyDescent="0.35">
      <c r="A5" s="33">
        <v>15</v>
      </c>
      <c r="B5" s="13">
        <v>50.2</v>
      </c>
      <c r="C5" s="20">
        <f t="shared" si="0"/>
        <v>-9.9999999999994316E-2</v>
      </c>
      <c r="D5" s="18">
        <f t="shared" si="1"/>
        <v>-4.0730466827088974E-2</v>
      </c>
      <c r="E5" s="18">
        <f t="shared" si="2"/>
        <v>-0.20365233413544487</v>
      </c>
      <c r="H5" s="51"/>
    </row>
    <row r="6" spans="1:8" x14ac:dyDescent="0.35">
      <c r="A6" s="33">
        <v>20</v>
      </c>
      <c r="B6" s="13">
        <v>50.2</v>
      </c>
      <c r="C6" s="20">
        <f t="shared" si="0"/>
        <v>-9.9999999999994316E-2</v>
      </c>
      <c r="D6" s="18">
        <f t="shared" si="1"/>
        <v>-4.0730466827088974E-2</v>
      </c>
      <c r="E6" s="18">
        <f t="shared" si="2"/>
        <v>-0.20365233413544487</v>
      </c>
      <c r="G6" s="17" t="s">
        <v>18</v>
      </c>
      <c r="H6" s="46">
        <v>50.3</v>
      </c>
    </row>
    <row r="7" spans="1:8" x14ac:dyDescent="0.35">
      <c r="A7" s="33">
        <v>25</v>
      </c>
      <c r="B7" s="13">
        <v>50.2</v>
      </c>
      <c r="C7" s="20">
        <f t="shared" si="0"/>
        <v>-9.9999999999994316E-2</v>
      </c>
      <c r="D7" s="18">
        <f t="shared" si="1"/>
        <v>-4.0730466827088974E-2</v>
      </c>
      <c r="E7" s="18">
        <f t="shared" si="2"/>
        <v>-0.20365233413544487</v>
      </c>
      <c r="G7" s="19"/>
      <c r="H7" s="51"/>
    </row>
    <row r="8" spans="1:8" x14ac:dyDescent="0.35">
      <c r="A8" s="33">
        <v>30</v>
      </c>
      <c r="B8" s="13">
        <v>50.2</v>
      </c>
      <c r="C8" s="20">
        <f t="shared" si="0"/>
        <v>-9.9999999999994316E-2</v>
      </c>
      <c r="D8" s="18">
        <f t="shared" si="1"/>
        <v>-4.0730466827088974E-2</v>
      </c>
      <c r="E8" s="18">
        <f t="shared" si="2"/>
        <v>-0.20365233413544487</v>
      </c>
      <c r="G8" s="23"/>
      <c r="H8" s="25"/>
    </row>
    <row r="9" spans="1:8" x14ac:dyDescent="0.35">
      <c r="A9" s="33">
        <v>35</v>
      </c>
      <c r="B9" s="13">
        <v>50.2</v>
      </c>
      <c r="C9" s="20">
        <f t="shared" si="0"/>
        <v>-9.9999999999994316E-2</v>
      </c>
      <c r="D9" s="18">
        <f t="shared" si="1"/>
        <v>-4.0730466827088974E-2</v>
      </c>
      <c r="E9" s="18">
        <f t="shared" si="2"/>
        <v>-0.20365233413544487</v>
      </c>
      <c r="G9" s="23"/>
      <c r="H9" s="25"/>
    </row>
    <row r="10" spans="1:8" x14ac:dyDescent="0.35">
      <c r="A10" s="33">
        <v>40</v>
      </c>
      <c r="B10" s="13">
        <v>50.2</v>
      </c>
      <c r="C10" s="20">
        <f t="shared" si="0"/>
        <v>-9.9999999999994316E-2</v>
      </c>
      <c r="D10" s="18">
        <f t="shared" si="1"/>
        <v>-4.0730466827088974E-2</v>
      </c>
      <c r="E10" s="18">
        <f t="shared" si="2"/>
        <v>-0.20365233413544487</v>
      </c>
      <c r="G10" s="17"/>
      <c r="H10" s="45"/>
    </row>
    <row r="11" spans="1:8" x14ac:dyDescent="0.35">
      <c r="A11" s="33">
        <v>45</v>
      </c>
      <c r="B11" s="13">
        <v>54.8</v>
      </c>
      <c r="C11" s="20">
        <f t="shared" si="0"/>
        <v>4.5</v>
      </c>
      <c r="D11" s="18">
        <f t="shared" si="1"/>
        <v>1.8328710072191079</v>
      </c>
      <c r="E11" s="18">
        <f t="shared" si="2"/>
        <v>9.1643550360955395</v>
      </c>
      <c r="H11" s="51"/>
    </row>
    <row r="12" spans="1:8" x14ac:dyDescent="0.35">
      <c r="A12" s="33">
        <v>50</v>
      </c>
      <c r="B12" s="13">
        <v>105.3</v>
      </c>
      <c r="C12" s="20">
        <f t="shared" si="0"/>
        <v>55</v>
      </c>
      <c r="D12" s="18">
        <f t="shared" si="1"/>
        <v>22.401756754900209</v>
      </c>
      <c r="E12" s="18">
        <f t="shared" si="2"/>
        <v>112.00878377450104</v>
      </c>
      <c r="G12" s="17"/>
      <c r="H12" s="45"/>
    </row>
    <row r="13" spans="1:8" x14ac:dyDescent="0.35">
      <c r="A13" s="33">
        <v>55</v>
      </c>
      <c r="B13" s="13">
        <v>257.39999999999998</v>
      </c>
      <c r="C13" s="20">
        <f t="shared" si="0"/>
        <v>207.09999999999997</v>
      </c>
      <c r="D13" s="18">
        <f t="shared" si="1"/>
        <v>84.352796798906041</v>
      </c>
      <c r="E13" s="18">
        <f t="shared" si="2"/>
        <v>421.76398399453024</v>
      </c>
      <c r="G13" s="23"/>
      <c r="H13" s="25"/>
    </row>
    <row r="14" spans="1:8" x14ac:dyDescent="0.35">
      <c r="A14" s="33">
        <v>60</v>
      </c>
      <c r="B14" s="13">
        <v>265.2</v>
      </c>
      <c r="C14" s="20">
        <f t="shared" si="0"/>
        <v>214.89999999999998</v>
      </c>
      <c r="D14" s="18">
        <f t="shared" si="1"/>
        <v>87.529773211419169</v>
      </c>
      <c r="E14" s="18">
        <f t="shared" si="2"/>
        <v>437.64886605709586</v>
      </c>
      <c r="H14" s="51"/>
    </row>
    <row r="15" spans="1:8" x14ac:dyDescent="0.35">
      <c r="A15" s="33">
        <v>65</v>
      </c>
      <c r="B15" s="13">
        <v>403.1</v>
      </c>
      <c r="C15" s="20">
        <f t="shared" si="0"/>
        <v>352.8</v>
      </c>
      <c r="D15" s="18">
        <f t="shared" si="1"/>
        <v>143.69708696597806</v>
      </c>
      <c r="E15" s="18">
        <f t="shared" si="2"/>
        <v>718.48543482989032</v>
      </c>
      <c r="G15" s="17" t="s">
        <v>9</v>
      </c>
      <c r="H15" s="49">
        <v>575</v>
      </c>
    </row>
    <row r="16" spans="1:8" x14ac:dyDescent="0.35">
      <c r="A16" s="33">
        <v>70</v>
      </c>
      <c r="B16" s="13">
        <v>383.2</v>
      </c>
      <c r="C16" s="20">
        <f t="shared" si="0"/>
        <v>332.9</v>
      </c>
      <c r="D16" s="18">
        <f t="shared" si="1"/>
        <v>135.59172406738688</v>
      </c>
      <c r="E16" s="18">
        <f t="shared" si="2"/>
        <v>677.95862033693436</v>
      </c>
      <c r="G16" s="17" t="s">
        <v>6</v>
      </c>
      <c r="H16" s="51">
        <f>H15*0.59*1000</f>
        <v>339250</v>
      </c>
    </row>
    <row r="17" spans="1:8" x14ac:dyDescent="0.35">
      <c r="A17" s="33">
        <v>75</v>
      </c>
      <c r="B17" s="13">
        <v>324.3</v>
      </c>
      <c r="C17" s="20">
        <f t="shared" si="0"/>
        <v>274</v>
      </c>
      <c r="D17" s="18">
        <f t="shared" si="1"/>
        <v>111.60147910623013</v>
      </c>
      <c r="E17" s="18">
        <f t="shared" si="2"/>
        <v>558.00739553115068</v>
      </c>
      <c r="G17" s="17" t="s">
        <v>7</v>
      </c>
      <c r="H17" s="18">
        <f>SUM(E2:E937)</f>
        <v>6635.1966984673063</v>
      </c>
    </row>
    <row r="18" spans="1:8" x14ac:dyDescent="0.35">
      <c r="A18" s="33">
        <v>80</v>
      </c>
      <c r="B18" s="13">
        <v>287.3</v>
      </c>
      <c r="C18" s="20">
        <f t="shared" si="0"/>
        <v>237</v>
      </c>
      <c r="D18" s="18">
        <f t="shared" si="1"/>
        <v>96.531206380206356</v>
      </c>
      <c r="E18" s="18">
        <f t="shared" si="2"/>
        <v>482.65603190103178</v>
      </c>
      <c r="G18" s="16"/>
    </row>
    <row r="19" spans="1:8" ht="16.5" x14ac:dyDescent="0.35">
      <c r="A19" s="33">
        <v>85</v>
      </c>
      <c r="B19" s="13">
        <v>248</v>
      </c>
      <c r="C19" s="20">
        <f t="shared" si="0"/>
        <v>197.7</v>
      </c>
      <c r="D19" s="18">
        <f t="shared" si="1"/>
        <v>80.524132917159477</v>
      </c>
      <c r="E19" s="18">
        <f t="shared" si="2"/>
        <v>402.62066458579739</v>
      </c>
      <c r="G19" s="17" t="s">
        <v>19</v>
      </c>
      <c r="H19" s="21">
        <f>H16/H17</f>
        <v>51.128853509100168</v>
      </c>
    </row>
    <row r="20" spans="1:8" ht="16.5" x14ac:dyDescent="0.35">
      <c r="A20" s="33">
        <v>90</v>
      </c>
      <c r="B20" s="13">
        <v>214.5</v>
      </c>
      <c r="C20" s="20">
        <f t="shared" si="0"/>
        <v>164.2</v>
      </c>
      <c r="D20" s="18">
        <f t="shared" si="1"/>
        <v>66.87942653008389</v>
      </c>
      <c r="E20" s="18">
        <f t="shared" si="2"/>
        <v>334.39713265041945</v>
      </c>
      <c r="G20" s="17" t="s">
        <v>20</v>
      </c>
      <c r="H20" s="22">
        <f>H19/1000</f>
        <v>5.1128853509100167E-2</v>
      </c>
    </row>
    <row r="21" spans="1:8" x14ac:dyDescent="0.35">
      <c r="A21" s="33">
        <v>95</v>
      </c>
      <c r="B21" s="13">
        <v>191.7</v>
      </c>
      <c r="C21" s="20">
        <f t="shared" si="0"/>
        <v>141.39999999999998</v>
      </c>
      <c r="D21" s="18">
        <f t="shared" si="1"/>
        <v>57.59288009350707</v>
      </c>
      <c r="E21" s="18">
        <f t="shared" si="2"/>
        <v>287.96440046753537</v>
      </c>
    </row>
    <row r="22" spans="1:8" x14ac:dyDescent="0.35">
      <c r="A22" s="33">
        <v>100</v>
      </c>
      <c r="B22" s="13">
        <v>168.4</v>
      </c>
      <c r="C22" s="20">
        <f t="shared" si="0"/>
        <v>118.10000000000001</v>
      </c>
      <c r="D22" s="18">
        <f t="shared" si="1"/>
        <v>48.102681322794815</v>
      </c>
      <c r="E22" s="18">
        <f t="shared" si="2"/>
        <v>240.51340661397407</v>
      </c>
    </row>
    <row r="23" spans="1:8" x14ac:dyDescent="0.35">
      <c r="A23" s="33">
        <v>105</v>
      </c>
      <c r="B23" s="35">
        <v>153.69999999999999</v>
      </c>
      <c r="C23" s="20">
        <f t="shared" si="0"/>
        <v>103.39999999999999</v>
      </c>
      <c r="D23" s="18">
        <f t="shared" si="1"/>
        <v>42.115302699212386</v>
      </c>
      <c r="E23" s="18">
        <f t="shared" si="2"/>
        <v>210.57651349606192</v>
      </c>
    </row>
    <row r="24" spans="1:8" x14ac:dyDescent="0.35">
      <c r="A24" s="33">
        <v>110</v>
      </c>
      <c r="B24" s="35">
        <v>141.1</v>
      </c>
      <c r="C24" s="20">
        <f t="shared" si="0"/>
        <v>90.8</v>
      </c>
      <c r="D24" s="18">
        <f t="shared" si="1"/>
        <v>36.983263878998891</v>
      </c>
      <c r="E24" s="18">
        <f t="shared" si="2"/>
        <v>184.91631939499445</v>
      </c>
    </row>
    <row r="25" spans="1:8" x14ac:dyDescent="0.35">
      <c r="A25" s="33">
        <v>115</v>
      </c>
      <c r="B25" s="35">
        <v>127.2</v>
      </c>
      <c r="C25" s="20">
        <f t="shared" si="0"/>
        <v>76.900000000000006</v>
      </c>
      <c r="D25" s="18">
        <f t="shared" si="1"/>
        <v>31.321728990033204</v>
      </c>
      <c r="E25" s="18">
        <f t="shared" si="2"/>
        <v>156.60864495016602</v>
      </c>
    </row>
    <row r="26" spans="1:8" x14ac:dyDescent="0.35">
      <c r="A26" s="33">
        <v>120</v>
      </c>
      <c r="B26" s="35">
        <v>112.4</v>
      </c>
      <c r="C26" s="20">
        <f t="shared" si="0"/>
        <v>62.100000000000009</v>
      </c>
      <c r="D26" s="18">
        <f t="shared" si="1"/>
        <v>25.293619899623693</v>
      </c>
      <c r="E26" s="18">
        <f t="shared" si="2"/>
        <v>126.46809949811846</v>
      </c>
    </row>
    <row r="27" spans="1:8" x14ac:dyDescent="0.35">
      <c r="A27" s="33">
        <v>125</v>
      </c>
      <c r="B27" s="36">
        <v>103</v>
      </c>
      <c r="C27" s="20">
        <f t="shared" si="0"/>
        <v>52.7</v>
      </c>
      <c r="D27" s="18">
        <f t="shared" si="1"/>
        <v>21.46495601787711</v>
      </c>
      <c r="E27" s="18">
        <f t="shared" si="2"/>
        <v>107.32478008938556</v>
      </c>
    </row>
    <row r="28" spans="1:8" x14ac:dyDescent="0.35">
      <c r="A28" s="33">
        <v>130</v>
      </c>
      <c r="B28" s="36">
        <v>98.7</v>
      </c>
      <c r="C28" s="20">
        <f t="shared" si="0"/>
        <v>48.400000000000006</v>
      </c>
      <c r="D28" s="18">
        <f t="shared" si="1"/>
        <v>19.713545944312187</v>
      </c>
      <c r="E28" s="18">
        <f t="shared" si="2"/>
        <v>98.567729721560937</v>
      </c>
    </row>
    <row r="29" spans="1:8" x14ac:dyDescent="0.35">
      <c r="A29" s="33">
        <v>135</v>
      </c>
      <c r="B29" s="36">
        <v>95.3</v>
      </c>
      <c r="C29" s="20">
        <f t="shared" si="0"/>
        <v>45</v>
      </c>
      <c r="D29" s="18">
        <f t="shared" si="1"/>
        <v>18.328710072191079</v>
      </c>
      <c r="E29" s="18">
        <f t="shared" si="2"/>
        <v>91.643550360955402</v>
      </c>
    </row>
    <row r="30" spans="1:8" x14ac:dyDescent="0.35">
      <c r="A30" s="33">
        <v>140</v>
      </c>
      <c r="B30" s="36">
        <v>88.6</v>
      </c>
      <c r="C30" s="20">
        <f t="shared" si="0"/>
        <v>38.299999999999997</v>
      </c>
      <c r="D30" s="18">
        <f t="shared" si="1"/>
        <v>15.599768794775962</v>
      </c>
      <c r="E30" s="18">
        <f t="shared" si="2"/>
        <v>77.998843973879815</v>
      </c>
    </row>
    <row r="31" spans="1:8" x14ac:dyDescent="0.35">
      <c r="A31" s="33">
        <v>145</v>
      </c>
      <c r="B31" s="36">
        <v>84.5</v>
      </c>
      <c r="C31" s="20">
        <f t="shared" si="0"/>
        <v>34.200000000000003</v>
      </c>
      <c r="D31" s="18">
        <f t="shared" si="1"/>
        <v>13.929819654865222</v>
      </c>
      <c r="E31" s="18">
        <f t="shared" si="2"/>
        <v>69.649098274326107</v>
      </c>
    </row>
    <row r="32" spans="1:8" x14ac:dyDescent="0.35">
      <c r="A32" s="33">
        <v>150</v>
      </c>
      <c r="B32" s="36">
        <v>81.7</v>
      </c>
      <c r="C32" s="20">
        <f t="shared" si="0"/>
        <v>31.400000000000006</v>
      </c>
      <c r="D32" s="18">
        <f t="shared" si="1"/>
        <v>12.789366583706666</v>
      </c>
      <c r="E32" s="18">
        <f t="shared" si="2"/>
        <v>63.946832918533332</v>
      </c>
    </row>
    <row r="33" spans="1:5" x14ac:dyDescent="0.35">
      <c r="A33" s="33">
        <v>155</v>
      </c>
      <c r="B33" s="36">
        <v>79.900000000000006</v>
      </c>
      <c r="C33" s="20">
        <f t="shared" si="0"/>
        <v>29.600000000000009</v>
      </c>
      <c r="D33" s="18">
        <f t="shared" si="1"/>
        <v>12.056218180819025</v>
      </c>
      <c r="E33" s="18">
        <f t="shared" si="2"/>
        <v>60.281090904095123</v>
      </c>
    </row>
    <row r="34" spans="1:5" x14ac:dyDescent="0.35">
      <c r="A34" s="33">
        <v>160</v>
      </c>
      <c r="B34" s="36">
        <v>75.8</v>
      </c>
      <c r="C34" s="20">
        <f t="shared" si="0"/>
        <v>25.5</v>
      </c>
      <c r="D34" s="18">
        <f t="shared" si="1"/>
        <v>10.386269040908278</v>
      </c>
      <c r="E34" s="18">
        <f t="shared" si="2"/>
        <v>51.931345204541387</v>
      </c>
    </row>
    <row r="35" spans="1:5" x14ac:dyDescent="0.35">
      <c r="A35" s="33">
        <v>165</v>
      </c>
      <c r="B35" s="36">
        <v>73.2</v>
      </c>
      <c r="C35" s="20">
        <f t="shared" si="0"/>
        <v>22.900000000000006</v>
      </c>
      <c r="D35" s="18">
        <f t="shared" si="1"/>
        <v>9.3272769034039076</v>
      </c>
      <c r="E35" s="18">
        <f t="shared" si="2"/>
        <v>46.636384517019536</v>
      </c>
    </row>
    <row r="36" spans="1:5" x14ac:dyDescent="0.35">
      <c r="A36" s="33">
        <v>170</v>
      </c>
      <c r="B36" s="36">
        <v>70.7</v>
      </c>
      <c r="C36" s="20">
        <f t="shared" si="0"/>
        <v>20.400000000000006</v>
      </c>
      <c r="D36" s="18">
        <f t="shared" si="1"/>
        <v>8.309015232726626</v>
      </c>
      <c r="E36" s="18">
        <f t="shared" si="2"/>
        <v>41.545076163633126</v>
      </c>
    </row>
    <row r="37" spans="1:5" x14ac:dyDescent="0.35">
      <c r="A37" s="33">
        <v>175</v>
      </c>
      <c r="B37" s="36">
        <v>68</v>
      </c>
      <c r="C37" s="20">
        <f t="shared" si="0"/>
        <v>17.700000000000003</v>
      </c>
      <c r="D37" s="18">
        <f t="shared" si="1"/>
        <v>7.2092926283951595</v>
      </c>
      <c r="E37" s="18">
        <f t="shared" si="2"/>
        <v>36.046463141975799</v>
      </c>
    </row>
    <row r="38" spans="1:5" x14ac:dyDescent="0.35">
      <c r="A38" s="33">
        <v>180</v>
      </c>
      <c r="B38" s="36">
        <v>67.099999999999994</v>
      </c>
      <c r="C38" s="20">
        <f t="shared" si="0"/>
        <v>16.799999999999997</v>
      </c>
      <c r="D38" s="18">
        <f t="shared" si="1"/>
        <v>6.8427184269513353</v>
      </c>
      <c r="E38" s="18">
        <f t="shared" si="2"/>
        <v>34.213592134756674</v>
      </c>
    </row>
    <row r="39" spans="1:5" x14ac:dyDescent="0.35">
      <c r="A39" s="33">
        <v>185</v>
      </c>
      <c r="B39" s="36">
        <v>65.7</v>
      </c>
      <c r="C39" s="20">
        <f t="shared" si="0"/>
        <v>15.400000000000006</v>
      </c>
      <c r="D39" s="18">
        <f t="shared" si="1"/>
        <v>6.2724918913720611</v>
      </c>
      <c r="E39" s="18">
        <f t="shared" si="2"/>
        <v>31.362459456860307</v>
      </c>
    </row>
    <row r="40" spans="1:5" x14ac:dyDescent="0.35">
      <c r="A40" s="33">
        <v>190</v>
      </c>
      <c r="B40" s="36">
        <v>64.2</v>
      </c>
      <c r="C40" s="20">
        <f t="shared" si="0"/>
        <v>13.900000000000006</v>
      </c>
      <c r="D40" s="18">
        <f t="shared" si="1"/>
        <v>5.6615348889656918</v>
      </c>
      <c r="E40" s="18">
        <f t="shared" si="2"/>
        <v>28.307674444828457</v>
      </c>
    </row>
    <row r="41" spans="1:5" x14ac:dyDescent="0.35">
      <c r="A41" s="33">
        <v>195</v>
      </c>
      <c r="B41" s="36">
        <v>63</v>
      </c>
      <c r="C41" s="20">
        <f t="shared" si="0"/>
        <v>12.700000000000003</v>
      </c>
      <c r="D41" s="18">
        <f t="shared" si="1"/>
        <v>5.1727692870405946</v>
      </c>
      <c r="E41" s="18">
        <f t="shared" si="2"/>
        <v>25.863846435202973</v>
      </c>
    </row>
    <row r="42" spans="1:5" x14ac:dyDescent="0.35">
      <c r="A42" s="33">
        <v>200</v>
      </c>
      <c r="B42" s="36">
        <v>62.5</v>
      </c>
      <c r="C42" s="20">
        <f t="shared" si="0"/>
        <v>12.200000000000003</v>
      </c>
      <c r="D42" s="18">
        <f t="shared" si="1"/>
        <v>4.9691169529051384</v>
      </c>
      <c r="E42" s="18">
        <f t="shared" si="2"/>
        <v>24.845584764525693</v>
      </c>
    </row>
    <row r="43" spans="1:5" x14ac:dyDescent="0.35">
      <c r="A43" s="33">
        <v>205</v>
      </c>
      <c r="B43" s="36">
        <v>61.3</v>
      </c>
      <c r="C43" s="20">
        <f t="shared" si="0"/>
        <v>11</v>
      </c>
      <c r="D43" s="18">
        <f t="shared" si="1"/>
        <v>4.4803513509800421</v>
      </c>
      <c r="E43" s="18">
        <f t="shared" si="2"/>
        <v>22.401756754900212</v>
      </c>
    </row>
    <row r="44" spans="1:5" x14ac:dyDescent="0.35">
      <c r="A44" s="33">
        <v>210</v>
      </c>
      <c r="B44" s="36">
        <v>60.6</v>
      </c>
      <c r="C44" s="14">
        <f t="shared" si="0"/>
        <v>10.300000000000004</v>
      </c>
      <c r="D44" s="18">
        <f t="shared" si="1"/>
        <v>4.1952380831904046</v>
      </c>
      <c r="E44" s="18">
        <f t="shared" si="2"/>
        <v>20.976190415952022</v>
      </c>
    </row>
    <row r="45" spans="1:5" x14ac:dyDescent="0.35">
      <c r="A45" s="33">
        <v>215</v>
      </c>
      <c r="B45" s="36">
        <v>59.5</v>
      </c>
      <c r="C45" s="14">
        <f t="shared" si="0"/>
        <v>9.2000000000000028</v>
      </c>
      <c r="D45" s="18">
        <f t="shared" si="1"/>
        <v>3.7472029480923998</v>
      </c>
      <c r="E45" s="18">
        <f t="shared" si="2"/>
        <v>18.736014740462</v>
      </c>
    </row>
    <row r="46" spans="1:5" x14ac:dyDescent="0.35">
      <c r="A46" s="33">
        <v>220</v>
      </c>
      <c r="B46" s="36">
        <v>59.1</v>
      </c>
      <c r="C46" s="14">
        <f t="shared" si="0"/>
        <v>8.8000000000000043</v>
      </c>
      <c r="D46" s="18">
        <f t="shared" si="1"/>
        <v>3.5842810807840353</v>
      </c>
      <c r="E46" s="18">
        <f t="shared" si="2"/>
        <v>17.921405403920176</v>
      </c>
    </row>
    <row r="47" spans="1:5" x14ac:dyDescent="0.35">
      <c r="A47" s="33">
        <v>225</v>
      </c>
      <c r="B47" s="36">
        <v>58.2</v>
      </c>
      <c r="C47" s="14">
        <f t="shared" si="0"/>
        <v>7.9000000000000057</v>
      </c>
      <c r="D47" s="18">
        <f t="shared" si="1"/>
        <v>3.2177068793402142</v>
      </c>
      <c r="E47" s="18">
        <f t="shared" si="2"/>
        <v>16.088534396701071</v>
      </c>
    </row>
    <row r="48" spans="1:5" x14ac:dyDescent="0.35">
      <c r="A48" s="33">
        <v>230</v>
      </c>
      <c r="B48" s="36">
        <v>58</v>
      </c>
      <c r="C48" s="14">
        <f t="shared" si="0"/>
        <v>7.7000000000000028</v>
      </c>
      <c r="D48" s="18">
        <f t="shared" si="1"/>
        <v>3.1362459456860305</v>
      </c>
      <c r="E48" s="18">
        <f t="shared" si="2"/>
        <v>15.681229728430154</v>
      </c>
    </row>
    <row r="49" spans="1:5" x14ac:dyDescent="0.35">
      <c r="A49" s="33">
        <v>235</v>
      </c>
      <c r="B49" s="36">
        <v>57.4</v>
      </c>
      <c r="C49" s="14">
        <f t="shared" si="0"/>
        <v>7.1000000000000014</v>
      </c>
      <c r="D49" s="18">
        <f t="shared" si="1"/>
        <v>2.8918631447234819</v>
      </c>
      <c r="E49" s="18">
        <f t="shared" si="2"/>
        <v>14.45931572361741</v>
      </c>
    </row>
    <row r="50" spans="1:5" x14ac:dyDescent="0.35">
      <c r="A50" s="33">
        <v>240</v>
      </c>
      <c r="B50" s="36">
        <v>57</v>
      </c>
      <c r="C50" s="14">
        <f t="shared" si="0"/>
        <v>6.7000000000000028</v>
      </c>
      <c r="D50" s="18">
        <f t="shared" si="1"/>
        <v>2.7289412774151174</v>
      </c>
      <c r="E50" s="18">
        <f t="shared" si="2"/>
        <v>13.644706387075587</v>
      </c>
    </row>
    <row r="51" spans="1:5" x14ac:dyDescent="0.35">
      <c r="A51" s="33">
        <v>245</v>
      </c>
      <c r="B51" s="36">
        <v>56.5</v>
      </c>
      <c r="C51" s="14">
        <f t="shared" si="0"/>
        <v>6.2000000000000028</v>
      </c>
      <c r="D51" s="18">
        <f t="shared" si="1"/>
        <v>2.5252889432796612</v>
      </c>
      <c r="E51" s="18">
        <f t="shared" si="2"/>
        <v>12.626444716398307</v>
      </c>
    </row>
    <row r="52" spans="1:5" x14ac:dyDescent="0.35">
      <c r="A52" s="33">
        <v>250</v>
      </c>
      <c r="B52" s="36">
        <v>56.1</v>
      </c>
      <c r="C52" s="14">
        <f t="shared" si="0"/>
        <v>5.8000000000000043</v>
      </c>
      <c r="D52" s="18">
        <f t="shared" si="1"/>
        <v>2.3623670759712962</v>
      </c>
      <c r="E52" s="18">
        <f t="shared" si="2"/>
        <v>11.811835379856481</v>
      </c>
    </row>
    <row r="53" spans="1:5" x14ac:dyDescent="0.35">
      <c r="A53" s="33">
        <v>255</v>
      </c>
      <c r="B53" s="36">
        <v>55.8</v>
      </c>
      <c r="C53" s="14">
        <f t="shared" si="0"/>
        <v>5.5</v>
      </c>
      <c r="D53" s="18">
        <f t="shared" si="1"/>
        <v>2.2401756754900211</v>
      </c>
      <c r="E53" s="18">
        <f t="shared" si="2"/>
        <v>11.200878377450106</v>
      </c>
    </row>
    <row r="54" spans="1:5" x14ac:dyDescent="0.35">
      <c r="A54" s="33">
        <v>260</v>
      </c>
      <c r="B54" s="36">
        <v>55.7</v>
      </c>
      <c r="C54" s="14">
        <f t="shared" si="0"/>
        <v>5.4000000000000057</v>
      </c>
      <c r="D54" s="18">
        <f t="shared" si="1"/>
        <v>2.1994452086629317</v>
      </c>
      <c r="E54" s="18">
        <f t="shared" si="2"/>
        <v>10.997226043314658</v>
      </c>
    </row>
    <row r="55" spans="1:5" x14ac:dyDescent="0.35">
      <c r="A55" s="33">
        <v>265</v>
      </c>
      <c r="B55" s="36">
        <v>55.5</v>
      </c>
      <c r="C55" s="14">
        <f t="shared" si="0"/>
        <v>5.2000000000000028</v>
      </c>
      <c r="D55" s="18">
        <f t="shared" si="1"/>
        <v>2.1179842750087481</v>
      </c>
      <c r="E55" s="18">
        <f t="shared" si="2"/>
        <v>10.58992137504374</v>
      </c>
    </row>
    <row r="56" spans="1:5" x14ac:dyDescent="0.35">
      <c r="A56" s="33">
        <v>270</v>
      </c>
      <c r="B56" s="36">
        <v>55.2</v>
      </c>
      <c r="C56" s="14">
        <f t="shared" si="0"/>
        <v>4.9000000000000057</v>
      </c>
      <c r="D56" s="18">
        <f t="shared" si="1"/>
        <v>1.9957928745274756</v>
      </c>
      <c r="E56" s="18">
        <f t="shared" si="2"/>
        <v>9.9789643726373782</v>
      </c>
    </row>
    <row r="57" spans="1:5" x14ac:dyDescent="0.35">
      <c r="A57" s="33">
        <v>275</v>
      </c>
      <c r="B57" s="36">
        <v>54.9</v>
      </c>
      <c r="C57" s="14">
        <f t="shared" si="0"/>
        <v>4.6000000000000014</v>
      </c>
      <c r="D57" s="18">
        <f t="shared" si="1"/>
        <v>1.8736014740461999</v>
      </c>
      <c r="E57" s="18">
        <f t="shared" si="2"/>
        <v>9.3680073702310001</v>
      </c>
    </row>
    <row r="58" spans="1:5" x14ac:dyDescent="0.35">
      <c r="A58" s="33">
        <v>280</v>
      </c>
      <c r="B58" s="36">
        <v>54.5</v>
      </c>
      <c r="C58" s="14">
        <f t="shared" si="0"/>
        <v>4.2000000000000028</v>
      </c>
      <c r="D58" s="18">
        <f t="shared" si="1"/>
        <v>1.7106796067378354</v>
      </c>
      <c r="E58" s="18">
        <f t="shared" si="2"/>
        <v>8.5533980336891773</v>
      </c>
    </row>
    <row r="59" spans="1:5" x14ac:dyDescent="0.35">
      <c r="A59" s="33">
        <v>285</v>
      </c>
      <c r="B59" s="36">
        <v>54.4</v>
      </c>
      <c r="C59" s="14">
        <f t="shared" si="0"/>
        <v>4.1000000000000014</v>
      </c>
      <c r="D59" s="18">
        <f t="shared" si="1"/>
        <v>1.6699491399107433</v>
      </c>
      <c r="E59" s="18">
        <f t="shared" si="2"/>
        <v>8.3497456995537167</v>
      </c>
    </row>
    <row r="60" spans="1:5" x14ac:dyDescent="0.35">
      <c r="A60" s="33">
        <v>290</v>
      </c>
      <c r="B60" s="36">
        <v>54.2</v>
      </c>
      <c r="C60" s="14">
        <f t="shared" si="0"/>
        <v>3.9000000000000057</v>
      </c>
      <c r="D60" s="18">
        <f t="shared" si="1"/>
        <v>1.5884882062565626</v>
      </c>
      <c r="E60" s="18">
        <f t="shared" si="2"/>
        <v>7.9424410312828133</v>
      </c>
    </row>
    <row r="61" spans="1:5" x14ac:dyDescent="0.35">
      <c r="A61" s="33">
        <v>295</v>
      </c>
      <c r="B61" s="36">
        <v>54</v>
      </c>
      <c r="C61" s="14">
        <f t="shared" si="0"/>
        <v>3.7000000000000028</v>
      </c>
      <c r="D61" s="18">
        <f t="shared" si="1"/>
        <v>1.5070272726023788</v>
      </c>
      <c r="E61" s="18">
        <f t="shared" si="2"/>
        <v>7.5351363630118939</v>
      </c>
    </row>
    <row r="62" spans="1:5" x14ac:dyDescent="0.35">
      <c r="A62" s="33">
        <v>300</v>
      </c>
      <c r="B62" s="36">
        <v>53.7</v>
      </c>
      <c r="C62" s="14">
        <f t="shared" si="0"/>
        <v>3.4000000000000057</v>
      </c>
      <c r="D62" s="18">
        <f t="shared" si="1"/>
        <v>1.384835872121106</v>
      </c>
      <c r="E62" s="18">
        <f t="shared" si="2"/>
        <v>6.92417936060553</v>
      </c>
    </row>
    <row r="63" spans="1:5" x14ac:dyDescent="0.35">
      <c r="A63" s="33">
        <v>305</v>
      </c>
      <c r="B63" s="36">
        <v>53.4</v>
      </c>
      <c r="C63" s="14">
        <f t="shared" si="0"/>
        <v>3.1000000000000014</v>
      </c>
      <c r="D63" s="18">
        <f t="shared" si="1"/>
        <v>1.2626444716398306</v>
      </c>
      <c r="E63" s="18">
        <f t="shared" si="2"/>
        <v>6.3132223581991536</v>
      </c>
    </row>
    <row r="64" spans="1:5" x14ac:dyDescent="0.35">
      <c r="A64" s="33">
        <v>310</v>
      </c>
      <c r="B64" s="36">
        <v>53.4</v>
      </c>
      <c r="C64" s="14">
        <f t="shared" si="0"/>
        <v>3.1000000000000014</v>
      </c>
      <c r="D64" s="18">
        <f t="shared" si="1"/>
        <v>1.2626444716398306</v>
      </c>
      <c r="E64" s="18">
        <f t="shared" si="2"/>
        <v>6.3132223581991536</v>
      </c>
    </row>
    <row r="65" spans="1:5" x14ac:dyDescent="0.35">
      <c r="A65" s="33">
        <v>315</v>
      </c>
      <c r="B65" s="36">
        <v>53.2</v>
      </c>
      <c r="C65" s="14">
        <f t="shared" si="0"/>
        <v>2.9000000000000057</v>
      </c>
      <c r="D65" s="18">
        <f t="shared" si="1"/>
        <v>1.1811835379856497</v>
      </c>
      <c r="E65" s="18">
        <f t="shared" si="2"/>
        <v>5.9059176899282484</v>
      </c>
    </row>
    <row r="66" spans="1:5" x14ac:dyDescent="0.35">
      <c r="A66" s="33">
        <v>320</v>
      </c>
      <c r="B66" s="36">
        <v>53.1</v>
      </c>
      <c r="C66" s="14">
        <f t="shared" si="0"/>
        <v>2.8000000000000043</v>
      </c>
      <c r="D66" s="18">
        <f t="shared" si="1"/>
        <v>1.1404530711585579</v>
      </c>
      <c r="E66" s="18">
        <f t="shared" si="2"/>
        <v>5.7022653557927896</v>
      </c>
    </row>
    <row r="67" spans="1:5" x14ac:dyDescent="0.35">
      <c r="A67" s="33">
        <v>325</v>
      </c>
      <c r="B67" s="36">
        <v>53</v>
      </c>
      <c r="C67" s="14">
        <f t="shared" si="0"/>
        <v>2.7000000000000028</v>
      </c>
      <c r="D67" s="18">
        <f t="shared" si="1"/>
        <v>1.0997226043314658</v>
      </c>
      <c r="E67" s="18">
        <f t="shared" ref="E67:E85" si="3">D67*(A68-A67)</f>
        <v>5.498613021657329</v>
      </c>
    </row>
    <row r="68" spans="1:5" x14ac:dyDescent="0.35">
      <c r="A68" s="33">
        <v>330</v>
      </c>
      <c r="B68" s="36">
        <v>52.8</v>
      </c>
      <c r="C68" s="14">
        <f t="shared" si="0"/>
        <v>2.5</v>
      </c>
      <c r="D68" s="18">
        <f t="shared" si="1"/>
        <v>1.0182616706772822</v>
      </c>
      <c r="E68" s="18">
        <f t="shared" si="3"/>
        <v>5.0913083533864114</v>
      </c>
    </row>
    <row r="69" spans="1:5" x14ac:dyDescent="0.35">
      <c r="A69" s="33">
        <v>335</v>
      </c>
      <c r="B69" s="36">
        <v>52.7</v>
      </c>
      <c r="C69" s="14">
        <f t="shared" si="0"/>
        <v>2.4000000000000057</v>
      </c>
      <c r="D69" s="18">
        <f t="shared" si="1"/>
        <v>0.97753120385019321</v>
      </c>
      <c r="E69" s="18">
        <f t="shared" si="3"/>
        <v>4.8876560192509659</v>
      </c>
    </row>
    <row r="70" spans="1:5" x14ac:dyDescent="0.35">
      <c r="A70" s="33">
        <v>340</v>
      </c>
      <c r="B70" s="36">
        <v>52.6</v>
      </c>
      <c r="C70" s="14">
        <f t="shared" si="0"/>
        <v>2.3000000000000043</v>
      </c>
      <c r="D70" s="18">
        <f t="shared" si="1"/>
        <v>0.9368007370231014</v>
      </c>
      <c r="E70" s="18">
        <f t="shared" si="3"/>
        <v>4.6840036851155071</v>
      </c>
    </row>
    <row r="71" spans="1:5" x14ac:dyDescent="0.35">
      <c r="A71" s="33">
        <v>345</v>
      </c>
      <c r="B71" s="36">
        <v>52.5</v>
      </c>
      <c r="C71" s="14">
        <f t="shared" si="0"/>
        <v>2.2000000000000028</v>
      </c>
      <c r="D71" s="18">
        <f t="shared" si="1"/>
        <v>0.89607027019600949</v>
      </c>
      <c r="E71" s="18">
        <f t="shared" si="3"/>
        <v>4.4803513509800474</v>
      </c>
    </row>
    <row r="72" spans="1:5" x14ac:dyDescent="0.35">
      <c r="A72" s="33">
        <v>350</v>
      </c>
      <c r="B72" s="36">
        <v>52.4</v>
      </c>
      <c r="C72" s="14">
        <f t="shared" si="0"/>
        <v>2.1000000000000014</v>
      </c>
      <c r="D72" s="18">
        <f t="shared" si="1"/>
        <v>0.85533980336891768</v>
      </c>
      <c r="E72" s="18">
        <f t="shared" si="3"/>
        <v>4.2766990168445886</v>
      </c>
    </row>
    <row r="73" spans="1:5" x14ac:dyDescent="0.35">
      <c r="A73" s="33">
        <v>355</v>
      </c>
      <c r="B73" s="36">
        <v>52.4</v>
      </c>
      <c r="C73" s="14">
        <f t="shared" si="0"/>
        <v>2.1000000000000014</v>
      </c>
      <c r="D73" s="18">
        <f t="shared" si="1"/>
        <v>0.85533980336891768</v>
      </c>
      <c r="E73" s="18">
        <f t="shared" si="3"/>
        <v>4.2766990168445886</v>
      </c>
    </row>
    <row r="74" spans="1:5" x14ac:dyDescent="0.35">
      <c r="A74" s="33">
        <v>360</v>
      </c>
      <c r="B74" s="36">
        <v>52.4</v>
      </c>
      <c r="C74" s="14">
        <f t="shared" si="0"/>
        <v>2.1000000000000014</v>
      </c>
      <c r="D74" s="18">
        <f t="shared" si="1"/>
        <v>0.85533980336891768</v>
      </c>
      <c r="E74" s="18">
        <f t="shared" si="3"/>
        <v>8.5533980336891773</v>
      </c>
    </row>
    <row r="75" spans="1:5" x14ac:dyDescent="0.35">
      <c r="A75" s="33">
        <v>370</v>
      </c>
      <c r="B75" s="36">
        <v>52.2</v>
      </c>
      <c r="C75" s="14">
        <f t="shared" si="0"/>
        <v>1.9000000000000057</v>
      </c>
      <c r="D75" s="18">
        <f t="shared" si="1"/>
        <v>0.77387886971473685</v>
      </c>
      <c r="E75" s="18">
        <f t="shared" si="3"/>
        <v>7.7387886971473687</v>
      </c>
    </row>
    <row r="76" spans="1:5" x14ac:dyDescent="0.35">
      <c r="A76" s="33">
        <v>380</v>
      </c>
      <c r="B76" s="36">
        <v>52.1</v>
      </c>
      <c r="C76" s="14">
        <f t="shared" si="0"/>
        <v>1.8000000000000043</v>
      </c>
      <c r="D76" s="18">
        <f t="shared" si="1"/>
        <v>0.73314840288764493</v>
      </c>
      <c r="E76" s="18">
        <f t="shared" si="3"/>
        <v>7.3314840288764493</v>
      </c>
    </row>
    <row r="77" spans="1:5" x14ac:dyDescent="0.35">
      <c r="A77" s="33">
        <v>390</v>
      </c>
      <c r="B77" s="36">
        <v>52</v>
      </c>
      <c r="C77" s="14">
        <f t="shared" si="0"/>
        <v>1.7000000000000028</v>
      </c>
      <c r="D77" s="18">
        <f t="shared" si="1"/>
        <v>0.69241793606055302</v>
      </c>
      <c r="E77" s="18">
        <f t="shared" si="3"/>
        <v>6.92417936060553</v>
      </c>
    </row>
    <row r="78" spans="1:5" x14ac:dyDescent="0.35">
      <c r="A78" s="33">
        <v>400</v>
      </c>
      <c r="B78" s="36">
        <v>51.7</v>
      </c>
      <c r="C78" s="14">
        <f t="shared" si="0"/>
        <v>1.4000000000000057</v>
      </c>
      <c r="D78" s="18">
        <f t="shared" si="1"/>
        <v>0.57022653557928038</v>
      </c>
      <c r="E78" s="18">
        <f t="shared" si="3"/>
        <v>5.7022653557928038</v>
      </c>
    </row>
    <row r="79" spans="1:5" x14ac:dyDescent="0.35">
      <c r="A79" s="33">
        <v>410</v>
      </c>
      <c r="B79" s="36">
        <v>51.7</v>
      </c>
      <c r="C79" s="14">
        <f t="shared" si="0"/>
        <v>1.4000000000000057</v>
      </c>
      <c r="D79" s="18">
        <f t="shared" si="1"/>
        <v>0.57022653557928038</v>
      </c>
      <c r="E79" s="18">
        <f t="shared" si="3"/>
        <v>5.7022653557928038</v>
      </c>
    </row>
    <row r="80" spans="1:5" x14ac:dyDescent="0.35">
      <c r="A80" s="33">
        <v>420</v>
      </c>
      <c r="B80" s="36">
        <v>51.7</v>
      </c>
      <c r="C80" s="14">
        <f t="shared" si="0"/>
        <v>1.4000000000000057</v>
      </c>
      <c r="D80" s="18">
        <f t="shared" si="1"/>
        <v>0.57022653557928038</v>
      </c>
      <c r="E80" s="18">
        <f t="shared" si="3"/>
        <v>5.7022653557928038</v>
      </c>
    </row>
    <row r="81" spans="1:5" x14ac:dyDescent="0.35">
      <c r="A81" s="33">
        <v>430</v>
      </c>
      <c r="B81" s="36">
        <v>51.6</v>
      </c>
      <c r="C81" s="14">
        <f t="shared" si="0"/>
        <v>1.3000000000000043</v>
      </c>
      <c r="D81" s="18">
        <f t="shared" si="1"/>
        <v>0.52949606875218846</v>
      </c>
      <c r="E81" s="18">
        <f t="shared" si="3"/>
        <v>5.2949606875218844</v>
      </c>
    </row>
    <row r="82" spans="1:5" x14ac:dyDescent="0.35">
      <c r="A82" s="33">
        <v>440</v>
      </c>
      <c r="B82" s="36">
        <v>51.4</v>
      </c>
      <c r="C82" s="14">
        <f t="shared" si="0"/>
        <v>1.1000000000000014</v>
      </c>
      <c r="D82" s="18">
        <f t="shared" si="1"/>
        <v>0.44803513509800474</v>
      </c>
      <c r="E82" s="18">
        <f t="shared" si="3"/>
        <v>4.4803513509800474</v>
      </c>
    </row>
    <row r="83" spans="1:5" x14ac:dyDescent="0.35">
      <c r="A83" s="33">
        <v>450</v>
      </c>
      <c r="B83" s="36">
        <v>51.2</v>
      </c>
      <c r="C83" s="14">
        <f t="shared" si="0"/>
        <v>0.90000000000000568</v>
      </c>
      <c r="D83" s="18">
        <f t="shared" si="1"/>
        <v>0.36657420144382391</v>
      </c>
      <c r="E83" s="18">
        <f t="shared" si="3"/>
        <v>3.6657420144382389</v>
      </c>
    </row>
    <row r="84" spans="1:5" x14ac:dyDescent="0.35">
      <c r="A84" s="33">
        <v>460</v>
      </c>
      <c r="B84" s="36">
        <v>51.1</v>
      </c>
      <c r="C84" s="14">
        <f t="shared" si="0"/>
        <v>0.80000000000000426</v>
      </c>
      <c r="D84" s="18">
        <f t="shared" si="1"/>
        <v>0.32584373461673205</v>
      </c>
      <c r="E84" s="18">
        <f t="shared" si="3"/>
        <v>3.2584373461673204</v>
      </c>
    </row>
    <row r="85" spans="1:5" x14ac:dyDescent="0.35">
      <c r="A85" s="33">
        <v>470</v>
      </c>
      <c r="B85" s="36">
        <v>51.2</v>
      </c>
      <c r="C85" s="14">
        <f t="shared" si="0"/>
        <v>0.90000000000000568</v>
      </c>
      <c r="D85" s="18">
        <f t="shared" si="1"/>
        <v>0.36657420144382391</v>
      </c>
      <c r="E85" s="18">
        <f t="shared" si="3"/>
        <v>3.6657420144382389</v>
      </c>
    </row>
    <row r="86" spans="1:5" x14ac:dyDescent="0.35">
      <c r="A86" s="33">
        <v>480</v>
      </c>
      <c r="B86" s="36">
        <v>51.2</v>
      </c>
      <c r="C86" s="14">
        <f t="shared" si="0"/>
        <v>0.90000000000000568</v>
      </c>
      <c r="D86" s="18">
        <f t="shared" si="1"/>
        <v>0.36657420144382391</v>
      </c>
      <c r="E86" s="18">
        <f>D86*(A87-A86)</f>
        <v>3.6657420144382389</v>
      </c>
    </row>
    <row r="87" spans="1:5" x14ac:dyDescent="0.35">
      <c r="A87" s="33">
        <v>490</v>
      </c>
      <c r="B87" s="13"/>
    </row>
    <row r="88" spans="1:5" x14ac:dyDescent="0.35">
      <c r="A88" s="33"/>
      <c r="B88" s="13"/>
    </row>
    <row r="89" spans="1:5" x14ac:dyDescent="0.35">
      <c r="A89" s="33"/>
      <c r="B89" s="13"/>
    </row>
    <row r="90" spans="1:5" x14ac:dyDescent="0.35">
      <c r="A90" s="33"/>
      <c r="B90" s="13"/>
    </row>
    <row r="91" spans="1:5" x14ac:dyDescent="0.35">
      <c r="A91" s="33"/>
      <c r="B91" s="13"/>
    </row>
    <row r="92" spans="1:5" x14ac:dyDescent="0.35">
      <c r="A92" s="33"/>
      <c r="B92" s="13"/>
    </row>
    <row r="93" spans="1:5" x14ac:dyDescent="0.35">
      <c r="A93" s="33"/>
      <c r="B93" s="13"/>
    </row>
    <row r="94" spans="1:5" x14ac:dyDescent="0.35">
      <c r="A94" s="33"/>
      <c r="B94" s="13"/>
    </row>
    <row r="95" spans="1:5" x14ac:dyDescent="0.35">
      <c r="A95" s="33"/>
      <c r="B95" s="13"/>
    </row>
    <row r="96" spans="1:5" x14ac:dyDescent="0.35">
      <c r="A96" s="33"/>
      <c r="B96" s="13"/>
    </row>
    <row r="97" spans="1:2" x14ac:dyDescent="0.35">
      <c r="A97" s="33"/>
      <c r="B97" s="13"/>
    </row>
    <row r="98" spans="1:2" x14ac:dyDescent="0.35">
      <c r="A98" s="33"/>
      <c r="B98" s="13"/>
    </row>
    <row r="99" spans="1:2" x14ac:dyDescent="0.35">
      <c r="A99" s="33"/>
      <c r="B99" s="13"/>
    </row>
    <row r="100" spans="1:2" x14ac:dyDescent="0.35">
      <c r="A100" s="33"/>
      <c r="B100" s="13"/>
    </row>
    <row r="101" spans="1:2" x14ac:dyDescent="0.35">
      <c r="A101" s="33"/>
      <c r="B101" s="13"/>
    </row>
    <row r="102" spans="1:2" x14ac:dyDescent="0.35">
      <c r="A102" s="33"/>
      <c r="B102" s="13"/>
    </row>
    <row r="103" spans="1:2" x14ac:dyDescent="0.35">
      <c r="A103" s="33"/>
      <c r="B103" s="13"/>
    </row>
    <row r="104" spans="1:2" x14ac:dyDescent="0.35">
      <c r="A104" s="33"/>
      <c r="B104" s="13"/>
    </row>
    <row r="105" spans="1:2" x14ac:dyDescent="0.35">
      <c r="A105" s="33"/>
      <c r="B105" s="13"/>
    </row>
    <row r="106" spans="1:2" x14ac:dyDescent="0.35">
      <c r="A106" s="33"/>
      <c r="B106" s="13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  <row r="579" spans="1:2" x14ac:dyDescent="0.35">
      <c r="A579" s="33"/>
      <c r="B579" s="13"/>
    </row>
    <row r="580" spans="1:2" x14ac:dyDescent="0.35">
      <c r="A580" s="33"/>
      <c r="B580" s="13"/>
    </row>
    <row r="581" spans="1:2" x14ac:dyDescent="0.35">
      <c r="A581" s="33"/>
      <c r="B581" s="13"/>
    </row>
    <row r="582" spans="1:2" x14ac:dyDescent="0.35">
      <c r="A582" s="33"/>
      <c r="B582" s="13"/>
    </row>
    <row r="583" spans="1:2" x14ac:dyDescent="0.35">
      <c r="A583" s="33"/>
      <c r="B583" s="13"/>
    </row>
    <row r="584" spans="1:2" x14ac:dyDescent="0.35">
      <c r="A584" s="33"/>
      <c r="B584" s="13"/>
    </row>
    <row r="585" spans="1:2" x14ac:dyDescent="0.35">
      <c r="A585" s="33"/>
      <c r="B585" s="13"/>
    </row>
    <row r="586" spans="1:2" x14ac:dyDescent="0.35">
      <c r="A586" s="33"/>
      <c r="B586" s="13"/>
    </row>
    <row r="587" spans="1:2" x14ac:dyDescent="0.35">
      <c r="A587" s="33"/>
      <c r="B587" s="13"/>
    </row>
    <row r="588" spans="1:2" x14ac:dyDescent="0.35">
      <c r="A588" s="33"/>
      <c r="B588" s="13"/>
    </row>
    <row r="589" spans="1:2" x14ac:dyDescent="0.35">
      <c r="A589" s="33"/>
      <c r="B589" s="13"/>
    </row>
    <row r="590" spans="1:2" x14ac:dyDescent="0.35">
      <c r="A590" s="33"/>
      <c r="B590" s="13"/>
    </row>
    <row r="591" spans="1:2" x14ac:dyDescent="0.35">
      <c r="A591" s="33"/>
      <c r="B591" s="13"/>
    </row>
    <row r="592" spans="1:2" x14ac:dyDescent="0.35">
      <c r="A592" s="33"/>
      <c r="B592" s="13"/>
    </row>
    <row r="593" spans="1:2" x14ac:dyDescent="0.35">
      <c r="A593" s="33"/>
      <c r="B593" s="13"/>
    </row>
    <row r="594" spans="1:2" x14ac:dyDescent="0.35">
      <c r="A594" s="33"/>
      <c r="B594" s="13"/>
    </row>
    <row r="595" spans="1:2" x14ac:dyDescent="0.35">
      <c r="A595" s="33"/>
      <c r="B595" s="13"/>
    </row>
    <row r="596" spans="1:2" x14ac:dyDescent="0.35">
      <c r="A596" s="33"/>
      <c r="B596" s="13"/>
    </row>
    <row r="597" spans="1:2" x14ac:dyDescent="0.35">
      <c r="A597" s="33"/>
      <c r="B597" s="13"/>
    </row>
    <row r="598" spans="1:2" x14ac:dyDescent="0.35">
      <c r="A598" s="33"/>
      <c r="B598" s="13"/>
    </row>
    <row r="599" spans="1:2" x14ac:dyDescent="0.35">
      <c r="A599" s="33"/>
      <c r="B599" s="13"/>
    </row>
    <row r="600" spans="1:2" x14ac:dyDescent="0.35">
      <c r="A600" s="33"/>
      <c r="B600" s="13"/>
    </row>
    <row r="601" spans="1:2" x14ac:dyDescent="0.35">
      <c r="A601" s="33"/>
      <c r="B601" s="13"/>
    </row>
    <row r="602" spans="1:2" x14ac:dyDescent="0.35">
      <c r="A602" s="33"/>
      <c r="B602" s="13"/>
    </row>
    <row r="603" spans="1:2" x14ac:dyDescent="0.35">
      <c r="A603" s="33"/>
      <c r="B603" s="13"/>
    </row>
    <row r="604" spans="1:2" x14ac:dyDescent="0.35">
      <c r="A604" s="33"/>
      <c r="B604" s="13"/>
    </row>
    <row r="605" spans="1:2" x14ac:dyDescent="0.35">
      <c r="A605" s="33"/>
      <c r="B605" s="13"/>
    </row>
    <row r="606" spans="1:2" x14ac:dyDescent="0.35">
      <c r="A606" s="33"/>
      <c r="B606" s="13"/>
    </row>
    <row r="607" spans="1:2" x14ac:dyDescent="0.35">
      <c r="A607" s="33"/>
      <c r="B607" s="13"/>
    </row>
    <row r="608" spans="1:2" x14ac:dyDescent="0.35">
      <c r="A608" s="33"/>
      <c r="B608" s="13"/>
    </row>
    <row r="609" spans="1:2" x14ac:dyDescent="0.35">
      <c r="A609" s="33"/>
      <c r="B609" s="13"/>
    </row>
    <row r="610" spans="1:2" x14ac:dyDescent="0.35">
      <c r="A610" s="33"/>
      <c r="B610" s="13"/>
    </row>
    <row r="611" spans="1:2" x14ac:dyDescent="0.35">
      <c r="A611" s="33"/>
      <c r="B611" s="13"/>
    </row>
    <row r="612" spans="1:2" x14ac:dyDescent="0.35">
      <c r="A612" s="33"/>
      <c r="B612" s="13"/>
    </row>
    <row r="613" spans="1:2" x14ac:dyDescent="0.35">
      <c r="A613" s="33"/>
      <c r="B613" s="13"/>
    </row>
    <row r="614" spans="1:2" x14ac:dyDescent="0.35">
      <c r="A614" s="33"/>
      <c r="B614" s="13"/>
    </row>
    <row r="615" spans="1:2" x14ac:dyDescent="0.35">
      <c r="A615" s="33"/>
      <c r="B615" s="13"/>
    </row>
    <row r="616" spans="1:2" x14ac:dyDescent="0.35">
      <c r="A616" s="33"/>
      <c r="B616" s="13"/>
    </row>
    <row r="617" spans="1:2" x14ac:dyDescent="0.35">
      <c r="A617" s="33"/>
      <c r="B617" s="13"/>
    </row>
    <row r="618" spans="1:2" x14ac:dyDescent="0.35">
      <c r="A618" s="33"/>
      <c r="B618" s="13"/>
    </row>
    <row r="619" spans="1:2" x14ac:dyDescent="0.35">
      <c r="A619" s="33"/>
      <c r="B619" s="13"/>
    </row>
    <row r="620" spans="1:2" x14ac:dyDescent="0.35">
      <c r="A620" s="33"/>
      <c r="B620" s="13"/>
    </row>
    <row r="621" spans="1:2" x14ac:dyDescent="0.35">
      <c r="A621" s="33"/>
      <c r="B621" s="13"/>
    </row>
    <row r="622" spans="1:2" x14ac:dyDescent="0.35">
      <c r="A622" s="33"/>
      <c r="B622" s="13"/>
    </row>
    <row r="623" spans="1:2" x14ac:dyDescent="0.35">
      <c r="A623" s="33"/>
      <c r="B623" s="13"/>
    </row>
    <row r="624" spans="1:2" x14ac:dyDescent="0.35">
      <c r="A624" s="33"/>
      <c r="B624" s="13"/>
    </row>
    <row r="625" spans="1:2" x14ac:dyDescent="0.35">
      <c r="A625" s="33"/>
      <c r="B625" s="13"/>
    </row>
    <row r="626" spans="1:2" x14ac:dyDescent="0.35">
      <c r="A626" s="33"/>
      <c r="B626" s="13"/>
    </row>
    <row r="627" spans="1:2" x14ac:dyDescent="0.35">
      <c r="A627" s="33"/>
      <c r="B627" s="13"/>
    </row>
    <row r="628" spans="1:2" x14ac:dyDescent="0.35">
      <c r="A628" s="33"/>
      <c r="B628" s="13"/>
    </row>
    <row r="629" spans="1:2" x14ac:dyDescent="0.35">
      <c r="A629" s="33"/>
      <c r="B629" s="13"/>
    </row>
    <row r="630" spans="1:2" x14ac:dyDescent="0.35">
      <c r="A630" s="33"/>
      <c r="B630" s="13"/>
    </row>
    <row r="631" spans="1:2" x14ac:dyDescent="0.35">
      <c r="A631" s="33"/>
      <c r="B631" s="1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1"/>
  <sheetViews>
    <sheetView workbookViewId="0">
      <selection activeCell="F8" sqref="F8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7" t="s">
        <v>15</v>
      </c>
      <c r="B1" s="48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>
        <v>45.9</v>
      </c>
      <c r="C2" s="20">
        <f>B2-$H$6</f>
        <v>0</v>
      </c>
      <c r="D2" s="18">
        <f>C2*$H$3</f>
        <v>0</v>
      </c>
      <c r="E2" s="18">
        <f>D2*(A3-A2)</f>
        <v>0</v>
      </c>
      <c r="G2" s="15" t="s">
        <v>17</v>
      </c>
      <c r="H2" s="52" t="s">
        <v>35</v>
      </c>
    </row>
    <row r="3" spans="1:8" x14ac:dyDescent="0.35">
      <c r="A3" s="33">
        <v>5</v>
      </c>
      <c r="B3" s="13">
        <v>45.9</v>
      </c>
      <c r="C3" s="20">
        <f t="shared" ref="C3:C55" si="0">B3-$H$6</f>
        <v>0</v>
      </c>
      <c r="D3" s="18">
        <f t="shared" ref="D3:D55" si="1">C3*$H$3</f>
        <v>0</v>
      </c>
      <c r="E3" s="18">
        <f t="shared" ref="E3:E55" si="2">D3*(A4-A3)</f>
        <v>0</v>
      </c>
      <c r="G3" s="17" t="s">
        <v>13</v>
      </c>
      <c r="H3" s="50">
        <f>'FCR_STD CURVE'!K3</f>
        <v>0.40730466827091288</v>
      </c>
    </row>
    <row r="4" spans="1:8" x14ac:dyDescent="0.35">
      <c r="A4" s="33">
        <v>10</v>
      </c>
      <c r="B4" s="13">
        <v>46</v>
      </c>
      <c r="C4" s="20">
        <f t="shared" si="0"/>
        <v>0.10000000000000142</v>
      </c>
      <c r="D4" s="18">
        <f>C4*$H$3</f>
        <v>4.0730466827091867E-2</v>
      </c>
      <c r="E4" s="18">
        <f t="shared" si="2"/>
        <v>0.20365233413545933</v>
      </c>
      <c r="G4" s="17"/>
      <c r="H4" s="51"/>
    </row>
    <row r="5" spans="1:8" x14ac:dyDescent="0.35">
      <c r="A5" s="33">
        <v>15</v>
      </c>
      <c r="B5" s="13">
        <v>46</v>
      </c>
      <c r="C5" s="20">
        <f t="shared" si="0"/>
        <v>0.10000000000000142</v>
      </c>
      <c r="D5" s="18">
        <f t="shared" si="1"/>
        <v>4.0730466827091867E-2</v>
      </c>
      <c r="E5" s="18">
        <f t="shared" si="2"/>
        <v>0.20365233413545933</v>
      </c>
      <c r="H5" s="51"/>
    </row>
    <row r="6" spans="1:8" x14ac:dyDescent="0.35">
      <c r="A6" s="33">
        <v>20</v>
      </c>
      <c r="B6" s="13">
        <v>53.2</v>
      </c>
      <c r="C6" s="20">
        <f t="shared" si="0"/>
        <v>7.3000000000000043</v>
      </c>
      <c r="D6" s="18">
        <f t="shared" si="1"/>
        <v>2.973324078377666</v>
      </c>
      <c r="E6" s="18">
        <f t="shared" si="2"/>
        <v>14.866620391888329</v>
      </c>
      <c r="G6" s="17" t="s">
        <v>18</v>
      </c>
      <c r="H6" s="46">
        <v>45.9</v>
      </c>
    </row>
    <row r="7" spans="1:8" x14ac:dyDescent="0.35">
      <c r="A7" s="33">
        <v>25</v>
      </c>
      <c r="B7" s="13">
        <v>167.4</v>
      </c>
      <c r="C7" s="20">
        <f t="shared" si="0"/>
        <v>121.5</v>
      </c>
      <c r="D7" s="18">
        <f t="shared" si="1"/>
        <v>49.487517194915917</v>
      </c>
      <c r="E7" s="18">
        <f t="shared" si="2"/>
        <v>247.43758597457958</v>
      </c>
      <c r="G7" s="19"/>
      <c r="H7" s="51"/>
    </row>
    <row r="8" spans="1:8" x14ac:dyDescent="0.35">
      <c r="A8" s="33">
        <v>30</v>
      </c>
      <c r="B8" s="13">
        <v>242.3</v>
      </c>
      <c r="C8" s="20">
        <f t="shared" si="0"/>
        <v>196.4</v>
      </c>
      <c r="D8" s="18">
        <f t="shared" si="1"/>
        <v>79.994636848407296</v>
      </c>
      <c r="E8" s="18">
        <f t="shared" si="2"/>
        <v>399.9731842420365</v>
      </c>
      <c r="G8" s="23"/>
      <c r="H8" s="25"/>
    </row>
    <row r="9" spans="1:8" x14ac:dyDescent="0.35">
      <c r="A9" s="33">
        <v>35</v>
      </c>
      <c r="B9" s="13">
        <v>254.3</v>
      </c>
      <c r="C9" s="20">
        <f t="shared" si="0"/>
        <v>208.4</v>
      </c>
      <c r="D9" s="18">
        <f t="shared" si="1"/>
        <v>84.882292867658251</v>
      </c>
      <c r="E9" s="18">
        <f t="shared" si="2"/>
        <v>424.41146433829124</v>
      </c>
      <c r="G9" s="23"/>
      <c r="H9" s="25"/>
    </row>
    <row r="10" spans="1:8" x14ac:dyDescent="0.35">
      <c r="A10" s="33">
        <v>40</v>
      </c>
      <c r="B10" s="13">
        <v>357.8</v>
      </c>
      <c r="C10" s="20">
        <f t="shared" si="0"/>
        <v>311.90000000000003</v>
      </c>
      <c r="D10" s="18">
        <f t="shared" si="1"/>
        <v>127.03832603369774</v>
      </c>
      <c r="E10" s="18">
        <f t="shared" si="2"/>
        <v>635.1916301684887</v>
      </c>
      <c r="G10" s="17"/>
      <c r="H10" s="45"/>
    </row>
    <row r="11" spans="1:8" x14ac:dyDescent="0.35">
      <c r="A11" s="33">
        <v>45</v>
      </c>
      <c r="B11" s="13">
        <v>222.1</v>
      </c>
      <c r="C11" s="20">
        <f t="shared" si="0"/>
        <v>176.2</v>
      </c>
      <c r="D11" s="18">
        <f t="shared" si="1"/>
        <v>71.767082549334845</v>
      </c>
      <c r="E11" s="18">
        <f t="shared" si="2"/>
        <v>358.83541274667425</v>
      </c>
      <c r="H11" s="51"/>
    </row>
    <row r="12" spans="1:8" x14ac:dyDescent="0.35">
      <c r="A12" s="33">
        <v>50</v>
      </c>
      <c r="B12" s="13">
        <v>242.9</v>
      </c>
      <c r="C12" s="20">
        <f t="shared" si="0"/>
        <v>197</v>
      </c>
      <c r="D12" s="18">
        <f t="shared" si="1"/>
        <v>80.239019649369837</v>
      </c>
      <c r="E12" s="18">
        <f t="shared" si="2"/>
        <v>401.19509824684917</v>
      </c>
      <c r="G12" s="17"/>
      <c r="H12" s="45"/>
    </row>
    <row r="13" spans="1:8" x14ac:dyDescent="0.35">
      <c r="A13" s="33">
        <v>55</v>
      </c>
      <c r="B13" s="13">
        <v>131.80000000000001</v>
      </c>
      <c r="C13" s="20">
        <f t="shared" si="0"/>
        <v>85.9</v>
      </c>
      <c r="D13" s="18">
        <f t="shared" si="1"/>
        <v>34.987471004471416</v>
      </c>
      <c r="E13" s="18">
        <f t="shared" si="2"/>
        <v>174.93735502235708</v>
      </c>
      <c r="G13" s="23"/>
      <c r="H13" s="25"/>
    </row>
    <row r="14" spans="1:8" x14ac:dyDescent="0.35">
      <c r="A14" s="33">
        <v>60</v>
      </c>
      <c r="B14" s="13">
        <v>75.900000000000006</v>
      </c>
      <c r="C14" s="20">
        <f t="shared" si="0"/>
        <v>30.000000000000007</v>
      </c>
      <c r="D14" s="18">
        <f t="shared" si="1"/>
        <v>12.21914004812739</v>
      </c>
      <c r="E14" s="18">
        <f t="shared" si="2"/>
        <v>61.095700240636944</v>
      </c>
      <c r="H14" s="51"/>
    </row>
    <row r="15" spans="1:8" x14ac:dyDescent="0.35">
      <c r="A15" s="33">
        <v>65</v>
      </c>
      <c r="B15" s="13">
        <v>400</v>
      </c>
      <c r="C15" s="20">
        <f t="shared" si="0"/>
        <v>354.1</v>
      </c>
      <c r="D15" s="18">
        <f t="shared" si="1"/>
        <v>144.22658303473025</v>
      </c>
      <c r="E15" s="18">
        <f t="shared" si="2"/>
        <v>721.13291517365133</v>
      </c>
      <c r="G15" s="17" t="s">
        <v>9</v>
      </c>
      <c r="H15" s="49">
        <v>575</v>
      </c>
    </row>
    <row r="16" spans="1:8" x14ac:dyDescent="0.35">
      <c r="A16" s="33">
        <v>70</v>
      </c>
      <c r="B16" s="13">
        <v>381.2</v>
      </c>
      <c r="C16" s="20">
        <f t="shared" si="0"/>
        <v>335.3</v>
      </c>
      <c r="D16" s="18">
        <f t="shared" si="1"/>
        <v>136.5692552712371</v>
      </c>
      <c r="E16" s="18">
        <f t="shared" si="2"/>
        <v>682.84627635618551</v>
      </c>
      <c r="G16" s="17" t="s">
        <v>6</v>
      </c>
      <c r="H16" s="51">
        <f>H15*0.59*1000</f>
        <v>339250</v>
      </c>
    </row>
    <row r="17" spans="1:8" x14ac:dyDescent="0.35">
      <c r="A17" s="33">
        <v>75</v>
      </c>
      <c r="B17" s="13">
        <v>171.2</v>
      </c>
      <c r="C17" s="20">
        <f t="shared" si="0"/>
        <v>125.29999999999998</v>
      </c>
      <c r="D17" s="18">
        <f t="shared" si="1"/>
        <v>51.035274934345381</v>
      </c>
      <c r="E17" s="18">
        <f t="shared" si="2"/>
        <v>255.1763746717269</v>
      </c>
      <c r="G17" s="17" t="s">
        <v>7</v>
      </c>
      <c r="H17" s="18">
        <f>SUM(E2:E937)</f>
        <v>5558.4868078931495</v>
      </c>
    </row>
    <row r="18" spans="1:8" x14ac:dyDescent="0.35">
      <c r="A18" s="33">
        <v>80</v>
      </c>
      <c r="B18" s="13">
        <v>146.69999999999999</v>
      </c>
      <c r="C18" s="20">
        <f t="shared" si="0"/>
        <v>100.79999999999998</v>
      </c>
      <c r="D18" s="18">
        <f t="shared" si="1"/>
        <v>41.05631056170801</v>
      </c>
      <c r="E18" s="18">
        <f t="shared" si="2"/>
        <v>205.28155280854006</v>
      </c>
      <c r="G18" s="16"/>
    </row>
    <row r="19" spans="1:8" ht="16.5" x14ac:dyDescent="0.35">
      <c r="A19" s="33">
        <v>85</v>
      </c>
      <c r="B19" s="13">
        <v>102.4</v>
      </c>
      <c r="C19" s="20">
        <f t="shared" si="0"/>
        <v>56.500000000000007</v>
      </c>
      <c r="D19" s="18">
        <f t="shared" si="1"/>
        <v>23.012713757306582</v>
      </c>
      <c r="E19" s="18">
        <f t="shared" si="2"/>
        <v>115.06356878653291</v>
      </c>
      <c r="G19" s="17" t="s">
        <v>19</v>
      </c>
      <c r="H19" s="21">
        <f>H16/H17</f>
        <v>61.032797544514992</v>
      </c>
    </row>
    <row r="20" spans="1:8" ht="16.5" x14ac:dyDescent="0.35">
      <c r="A20" s="33">
        <v>90</v>
      </c>
      <c r="B20" s="13">
        <v>92.9</v>
      </c>
      <c r="C20" s="20">
        <f t="shared" si="0"/>
        <v>47.000000000000007</v>
      </c>
      <c r="D20" s="18">
        <f t="shared" si="1"/>
        <v>19.143319408732907</v>
      </c>
      <c r="E20" s="18">
        <f t="shared" si="2"/>
        <v>95.716597043664535</v>
      </c>
      <c r="G20" s="17" t="s">
        <v>20</v>
      </c>
      <c r="H20" s="37">
        <f>H19/1000</f>
        <v>6.1032797544514988E-2</v>
      </c>
    </row>
    <row r="21" spans="1:8" x14ac:dyDescent="0.35">
      <c r="A21" s="33">
        <v>95</v>
      </c>
      <c r="B21" s="13">
        <v>85.7</v>
      </c>
      <c r="C21" s="20">
        <f t="shared" si="0"/>
        <v>39.800000000000004</v>
      </c>
      <c r="D21" s="18">
        <f t="shared" si="1"/>
        <v>16.210725797182334</v>
      </c>
      <c r="E21" s="18">
        <f t="shared" si="2"/>
        <v>81.053628985911672</v>
      </c>
    </row>
    <row r="22" spans="1:8" x14ac:dyDescent="0.35">
      <c r="A22" s="33">
        <v>100</v>
      </c>
      <c r="B22" s="13">
        <v>67.900000000000006</v>
      </c>
      <c r="C22" s="20">
        <f t="shared" si="0"/>
        <v>22.000000000000007</v>
      </c>
      <c r="D22" s="18">
        <f t="shared" si="1"/>
        <v>8.960702701960086</v>
      </c>
      <c r="E22" s="18">
        <f t="shared" si="2"/>
        <v>44.803513509800432</v>
      </c>
    </row>
    <row r="23" spans="1:8" x14ac:dyDescent="0.35">
      <c r="A23" s="33">
        <v>105</v>
      </c>
      <c r="B23" s="35">
        <v>65.900000000000006</v>
      </c>
      <c r="C23" s="20">
        <f t="shared" si="0"/>
        <v>20.000000000000007</v>
      </c>
      <c r="D23" s="18">
        <f t="shared" si="1"/>
        <v>8.1460933654182615</v>
      </c>
      <c r="E23" s="18">
        <f t="shared" si="2"/>
        <v>40.730466827091306</v>
      </c>
    </row>
    <row r="24" spans="1:8" x14ac:dyDescent="0.35">
      <c r="A24" s="33">
        <v>110</v>
      </c>
      <c r="B24" s="35">
        <v>65.099999999999994</v>
      </c>
      <c r="C24" s="20">
        <f t="shared" si="0"/>
        <v>19.199999999999996</v>
      </c>
      <c r="D24" s="18">
        <f t="shared" si="1"/>
        <v>7.8202496308015252</v>
      </c>
      <c r="E24" s="18">
        <f t="shared" si="2"/>
        <v>39.101248154007628</v>
      </c>
    </row>
    <row r="25" spans="1:8" x14ac:dyDescent="0.35">
      <c r="A25" s="33">
        <v>115</v>
      </c>
      <c r="B25" s="35">
        <v>61.6</v>
      </c>
      <c r="C25" s="20">
        <f t="shared" si="0"/>
        <v>15.700000000000003</v>
      </c>
      <c r="D25" s="18">
        <f t="shared" si="1"/>
        <v>6.3946832918533332</v>
      </c>
      <c r="E25" s="18">
        <f t="shared" si="2"/>
        <v>31.973416459266666</v>
      </c>
    </row>
    <row r="26" spans="1:8" x14ac:dyDescent="0.35">
      <c r="A26" s="33">
        <v>120</v>
      </c>
      <c r="B26" s="35">
        <v>60</v>
      </c>
      <c r="C26" s="20">
        <f t="shared" si="0"/>
        <v>14.100000000000001</v>
      </c>
      <c r="D26" s="18">
        <f t="shared" si="1"/>
        <v>5.7429958226198723</v>
      </c>
      <c r="E26" s="18">
        <f t="shared" si="2"/>
        <v>28.714979113099361</v>
      </c>
    </row>
    <row r="27" spans="1:8" x14ac:dyDescent="0.35">
      <c r="A27" s="33">
        <v>125</v>
      </c>
      <c r="B27" s="36">
        <v>61.2</v>
      </c>
      <c r="C27" s="20">
        <f t="shared" si="0"/>
        <v>15.300000000000004</v>
      </c>
      <c r="D27" s="18">
        <f t="shared" si="1"/>
        <v>6.2317614245449686</v>
      </c>
      <c r="E27" s="18">
        <f t="shared" si="2"/>
        <v>31.158807122724845</v>
      </c>
    </row>
    <row r="28" spans="1:8" x14ac:dyDescent="0.35">
      <c r="A28" s="33">
        <v>130</v>
      </c>
      <c r="B28" s="36">
        <v>60</v>
      </c>
      <c r="C28" s="20">
        <f t="shared" si="0"/>
        <v>14.100000000000001</v>
      </c>
      <c r="D28" s="18">
        <f t="shared" si="1"/>
        <v>5.7429958226198723</v>
      </c>
      <c r="E28" s="18">
        <f t="shared" si="2"/>
        <v>28.714979113099361</v>
      </c>
    </row>
    <row r="29" spans="1:8" x14ac:dyDescent="0.35">
      <c r="A29" s="33">
        <v>135</v>
      </c>
      <c r="B29" s="36">
        <v>55.5</v>
      </c>
      <c r="C29" s="20">
        <f t="shared" si="0"/>
        <v>9.6000000000000014</v>
      </c>
      <c r="D29" s="18">
        <f t="shared" si="1"/>
        <v>3.9101248154007644</v>
      </c>
      <c r="E29" s="18">
        <f t="shared" si="2"/>
        <v>19.550624077003821</v>
      </c>
    </row>
    <row r="30" spans="1:8" x14ac:dyDescent="0.35">
      <c r="A30" s="33">
        <v>140</v>
      </c>
      <c r="B30" s="36">
        <v>54.4</v>
      </c>
      <c r="C30" s="20">
        <f t="shared" si="0"/>
        <v>8.5</v>
      </c>
      <c r="D30" s="18">
        <f t="shared" si="1"/>
        <v>3.4620896803027597</v>
      </c>
      <c r="E30" s="18">
        <f t="shared" si="2"/>
        <v>17.310448401513799</v>
      </c>
    </row>
    <row r="31" spans="1:8" x14ac:dyDescent="0.35">
      <c r="A31" s="33">
        <v>145</v>
      </c>
      <c r="B31" s="36">
        <v>56.3</v>
      </c>
      <c r="C31" s="20">
        <f t="shared" si="0"/>
        <v>10.399999999999999</v>
      </c>
      <c r="D31" s="18">
        <f t="shared" si="1"/>
        <v>4.2359685500174935</v>
      </c>
      <c r="E31" s="18">
        <f t="shared" si="2"/>
        <v>21.179842750087467</v>
      </c>
    </row>
    <row r="32" spans="1:8" x14ac:dyDescent="0.35">
      <c r="A32" s="33">
        <v>150</v>
      </c>
      <c r="B32" s="36">
        <v>53.8</v>
      </c>
      <c r="C32" s="20">
        <f t="shared" si="0"/>
        <v>7.8999999999999986</v>
      </c>
      <c r="D32" s="18">
        <f t="shared" si="1"/>
        <v>3.217706879340211</v>
      </c>
      <c r="E32" s="18">
        <f t="shared" si="2"/>
        <v>16.088534396701057</v>
      </c>
    </row>
    <row r="33" spans="1:5" x14ac:dyDescent="0.35">
      <c r="A33" s="33">
        <v>155</v>
      </c>
      <c r="B33" s="36">
        <v>53.5</v>
      </c>
      <c r="C33" s="20">
        <f t="shared" si="0"/>
        <v>7.6000000000000014</v>
      </c>
      <c r="D33" s="18">
        <f t="shared" si="1"/>
        <v>3.0955154788589385</v>
      </c>
      <c r="E33" s="18">
        <f t="shared" si="2"/>
        <v>15.477577394294693</v>
      </c>
    </row>
    <row r="34" spans="1:5" x14ac:dyDescent="0.35">
      <c r="A34" s="33">
        <v>160</v>
      </c>
      <c r="B34" s="36">
        <v>52.6</v>
      </c>
      <c r="C34" s="20">
        <f t="shared" si="0"/>
        <v>6.7000000000000028</v>
      </c>
      <c r="D34" s="18">
        <f t="shared" si="1"/>
        <v>2.7289412774151174</v>
      </c>
      <c r="E34" s="18">
        <f t="shared" si="2"/>
        <v>13.644706387075587</v>
      </c>
    </row>
    <row r="35" spans="1:5" x14ac:dyDescent="0.35">
      <c r="A35" s="33">
        <v>165</v>
      </c>
      <c r="B35" s="36">
        <v>51.5</v>
      </c>
      <c r="C35" s="20">
        <f t="shared" si="0"/>
        <v>5.6000000000000014</v>
      </c>
      <c r="D35" s="18">
        <f t="shared" si="1"/>
        <v>2.2809061423171126</v>
      </c>
      <c r="E35" s="18">
        <f t="shared" si="2"/>
        <v>11.404530711585563</v>
      </c>
    </row>
    <row r="36" spans="1:5" x14ac:dyDescent="0.35">
      <c r="A36" s="33">
        <v>170</v>
      </c>
      <c r="B36" s="36">
        <v>51.2</v>
      </c>
      <c r="C36" s="20">
        <f t="shared" si="0"/>
        <v>5.3000000000000043</v>
      </c>
      <c r="D36" s="18">
        <f t="shared" si="1"/>
        <v>2.1587147418358401</v>
      </c>
      <c r="E36" s="18">
        <f t="shared" si="2"/>
        <v>10.793573709179201</v>
      </c>
    </row>
    <row r="37" spans="1:5" x14ac:dyDescent="0.35">
      <c r="A37" s="33">
        <v>175</v>
      </c>
      <c r="B37" s="36">
        <v>51.1</v>
      </c>
      <c r="C37" s="20">
        <f t="shared" si="0"/>
        <v>5.2000000000000028</v>
      </c>
      <c r="D37" s="18">
        <f t="shared" si="1"/>
        <v>2.1179842750087481</v>
      </c>
      <c r="E37" s="18">
        <f t="shared" si="2"/>
        <v>10.58992137504374</v>
      </c>
    </row>
    <row r="38" spans="1:5" x14ac:dyDescent="0.35">
      <c r="A38" s="33">
        <v>180</v>
      </c>
      <c r="B38" s="36">
        <v>50</v>
      </c>
      <c r="C38" s="20">
        <f t="shared" si="0"/>
        <v>4.1000000000000014</v>
      </c>
      <c r="D38" s="18">
        <f t="shared" si="1"/>
        <v>1.6699491399107433</v>
      </c>
      <c r="E38" s="18">
        <f t="shared" si="2"/>
        <v>16.699491399107433</v>
      </c>
    </row>
    <row r="39" spans="1:5" x14ac:dyDescent="0.35">
      <c r="A39" s="33">
        <v>190</v>
      </c>
      <c r="B39" s="36">
        <v>50.1</v>
      </c>
      <c r="C39" s="20">
        <f t="shared" si="0"/>
        <v>4.2000000000000028</v>
      </c>
      <c r="D39" s="18">
        <f t="shared" si="1"/>
        <v>1.7106796067378354</v>
      </c>
      <c r="E39" s="18">
        <f t="shared" si="2"/>
        <v>17.106796067378355</v>
      </c>
    </row>
    <row r="40" spans="1:5" x14ac:dyDescent="0.35">
      <c r="A40" s="33">
        <v>200</v>
      </c>
      <c r="B40" s="36">
        <v>49.2</v>
      </c>
      <c r="C40" s="20">
        <f t="shared" si="0"/>
        <v>3.3000000000000043</v>
      </c>
      <c r="D40" s="18">
        <f t="shared" si="1"/>
        <v>1.3441054052940142</v>
      </c>
      <c r="E40" s="18">
        <f t="shared" si="2"/>
        <v>13.441054052940142</v>
      </c>
    </row>
    <row r="41" spans="1:5" x14ac:dyDescent="0.35">
      <c r="A41" s="33">
        <v>210</v>
      </c>
      <c r="B41" s="36">
        <v>49.6</v>
      </c>
      <c r="C41" s="20">
        <f t="shared" si="0"/>
        <v>3.7000000000000028</v>
      </c>
      <c r="D41" s="18">
        <f t="shared" si="1"/>
        <v>1.5070272726023788</v>
      </c>
      <c r="E41" s="18">
        <f t="shared" si="2"/>
        <v>15.070272726023788</v>
      </c>
    </row>
    <row r="42" spans="1:5" x14ac:dyDescent="0.35">
      <c r="A42" s="33">
        <v>220</v>
      </c>
      <c r="B42" s="36">
        <v>49</v>
      </c>
      <c r="C42" s="20">
        <f t="shared" si="0"/>
        <v>3.1000000000000014</v>
      </c>
      <c r="D42" s="18">
        <f t="shared" si="1"/>
        <v>1.2626444716398306</v>
      </c>
      <c r="E42" s="18">
        <f t="shared" si="2"/>
        <v>12.626444716398307</v>
      </c>
    </row>
    <row r="43" spans="1:5" x14ac:dyDescent="0.35">
      <c r="A43" s="33">
        <v>230</v>
      </c>
      <c r="B43" s="36">
        <v>48.8</v>
      </c>
      <c r="C43" s="20">
        <f t="shared" si="0"/>
        <v>2.8999999999999986</v>
      </c>
      <c r="D43" s="18">
        <f t="shared" si="1"/>
        <v>1.1811835379856468</v>
      </c>
      <c r="E43" s="18">
        <f t="shared" si="2"/>
        <v>11.811835379856468</v>
      </c>
    </row>
    <row r="44" spans="1:5" x14ac:dyDescent="0.35">
      <c r="A44" s="33">
        <v>240</v>
      </c>
      <c r="B44" s="36">
        <v>48.6</v>
      </c>
      <c r="C44" s="14">
        <f t="shared" si="0"/>
        <v>2.7000000000000028</v>
      </c>
      <c r="D44" s="18">
        <f t="shared" si="1"/>
        <v>1.0997226043314658</v>
      </c>
      <c r="E44" s="18">
        <f t="shared" si="2"/>
        <v>10.997226043314658</v>
      </c>
    </row>
    <row r="45" spans="1:5" x14ac:dyDescent="0.35">
      <c r="A45" s="33">
        <v>250</v>
      </c>
      <c r="B45" s="36">
        <v>48.5</v>
      </c>
      <c r="C45" s="14">
        <f t="shared" si="0"/>
        <v>2.6000000000000014</v>
      </c>
      <c r="D45" s="18">
        <f t="shared" si="1"/>
        <v>1.058992137504374</v>
      </c>
      <c r="E45" s="18">
        <f t="shared" si="2"/>
        <v>10.58992137504374</v>
      </c>
    </row>
    <row r="46" spans="1:5" x14ac:dyDescent="0.35">
      <c r="A46" s="33">
        <v>260</v>
      </c>
      <c r="B46" s="36">
        <v>48.4</v>
      </c>
      <c r="C46" s="14">
        <f t="shared" si="0"/>
        <v>2.5</v>
      </c>
      <c r="D46" s="18">
        <f t="shared" si="1"/>
        <v>1.0182616706772822</v>
      </c>
      <c r="E46" s="18">
        <f t="shared" si="2"/>
        <v>30.547850120318468</v>
      </c>
    </row>
    <row r="47" spans="1:5" x14ac:dyDescent="0.35">
      <c r="A47" s="33">
        <v>290</v>
      </c>
      <c r="B47" s="36">
        <v>48</v>
      </c>
      <c r="C47" s="14">
        <f t="shared" si="0"/>
        <v>2.1000000000000014</v>
      </c>
      <c r="D47" s="18">
        <f t="shared" si="1"/>
        <v>0.85533980336891768</v>
      </c>
      <c r="E47" s="18">
        <f t="shared" si="2"/>
        <v>25.660194101067532</v>
      </c>
    </row>
    <row r="48" spans="1:5" x14ac:dyDescent="0.35">
      <c r="A48" s="33">
        <v>320</v>
      </c>
      <c r="B48" s="36">
        <v>47.7</v>
      </c>
      <c r="C48" s="14">
        <f t="shared" si="0"/>
        <v>1.8000000000000043</v>
      </c>
      <c r="D48" s="18">
        <f t="shared" si="1"/>
        <v>0.73314840288764493</v>
      </c>
      <c r="E48" s="18">
        <f t="shared" si="2"/>
        <v>21.994452086629348</v>
      </c>
    </row>
    <row r="49" spans="1:5" x14ac:dyDescent="0.35">
      <c r="A49" s="33">
        <v>350</v>
      </c>
      <c r="B49" s="36">
        <v>47.5</v>
      </c>
      <c r="C49" s="14">
        <f t="shared" si="0"/>
        <v>1.6000000000000014</v>
      </c>
      <c r="D49" s="18">
        <f t="shared" si="1"/>
        <v>0.65168746923346121</v>
      </c>
      <c r="E49" s="18">
        <f t="shared" si="2"/>
        <v>19.550624077003835</v>
      </c>
    </row>
    <row r="50" spans="1:5" x14ac:dyDescent="0.35">
      <c r="A50" s="33">
        <v>380</v>
      </c>
      <c r="B50" s="36">
        <v>47.2</v>
      </c>
      <c r="C50" s="14">
        <f t="shared" si="0"/>
        <v>1.3000000000000043</v>
      </c>
      <c r="D50" s="18">
        <f t="shared" si="1"/>
        <v>0.52949606875218846</v>
      </c>
      <c r="E50" s="18">
        <f t="shared" si="2"/>
        <v>15.884882062565653</v>
      </c>
    </row>
    <row r="51" spans="1:5" x14ac:dyDescent="0.35">
      <c r="A51" s="33">
        <v>410</v>
      </c>
      <c r="B51" s="36">
        <v>47.3</v>
      </c>
      <c r="C51" s="14">
        <f t="shared" si="0"/>
        <v>1.3999999999999986</v>
      </c>
      <c r="D51" s="18">
        <f t="shared" si="1"/>
        <v>0.57022653557927749</v>
      </c>
      <c r="E51" s="18">
        <f t="shared" si="2"/>
        <v>17.106796067378326</v>
      </c>
    </row>
    <row r="52" spans="1:5" x14ac:dyDescent="0.35">
      <c r="A52" s="33">
        <v>440</v>
      </c>
      <c r="B52" s="36">
        <v>47</v>
      </c>
      <c r="C52" s="14">
        <f t="shared" si="0"/>
        <v>1.1000000000000014</v>
      </c>
      <c r="D52" s="18">
        <f t="shared" si="1"/>
        <v>0.44803513509800474</v>
      </c>
      <c r="E52" s="18">
        <f t="shared" si="2"/>
        <v>13.441054052940142</v>
      </c>
    </row>
    <row r="53" spans="1:5" x14ac:dyDescent="0.35">
      <c r="A53" s="33">
        <v>470</v>
      </c>
      <c r="B53" s="36">
        <v>47.1</v>
      </c>
      <c r="C53" s="14">
        <f t="shared" si="0"/>
        <v>1.2000000000000028</v>
      </c>
      <c r="D53" s="18">
        <f t="shared" si="1"/>
        <v>0.4887656019250966</v>
      </c>
      <c r="E53" s="18">
        <f t="shared" si="2"/>
        <v>14.662968057752899</v>
      </c>
    </row>
    <row r="54" spans="1:5" x14ac:dyDescent="0.35">
      <c r="A54" s="33">
        <v>500</v>
      </c>
      <c r="B54" s="36">
        <v>47.6</v>
      </c>
      <c r="C54" s="14">
        <f t="shared" si="0"/>
        <v>1.7000000000000028</v>
      </c>
      <c r="D54" s="18">
        <f t="shared" si="1"/>
        <v>0.69241793606055302</v>
      </c>
      <c r="E54" s="18">
        <f>D54*(A55-A54)</f>
        <v>20.772538081816592</v>
      </c>
    </row>
    <row r="55" spans="1:5" x14ac:dyDescent="0.35">
      <c r="A55" s="33">
        <v>530</v>
      </c>
      <c r="B55" s="36">
        <v>47.1</v>
      </c>
      <c r="C55" s="14">
        <f t="shared" si="0"/>
        <v>1.2000000000000028</v>
      </c>
      <c r="D55" s="18">
        <f t="shared" si="1"/>
        <v>0.4887656019250966</v>
      </c>
      <c r="E55" s="18">
        <f t="shared" si="2"/>
        <v>14.662968057752899</v>
      </c>
    </row>
    <row r="56" spans="1:5" x14ac:dyDescent="0.35">
      <c r="A56" s="33">
        <v>560</v>
      </c>
      <c r="B56" s="36"/>
    </row>
    <row r="57" spans="1:5" x14ac:dyDescent="0.35">
      <c r="A57" s="33"/>
      <c r="B57" s="36"/>
    </row>
    <row r="58" spans="1:5" x14ac:dyDescent="0.35">
      <c r="A58" s="33"/>
      <c r="B58" s="36"/>
    </row>
    <row r="59" spans="1:5" x14ac:dyDescent="0.35">
      <c r="A59" s="33"/>
      <c r="B59" s="36"/>
    </row>
    <row r="60" spans="1:5" x14ac:dyDescent="0.35">
      <c r="A60" s="33"/>
      <c r="B60" s="36"/>
    </row>
    <row r="61" spans="1:5" x14ac:dyDescent="0.35">
      <c r="A61" s="33"/>
      <c r="B61" s="36"/>
    </row>
    <row r="62" spans="1:5" x14ac:dyDescent="0.35">
      <c r="A62" s="33"/>
      <c r="B62" s="36"/>
    </row>
    <row r="63" spans="1:5" x14ac:dyDescent="0.35">
      <c r="A63" s="33"/>
      <c r="B63" s="36"/>
    </row>
    <row r="64" spans="1:5" x14ac:dyDescent="0.35">
      <c r="A64" s="33"/>
      <c r="B64" s="36"/>
    </row>
    <row r="65" spans="1:2" x14ac:dyDescent="0.35">
      <c r="A65" s="33"/>
      <c r="B65" s="36"/>
    </row>
    <row r="66" spans="1:2" x14ac:dyDescent="0.35">
      <c r="A66" s="33"/>
      <c r="B66" s="36"/>
    </row>
    <row r="67" spans="1:2" x14ac:dyDescent="0.35">
      <c r="A67" s="33"/>
      <c r="B67" s="36"/>
    </row>
    <row r="68" spans="1:2" x14ac:dyDescent="0.35">
      <c r="A68" s="33"/>
      <c r="B68" s="36"/>
    </row>
    <row r="69" spans="1:2" x14ac:dyDescent="0.35">
      <c r="A69" s="33"/>
      <c r="B69" s="36"/>
    </row>
    <row r="70" spans="1:2" x14ac:dyDescent="0.35">
      <c r="A70" s="33"/>
      <c r="B70" s="36"/>
    </row>
    <row r="71" spans="1:2" x14ac:dyDescent="0.35">
      <c r="A71" s="33"/>
      <c r="B71" s="36"/>
    </row>
    <row r="72" spans="1:2" x14ac:dyDescent="0.35">
      <c r="A72" s="33"/>
      <c r="B72" s="36"/>
    </row>
    <row r="73" spans="1:2" x14ac:dyDescent="0.35">
      <c r="A73" s="33"/>
      <c r="B73" s="36"/>
    </row>
    <row r="74" spans="1:2" x14ac:dyDescent="0.35">
      <c r="A74" s="33"/>
      <c r="B74" s="36"/>
    </row>
    <row r="75" spans="1:2" x14ac:dyDescent="0.35">
      <c r="A75" s="33"/>
      <c r="B75" s="36"/>
    </row>
    <row r="76" spans="1:2" x14ac:dyDescent="0.35">
      <c r="A76" s="33"/>
      <c r="B76" s="36"/>
    </row>
    <row r="77" spans="1:2" x14ac:dyDescent="0.35">
      <c r="A77" s="33"/>
      <c r="B77" s="36"/>
    </row>
    <row r="78" spans="1:2" x14ac:dyDescent="0.35">
      <c r="A78" s="33"/>
      <c r="B78" s="36"/>
    </row>
    <row r="79" spans="1:2" x14ac:dyDescent="0.35">
      <c r="A79" s="33"/>
      <c r="B79" s="36"/>
    </row>
    <row r="80" spans="1:2" x14ac:dyDescent="0.35">
      <c r="A80" s="33"/>
      <c r="B80" s="36"/>
    </row>
    <row r="81" spans="1:2" x14ac:dyDescent="0.35">
      <c r="A81" s="33"/>
      <c r="B81" s="36"/>
    </row>
    <row r="82" spans="1:2" x14ac:dyDescent="0.35">
      <c r="A82" s="33"/>
      <c r="B82" s="36"/>
    </row>
    <row r="83" spans="1:2" x14ac:dyDescent="0.35">
      <c r="A83" s="33"/>
      <c r="B83" s="36"/>
    </row>
    <row r="84" spans="1:2" x14ac:dyDescent="0.35">
      <c r="A84" s="33"/>
      <c r="B84" s="36"/>
    </row>
    <row r="85" spans="1:2" x14ac:dyDescent="0.35">
      <c r="A85" s="33"/>
      <c r="B85" s="36"/>
    </row>
    <row r="86" spans="1:2" x14ac:dyDescent="0.35">
      <c r="A86" s="33"/>
      <c r="B86" s="36"/>
    </row>
    <row r="87" spans="1:2" x14ac:dyDescent="0.35">
      <c r="A87" s="33"/>
      <c r="B87" s="36"/>
    </row>
    <row r="88" spans="1:2" x14ac:dyDescent="0.35">
      <c r="A88" s="33"/>
      <c r="B88" s="36"/>
    </row>
    <row r="89" spans="1:2" x14ac:dyDescent="0.35">
      <c r="A89" s="33"/>
      <c r="B89" s="36"/>
    </row>
    <row r="90" spans="1:2" x14ac:dyDescent="0.35">
      <c r="A90" s="33"/>
      <c r="B90" s="36"/>
    </row>
    <row r="91" spans="1:2" x14ac:dyDescent="0.35">
      <c r="A91" s="33"/>
      <c r="B91" s="36"/>
    </row>
    <row r="92" spans="1:2" x14ac:dyDescent="0.35">
      <c r="A92" s="33"/>
      <c r="B92" s="36"/>
    </row>
    <row r="93" spans="1:2" x14ac:dyDescent="0.35">
      <c r="A93" s="33"/>
      <c r="B93" s="36"/>
    </row>
    <row r="94" spans="1:2" x14ac:dyDescent="0.35">
      <c r="A94" s="33"/>
      <c r="B94" s="36"/>
    </row>
    <row r="95" spans="1:2" x14ac:dyDescent="0.35">
      <c r="A95" s="33"/>
      <c r="B95" s="36"/>
    </row>
    <row r="96" spans="1:2" x14ac:dyDescent="0.35">
      <c r="A96" s="33"/>
      <c r="B96" s="36"/>
    </row>
    <row r="97" spans="1:2" x14ac:dyDescent="0.35">
      <c r="A97" s="33"/>
      <c r="B97" s="36"/>
    </row>
    <row r="98" spans="1:2" x14ac:dyDescent="0.35">
      <c r="A98" s="33"/>
      <c r="B98" s="36"/>
    </row>
    <row r="99" spans="1:2" x14ac:dyDescent="0.35">
      <c r="A99" s="33"/>
      <c r="B99" s="36"/>
    </row>
    <row r="100" spans="1:2" x14ac:dyDescent="0.35">
      <c r="A100" s="33"/>
      <c r="B100" s="36"/>
    </row>
    <row r="101" spans="1:2" x14ac:dyDescent="0.35">
      <c r="A101" s="33"/>
      <c r="B101" s="36"/>
    </row>
    <row r="102" spans="1:2" x14ac:dyDescent="0.35">
      <c r="A102" s="33"/>
      <c r="B102" s="36"/>
    </row>
    <row r="103" spans="1:2" x14ac:dyDescent="0.35">
      <c r="A103" s="33"/>
      <c r="B103" s="36"/>
    </row>
    <row r="104" spans="1:2" x14ac:dyDescent="0.35">
      <c r="A104" s="33"/>
      <c r="B104" s="36"/>
    </row>
    <row r="105" spans="1:2" x14ac:dyDescent="0.35">
      <c r="A105" s="33"/>
      <c r="B105" s="36"/>
    </row>
    <row r="106" spans="1:2" x14ac:dyDescent="0.35">
      <c r="A106" s="33"/>
      <c r="B106" s="36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  <row r="579" spans="1:2" x14ac:dyDescent="0.35">
      <c r="A579" s="33"/>
      <c r="B579" s="13"/>
    </row>
    <row r="580" spans="1:2" x14ac:dyDescent="0.35">
      <c r="A580" s="33"/>
      <c r="B580" s="13"/>
    </row>
    <row r="581" spans="1:2" x14ac:dyDescent="0.35">
      <c r="A581" s="33"/>
      <c r="B581" s="13"/>
    </row>
    <row r="582" spans="1:2" x14ac:dyDescent="0.35">
      <c r="A582" s="33"/>
      <c r="B582" s="13"/>
    </row>
    <row r="583" spans="1:2" x14ac:dyDescent="0.35">
      <c r="A583" s="33"/>
      <c r="B583" s="13"/>
    </row>
    <row r="584" spans="1:2" x14ac:dyDescent="0.35">
      <c r="A584" s="33"/>
      <c r="B584" s="13"/>
    </row>
    <row r="585" spans="1:2" x14ac:dyDescent="0.35">
      <c r="A585" s="33"/>
      <c r="B585" s="13"/>
    </row>
    <row r="586" spans="1:2" x14ac:dyDescent="0.35">
      <c r="A586" s="33"/>
      <c r="B586" s="13"/>
    </row>
    <row r="587" spans="1:2" x14ac:dyDescent="0.35">
      <c r="A587" s="33"/>
      <c r="B587" s="13"/>
    </row>
    <row r="588" spans="1:2" x14ac:dyDescent="0.35">
      <c r="A588" s="33"/>
      <c r="B588" s="13"/>
    </row>
    <row r="589" spans="1:2" x14ac:dyDescent="0.35">
      <c r="B589" s="13"/>
    </row>
    <row r="590" spans="1:2" x14ac:dyDescent="0.35">
      <c r="B590" s="13"/>
    </row>
    <row r="591" spans="1:2" x14ac:dyDescent="0.35">
      <c r="B591" s="13"/>
    </row>
    <row r="592" spans="1:2" x14ac:dyDescent="0.35">
      <c r="B592" s="13"/>
    </row>
    <row r="593" spans="2:2" x14ac:dyDescent="0.35">
      <c r="B593" s="13"/>
    </row>
    <row r="594" spans="2:2" x14ac:dyDescent="0.35">
      <c r="B594" s="13"/>
    </row>
    <row r="595" spans="2:2" x14ac:dyDescent="0.35">
      <c r="B595" s="13"/>
    </row>
    <row r="596" spans="2:2" x14ac:dyDescent="0.35">
      <c r="B596" s="13"/>
    </row>
    <row r="597" spans="2:2" x14ac:dyDescent="0.35">
      <c r="B597" s="13"/>
    </row>
    <row r="598" spans="2:2" x14ac:dyDescent="0.35">
      <c r="B598" s="13"/>
    </row>
    <row r="599" spans="2:2" x14ac:dyDescent="0.35">
      <c r="B599" s="13"/>
    </row>
    <row r="600" spans="2:2" x14ac:dyDescent="0.35">
      <c r="B600" s="13"/>
    </row>
    <row r="601" spans="2:2" x14ac:dyDescent="0.35">
      <c r="B601" s="13"/>
    </row>
    <row r="602" spans="2:2" x14ac:dyDescent="0.35">
      <c r="B602" s="13"/>
    </row>
    <row r="603" spans="2:2" x14ac:dyDescent="0.35">
      <c r="B603" s="13"/>
    </row>
    <row r="604" spans="2:2" x14ac:dyDescent="0.35">
      <c r="B604" s="13"/>
    </row>
    <row r="605" spans="2:2" x14ac:dyDescent="0.35">
      <c r="B605" s="13"/>
    </row>
    <row r="606" spans="2:2" x14ac:dyDescent="0.35">
      <c r="B606" s="13"/>
    </row>
    <row r="607" spans="2:2" x14ac:dyDescent="0.35">
      <c r="B607" s="13"/>
    </row>
    <row r="608" spans="2:2" x14ac:dyDescent="0.35">
      <c r="B608" s="13"/>
    </row>
    <row r="609" spans="2:2" x14ac:dyDescent="0.35">
      <c r="B609" s="13"/>
    </row>
    <row r="610" spans="2:2" x14ac:dyDescent="0.35">
      <c r="B610" s="13"/>
    </row>
    <row r="611" spans="2:2" x14ac:dyDescent="0.35">
      <c r="B611" s="13"/>
    </row>
    <row r="612" spans="2:2" x14ac:dyDescent="0.35">
      <c r="B612" s="13"/>
    </row>
    <row r="613" spans="2:2" x14ac:dyDescent="0.35">
      <c r="B613" s="13"/>
    </row>
    <row r="614" spans="2:2" x14ac:dyDescent="0.35">
      <c r="B614" s="13"/>
    </row>
    <row r="615" spans="2:2" x14ac:dyDescent="0.35">
      <c r="B615" s="13"/>
    </row>
    <row r="616" spans="2:2" x14ac:dyDescent="0.35">
      <c r="B616" s="13"/>
    </row>
    <row r="617" spans="2:2" x14ac:dyDescent="0.35">
      <c r="B617" s="13"/>
    </row>
    <row r="618" spans="2:2" x14ac:dyDescent="0.35">
      <c r="B618" s="13"/>
    </row>
    <row r="619" spans="2:2" x14ac:dyDescent="0.35">
      <c r="B619" s="13"/>
    </row>
    <row r="620" spans="2:2" x14ac:dyDescent="0.35">
      <c r="B620" s="13"/>
    </row>
    <row r="621" spans="2:2" x14ac:dyDescent="0.35">
      <c r="B621" s="13"/>
    </row>
    <row r="622" spans="2:2" x14ac:dyDescent="0.35">
      <c r="B622" s="13"/>
    </row>
    <row r="623" spans="2:2" x14ac:dyDescent="0.35">
      <c r="B623" s="13"/>
    </row>
    <row r="624" spans="2:2" x14ac:dyDescent="0.35">
      <c r="B624" s="13"/>
    </row>
    <row r="625" spans="2:2" x14ac:dyDescent="0.35">
      <c r="B625" s="13"/>
    </row>
    <row r="626" spans="2:2" x14ac:dyDescent="0.35">
      <c r="B626" s="13"/>
    </row>
    <row r="627" spans="2:2" x14ac:dyDescent="0.35">
      <c r="B627" s="13"/>
    </row>
    <row r="628" spans="2:2" x14ac:dyDescent="0.35">
      <c r="B628" s="13"/>
    </row>
    <row r="629" spans="2:2" x14ac:dyDescent="0.35">
      <c r="B629" s="13"/>
    </row>
    <row r="630" spans="2:2" x14ac:dyDescent="0.35">
      <c r="B630" s="13"/>
    </row>
    <row r="631" spans="2:2" x14ac:dyDescent="0.35">
      <c r="B631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31"/>
  <sheetViews>
    <sheetView workbookViewId="0">
      <selection sqref="A1:B1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7" t="s">
        <v>15</v>
      </c>
      <c r="B1" s="48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>
        <v>29.8</v>
      </c>
      <c r="C2" s="20">
        <f t="shared" ref="C2:C95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52" t="s">
        <v>35</v>
      </c>
    </row>
    <row r="3" spans="1:8" x14ac:dyDescent="0.35">
      <c r="A3" s="33">
        <v>5</v>
      </c>
      <c r="B3" s="13">
        <v>29.8</v>
      </c>
      <c r="C3" s="20">
        <f t="shared" si="0"/>
        <v>0</v>
      </c>
      <c r="D3" s="18">
        <f t="shared" ref="D3:D95" si="1">C3*$H$3</f>
        <v>0</v>
      </c>
      <c r="E3" s="18">
        <f t="shared" ref="E3:E66" si="2">D3*(A4-A3)</f>
        <v>0</v>
      </c>
      <c r="G3" s="17" t="s">
        <v>13</v>
      </c>
      <c r="H3" s="50">
        <f>'FCR_STD CURVE'!K3</f>
        <v>0.40730466827091288</v>
      </c>
    </row>
    <row r="4" spans="1:8" x14ac:dyDescent="0.35">
      <c r="A4" s="33">
        <v>10</v>
      </c>
      <c r="B4" s="13">
        <v>29.8</v>
      </c>
      <c r="C4" s="20">
        <f t="shared" si="0"/>
        <v>0</v>
      </c>
      <c r="D4" s="18">
        <f t="shared" si="1"/>
        <v>0</v>
      </c>
      <c r="E4" s="18">
        <f t="shared" si="2"/>
        <v>0</v>
      </c>
      <c r="G4" s="17"/>
      <c r="H4" s="63"/>
    </row>
    <row r="5" spans="1:8" x14ac:dyDescent="0.35">
      <c r="A5" s="33">
        <v>15</v>
      </c>
      <c r="B5" s="13">
        <v>29.8</v>
      </c>
      <c r="C5" s="20">
        <f t="shared" si="0"/>
        <v>0</v>
      </c>
      <c r="D5" s="18">
        <f t="shared" si="1"/>
        <v>0</v>
      </c>
      <c r="E5" s="18">
        <f t="shared" si="2"/>
        <v>0</v>
      </c>
      <c r="H5" s="51"/>
    </row>
    <row r="6" spans="1:8" x14ac:dyDescent="0.35">
      <c r="A6" s="33">
        <v>20</v>
      </c>
      <c r="B6" s="13">
        <v>29.8</v>
      </c>
      <c r="C6" s="20">
        <f t="shared" si="0"/>
        <v>0</v>
      </c>
      <c r="D6" s="18">
        <f t="shared" si="1"/>
        <v>0</v>
      </c>
      <c r="E6" s="18">
        <f t="shared" si="2"/>
        <v>0</v>
      </c>
      <c r="G6" s="17" t="s">
        <v>18</v>
      </c>
      <c r="H6" s="46">
        <v>29.8</v>
      </c>
    </row>
    <row r="7" spans="1:8" x14ac:dyDescent="0.35">
      <c r="A7" s="33">
        <v>25</v>
      </c>
      <c r="B7" s="13">
        <v>29.8</v>
      </c>
      <c r="C7" s="20">
        <f t="shared" si="0"/>
        <v>0</v>
      </c>
      <c r="D7" s="18">
        <f t="shared" si="1"/>
        <v>0</v>
      </c>
      <c r="E7" s="18">
        <f t="shared" si="2"/>
        <v>0</v>
      </c>
      <c r="G7" s="19"/>
      <c r="H7" s="51"/>
    </row>
    <row r="8" spans="1:8" x14ac:dyDescent="0.35">
      <c r="A8" s="33">
        <v>30</v>
      </c>
      <c r="B8" s="13">
        <v>29.8</v>
      </c>
      <c r="C8" s="20">
        <f t="shared" si="0"/>
        <v>0</v>
      </c>
      <c r="D8" s="18">
        <f t="shared" si="1"/>
        <v>0</v>
      </c>
      <c r="E8" s="18">
        <f t="shared" si="2"/>
        <v>0</v>
      </c>
      <c r="G8" s="23"/>
      <c r="H8" s="25"/>
    </row>
    <row r="9" spans="1:8" x14ac:dyDescent="0.35">
      <c r="A9" s="33">
        <v>35</v>
      </c>
      <c r="B9" s="13">
        <v>29.8</v>
      </c>
      <c r="C9" s="20">
        <f t="shared" si="0"/>
        <v>0</v>
      </c>
      <c r="D9" s="18">
        <f t="shared" si="1"/>
        <v>0</v>
      </c>
      <c r="E9" s="18">
        <f t="shared" si="2"/>
        <v>0</v>
      </c>
      <c r="G9" s="23"/>
      <c r="H9" s="25"/>
    </row>
    <row r="10" spans="1:8" x14ac:dyDescent="0.35">
      <c r="A10" s="33">
        <v>40</v>
      </c>
      <c r="B10" s="13">
        <v>29.8</v>
      </c>
      <c r="C10" s="20">
        <f t="shared" si="0"/>
        <v>0</v>
      </c>
      <c r="D10" s="18">
        <f t="shared" si="1"/>
        <v>0</v>
      </c>
      <c r="E10" s="18">
        <f t="shared" si="2"/>
        <v>0</v>
      </c>
      <c r="G10" s="17"/>
      <c r="H10" s="45"/>
    </row>
    <row r="11" spans="1:8" x14ac:dyDescent="0.35">
      <c r="A11" s="33">
        <v>45</v>
      </c>
      <c r="B11" s="13">
        <v>29.8</v>
      </c>
      <c r="C11" s="20">
        <f t="shared" si="0"/>
        <v>0</v>
      </c>
      <c r="D11" s="18">
        <f t="shared" si="1"/>
        <v>0</v>
      </c>
      <c r="E11" s="18">
        <f t="shared" si="2"/>
        <v>0</v>
      </c>
      <c r="H11" s="51"/>
    </row>
    <row r="12" spans="1:8" x14ac:dyDescent="0.35">
      <c r="A12" s="33">
        <v>50</v>
      </c>
      <c r="B12" s="13">
        <v>29.8</v>
      </c>
      <c r="C12" s="20">
        <f t="shared" si="0"/>
        <v>0</v>
      </c>
      <c r="D12" s="18">
        <f t="shared" si="1"/>
        <v>0</v>
      </c>
      <c r="E12" s="18">
        <f t="shared" si="2"/>
        <v>0</v>
      </c>
      <c r="G12" s="17"/>
      <c r="H12" s="45"/>
    </row>
    <row r="13" spans="1:8" x14ac:dyDescent="0.35">
      <c r="A13" s="33">
        <v>55</v>
      </c>
      <c r="B13" s="13">
        <v>29.8</v>
      </c>
      <c r="C13" s="20">
        <f t="shared" si="0"/>
        <v>0</v>
      </c>
      <c r="D13" s="18">
        <f t="shared" si="1"/>
        <v>0</v>
      </c>
      <c r="E13" s="18">
        <f t="shared" si="2"/>
        <v>0</v>
      </c>
      <c r="G13" s="23"/>
      <c r="H13" s="25"/>
    </row>
    <row r="14" spans="1:8" x14ac:dyDescent="0.35">
      <c r="A14" s="33">
        <v>60</v>
      </c>
      <c r="B14" s="13">
        <v>29.8</v>
      </c>
      <c r="C14" s="20">
        <f t="shared" si="0"/>
        <v>0</v>
      </c>
      <c r="D14" s="18">
        <f t="shared" si="1"/>
        <v>0</v>
      </c>
      <c r="E14" s="18">
        <f t="shared" si="2"/>
        <v>0</v>
      </c>
      <c r="H14" s="51"/>
    </row>
    <row r="15" spans="1:8" x14ac:dyDescent="0.35">
      <c r="A15" s="33">
        <v>65</v>
      </c>
      <c r="B15" s="13">
        <v>29.8</v>
      </c>
      <c r="C15" s="20">
        <f t="shared" si="0"/>
        <v>0</v>
      </c>
      <c r="D15" s="18">
        <f t="shared" si="1"/>
        <v>0</v>
      </c>
      <c r="E15" s="18">
        <f t="shared" si="2"/>
        <v>0</v>
      </c>
      <c r="G15" s="17" t="s">
        <v>9</v>
      </c>
      <c r="H15" s="49">
        <v>575</v>
      </c>
    </row>
    <row r="16" spans="1:8" x14ac:dyDescent="0.35">
      <c r="A16" s="33">
        <v>70</v>
      </c>
      <c r="B16" s="13">
        <v>30.5</v>
      </c>
      <c r="C16" s="20">
        <f t="shared" si="0"/>
        <v>0.69999999999999929</v>
      </c>
      <c r="D16" s="18">
        <f t="shared" si="1"/>
        <v>0.28511326778963875</v>
      </c>
      <c r="E16" s="18">
        <f t="shared" si="2"/>
        <v>1.4255663389481938</v>
      </c>
      <c r="G16" s="17" t="s">
        <v>6</v>
      </c>
      <c r="H16" s="51">
        <f>H15*0.59*1000</f>
        <v>339250</v>
      </c>
    </row>
    <row r="17" spans="1:8" x14ac:dyDescent="0.35">
      <c r="A17" s="33">
        <v>75</v>
      </c>
      <c r="B17" s="13">
        <v>39.200000000000003</v>
      </c>
      <c r="C17" s="20">
        <f t="shared" si="0"/>
        <v>9.4000000000000021</v>
      </c>
      <c r="D17" s="18">
        <f t="shared" si="1"/>
        <v>3.8286638817465821</v>
      </c>
      <c r="E17" s="18">
        <f t="shared" si="2"/>
        <v>19.143319408732911</v>
      </c>
      <c r="G17" s="17" t="s">
        <v>7</v>
      </c>
      <c r="H17" s="18">
        <f>SUM(E2:E937)</f>
        <v>12298.157153771948</v>
      </c>
    </row>
    <row r="18" spans="1:8" x14ac:dyDescent="0.35">
      <c r="A18" s="33">
        <v>80</v>
      </c>
      <c r="B18" s="13">
        <v>93</v>
      </c>
      <c r="C18" s="20">
        <f t="shared" si="0"/>
        <v>63.2</v>
      </c>
      <c r="D18" s="18">
        <f t="shared" si="1"/>
        <v>25.741655034721695</v>
      </c>
      <c r="E18" s="18">
        <f t="shared" si="2"/>
        <v>128.70827517360848</v>
      </c>
      <c r="G18" s="16"/>
    </row>
    <row r="19" spans="1:8" ht="16.5" x14ac:dyDescent="0.35">
      <c r="A19" s="33">
        <v>85</v>
      </c>
      <c r="B19" s="13">
        <v>214.4</v>
      </c>
      <c r="C19" s="20">
        <f t="shared" si="0"/>
        <v>184.6</v>
      </c>
      <c r="D19" s="18">
        <f t="shared" si="1"/>
        <v>75.188441762810513</v>
      </c>
      <c r="E19" s="18">
        <f t="shared" si="2"/>
        <v>375.94220881405255</v>
      </c>
      <c r="G19" s="17" t="s">
        <v>19</v>
      </c>
      <c r="H19" s="21">
        <f>H16/H17</f>
        <v>27.585433797774261</v>
      </c>
    </row>
    <row r="20" spans="1:8" ht="16.5" x14ac:dyDescent="0.35">
      <c r="A20" s="33">
        <v>90</v>
      </c>
      <c r="B20" s="13">
        <v>439.3</v>
      </c>
      <c r="C20" s="20">
        <f t="shared" si="0"/>
        <v>409.5</v>
      </c>
      <c r="D20" s="18">
        <f t="shared" si="1"/>
        <v>166.79126165693881</v>
      </c>
      <c r="E20" s="18">
        <f t="shared" si="2"/>
        <v>833.95630828469405</v>
      </c>
      <c r="G20" s="17" t="s">
        <v>20</v>
      </c>
      <c r="H20" s="37">
        <f>H19/1000</f>
        <v>2.7585433797774259E-2</v>
      </c>
    </row>
    <row r="21" spans="1:8" x14ac:dyDescent="0.35">
      <c r="A21" s="33">
        <v>95</v>
      </c>
      <c r="B21" s="13">
        <v>670</v>
      </c>
      <c r="C21" s="20">
        <f t="shared" si="0"/>
        <v>640.20000000000005</v>
      </c>
      <c r="D21" s="18">
        <f t="shared" si="1"/>
        <v>260.75644862703842</v>
      </c>
      <c r="E21" s="18">
        <f t="shared" si="2"/>
        <v>1303.7822431351922</v>
      </c>
    </row>
    <row r="22" spans="1:8" x14ac:dyDescent="0.35">
      <c r="A22" s="33">
        <v>100</v>
      </c>
      <c r="B22" s="13">
        <v>705</v>
      </c>
      <c r="C22" s="20">
        <f t="shared" si="0"/>
        <v>675.2</v>
      </c>
      <c r="D22" s="18">
        <f t="shared" si="1"/>
        <v>275.0121120165204</v>
      </c>
      <c r="E22" s="18">
        <f t="shared" si="2"/>
        <v>1375.060560082602</v>
      </c>
    </row>
    <row r="23" spans="1:8" x14ac:dyDescent="0.35">
      <c r="A23" s="33">
        <v>105</v>
      </c>
      <c r="B23" s="35">
        <v>701</v>
      </c>
      <c r="C23" s="20">
        <f t="shared" si="0"/>
        <v>671.2</v>
      </c>
      <c r="D23" s="18">
        <f t="shared" si="1"/>
        <v>273.38289334343676</v>
      </c>
      <c r="E23" s="18">
        <f t="shared" si="2"/>
        <v>1366.9144667171838</v>
      </c>
    </row>
    <row r="24" spans="1:8" x14ac:dyDescent="0.35">
      <c r="A24" s="33">
        <v>110</v>
      </c>
      <c r="B24" s="35">
        <v>637</v>
      </c>
      <c r="C24" s="20">
        <f t="shared" si="0"/>
        <v>607.20000000000005</v>
      </c>
      <c r="D24" s="18">
        <f t="shared" si="1"/>
        <v>247.31539457409832</v>
      </c>
      <c r="E24" s="18">
        <f t="shared" si="2"/>
        <v>1236.5769728704915</v>
      </c>
    </row>
    <row r="25" spans="1:8" x14ac:dyDescent="0.35">
      <c r="A25" s="33">
        <v>115</v>
      </c>
      <c r="B25" s="35">
        <v>573</v>
      </c>
      <c r="C25" s="20">
        <f t="shared" si="0"/>
        <v>543.20000000000005</v>
      </c>
      <c r="D25" s="18">
        <f t="shared" si="1"/>
        <v>221.24789580475991</v>
      </c>
      <c r="E25" s="18">
        <f t="shared" si="2"/>
        <v>1106.2394790237995</v>
      </c>
    </row>
    <row r="26" spans="1:8" x14ac:dyDescent="0.35">
      <c r="A26" s="33">
        <v>120</v>
      </c>
      <c r="B26" s="35">
        <v>403.1</v>
      </c>
      <c r="C26" s="20">
        <f t="shared" si="0"/>
        <v>373.3</v>
      </c>
      <c r="D26" s="18">
        <f t="shared" si="1"/>
        <v>152.04683266553178</v>
      </c>
      <c r="E26" s="18">
        <f t="shared" si="2"/>
        <v>760.23416332765896</v>
      </c>
    </row>
    <row r="27" spans="1:8" x14ac:dyDescent="0.35">
      <c r="A27" s="33">
        <v>125</v>
      </c>
      <c r="B27" s="36">
        <v>385.5</v>
      </c>
      <c r="C27" s="20">
        <f t="shared" si="0"/>
        <v>355.7</v>
      </c>
      <c r="D27" s="18">
        <f t="shared" si="1"/>
        <v>144.87827050396371</v>
      </c>
      <c r="E27" s="18">
        <f t="shared" si="2"/>
        <v>724.3913525198185</v>
      </c>
    </row>
    <row r="28" spans="1:8" x14ac:dyDescent="0.35">
      <c r="A28" s="33">
        <v>130</v>
      </c>
      <c r="B28" s="36">
        <v>322.7</v>
      </c>
      <c r="C28" s="20">
        <f t="shared" si="0"/>
        <v>292.89999999999998</v>
      </c>
      <c r="D28" s="18">
        <f t="shared" si="1"/>
        <v>119.29953733655037</v>
      </c>
      <c r="E28" s="18">
        <f t="shared" si="2"/>
        <v>596.49768668275192</v>
      </c>
    </row>
    <row r="29" spans="1:8" x14ac:dyDescent="0.35">
      <c r="A29" s="33">
        <v>135</v>
      </c>
      <c r="B29" s="36">
        <v>254.4</v>
      </c>
      <c r="C29" s="20">
        <f t="shared" si="0"/>
        <v>224.6</v>
      </c>
      <c r="D29" s="18">
        <f t="shared" si="1"/>
        <v>91.480628493647032</v>
      </c>
      <c r="E29" s="18">
        <f t="shared" si="2"/>
        <v>457.40314246823516</v>
      </c>
    </row>
    <row r="30" spans="1:8" x14ac:dyDescent="0.35">
      <c r="A30" s="33">
        <v>140</v>
      </c>
      <c r="B30" s="36">
        <v>195.6</v>
      </c>
      <c r="C30" s="20">
        <f t="shared" si="0"/>
        <v>165.79999999999998</v>
      </c>
      <c r="D30" s="18">
        <f t="shared" si="1"/>
        <v>67.531113999317355</v>
      </c>
      <c r="E30" s="18">
        <f t="shared" si="2"/>
        <v>337.65556999658679</v>
      </c>
    </row>
    <row r="31" spans="1:8" x14ac:dyDescent="0.35">
      <c r="A31" s="33">
        <v>145</v>
      </c>
      <c r="B31" s="36">
        <v>161.1</v>
      </c>
      <c r="C31" s="20">
        <f t="shared" si="0"/>
        <v>131.29999999999998</v>
      </c>
      <c r="D31" s="18">
        <f t="shared" si="1"/>
        <v>53.479102943970858</v>
      </c>
      <c r="E31" s="18">
        <f t="shared" si="2"/>
        <v>267.3955147198543</v>
      </c>
    </row>
    <row r="32" spans="1:8" x14ac:dyDescent="0.35">
      <c r="A32" s="33">
        <v>150</v>
      </c>
      <c r="B32" s="36">
        <v>125.8</v>
      </c>
      <c r="C32" s="20">
        <f t="shared" si="0"/>
        <v>96</v>
      </c>
      <c r="D32" s="18">
        <f t="shared" si="1"/>
        <v>39.101248154007635</v>
      </c>
      <c r="E32" s="18">
        <f t="shared" si="2"/>
        <v>195.50624077003818</v>
      </c>
    </row>
    <row r="33" spans="1:5" x14ac:dyDescent="0.35">
      <c r="A33" s="33">
        <v>155</v>
      </c>
      <c r="B33" s="36">
        <v>113.1</v>
      </c>
      <c r="C33" s="20">
        <f t="shared" si="0"/>
        <v>83.3</v>
      </c>
      <c r="D33" s="18">
        <f t="shared" si="1"/>
        <v>33.928478866967041</v>
      </c>
      <c r="E33" s="18">
        <f t="shared" si="2"/>
        <v>169.64239433483522</v>
      </c>
    </row>
    <row r="34" spans="1:5" x14ac:dyDescent="0.35">
      <c r="A34" s="33">
        <v>160</v>
      </c>
      <c r="B34" s="36">
        <v>90.4</v>
      </c>
      <c r="C34" s="20">
        <f t="shared" si="0"/>
        <v>60.600000000000009</v>
      </c>
      <c r="D34" s="18">
        <f t="shared" si="1"/>
        <v>24.682662897217323</v>
      </c>
      <c r="E34" s="18">
        <f t="shared" si="2"/>
        <v>123.41331448608662</v>
      </c>
    </row>
    <row r="35" spans="1:5" x14ac:dyDescent="0.35">
      <c r="A35" s="33">
        <v>165</v>
      </c>
      <c r="B35" s="36">
        <v>83.9</v>
      </c>
      <c r="C35" s="20">
        <f t="shared" si="0"/>
        <v>54.100000000000009</v>
      </c>
      <c r="D35" s="18">
        <f t="shared" si="1"/>
        <v>22.035182553456391</v>
      </c>
      <c r="E35" s="18">
        <f t="shared" si="2"/>
        <v>110.17591276728196</v>
      </c>
    </row>
    <row r="36" spans="1:5" x14ac:dyDescent="0.35">
      <c r="A36" s="33">
        <v>170</v>
      </c>
      <c r="B36" s="36">
        <v>67.2</v>
      </c>
      <c r="C36" s="20">
        <f t="shared" si="0"/>
        <v>37.400000000000006</v>
      </c>
      <c r="D36" s="18">
        <f t="shared" si="1"/>
        <v>15.233194593332144</v>
      </c>
      <c r="E36" s="18">
        <f t="shared" si="2"/>
        <v>76.165972966660718</v>
      </c>
    </row>
    <row r="37" spans="1:5" x14ac:dyDescent="0.35">
      <c r="A37" s="33">
        <v>175</v>
      </c>
      <c r="B37" s="36">
        <v>59.2</v>
      </c>
      <c r="C37" s="20">
        <f t="shared" si="0"/>
        <v>29.400000000000002</v>
      </c>
      <c r="D37" s="18">
        <f t="shared" si="1"/>
        <v>11.97475724716484</v>
      </c>
      <c r="E37" s="18">
        <f t="shared" si="2"/>
        <v>59.873786235824198</v>
      </c>
    </row>
    <row r="38" spans="1:5" x14ac:dyDescent="0.35">
      <c r="A38" s="33">
        <v>180</v>
      </c>
      <c r="B38" s="36">
        <v>57.8</v>
      </c>
      <c r="C38" s="20">
        <f t="shared" si="0"/>
        <v>27.999999999999996</v>
      </c>
      <c r="D38" s="18">
        <f t="shared" si="1"/>
        <v>11.40453071158556</v>
      </c>
      <c r="E38" s="18">
        <f t="shared" si="2"/>
        <v>57.022653557927796</v>
      </c>
    </row>
    <row r="39" spans="1:5" x14ac:dyDescent="0.35">
      <c r="A39" s="33">
        <v>185</v>
      </c>
      <c r="B39" s="36">
        <v>52.5</v>
      </c>
      <c r="C39" s="20">
        <f t="shared" si="0"/>
        <v>22.7</v>
      </c>
      <c r="D39" s="18">
        <f t="shared" si="1"/>
        <v>9.2458159697497226</v>
      </c>
      <c r="E39" s="18">
        <f t="shared" si="2"/>
        <v>46.229079848748611</v>
      </c>
    </row>
    <row r="40" spans="1:5" x14ac:dyDescent="0.35">
      <c r="A40" s="33">
        <v>190</v>
      </c>
      <c r="B40" s="36">
        <v>48.4</v>
      </c>
      <c r="C40" s="20">
        <f t="shared" si="0"/>
        <v>18.599999999999998</v>
      </c>
      <c r="D40" s="18">
        <f t="shared" si="1"/>
        <v>7.5758668298389784</v>
      </c>
      <c r="E40" s="18">
        <f t="shared" si="2"/>
        <v>37.879334149194889</v>
      </c>
    </row>
    <row r="41" spans="1:5" x14ac:dyDescent="0.35">
      <c r="A41" s="33">
        <v>195</v>
      </c>
      <c r="B41" s="36">
        <v>46.2</v>
      </c>
      <c r="C41" s="20">
        <f t="shared" si="0"/>
        <v>16.400000000000002</v>
      </c>
      <c r="D41" s="18">
        <f t="shared" si="1"/>
        <v>6.6797965596429725</v>
      </c>
      <c r="E41" s="18">
        <f t="shared" si="2"/>
        <v>33.39898279821486</v>
      </c>
    </row>
    <row r="42" spans="1:5" x14ac:dyDescent="0.35">
      <c r="A42" s="33">
        <v>200</v>
      </c>
      <c r="B42" s="36">
        <v>44.7</v>
      </c>
      <c r="C42" s="20">
        <f t="shared" si="0"/>
        <v>14.900000000000002</v>
      </c>
      <c r="D42" s="18">
        <f t="shared" si="1"/>
        <v>6.0688395572366032</v>
      </c>
      <c r="E42" s="18">
        <f t="shared" si="2"/>
        <v>30.344197786183017</v>
      </c>
    </row>
    <row r="43" spans="1:5" x14ac:dyDescent="0.35">
      <c r="A43" s="33">
        <v>205</v>
      </c>
      <c r="B43" s="36">
        <v>43.3</v>
      </c>
      <c r="C43" s="20">
        <f t="shared" si="0"/>
        <v>13.499999999999996</v>
      </c>
      <c r="D43" s="18">
        <f t="shared" si="1"/>
        <v>5.4986130216573228</v>
      </c>
      <c r="E43" s="18">
        <f t="shared" si="2"/>
        <v>27.493065108286615</v>
      </c>
    </row>
    <row r="44" spans="1:5" x14ac:dyDescent="0.35">
      <c r="A44" s="33">
        <v>210</v>
      </c>
      <c r="B44" s="36">
        <v>42.5</v>
      </c>
      <c r="C44" s="14">
        <f t="shared" si="0"/>
        <v>12.7</v>
      </c>
      <c r="D44" s="18">
        <f t="shared" si="1"/>
        <v>5.1727692870405937</v>
      </c>
      <c r="E44" s="18">
        <f t="shared" si="2"/>
        <v>25.863846435202969</v>
      </c>
    </row>
    <row r="45" spans="1:5" x14ac:dyDescent="0.35">
      <c r="A45" s="33">
        <v>215</v>
      </c>
      <c r="B45" s="36">
        <v>40.1</v>
      </c>
      <c r="C45" s="14">
        <f t="shared" si="0"/>
        <v>10.3</v>
      </c>
      <c r="D45" s="18">
        <f t="shared" si="1"/>
        <v>4.1952380831904028</v>
      </c>
      <c r="E45" s="18">
        <f t="shared" si="2"/>
        <v>20.976190415952015</v>
      </c>
    </row>
    <row r="46" spans="1:5" x14ac:dyDescent="0.35">
      <c r="A46" s="33">
        <v>220</v>
      </c>
      <c r="B46" s="36">
        <v>39.5</v>
      </c>
      <c r="C46" s="14">
        <f t="shared" si="0"/>
        <v>9.6999999999999993</v>
      </c>
      <c r="D46" s="18">
        <f t="shared" si="1"/>
        <v>3.9508552822278546</v>
      </c>
      <c r="E46" s="18">
        <f t="shared" si="2"/>
        <v>19.754276411139273</v>
      </c>
    </row>
    <row r="47" spans="1:5" x14ac:dyDescent="0.35">
      <c r="A47" s="33">
        <v>225</v>
      </c>
      <c r="B47" s="36">
        <v>38.200000000000003</v>
      </c>
      <c r="C47" s="14">
        <f t="shared" si="0"/>
        <v>8.4000000000000021</v>
      </c>
      <c r="D47" s="18">
        <f t="shared" si="1"/>
        <v>3.421359213475669</v>
      </c>
      <c r="E47" s="18">
        <f t="shared" si="2"/>
        <v>17.106796067378344</v>
      </c>
    </row>
    <row r="48" spans="1:5" x14ac:dyDescent="0.35">
      <c r="A48" s="33">
        <v>230</v>
      </c>
      <c r="B48" s="36">
        <v>38.299999999999997</v>
      </c>
      <c r="C48" s="14">
        <f t="shared" si="0"/>
        <v>8.4999999999999964</v>
      </c>
      <c r="D48" s="18">
        <f t="shared" si="1"/>
        <v>3.4620896803027579</v>
      </c>
      <c r="E48" s="18">
        <f t="shared" si="2"/>
        <v>17.310448401513788</v>
      </c>
    </row>
    <row r="49" spans="1:5" x14ac:dyDescent="0.35">
      <c r="A49" s="33">
        <v>235</v>
      </c>
      <c r="B49" s="36">
        <v>37.1</v>
      </c>
      <c r="C49" s="14">
        <f t="shared" si="0"/>
        <v>7.3000000000000007</v>
      </c>
      <c r="D49" s="18">
        <f t="shared" si="1"/>
        <v>2.9733240783776642</v>
      </c>
      <c r="E49" s="18">
        <f t="shared" si="2"/>
        <v>14.866620391888322</v>
      </c>
    </row>
    <row r="50" spans="1:5" x14ac:dyDescent="0.35">
      <c r="A50" s="33">
        <v>240</v>
      </c>
      <c r="B50" s="36">
        <v>36.6</v>
      </c>
      <c r="C50" s="14">
        <f t="shared" si="0"/>
        <v>6.8000000000000007</v>
      </c>
      <c r="D50" s="18">
        <f t="shared" si="1"/>
        <v>2.7696717442422081</v>
      </c>
      <c r="E50" s="18">
        <f t="shared" si="2"/>
        <v>13.84835872121104</v>
      </c>
    </row>
    <row r="51" spans="1:5" x14ac:dyDescent="0.35">
      <c r="A51" s="33">
        <v>245</v>
      </c>
      <c r="B51" s="36">
        <v>36.1</v>
      </c>
      <c r="C51" s="14">
        <f t="shared" si="0"/>
        <v>6.3000000000000007</v>
      </c>
      <c r="D51" s="18">
        <f t="shared" si="1"/>
        <v>2.5660194101067515</v>
      </c>
      <c r="E51" s="18">
        <f t="shared" si="2"/>
        <v>12.830097050533757</v>
      </c>
    </row>
    <row r="52" spans="1:5" x14ac:dyDescent="0.35">
      <c r="A52" s="33">
        <v>250</v>
      </c>
      <c r="B52" s="36">
        <v>35.700000000000003</v>
      </c>
      <c r="C52" s="14">
        <f t="shared" si="0"/>
        <v>5.9000000000000021</v>
      </c>
      <c r="D52" s="18">
        <f t="shared" si="1"/>
        <v>2.4030975427983869</v>
      </c>
      <c r="E52" s="18">
        <f t="shared" si="2"/>
        <v>12.015487713991934</v>
      </c>
    </row>
    <row r="53" spans="1:5" x14ac:dyDescent="0.35">
      <c r="A53" s="33">
        <v>255</v>
      </c>
      <c r="B53" s="36">
        <v>35.5</v>
      </c>
      <c r="C53" s="14">
        <f t="shared" si="0"/>
        <v>5.6999999999999993</v>
      </c>
      <c r="D53" s="18">
        <f t="shared" si="1"/>
        <v>2.3216366091442033</v>
      </c>
      <c r="E53" s="18">
        <f t="shared" si="2"/>
        <v>11.608183045721017</v>
      </c>
    </row>
    <row r="54" spans="1:5" x14ac:dyDescent="0.35">
      <c r="A54" s="33">
        <v>260</v>
      </c>
      <c r="B54" s="36">
        <v>34.700000000000003</v>
      </c>
      <c r="C54" s="14">
        <f t="shared" si="0"/>
        <v>4.9000000000000021</v>
      </c>
      <c r="D54" s="18">
        <f t="shared" si="1"/>
        <v>1.995792874527474</v>
      </c>
      <c r="E54" s="18">
        <f t="shared" si="2"/>
        <v>9.9789643726373694</v>
      </c>
    </row>
    <row r="55" spans="1:5" x14ac:dyDescent="0.35">
      <c r="A55" s="33">
        <v>265</v>
      </c>
      <c r="B55" s="36">
        <v>34.6</v>
      </c>
      <c r="C55" s="14">
        <f t="shared" si="0"/>
        <v>4.8000000000000007</v>
      </c>
      <c r="D55" s="18">
        <f t="shared" si="1"/>
        <v>1.9550624077003822</v>
      </c>
      <c r="E55" s="18">
        <f t="shared" si="2"/>
        <v>9.7753120385019105</v>
      </c>
    </row>
    <row r="56" spans="1:5" x14ac:dyDescent="0.35">
      <c r="A56" s="33">
        <v>270</v>
      </c>
      <c r="B56" s="36">
        <v>34</v>
      </c>
      <c r="C56" s="14">
        <f t="shared" si="0"/>
        <v>4.1999999999999993</v>
      </c>
      <c r="D56" s="18">
        <f t="shared" si="1"/>
        <v>1.7106796067378338</v>
      </c>
      <c r="E56" s="18">
        <f t="shared" si="2"/>
        <v>8.5533980336891684</v>
      </c>
    </row>
    <row r="57" spans="1:5" x14ac:dyDescent="0.35">
      <c r="A57" s="33">
        <v>275</v>
      </c>
      <c r="B57" s="36">
        <v>34</v>
      </c>
      <c r="C57" s="14">
        <f t="shared" si="0"/>
        <v>4.1999999999999993</v>
      </c>
      <c r="D57" s="18">
        <f t="shared" si="1"/>
        <v>1.7106796067378338</v>
      </c>
      <c r="E57" s="18">
        <f t="shared" si="2"/>
        <v>8.5533980336891684</v>
      </c>
    </row>
    <row r="58" spans="1:5" x14ac:dyDescent="0.35">
      <c r="A58" s="33">
        <v>280</v>
      </c>
      <c r="B58" s="36">
        <v>34</v>
      </c>
      <c r="C58" s="14">
        <f t="shared" si="0"/>
        <v>4.1999999999999993</v>
      </c>
      <c r="D58" s="18">
        <f t="shared" si="1"/>
        <v>1.7106796067378338</v>
      </c>
      <c r="E58" s="18">
        <f t="shared" si="2"/>
        <v>8.5533980336891684</v>
      </c>
    </row>
    <row r="59" spans="1:5" x14ac:dyDescent="0.35">
      <c r="A59" s="33">
        <v>285</v>
      </c>
      <c r="B59" s="36">
        <v>33.5</v>
      </c>
      <c r="C59" s="14">
        <f t="shared" si="0"/>
        <v>3.6999999999999993</v>
      </c>
      <c r="D59" s="18">
        <f t="shared" si="1"/>
        <v>1.5070272726023775</v>
      </c>
      <c r="E59" s="18">
        <f t="shared" si="2"/>
        <v>7.5351363630118868</v>
      </c>
    </row>
    <row r="60" spans="1:5" x14ac:dyDescent="0.35">
      <c r="A60" s="33">
        <v>290</v>
      </c>
      <c r="B60" s="36">
        <v>33.299999999999997</v>
      </c>
      <c r="C60" s="14">
        <f t="shared" si="0"/>
        <v>3.4999999999999964</v>
      </c>
      <c r="D60" s="18">
        <f t="shared" si="1"/>
        <v>1.4255663389481936</v>
      </c>
      <c r="E60" s="18">
        <f t="shared" si="2"/>
        <v>7.1278316947409683</v>
      </c>
    </row>
    <row r="61" spans="1:5" x14ac:dyDescent="0.35">
      <c r="A61" s="33">
        <v>295</v>
      </c>
      <c r="B61" s="36">
        <v>33.200000000000003</v>
      </c>
      <c r="C61" s="14">
        <f t="shared" si="0"/>
        <v>3.4000000000000021</v>
      </c>
      <c r="D61" s="18">
        <f t="shared" si="1"/>
        <v>1.3848358721211047</v>
      </c>
      <c r="E61" s="18">
        <f t="shared" si="2"/>
        <v>6.9241793606055237</v>
      </c>
    </row>
    <row r="62" spans="1:5" x14ac:dyDescent="0.35">
      <c r="A62" s="33">
        <v>300</v>
      </c>
      <c r="B62" s="36">
        <v>32.9</v>
      </c>
      <c r="C62" s="14">
        <f t="shared" si="0"/>
        <v>3.0999999999999979</v>
      </c>
      <c r="D62" s="18">
        <f t="shared" si="1"/>
        <v>1.2626444716398291</v>
      </c>
      <c r="E62" s="18">
        <f t="shared" si="2"/>
        <v>6.3132223581991456</v>
      </c>
    </row>
    <row r="63" spans="1:5" x14ac:dyDescent="0.35">
      <c r="A63" s="33">
        <v>305</v>
      </c>
      <c r="B63" s="36">
        <v>32.799999999999997</v>
      </c>
      <c r="C63" s="14">
        <f t="shared" si="0"/>
        <v>2.9999999999999964</v>
      </c>
      <c r="D63" s="18">
        <f t="shared" si="1"/>
        <v>1.2219140048127373</v>
      </c>
      <c r="E63" s="18">
        <f t="shared" si="2"/>
        <v>6.1095700240636859</v>
      </c>
    </row>
    <row r="64" spans="1:5" x14ac:dyDescent="0.35">
      <c r="A64" s="33">
        <v>310</v>
      </c>
      <c r="B64" s="36">
        <v>32.700000000000003</v>
      </c>
      <c r="C64" s="14">
        <f t="shared" si="0"/>
        <v>2.9000000000000021</v>
      </c>
      <c r="D64" s="18">
        <f t="shared" si="1"/>
        <v>1.1811835379856481</v>
      </c>
      <c r="E64" s="18">
        <f t="shared" si="2"/>
        <v>5.9059176899282404</v>
      </c>
    </row>
    <row r="65" spans="1:5" x14ac:dyDescent="0.35">
      <c r="A65" s="33">
        <v>315</v>
      </c>
      <c r="B65" s="36">
        <v>32.6</v>
      </c>
      <c r="C65" s="14">
        <f t="shared" si="0"/>
        <v>2.8000000000000007</v>
      </c>
      <c r="D65" s="18">
        <f t="shared" si="1"/>
        <v>1.1404530711585563</v>
      </c>
      <c r="E65" s="18">
        <f t="shared" si="2"/>
        <v>5.7022653557927816</v>
      </c>
    </row>
    <row r="66" spans="1:5" x14ac:dyDescent="0.35">
      <c r="A66" s="33">
        <v>320</v>
      </c>
      <c r="B66" s="36">
        <v>32.299999999999997</v>
      </c>
      <c r="C66" s="14">
        <f t="shared" si="0"/>
        <v>2.4999999999999964</v>
      </c>
      <c r="D66" s="18">
        <f t="shared" si="1"/>
        <v>1.0182616706772807</v>
      </c>
      <c r="E66" s="18">
        <f t="shared" si="2"/>
        <v>5.0913083533864034</v>
      </c>
    </row>
    <row r="67" spans="1:5" x14ac:dyDescent="0.35">
      <c r="A67" s="33">
        <v>325</v>
      </c>
      <c r="B67" s="36">
        <v>32.200000000000003</v>
      </c>
      <c r="C67" s="14">
        <f t="shared" si="0"/>
        <v>2.4000000000000021</v>
      </c>
      <c r="D67" s="18">
        <f t="shared" si="1"/>
        <v>0.97753120385019177</v>
      </c>
      <c r="E67" s="18">
        <f t="shared" ref="E67:E95" si="3">D67*(A68-A67)</f>
        <v>4.8876560192509588</v>
      </c>
    </row>
    <row r="68" spans="1:5" x14ac:dyDescent="0.35">
      <c r="A68" s="33">
        <v>330</v>
      </c>
      <c r="B68" s="36">
        <v>32.1</v>
      </c>
      <c r="C68" s="14">
        <f t="shared" si="0"/>
        <v>2.3000000000000007</v>
      </c>
      <c r="D68" s="18">
        <f t="shared" si="1"/>
        <v>0.93680073702309996</v>
      </c>
      <c r="E68" s="18">
        <f t="shared" si="3"/>
        <v>4.6840036851155</v>
      </c>
    </row>
    <row r="69" spans="1:5" x14ac:dyDescent="0.35">
      <c r="A69" s="33">
        <v>335</v>
      </c>
      <c r="B69" s="36">
        <v>32.1</v>
      </c>
      <c r="C69" s="14">
        <f t="shared" si="0"/>
        <v>2.3000000000000007</v>
      </c>
      <c r="D69" s="18">
        <f t="shared" si="1"/>
        <v>0.93680073702309996</v>
      </c>
      <c r="E69" s="18">
        <f t="shared" si="3"/>
        <v>4.6840036851155</v>
      </c>
    </row>
    <row r="70" spans="1:5" x14ac:dyDescent="0.35">
      <c r="A70" s="33">
        <v>340</v>
      </c>
      <c r="B70" s="36">
        <v>32</v>
      </c>
      <c r="C70" s="14">
        <f t="shared" si="0"/>
        <v>2.1999999999999993</v>
      </c>
      <c r="D70" s="18">
        <f t="shared" si="1"/>
        <v>0.89607027019600805</v>
      </c>
      <c r="E70" s="18">
        <f t="shared" si="3"/>
        <v>4.4803513509800403</v>
      </c>
    </row>
    <row r="71" spans="1:5" x14ac:dyDescent="0.35">
      <c r="A71" s="33">
        <v>345</v>
      </c>
      <c r="B71" s="36">
        <v>31.9</v>
      </c>
      <c r="C71" s="14">
        <f t="shared" si="0"/>
        <v>2.0999999999999979</v>
      </c>
      <c r="D71" s="18">
        <f t="shared" si="1"/>
        <v>0.85533980336891624</v>
      </c>
      <c r="E71" s="18">
        <f t="shared" si="3"/>
        <v>4.2766990168445815</v>
      </c>
    </row>
    <row r="72" spans="1:5" x14ac:dyDescent="0.35">
      <c r="A72" s="33">
        <v>350</v>
      </c>
      <c r="B72" s="36">
        <v>31.8</v>
      </c>
      <c r="C72" s="14">
        <f t="shared" si="0"/>
        <v>2</v>
      </c>
      <c r="D72" s="18">
        <f t="shared" si="1"/>
        <v>0.81460933654182577</v>
      </c>
      <c r="E72" s="18">
        <f t="shared" si="3"/>
        <v>4.073046682709129</v>
      </c>
    </row>
    <row r="73" spans="1:5" x14ac:dyDescent="0.35">
      <c r="A73" s="33">
        <v>355</v>
      </c>
      <c r="B73" s="36">
        <v>31.8</v>
      </c>
      <c r="C73" s="14">
        <f t="shared" si="0"/>
        <v>2</v>
      </c>
      <c r="D73" s="18">
        <f t="shared" si="1"/>
        <v>0.81460933654182577</v>
      </c>
      <c r="E73" s="18">
        <f t="shared" si="3"/>
        <v>4.073046682709129</v>
      </c>
    </row>
    <row r="74" spans="1:5" x14ac:dyDescent="0.35">
      <c r="A74" s="33">
        <v>360</v>
      </c>
      <c r="B74" s="36">
        <v>31.5</v>
      </c>
      <c r="C74" s="14">
        <f t="shared" si="0"/>
        <v>1.6999999999999993</v>
      </c>
      <c r="D74" s="18">
        <f t="shared" si="1"/>
        <v>0.69241793606055158</v>
      </c>
      <c r="E74" s="18">
        <f t="shared" si="3"/>
        <v>6.9241793606055158</v>
      </c>
    </row>
    <row r="75" spans="1:5" x14ac:dyDescent="0.35">
      <c r="A75" s="33">
        <v>370</v>
      </c>
      <c r="B75" s="36">
        <v>31.4</v>
      </c>
      <c r="C75" s="14">
        <f t="shared" si="0"/>
        <v>1.5999999999999979</v>
      </c>
      <c r="D75" s="18">
        <f t="shared" si="1"/>
        <v>0.65168746923345977</v>
      </c>
      <c r="E75" s="18">
        <f t="shared" si="3"/>
        <v>6.5168746923345982</v>
      </c>
    </row>
    <row r="76" spans="1:5" x14ac:dyDescent="0.35">
      <c r="A76" s="33">
        <v>380</v>
      </c>
      <c r="B76" s="36">
        <v>31.3</v>
      </c>
      <c r="C76" s="14">
        <f t="shared" si="0"/>
        <v>1.5</v>
      </c>
      <c r="D76" s="18">
        <f t="shared" si="1"/>
        <v>0.6109570024063693</v>
      </c>
      <c r="E76" s="18">
        <f t="shared" si="3"/>
        <v>6.109570024063693</v>
      </c>
    </row>
    <row r="77" spans="1:5" x14ac:dyDescent="0.35">
      <c r="A77" s="33">
        <v>390</v>
      </c>
      <c r="B77" s="36">
        <v>31.3</v>
      </c>
      <c r="C77" s="14">
        <f t="shared" si="0"/>
        <v>1.5</v>
      </c>
      <c r="D77" s="18">
        <f t="shared" si="1"/>
        <v>0.6109570024063693</v>
      </c>
      <c r="E77" s="18">
        <f t="shared" si="3"/>
        <v>6.109570024063693</v>
      </c>
    </row>
    <row r="78" spans="1:5" x14ac:dyDescent="0.35">
      <c r="A78" s="33">
        <v>400</v>
      </c>
      <c r="B78" s="36">
        <v>31.1</v>
      </c>
      <c r="C78" s="14">
        <f t="shared" si="0"/>
        <v>1.3000000000000007</v>
      </c>
      <c r="D78" s="18">
        <f t="shared" si="1"/>
        <v>0.52949606875218702</v>
      </c>
      <c r="E78" s="18">
        <f t="shared" si="3"/>
        <v>5.2949606875218702</v>
      </c>
    </row>
    <row r="79" spans="1:5" x14ac:dyDescent="0.35">
      <c r="A79" s="33">
        <v>410</v>
      </c>
      <c r="B79" s="36">
        <v>31</v>
      </c>
      <c r="C79" s="14">
        <f t="shared" si="0"/>
        <v>1.1999999999999993</v>
      </c>
      <c r="D79" s="18">
        <f t="shared" si="1"/>
        <v>0.48876560192509516</v>
      </c>
      <c r="E79" s="18">
        <f t="shared" si="3"/>
        <v>4.8876560192509517</v>
      </c>
    </row>
    <row r="80" spans="1:5" x14ac:dyDescent="0.35">
      <c r="A80" s="33">
        <v>420</v>
      </c>
      <c r="B80" s="36">
        <v>31</v>
      </c>
      <c r="C80" s="14">
        <f t="shared" si="0"/>
        <v>1.1999999999999993</v>
      </c>
      <c r="D80" s="18">
        <f t="shared" si="1"/>
        <v>0.48876560192509516</v>
      </c>
      <c r="E80" s="18">
        <f t="shared" si="3"/>
        <v>4.8876560192509517</v>
      </c>
    </row>
    <row r="81" spans="1:5" x14ac:dyDescent="0.35">
      <c r="A81" s="33">
        <v>430</v>
      </c>
      <c r="B81" s="36">
        <v>30.9</v>
      </c>
      <c r="C81" s="14">
        <f t="shared" si="0"/>
        <v>1.0999999999999979</v>
      </c>
      <c r="D81" s="18">
        <f t="shared" si="1"/>
        <v>0.4480351350980033</v>
      </c>
      <c r="E81" s="18">
        <f t="shared" si="3"/>
        <v>4.4803513509800332</v>
      </c>
    </row>
    <row r="82" spans="1:5" x14ac:dyDescent="0.35">
      <c r="A82" s="33">
        <v>440</v>
      </c>
      <c r="B82" s="36">
        <v>30.9</v>
      </c>
      <c r="C82" s="14">
        <f t="shared" si="0"/>
        <v>1.0999999999999979</v>
      </c>
      <c r="D82" s="18">
        <f t="shared" si="1"/>
        <v>0.4480351350980033</v>
      </c>
      <c r="E82" s="18">
        <f t="shared" si="3"/>
        <v>4.4803513509800332</v>
      </c>
    </row>
    <row r="83" spans="1:5" x14ac:dyDescent="0.35">
      <c r="A83" s="33">
        <v>450</v>
      </c>
      <c r="B83" s="36">
        <v>30.8</v>
      </c>
      <c r="C83" s="14">
        <f t="shared" si="0"/>
        <v>1</v>
      </c>
      <c r="D83" s="18">
        <f t="shared" si="1"/>
        <v>0.40730466827091288</v>
      </c>
      <c r="E83" s="18">
        <f t="shared" si="3"/>
        <v>4.073046682709129</v>
      </c>
    </row>
    <row r="84" spans="1:5" x14ac:dyDescent="0.35">
      <c r="A84" s="33">
        <v>460</v>
      </c>
      <c r="B84" s="36">
        <v>30.9</v>
      </c>
      <c r="C84" s="14">
        <f t="shared" si="0"/>
        <v>1.0999999999999979</v>
      </c>
      <c r="D84" s="18">
        <f t="shared" si="1"/>
        <v>0.4480351350980033</v>
      </c>
      <c r="E84" s="18">
        <f t="shared" si="3"/>
        <v>4.4803513509800332</v>
      </c>
    </row>
    <row r="85" spans="1:5" x14ac:dyDescent="0.35">
      <c r="A85" s="33">
        <v>470</v>
      </c>
      <c r="B85" s="36">
        <v>30.8</v>
      </c>
      <c r="C85" s="14">
        <f t="shared" si="0"/>
        <v>1</v>
      </c>
      <c r="D85" s="18">
        <f t="shared" si="1"/>
        <v>0.40730466827091288</v>
      </c>
      <c r="E85" s="18">
        <f t="shared" si="3"/>
        <v>12.219140048127386</v>
      </c>
    </row>
    <row r="86" spans="1:5" x14ac:dyDescent="0.35">
      <c r="A86" s="33">
        <v>500</v>
      </c>
      <c r="B86" s="36">
        <v>30.7</v>
      </c>
      <c r="C86" s="14">
        <f t="shared" si="0"/>
        <v>0.89999999999999858</v>
      </c>
      <c r="D86" s="18">
        <f t="shared" si="1"/>
        <v>0.36657420144382102</v>
      </c>
      <c r="E86" s="18">
        <f t="shared" si="3"/>
        <v>10.997226043314631</v>
      </c>
    </row>
    <row r="87" spans="1:5" x14ac:dyDescent="0.35">
      <c r="A87" s="33">
        <v>530</v>
      </c>
      <c r="B87" s="36">
        <v>30.6</v>
      </c>
      <c r="C87" s="14">
        <f t="shared" si="0"/>
        <v>0.80000000000000071</v>
      </c>
      <c r="D87" s="18">
        <f t="shared" si="1"/>
        <v>0.32584373461673061</v>
      </c>
      <c r="E87" s="18">
        <f t="shared" si="3"/>
        <v>9.7753120385019177</v>
      </c>
    </row>
    <row r="88" spans="1:5" x14ac:dyDescent="0.35">
      <c r="A88" s="33">
        <v>560</v>
      </c>
      <c r="B88" s="36">
        <v>30.5</v>
      </c>
      <c r="C88" s="14">
        <f t="shared" si="0"/>
        <v>0.69999999999999929</v>
      </c>
      <c r="D88" s="18">
        <f t="shared" si="1"/>
        <v>0.28511326778963875</v>
      </c>
      <c r="E88" s="18">
        <f t="shared" si="3"/>
        <v>8.5533980336891631</v>
      </c>
    </row>
    <row r="89" spans="1:5" x14ac:dyDescent="0.35">
      <c r="A89" s="33">
        <v>590</v>
      </c>
      <c r="B89" s="36">
        <v>30.4</v>
      </c>
      <c r="C89" s="14">
        <f t="shared" si="0"/>
        <v>0.59999999999999787</v>
      </c>
      <c r="D89" s="18">
        <f t="shared" si="1"/>
        <v>0.24438280096254686</v>
      </c>
      <c r="E89" s="18">
        <f t="shared" si="3"/>
        <v>7.3314840288764058</v>
      </c>
    </row>
    <row r="90" spans="1:5" x14ac:dyDescent="0.35">
      <c r="A90" s="33">
        <v>620</v>
      </c>
      <c r="B90" s="36">
        <v>30.4</v>
      </c>
      <c r="C90" s="14">
        <f t="shared" si="0"/>
        <v>0.59999999999999787</v>
      </c>
      <c r="D90" s="18">
        <f t="shared" si="1"/>
        <v>0.24438280096254686</v>
      </c>
      <c r="E90" s="18">
        <f t="shared" si="3"/>
        <v>7.3314840288764058</v>
      </c>
    </row>
    <row r="91" spans="1:5" x14ac:dyDescent="0.35">
      <c r="A91" s="33">
        <v>650</v>
      </c>
      <c r="B91" s="36">
        <v>30.4</v>
      </c>
      <c r="C91" s="14">
        <f t="shared" si="0"/>
        <v>0.59999999999999787</v>
      </c>
      <c r="D91" s="18">
        <f t="shared" si="1"/>
        <v>0.24438280096254686</v>
      </c>
      <c r="E91" s="18">
        <f t="shared" si="3"/>
        <v>7.3314840288764058</v>
      </c>
    </row>
    <row r="92" spans="1:5" x14ac:dyDescent="0.35">
      <c r="A92" s="33">
        <v>680</v>
      </c>
      <c r="B92" s="36">
        <v>30.3</v>
      </c>
      <c r="C92" s="14">
        <f t="shared" si="0"/>
        <v>0.5</v>
      </c>
      <c r="D92" s="18">
        <f t="shared" si="1"/>
        <v>0.20365233413545644</v>
      </c>
      <c r="E92" s="18">
        <f t="shared" si="3"/>
        <v>6.109570024063693</v>
      </c>
    </row>
    <row r="93" spans="1:5" x14ac:dyDescent="0.35">
      <c r="A93" s="33">
        <v>710</v>
      </c>
      <c r="B93" s="36">
        <v>30.3</v>
      </c>
      <c r="C93" s="14">
        <f t="shared" si="0"/>
        <v>0.5</v>
      </c>
      <c r="D93" s="18">
        <f t="shared" si="1"/>
        <v>0.20365233413545644</v>
      </c>
      <c r="E93" s="18">
        <f t="shared" si="3"/>
        <v>6.109570024063693</v>
      </c>
    </row>
    <row r="94" spans="1:5" x14ac:dyDescent="0.35">
      <c r="A94" s="33">
        <v>740</v>
      </c>
      <c r="B94" s="36">
        <v>30.3</v>
      </c>
      <c r="C94" s="14">
        <f t="shared" si="0"/>
        <v>0.5</v>
      </c>
      <c r="D94" s="18">
        <f t="shared" si="1"/>
        <v>0.20365233413545644</v>
      </c>
      <c r="E94" s="18">
        <f t="shared" si="3"/>
        <v>6.109570024063693</v>
      </c>
    </row>
    <row r="95" spans="1:5" x14ac:dyDescent="0.35">
      <c r="A95" s="33">
        <v>770</v>
      </c>
      <c r="B95" s="36">
        <v>30.3</v>
      </c>
      <c r="C95" s="14">
        <f t="shared" si="0"/>
        <v>0.5</v>
      </c>
      <c r="D95" s="18">
        <f t="shared" si="1"/>
        <v>0.20365233413545644</v>
      </c>
      <c r="E95" s="18">
        <f t="shared" si="3"/>
        <v>6.109570024063693</v>
      </c>
    </row>
    <row r="96" spans="1:5" x14ac:dyDescent="0.35">
      <c r="A96" s="33">
        <v>800</v>
      </c>
      <c r="B96" s="36"/>
    </row>
    <row r="97" spans="1:2" x14ac:dyDescent="0.35">
      <c r="A97" s="33"/>
      <c r="B97" s="36"/>
    </row>
    <row r="98" spans="1:2" x14ac:dyDescent="0.35">
      <c r="A98" s="33"/>
      <c r="B98" s="36"/>
    </row>
    <row r="99" spans="1:2" x14ac:dyDescent="0.35">
      <c r="A99" s="33"/>
      <c r="B99" s="36"/>
    </row>
    <row r="100" spans="1:2" x14ac:dyDescent="0.35">
      <c r="A100" s="33"/>
      <c r="B100" s="36"/>
    </row>
    <row r="101" spans="1:2" x14ac:dyDescent="0.35">
      <c r="A101" s="33"/>
      <c r="B101" s="36"/>
    </row>
    <row r="102" spans="1:2" x14ac:dyDescent="0.35">
      <c r="A102" s="33"/>
      <c r="B102" s="36"/>
    </row>
    <row r="103" spans="1:2" x14ac:dyDescent="0.35">
      <c r="A103" s="33"/>
      <c r="B103" s="36"/>
    </row>
    <row r="104" spans="1:2" x14ac:dyDescent="0.35">
      <c r="A104" s="33"/>
      <c r="B104" s="36"/>
    </row>
    <row r="105" spans="1:2" x14ac:dyDescent="0.35">
      <c r="A105" s="33"/>
      <c r="B105" s="36"/>
    </row>
    <row r="106" spans="1:2" x14ac:dyDescent="0.35">
      <c r="A106" s="33"/>
      <c r="B106" s="36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  <row r="579" spans="1:2" x14ac:dyDescent="0.35">
      <c r="A579" s="33"/>
      <c r="B579" s="13"/>
    </row>
    <row r="580" spans="1:2" x14ac:dyDescent="0.35">
      <c r="A580" s="33"/>
      <c r="B580" s="13"/>
    </row>
    <row r="581" spans="1:2" x14ac:dyDescent="0.35">
      <c r="A581" s="33"/>
      <c r="B581" s="13"/>
    </row>
    <row r="582" spans="1:2" x14ac:dyDescent="0.35">
      <c r="A582" s="33"/>
      <c r="B582" s="13"/>
    </row>
    <row r="583" spans="1:2" x14ac:dyDescent="0.35">
      <c r="A583" s="33"/>
      <c r="B583" s="13"/>
    </row>
    <row r="584" spans="1:2" x14ac:dyDescent="0.35">
      <c r="A584" s="33"/>
      <c r="B584" s="13"/>
    </row>
    <row r="585" spans="1:2" x14ac:dyDescent="0.35">
      <c r="A585" s="33"/>
      <c r="B585" s="13"/>
    </row>
    <row r="586" spans="1:2" x14ac:dyDescent="0.35">
      <c r="A586" s="33"/>
      <c r="B586" s="13"/>
    </row>
    <row r="587" spans="1:2" x14ac:dyDescent="0.35">
      <c r="A587" s="33"/>
      <c r="B587" s="13"/>
    </row>
    <row r="588" spans="1:2" x14ac:dyDescent="0.35">
      <c r="A588" s="33"/>
      <c r="B588" s="13"/>
    </row>
    <row r="589" spans="1:2" x14ac:dyDescent="0.35">
      <c r="A589" s="33"/>
      <c r="B589" s="13"/>
    </row>
    <row r="590" spans="1:2" x14ac:dyDescent="0.35">
      <c r="A590" s="33"/>
      <c r="B590" s="13"/>
    </row>
    <row r="591" spans="1:2" x14ac:dyDescent="0.35">
      <c r="A591" s="33"/>
      <c r="B591" s="13"/>
    </row>
    <row r="592" spans="1:2" x14ac:dyDescent="0.35">
      <c r="A592" s="33"/>
      <c r="B592" s="13"/>
    </row>
    <row r="593" spans="1:2" x14ac:dyDescent="0.35">
      <c r="A593" s="33"/>
      <c r="B593" s="13"/>
    </row>
    <row r="594" spans="1:2" x14ac:dyDescent="0.35">
      <c r="A594" s="33"/>
      <c r="B594" s="13"/>
    </row>
    <row r="595" spans="1:2" x14ac:dyDescent="0.35">
      <c r="A595" s="33"/>
      <c r="B595" s="13"/>
    </row>
    <row r="596" spans="1:2" x14ac:dyDescent="0.35">
      <c r="A596" s="33"/>
      <c r="B596" s="13"/>
    </row>
    <row r="597" spans="1:2" x14ac:dyDescent="0.35">
      <c r="A597" s="33"/>
      <c r="B597" s="13"/>
    </row>
    <row r="598" spans="1:2" x14ac:dyDescent="0.35">
      <c r="A598" s="33"/>
      <c r="B598" s="13"/>
    </row>
    <row r="599" spans="1:2" x14ac:dyDescent="0.35">
      <c r="A599" s="33"/>
      <c r="B599" s="13"/>
    </row>
    <row r="600" spans="1:2" x14ac:dyDescent="0.35">
      <c r="A600" s="33"/>
      <c r="B600" s="13"/>
    </row>
    <row r="601" spans="1:2" x14ac:dyDescent="0.35">
      <c r="A601" s="33"/>
      <c r="B601" s="13"/>
    </row>
    <row r="602" spans="1:2" x14ac:dyDescent="0.35">
      <c r="A602" s="33"/>
      <c r="B602" s="13"/>
    </row>
    <row r="603" spans="1:2" x14ac:dyDescent="0.35">
      <c r="A603" s="33"/>
      <c r="B603" s="13"/>
    </row>
    <row r="604" spans="1:2" x14ac:dyDescent="0.35">
      <c r="A604" s="33"/>
      <c r="B604" s="13"/>
    </row>
    <row r="605" spans="1:2" x14ac:dyDescent="0.35">
      <c r="A605" s="33"/>
      <c r="B605" s="13"/>
    </row>
    <row r="606" spans="1:2" x14ac:dyDescent="0.35">
      <c r="A606" s="33"/>
      <c r="B606" s="13"/>
    </row>
    <row r="607" spans="1:2" x14ac:dyDescent="0.35">
      <c r="A607" s="33"/>
      <c r="B607" s="13"/>
    </row>
    <row r="608" spans="1:2" x14ac:dyDescent="0.35">
      <c r="A608" s="33"/>
      <c r="B608" s="13"/>
    </row>
    <row r="609" spans="1:2" x14ac:dyDescent="0.35">
      <c r="A609" s="33"/>
      <c r="B609" s="13"/>
    </row>
    <row r="610" spans="1:2" x14ac:dyDescent="0.35">
      <c r="A610" s="33"/>
      <c r="B610" s="13"/>
    </row>
    <row r="611" spans="1:2" x14ac:dyDescent="0.35">
      <c r="A611" s="33"/>
      <c r="B611" s="13"/>
    </row>
    <row r="612" spans="1:2" x14ac:dyDescent="0.35">
      <c r="A612" s="33"/>
      <c r="B612" s="13"/>
    </row>
    <row r="613" spans="1:2" x14ac:dyDescent="0.35">
      <c r="A613" s="33"/>
      <c r="B613" s="13"/>
    </row>
    <row r="614" spans="1:2" x14ac:dyDescent="0.35">
      <c r="A614" s="33"/>
      <c r="B614" s="13"/>
    </row>
    <row r="615" spans="1:2" x14ac:dyDescent="0.35">
      <c r="A615" s="33"/>
      <c r="B615" s="13"/>
    </row>
    <row r="616" spans="1:2" x14ac:dyDescent="0.35">
      <c r="A616" s="33"/>
      <c r="B616" s="13"/>
    </row>
    <row r="617" spans="1:2" x14ac:dyDescent="0.35">
      <c r="A617" s="33"/>
      <c r="B617" s="13"/>
    </row>
    <row r="618" spans="1:2" x14ac:dyDescent="0.35">
      <c r="A618" s="33"/>
      <c r="B618" s="13"/>
    </row>
    <row r="619" spans="1:2" x14ac:dyDescent="0.35">
      <c r="A619" s="33"/>
      <c r="B619" s="13"/>
    </row>
    <row r="620" spans="1:2" x14ac:dyDescent="0.35">
      <c r="A620" s="33"/>
      <c r="B620" s="13"/>
    </row>
    <row r="621" spans="1:2" x14ac:dyDescent="0.35">
      <c r="A621" s="33"/>
      <c r="B621" s="13"/>
    </row>
    <row r="622" spans="1:2" x14ac:dyDescent="0.35">
      <c r="A622" s="33"/>
      <c r="B622" s="13"/>
    </row>
    <row r="623" spans="1:2" x14ac:dyDescent="0.35">
      <c r="A623" s="33"/>
      <c r="B623" s="13"/>
    </row>
    <row r="624" spans="1:2" x14ac:dyDescent="0.35">
      <c r="A624" s="33"/>
      <c r="B624" s="13"/>
    </row>
    <row r="625" spans="1:2" x14ac:dyDescent="0.35">
      <c r="A625" s="33"/>
      <c r="B625" s="13"/>
    </row>
    <row r="626" spans="1:2" x14ac:dyDescent="0.35">
      <c r="A626" s="33"/>
      <c r="B626" s="13"/>
    </row>
    <row r="627" spans="1:2" x14ac:dyDescent="0.35">
      <c r="A627" s="33"/>
      <c r="B627" s="13"/>
    </row>
    <row r="628" spans="1:2" x14ac:dyDescent="0.35">
      <c r="A628" s="33"/>
      <c r="B628" s="13"/>
    </row>
    <row r="629" spans="1:2" x14ac:dyDescent="0.35">
      <c r="A629" s="33"/>
      <c r="B629" s="13"/>
    </row>
    <row r="630" spans="1:2" x14ac:dyDescent="0.35">
      <c r="A630" s="33"/>
      <c r="B630" s="13"/>
    </row>
    <row r="631" spans="1:2" x14ac:dyDescent="0.35">
      <c r="A631" s="33"/>
      <c r="B631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31"/>
  <sheetViews>
    <sheetView workbookViewId="0">
      <selection activeCell="H15" sqref="H15"/>
    </sheetView>
  </sheetViews>
  <sheetFormatPr defaultColWidth="12.54296875" defaultRowHeight="14.5" x14ac:dyDescent="0.35"/>
  <cols>
    <col min="1" max="1" width="18.54296875" style="39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58" t="s">
        <v>15</v>
      </c>
      <c r="B1" s="48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8">
        <v>0</v>
      </c>
      <c r="B2" s="13">
        <v>29.6</v>
      </c>
      <c r="C2" s="20">
        <f t="shared" ref="C2:C48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54">
        <v>9773887</v>
      </c>
    </row>
    <row r="3" spans="1:8" x14ac:dyDescent="0.35">
      <c r="A3" s="38">
        <v>5</v>
      </c>
      <c r="B3" s="13">
        <v>29.6</v>
      </c>
      <c r="C3" s="20">
        <f t="shared" si="0"/>
        <v>0</v>
      </c>
      <c r="D3" s="18">
        <f t="shared" ref="D3:D48" si="1">C3*$H$3</f>
        <v>0</v>
      </c>
      <c r="E3" s="18">
        <f t="shared" ref="E3:E41" si="2">D3*(A4-A3)</f>
        <v>0</v>
      </c>
      <c r="G3" s="17" t="s">
        <v>13</v>
      </c>
      <c r="H3" s="50">
        <f>'FCR_STD CURVE'!K3</f>
        <v>0.40730466827091288</v>
      </c>
    </row>
    <row r="4" spans="1:8" x14ac:dyDescent="0.35">
      <c r="A4" s="38">
        <v>10</v>
      </c>
      <c r="B4" s="13">
        <v>29.7</v>
      </c>
      <c r="C4" s="20">
        <f t="shared" si="0"/>
        <v>9.9999999999997868E-2</v>
      </c>
      <c r="D4" s="18">
        <f t="shared" si="1"/>
        <v>4.0730466827090417E-2</v>
      </c>
      <c r="E4" s="18">
        <f t="shared" si="2"/>
        <v>0.20365233413545208</v>
      </c>
      <c r="G4" s="17"/>
      <c r="H4" s="51"/>
    </row>
    <row r="5" spans="1:8" x14ac:dyDescent="0.35">
      <c r="A5" s="38">
        <v>15</v>
      </c>
      <c r="B5" s="13">
        <v>29.6</v>
      </c>
      <c r="C5" s="20">
        <f t="shared" si="0"/>
        <v>0</v>
      </c>
      <c r="D5" s="18">
        <f t="shared" si="1"/>
        <v>0</v>
      </c>
      <c r="E5" s="18">
        <f t="shared" si="2"/>
        <v>0</v>
      </c>
      <c r="H5" s="51"/>
    </row>
    <row r="6" spans="1:8" x14ac:dyDescent="0.35">
      <c r="A6" s="38">
        <v>20</v>
      </c>
      <c r="B6" s="13">
        <v>29.6</v>
      </c>
      <c r="C6" s="20">
        <f t="shared" si="0"/>
        <v>0</v>
      </c>
      <c r="D6" s="18">
        <f t="shared" si="1"/>
        <v>0</v>
      </c>
      <c r="E6" s="18">
        <f t="shared" si="2"/>
        <v>0</v>
      </c>
      <c r="G6" s="17" t="s">
        <v>18</v>
      </c>
      <c r="H6" s="46">
        <v>29.6</v>
      </c>
    </row>
    <row r="7" spans="1:8" x14ac:dyDescent="0.35">
      <c r="A7" s="38">
        <v>25</v>
      </c>
      <c r="B7" s="35">
        <v>29.6</v>
      </c>
      <c r="C7" s="20">
        <f t="shared" si="0"/>
        <v>0</v>
      </c>
      <c r="D7" s="18">
        <f t="shared" si="1"/>
        <v>0</v>
      </c>
      <c r="E7" s="18">
        <f t="shared" si="2"/>
        <v>0</v>
      </c>
      <c r="G7" s="19"/>
      <c r="H7" s="51"/>
    </row>
    <row r="8" spans="1:8" x14ac:dyDescent="0.35">
      <c r="A8" s="38">
        <v>30</v>
      </c>
      <c r="B8" s="35">
        <v>31.2</v>
      </c>
      <c r="C8" s="20">
        <f t="shared" si="0"/>
        <v>1.5999999999999979</v>
      </c>
      <c r="D8" s="18">
        <f t="shared" si="1"/>
        <v>0.65168746923345977</v>
      </c>
      <c r="E8" s="18">
        <f t="shared" si="2"/>
        <v>3.2584373461672991</v>
      </c>
      <c r="G8" s="23"/>
      <c r="H8" s="25"/>
    </row>
    <row r="9" spans="1:8" x14ac:dyDescent="0.35">
      <c r="A9" s="38">
        <v>35</v>
      </c>
      <c r="B9" s="35">
        <v>130.69999999999999</v>
      </c>
      <c r="C9" s="20">
        <f t="shared" si="0"/>
        <v>101.1</v>
      </c>
      <c r="D9" s="18">
        <f t="shared" si="1"/>
        <v>41.178501962189287</v>
      </c>
      <c r="E9" s="18">
        <f t="shared" si="2"/>
        <v>411.78501962189284</v>
      </c>
      <c r="G9" s="23"/>
      <c r="H9" s="25"/>
    </row>
    <row r="10" spans="1:8" x14ac:dyDescent="0.35">
      <c r="A10" s="38">
        <v>45</v>
      </c>
      <c r="B10" s="35">
        <v>1200</v>
      </c>
      <c r="C10" s="20">
        <f t="shared" si="0"/>
        <v>1170.4000000000001</v>
      </c>
      <c r="D10" s="18">
        <f t="shared" si="1"/>
        <v>476.70938374427647</v>
      </c>
      <c r="E10" s="18">
        <f t="shared" si="2"/>
        <v>2383.5469187213821</v>
      </c>
      <c r="G10" s="17"/>
      <c r="H10" s="45"/>
    </row>
    <row r="11" spans="1:8" x14ac:dyDescent="0.35">
      <c r="A11" s="38">
        <v>50</v>
      </c>
      <c r="B11" s="35">
        <v>1050</v>
      </c>
      <c r="C11" s="20">
        <f t="shared" si="0"/>
        <v>1020.4</v>
      </c>
      <c r="D11" s="18">
        <f t="shared" si="1"/>
        <v>415.61368350363949</v>
      </c>
      <c r="E11" s="18">
        <f t="shared" si="2"/>
        <v>2078.0684175181973</v>
      </c>
      <c r="H11" s="51"/>
    </row>
    <row r="12" spans="1:8" x14ac:dyDescent="0.35">
      <c r="A12" s="38">
        <v>55</v>
      </c>
      <c r="B12" s="35">
        <v>750</v>
      </c>
      <c r="C12" s="20">
        <f t="shared" si="0"/>
        <v>720.4</v>
      </c>
      <c r="D12" s="18">
        <f t="shared" si="1"/>
        <v>293.4222830223656</v>
      </c>
      <c r="E12" s="18">
        <f t="shared" si="2"/>
        <v>1467.1114151118281</v>
      </c>
      <c r="G12" s="17"/>
      <c r="H12" s="45"/>
    </row>
    <row r="13" spans="1:8" x14ac:dyDescent="0.35">
      <c r="A13" s="38">
        <v>60</v>
      </c>
      <c r="B13" s="35">
        <v>340</v>
      </c>
      <c r="C13" s="20">
        <f t="shared" si="0"/>
        <v>310.39999999999998</v>
      </c>
      <c r="D13" s="18">
        <f t="shared" si="1"/>
        <v>126.42736903129135</v>
      </c>
      <c r="E13" s="18">
        <f t="shared" si="2"/>
        <v>632.13684515645673</v>
      </c>
      <c r="G13" s="23"/>
      <c r="H13" s="25"/>
    </row>
    <row r="14" spans="1:8" x14ac:dyDescent="0.35">
      <c r="A14" s="38">
        <v>65</v>
      </c>
      <c r="B14" s="35">
        <v>320</v>
      </c>
      <c r="C14" s="20">
        <f t="shared" si="0"/>
        <v>290.39999999999998</v>
      </c>
      <c r="D14" s="18">
        <f t="shared" si="1"/>
        <v>118.2812756658731</v>
      </c>
      <c r="E14" s="18">
        <f t="shared" si="2"/>
        <v>591.40637832936545</v>
      </c>
      <c r="H14" s="51"/>
    </row>
    <row r="15" spans="1:8" x14ac:dyDescent="0.35">
      <c r="A15" s="38">
        <v>70</v>
      </c>
      <c r="B15" s="35">
        <v>200</v>
      </c>
      <c r="C15" s="20">
        <f t="shared" si="0"/>
        <v>170.4</v>
      </c>
      <c r="D15" s="18">
        <f t="shared" si="1"/>
        <v>69.404715473363552</v>
      </c>
      <c r="E15" s="18">
        <f t="shared" si="2"/>
        <v>347.02357736681779</v>
      </c>
      <c r="G15" s="17" t="s">
        <v>9</v>
      </c>
      <c r="H15" s="49">
        <v>575</v>
      </c>
    </row>
    <row r="16" spans="1:8" x14ac:dyDescent="0.35">
      <c r="A16" s="38">
        <v>75</v>
      </c>
      <c r="B16" s="35">
        <v>139</v>
      </c>
      <c r="C16" s="20">
        <f t="shared" si="0"/>
        <v>109.4</v>
      </c>
      <c r="D16" s="18">
        <f t="shared" si="1"/>
        <v>44.55913070883787</v>
      </c>
      <c r="E16" s="18">
        <f t="shared" si="2"/>
        <v>222.79565354418935</v>
      </c>
      <c r="G16" s="17" t="s">
        <v>6</v>
      </c>
      <c r="H16" s="51">
        <f>H15*0.59*1000</f>
        <v>339250</v>
      </c>
    </row>
    <row r="17" spans="1:8" x14ac:dyDescent="0.35">
      <c r="A17" s="38">
        <v>80</v>
      </c>
      <c r="B17" s="35">
        <v>92.2</v>
      </c>
      <c r="C17" s="20">
        <f t="shared" si="0"/>
        <v>62.6</v>
      </c>
      <c r="D17" s="18">
        <f t="shared" si="1"/>
        <v>25.497272233759148</v>
      </c>
      <c r="E17" s="18">
        <f t="shared" si="2"/>
        <v>127.48636116879574</v>
      </c>
      <c r="G17" s="17" t="s">
        <v>7</v>
      </c>
      <c r="H17" s="18">
        <f>SUM(E2:E937)</f>
        <v>8991.8615090828025</v>
      </c>
    </row>
    <row r="18" spans="1:8" x14ac:dyDescent="0.35">
      <c r="A18" s="38">
        <v>85</v>
      </c>
      <c r="B18" s="35">
        <v>72.5</v>
      </c>
      <c r="C18" s="20">
        <f t="shared" si="0"/>
        <v>42.9</v>
      </c>
      <c r="D18" s="18">
        <f t="shared" si="1"/>
        <v>17.473370268822162</v>
      </c>
      <c r="E18" s="18">
        <f t="shared" si="2"/>
        <v>87.366851344110813</v>
      </c>
      <c r="G18" s="16"/>
    </row>
    <row r="19" spans="1:8" ht="16.5" x14ac:dyDescent="0.35">
      <c r="A19" s="38">
        <v>90</v>
      </c>
      <c r="B19" s="35">
        <v>62.7</v>
      </c>
      <c r="C19" s="20">
        <f t="shared" si="0"/>
        <v>33.1</v>
      </c>
      <c r="D19" s="18">
        <f t="shared" si="1"/>
        <v>13.481784519767217</v>
      </c>
      <c r="E19" s="18">
        <f t="shared" si="2"/>
        <v>67.408922598836085</v>
      </c>
      <c r="G19" s="17" t="s">
        <v>19</v>
      </c>
      <c r="H19" s="21">
        <f>H16/H17</f>
        <v>37.728561506126283</v>
      </c>
    </row>
    <row r="20" spans="1:8" ht="16.5" x14ac:dyDescent="0.35">
      <c r="A20" s="38">
        <v>95</v>
      </c>
      <c r="B20" s="35">
        <v>54.4</v>
      </c>
      <c r="C20" s="20">
        <f t="shared" si="0"/>
        <v>24.799999999999997</v>
      </c>
      <c r="D20" s="18">
        <f t="shared" si="1"/>
        <v>10.101155773118638</v>
      </c>
      <c r="E20" s="18">
        <f t="shared" si="2"/>
        <v>50.505778865593186</v>
      </c>
      <c r="G20" s="17" t="s">
        <v>20</v>
      </c>
      <c r="H20" s="37">
        <f>H19/1000</f>
        <v>3.7728561506126281E-2</v>
      </c>
    </row>
    <row r="21" spans="1:8" x14ac:dyDescent="0.35">
      <c r="A21" s="38">
        <v>100</v>
      </c>
      <c r="B21" s="35">
        <v>47.7</v>
      </c>
      <c r="C21" s="20">
        <f t="shared" si="0"/>
        <v>18.100000000000001</v>
      </c>
      <c r="D21" s="18">
        <f t="shared" si="1"/>
        <v>7.3722144957035241</v>
      </c>
      <c r="E21" s="18">
        <f t="shared" si="2"/>
        <v>36.86107247851762</v>
      </c>
    </row>
    <row r="22" spans="1:8" x14ac:dyDescent="0.35">
      <c r="A22" s="38">
        <v>105</v>
      </c>
      <c r="B22" s="35">
        <v>44</v>
      </c>
      <c r="C22" s="20">
        <f t="shared" si="0"/>
        <v>14.399999999999999</v>
      </c>
      <c r="D22" s="18">
        <f t="shared" si="1"/>
        <v>5.8651872231011453</v>
      </c>
      <c r="E22" s="18">
        <f t="shared" si="2"/>
        <v>29.325936115505726</v>
      </c>
    </row>
    <row r="23" spans="1:8" x14ac:dyDescent="0.35">
      <c r="A23" s="38">
        <v>110</v>
      </c>
      <c r="B23" s="35">
        <v>42.4</v>
      </c>
      <c r="C23" s="20">
        <f t="shared" si="0"/>
        <v>12.799999999999997</v>
      </c>
      <c r="D23" s="18">
        <f t="shared" si="1"/>
        <v>5.2134997538676835</v>
      </c>
      <c r="E23" s="18">
        <f t="shared" si="2"/>
        <v>26.067498769338417</v>
      </c>
    </row>
    <row r="24" spans="1:8" x14ac:dyDescent="0.35">
      <c r="A24" s="38">
        <v>115</v>
      </c>
      <c r="B24" s="35">
        <v>40.5</v>
      </c>
      <c r="C24" s="20">
        <f t="shared" si="0"/>
        <v>10.899999999999999</v>
      </c>
      <c r="D24" s="18">
        <f t="shared" si="1"/>
        <v>4.4396208841529496</v>
      </c>
      <c r="E24" s="18">
        <f t="shared" si="2"/>
        <v>22.19810442076475</v>
      </c>
    </row>
    <row r="25" spans="1:8" x14ac:dyDescent="0.35">
      <c r="A25" s="38">
        <v>120</v>
      </c>
      <c r="B25" s="35">
        <v>39.1</v>
      </c>
      <c r="C25" s="20">
        <f t="shared" si="0"/>
        <v>9.5</v>
      </c>
      <c r="D25" s="18">
        <f t="shared" si="1"/>
        <v>3.8693943485736724</v>
      </c>
      <c r="E25" s="18">
        <f t="shared" si="2"/>
        <v>38.693943485736725</v>
      </c>
    </row>
    <row r="26" spans="1:8" x14ac:dyDescent="0.35">
      <c r="A26" s="38">
        <v>130</v>
      </c>
      <c r="B26" s="35">
        <v>37.1</v>
      </c>
      <c r="C26" s="20">
        <f t="shared" si="0"/>
        <v>7.5</v>
      </c>
      <c r="D26" s="18">
        <f t="shared" si="1"/>
        <v>3.0547850120318465</v>
      </c>
      <c r="E26" s="18">
        <f t="shared" si="2"/>
        <v>30.547850120318465</v>
      </c>
    </row>
    <row r="27" spans="1:8" x14ac:dyDescent="0.35">
      <c r="A27" s="38">
        <v>140</v>
      </c>
      <c r="B27" s="36">
        <v>36.200000000000003</v>
      </c>
      <c r="C27" s="20">
        <f t="shared" si="0"/>
        <v>6.6000000000000014</v>
      </c>
      <c r="D27" s="18">
        <f t="shared" si="1"/>
        <v>2.6882108105880258</v>
      </c>
      <c r="E27" s="18">
        <f t="shared" si="2"/>
        <v>26.882108105880256</v>
      </c>
    </row>
    <row r="28" spans="1:8" x14ac:dyDescent="0.35">
      <c r="A28" s="38">
        <v>150</v>
      </c>
      <c r="B28" s="36">
        <v>35.5</v>
      </c>
      <c r="C28" s="20">
        <f t="shared" si="0"/>
        <v>5.8999999999999986</v>
      </c>
      <c r="D28" s="18">
        <f t="shared" si="1"/>
        <v>2.4030975427983856</v>
      </c>
      <c r="E28" s="18">
        <f t="shared" si="2"/>
        <v>24.030975427983854</v>
      </c>
    </row>
    <row r="29" spans="1:8" x14ac:dyDescent="0.35">
      <c r="A29" s="38">
        <v>160</v>
      </c>
      <c r="B29" s="36">
        <v>34.4</v>
      </c>
      <c r="C29" s="20">
        <f t="shared" si="0"/>
        <v>4.7999999999999972</v>
      </c>
      <c r="D29" s="18">
        <f t="shared" si="1"/>
        <v>1.9550624077003806</v>
      </c>
      <c r="E29" s="18">
        <f t="shared" si="2"/>
        <v>19.550624077003807</v>
      </c>
    </row>
    <row r="30" spans="1:8" x14ac:dyDescent="0.35">
      <c r="A30" s="38">
        <v>170</v>
      </c>
      <c r="B30" s="36">
        <v>34.200000000000003</v>
      </c>
      <c r="C30" s="20">
        <f t="shared" si="0"/>
        <v>4.6000000000000014</v>
      </c>
      <c r="D30" s="18">
        <f t="shared" si="1"/>
        <v>1.8736014740461999</v>
      </c>
      <c r="E30" s="18">
        <f t="shared" si="2"/>
        <v>18.736014740462</v>
      </c>
    </row>
    <row r="31" spans="1:8" x14ac:dyDescent="0.35">
      <c r="A31" s="38">
        <v>180</v>
      </c>
      <c r="B31" s="36">
        <v>33.6</v>
      </c>
      <c r="C31" s="20">
        <f t="shared" si="0"/>
        <v>4</v>
      </c>
      <c r="D31" s="18">
        <f t="shared" si="1"/>
        <v>1.6292186730836515</v>
      </c>
      <c r="E31" s="18">
        <f t="shared" si="2"/>
        <v>16.292186730836516</v>
      </c>
    </row>
    <row r="32" spans="1:8" x14ac:dyDescent="0.35">
      <c r="A32" s="38">
        <v>190</v>
      </c>
      <c r="B32" s="36">
        <v>33.299999999999997</v>
      </c>
      <c r="C32" s="20">
        <f t="shared" si="0"/>
        <v>3.6999999999999957</v>
      </c>
      <c r="D32" s="18">
        <f t="shared" si="1"/>
        <v>1.5070272726023759</v>
      </c>
      <c r="E32" s="18">
        <f t="shared" si="2"/>
        <v>15.070272726023759</v>
      </c>
    </row>
    <row r="33" spans="1:5" x14ac:dyDescent="0.35">
      <c r="A33" s="38">
        <v>200</v>
      </c>
      <c r="B33" s="36">
        <v>33.299999999999997</v>
      </c>
      <c r="C33" s="20">
        <f t="shared" si="0"/>
        <v>3.6999999999999957</v>
      </c>
      <c r="D33" s="18">
        <f t="shared" si="1"/>
        <v>1.5070272726023759</v>
      </c>
      <c r="E33" s="18">
        <f t="shared" si="2"/>
        <v>15.070272726023759</v>
      </c>
    </row>
    <row r="34" spans="1:5" x14ac:dyDescent="0.35">
      <c r="A34" s="38">
        <v>210</v>
      </c>
      <c r="B34" s="36">
        <v>32.700000000000003</v>
      </c>
      <c r="C34" s="20">
        <f t="shared" si="0"/>
        <v>3.1000000000000014</v>
      </c>
      <c r="D34" s="18">
        <f t="shared" si="1"/>
        <v>1.2626444716398306</v>
      </c>
      <c r="E34" s="18">
        <f t="shared" si="2"/>
        <v>12.626444716398307</v>
      </c>
    </row>
    <row r="35" spans="1:5" x14ac:dyDescent="0.35">
      <c r="A35" s="38">
        <v>220</v>
      </c>
      <c r="B35" s="36">
        <v>32.4</v>
      </c>
      <c r="C35" s="20">
        <f t="shared" si="0"/>
        <v>2.7999999999999972</v>
      </c>
      <c r="D35" s="18">
        <f t="shared" si="1"/>
        <v>1.140453071158555</v>
      </c>
      <c r="E35" s="18">
        <f t="shared" si="2"/>
        <v>11.404530711585551</v>
      </c>
    </row>
    <row r="36" spans="1:5" x14ac:dyDescent="0.35">
      <c r="A36" s="38">
        <v>230</v>
      </c>
      <c r="B36" s="36">
        <v>32.200000000000003</v>
      </c>
      <c r="C36" s="20">
        <f t="shared" si="0"/>
        <v>2.6000000000000014</v>
      </c>
      <c r="D36" s="18">
        <f t="shared" si="1"/>
        <v>1.058992137504374</v>
      </c>
      <c r="E36" s="18">
        <f t="shared" si="2"/>
        <v>10.58992137504374</v>
      </c>
    </row>
    <row r="37" spans="1:5" x14ac:dyDescent="0.35">
      <c r="A37" s="38">
        <v>240</v>
      </c>
      <c r="B37" s="36">
        <v>32.4</v>
      </c>
      <c r="C37" s="20">
        <f t="shared" si="0"/>
        <v>2.7999999999999972</v>
      </c>
      <c r="D37" s="18">
        <f t="shared" si="1"/>
        <v>1.140453071158555</v>
      </c>
      <c r="E37" s="18">
        <f t="shared" si="2"/>
        <v>11.404530711585551</v>
      </c>
    </row>
    <row r="38" spans="1:5" x14ac:dyDescent="0.35">
      <c r="A38" s="38">
        <v>250</v>
      </c>
      <c r="B38" s="36">
        <v>32.1</v>
      </c>
      <c r="C38" s="20">
        <f t="shared" si="0"/>
        <v>2.5</v>
      </c>
      <c r="D38" s="18">
        <f t="shared" si="1"/>
        <v>1.0182616706772822</v>
      </c>
      <c r="E38" s="18">
        <f t="shared" si="2"/>
        <v>10.182616706772823</v>
      </c>
    </row>
    <row r="39" spans="1:5" x14ac:dyDescent="0.35">
      <c r="A39" s="38">
        <v>260</v>
      </c>
      <c r="B39" s="36">
        <v>31.9</v>
      </c>
      <c r="C39" s="20">
        <f t="shared" si="0"/>
        <v>2.2999999999999972</v>
      </c>
      <c r="D39" s="18">
        <f t="shared" si="1"/>
        <v>0.93680073702309852</v>
      </c>
      <c r="E39" s="18">
        <f t="shared" si="2"/>
        <v>9.3680073702309858</v>
      </c>
    </row>
    <row r="40" spans="1:5" x14ac:dyDescent="0.35">
      <c r="A40" s="38">
        <v>270</v>
      </c>
      <c r="B40" s="36">
        <v>31.5</v>
      </c>
      <c r="C40" s="20">
        <f t="shared" si="0"/>
        <v>1.8999999999999986</v>
      </c>
      <c r="D40" s="18">
        <f t="shared" si="1"/>
        <v>0.77387886971473385</v>
      </c>
      <c r="E40" s="18">
        <f t="shared" si="2"/>
        <v>23.216366091442016</v>
      </c>
    </row>
    <row r="41" spans="1:5" x14ac:dyDescent="0.35">
      <c r="A41" s="38">
        <v>300</v>
      </c>
      <c r="B41" s="36">
        <v>31.1</v>
      </c>
      <c r="C41" s="20">
        <f t="shared" si="0"/>
        <v>1.5</v>
      </c>
      <c r="D41" s="18">
        <f t="shared" si="1"/>
        <v>0.6109570024063693</v>
      </c>
      <c r="E41" s="18">
        <f t="shared" si="2"/>
        <v>18.328710072191079</v>
      </c>
    </row>
    <row r="42" spans="1:5" x14ac:dyDescent="0.35">
      <c r="A42" s="38">
        <v>330</v>
      </c>
      <c r="B42" s="36">
        <v>31.1</v>
      </c>
      <c r="C42" s="20">
        <f t="shared" si="0"/>
        <v>1.5</v>
      </c>
      <c r="D42" s="18">
        <f t="shared" si="1"/>
        <v>0.6109570024063693</v>
      </c>
      <c r="E42" s="18">
        <f>D42*(A43-A42)</f>
        <v>18.328710072191079</v>
      </c>
    </row>
    <row r="43" spans="1:5" x14ac:dyDescent="0.35">
      <c r="A43" s="38">
        <v>360</v>
      </c>
      <c r="B43" s="36">
        <v>31</v>
      </c>
      <c r="C43" s="20">
        <f t="shared" si="0"/>
        <v>1.3999999999999986</v>
      </c>
      <c r="D43" s="18">
        <f t="shared" si="1"/>
        <v>0.57022653557927749</v>
      </c>
      <c r="E43" s="18">
        <f t="shared" ref="E43:E49" si="3">D43*(A44-A43)</f>
        <v>17.106796067378326</v>
      </c>
    </row>
    <row r="44" spans="1:5" x14ac:dyDescent="0.35">
      <c r="A44" s="38">
        <v>390</v>
      </c>
      <c r="B44" s="36">
        <v>30.9</v>
      </c>
      <c r="C44" s="20">
        <f>B44-$H$6</f>
        <v>1.2999999999999972</v>
      </c>
      <c r="D44" s="18">
        <f t="shared" si="1"/>
        <v>0.52949606875218558</v>
      </c>
      <c r="E44" s="18">
        <f t="shared" si="3"/>
        <v>15.884882062565568</v>
      </c>
    </row>
    <row r="45" spans="1:5" x14ac:dyDescent="0.35">
      <c r="A45" s="38">
        <v>420</v>
      </c>
      <c r="B45" s="36">
        <v>30.7</v>
      </c>
      <c r="C45" s="14">
        <f t="shared" si="0"/>
        <v>1.0999999999999979</v>
      </c>
      <c r="D45" s="18">
        <f t="shared" si="1"/>
        <v>0.4480351350980033</v>
      </c>
      <c r="E45" s="18">
        <f t="shared" si="3"/>
        <v>13.4410540529401</v>
      </c>
    </row>
    <row r="46" spans="1:5" x14ac:dyDescent="0.35">
      <c r="A46" s="38">
        <v>450</v>
      </c>
      <c r="B46" s="36">
        <v>30.6</v>
      </c>
      <c r="C46" s="14">
        <f t="shared" si="0"/>
        <v>1</v>
      </c>
      <c r="D46" s="18">
        <f t="shared" si="1"/>
        <v>0.40730466827091288</v>
      </c>
      <c r="E46" s="18">
        <f t="shared" si="3"/>
        <v>12.219140048127386</v>
      </c>
    </row>
    <row r="47" spans="1:5" x14ac:dyDescent="0.35">
      <c r="A47" s="38">
        <v>480</v>
      </c>
      <c r="B47" s="36">
        <v>30.4</v>
      </c>
      <c r="C47" s="14">
        <f t="shared" si="0"/>
        <v>0.79999999999999716</v>
      </c>
      <c r="D47" s="18">
        <f t="shared" si="1"/>
        <v>0.32584373461672916</v>
      </c>
      <c r="E47" s="18">
        <f t="shared" si="3"/>
        <v>9.775312038501875</v>
      </c>
    </row>
    <row r="48" spans="1:5" x14ac:dyDescent="0.35">
      <c r="A48" s="38">
        <v>510</v>
      </c>
      <c r="B48" s="36">
        <v>30.3</v>
      </c>
      <c r="C48" s="14">
        <f t="shared" si="0"/>
        <v>0.69999999999999929</v>
      </c>
      <c r="D48" s="18">
        <f t="shared" si="1"/>
        <v>0.28511326778963875</v>
      </c>
      <c r="E48" s="18">
        <f t="shared" si="3"/>
        <v>8.5533980336891631</v>
      </c>
    </row>
    <row r="49" spans="1:5" x14ac:dyDescent="0.35">
      <c r="A49" s="38">
        <v>540</v>
      </c>
      <c r="B49" s="36"/>
      <c r="E49" s="18">
        <f t="shared" si="3"/>
        <v>0</v>
      </c>
    </row>
    <row r="50" spans="1:5" x14ac:dyDescent="0.35">
      <c r="A50" s="38"/>
      <c r="B50" s="36"/>
    </row>
    <row r="51" spans="1:5" x14ac:dyDescent="0.35">
      <c r="A51" s="38"/>
      <c r="B51" s="36"/>
    </row>
    <row r="52" spans="1:5" x14ac:dyDescent="0.35">
      <c r="A52" s="38"/>
      <c r="B52" s="36"/>
    </row>
    <row r="53" spans="1:5" x14ac:dyDescent="0.35">
      <c r="A53" s="38"/>
      <c r="B53" s="36"/>
    </row>
    <row r="54" spans="1:5" x14ac:dyDescent="0.35">
      <c r="A54" s="38"/>
      <c r="B54" s="36"/>
    </row>
    <row r="55" spans="1:5" x14ac:dyDescent="0.35">
      <c r="A55" s="38"/>
      <c r="B55" s="36"/>
    </row>
    <row r="56" spans="1:5" x14ac:dyDescent="0.35">
      <c r="A56" s="38"/>
      <c r="B56" s="36"/>
    </row>
    <row r="57" spans="1:5" x14ac:dyDescent="0.35">
      <c r="A57" s="38"/>
      <c r="B57" s="36"/>
    </row>
    <row r="58" spans="1:5" x14ac:dyDescent="0.35">
      <c r="A58" s="38"/>
      <c r="B58" s="36"/>
    </row>
    <row r="59" spans="1:5" x14ac:dyDescent="0.35">
      <c r="A59" s="38"/>
      <c r="B59" s="36"/>
    </row>
    <row r="60" spans="1:5" x14ac:dyDescent="0.35">
      <c r="A60" s="38"/>
      <c r="B60" s="36"/>
    </row>
    <row r="61" spans="1:5" x14ac:dyDescent="0.35">
      <c r="A61" s="38"/>
      <c r="B61" s="36"/>
    </row>
    <row r="62" spans="1:5" x14ac:dyDescent="0.35">
      <c r="A62" s="38"/>
      <c r="B62" s="36"/>
    </row>
    <row r="63" spans="1:5" x14ac:dyDescent="0.35">
      <c r="A63" s="38"/>
      <c r="B63" s="36"/>
    </row>
    <row r="64" spans="1:5" x14ac:dyDescent="0.35">
      <c r="A64" s="38"/>
      <c r="B64" s="36"/>
    </row>
    <row r="65" spans="1:2" x14ac:dyDescent="0.35">
      <c r="A65" s="38"/>
      <c r="B65" s="36"/>
    </row>
    <row r="66" spans="1:2" x14ac:dyDescent="0.35">
      <c r="A66" s="38"/>
      <c r="B66" s="36"/>
    </row>
    <row r="67" spans="1:2" x14ac:dyDescent="0.35">
      <c r="A67" s="38"/>
      <c r="B67" s="36"/>
    </row>
    <row r="68" spans="1:2" x14ac:dyDescent="0.35">
      <c r="A68" s="38"/>
      <c r="B68" s="36"/>
    </row>
    <row r="69" spans="1:2" x14ac:dyDescent="0.35">
      <c r="A69" s="38"/>
      <c r="B69" s="36"/>
    </row>
    <row r="70" spans="1:2" x14ac:dyDescent="0.35">
      <c r="A70" s="38"/>
      <c r="B70" s="36"/>
    </row>
    <row r="71" spans="1:2" x14ac:dyDescent="0.35">
      <c r="A71" s="38"/>
      <c r="B71" s="36"/>
    </row>
    <row r="72" spans="1:2" x14ac:dyDescent="0.35">
      <c r="A72" s="38"/>
      <c r="B72" s="36"/>
    </row>
    <row r="73" spans="1:2" x14ac:dyDescent="0.35">
      <c r="A73" s="38"/>
      <c r="B73" s="36"/>
    </row>
    <row r="74" spans="1:2" x14ac:dyDescent="0.35">
      <c r="A74" s="38"/>
      <c r="B74" s="36"/>
    </row>
    <row r="75" spans="1:2" x14ac:dyDescent="0.35">
      <c r="A75" s="38"/>
      <c r="B75" s="36"/>
    </row>
    <row r="76" spans="1:2" x14ac:dyDescent="0.35">
      <c r="A76" s="38"/>
      <c r="B76" s="36"/>
    </row>
    <row r="77" spans="1:2" x14ac:dyDescent="0.35">
      <c r="A77" s="38"/>
      <c r="B77" s="36"/>
    </row>
    <row r="78" spans="1:2" x14ac:dyDescent="0.35">
      <c r="A78" s="38"/>
      <c r="B78" s="36"/>
    </row>
    <row r="79" spans="1:2" x14ac:dyDescent="0.35">
      <c r="A79" s="38"/>
      <c r="B79" s="36"/>
    </row>
    <row r="80" spans="1:2" x14ac:dyDescent="0.35">
      <c r="A80" s="38"/>
      <c r="B80" s="36"/>
    </row>
    <row r="81" spans="1:2" x14ac:dyDescent="0.35">
      <c r="A81" s="38"/>
      <c r="B81" s="36"/>
    </row>
    <row r="82" spans="1:2" x14ac:dyDescent="0.35">
      <c r="A82" s="38"/>
      <c r="B82" s="36"/>
    </row>
    <row r="83" spans="1:2" x14ac:dyDescent="0.35">
      <c r="A83" s="38"/>
      <c r="B83" s="36"/>
    </row>
    <row r="84" spans="1:2" x14ac:dyDescent="0.35">
      <c r="A84" s="38"/>
      <c r="B84" s="36"/>
    </row>
    <row r="85" spans="1:2" x14ac:dyDescent="0.35">
      <c r="A85" s="38"/>
      <c r="B85" s="36"/>
    </row>
    <row r="86" spans="1:2" x14ac:dyDescent="0.35">
      <c r="A86" s="38"/>
      <c r="B86" s="36"/>
    </row>
    <row r="87" spans="1:2" x14ac:dyDescent="0.35">
      <c r="A87" s="38"/>
      <c r="B87" s="36"/>
    </row>
    <row r="88" spans="1:2" x14ac:dyDescent="0.35">
      <c r="A88" s="38"/>
      <c r="B88" s="36"/>
    </row>
    <row r="89" spans="1:2" x14ac:dyDescent="0.35">
      <c r="A89" s="38"/>
      <c r="B89" s="36"/>
    </row>
    <row r="90" spans="1:2" x14ac:dyDescent="0.35">
      <c r="A90" s="38"/>
      <c r="B90" s="36"/>
    </row>
    <row r="91" spans="1:2" x14ac:dyDescent="0.35">
      <c r="A91" s="38"/>
      <c r="B91" s="36"/>
    </row>
    <row r="92" spans="1:2" x14ac:dyDescent="0.35">
      <c r="A92" s="38"/>
      <c r="B92" s="36"/>
    </row>
    <row r="93" spans="1:2" x14ac:dyDescent="0.35">
      <c r="A93" s="38"/>
      <c r="B93" s="36"/>
    </row>
    <row r="94" spans="1:2" x14ac:dyDescent="0.35">
      <c r="A94" s="38"/>
      <c r="B94" s="36"/>
    </row>
    <row r="95" spans="1:2" x14ac:dyDescent="0.35">
      <c r="A95" s="38"/>
      <c r="B95" s="36"/>
    </row>
    <row r="96" spans="1:2" x14ac:dyDescent="0.35">
      <c r="A96" s="38"/>
      <c r="B96" s="36"/>
    </row>
    <row r="97" spans="1:2" x14ac:dyDescent="0.35">
      <c r="A97" s="38"/>
      <c r="B97" s="36"/>
    </row>
    <row r="98" spans="1:2" x14ac:dyDescent="0.35">
      <c r="A98" s="38"/>
      <c r="B98" s="36"/>
    </row>
    <row r="99" spans="1:2" x14ac:dyDescent="0.35">
      <c r="A99" s="38"/>
      <c r="B99" s="36"/>
    </row>
    <row r="100" spans="1:2" x14ac:dyDescent="0.35">
      <c r="A100" s="38"/>
      <c r="B100" s="36"/>
    </row>
    <row r="101" spans="1:2" x14ac:dyDescent="0.35">
      <c r="A101" s="38"/>
      <c r="B101" s="36"/>
    </row>
    <row r="102" spans="1:2" x14ac:dyDescent="0.35">
      <c r="A102" s="38"/>
      <c r="B102" s="36"/>
    </row>
    <row r="103" spans="1:2" x14ac:dyDescent="0.35">
      <c r="A103" s="38"/>
      <c r="B103" s="36"/>
    </row>
    <row r="104" spans="1:2" x14ac:dyDescent="0.35">
      <c r="A104" s="38"/>
      <c r="B104" s="36"/>
    </row>
    <row r="105" spans="1:2" x14ac:dyDescent="0.35">
      <c r="A105" s="38"/>
      <c r="B105" s="36"/>
    </row>
    <row r="106" spans="1:2" x14ac:dyDescent="0.35">
      <c r="A106" s="38"/>
      <c r="B106" s="36"/>
    </row>
    <row r="107" spans="1:2" x14ac:dyDescent="0.35">
      <c r="A107" s="38"/>
      <c r="B107" s="13"/>
    </row>
    <row r="108" spans="1:2" x14ac:dyDescent="0.35">
      <c r="A108" s="38"/>
      <c r="B108" s="13"/>
    </row>
    <row r="109" spans="1:2" x14ac:dyDescent="0.35">
      <c r="A109" s="38"/>
      <c r="B109" s="13"/>
    </row>
    <row r="110" spans="1:2" x14ac:dyDescent="0.35">
      <c r="A110" s="38"/>
      <c r="B110" s="13"/>
    </row>
    <row r="111" spans="1:2" x14ac:dyDescent="0.35">
      <c r="A111" s="38"/>
      <c r="B111" s="13"/>
    </row>
    <row r="112" spans="1:2" x14ac:dyDescent="0.35">
      <c r="A112" s="38"/>
      <c r="B112" s="13"/>
    </row>
    <row r="113" spans="1:2" x14ac:dyDescent="0.35">
      <c r="A113" s="38"/>
      <c r="B113" s="13"/>
    </row>
    <row r="114" spans="1:2" x14ac:dyDescent="0.35">
      <c r="A114" s="38"/>
      <c r="B114" s="13"/>
    </row>
    <row r="115" spans="1:2" x14ac:dyDescent="0.35">
      <c r="A115" s="38"/>
      <c r="B115" s="13"/>
    </row>
    <row r="116" spans="1:2" x14ac:dyDescent="0.35">
      <c r="A116" s="38"/>
      <c r="B116" s="13"/>
    </row>
    <row r="117" spans="1:2" x14ac:dyDescent="0.35">
      <c r="A117" s="38"/>
      <c r="B117" s="13"/>
    </row>
    <row r="118" spans="1:2" x14ac:dyDescent="0.35">
      <c r="A118" s="38"/>
      <c r="B118" s="13"/>
    </row>
    <row r="119" spans="1:2" x14ac:dyDescent="0.35">
      <c r="A119" s="38"/>
      <c r="B119" s="13"/>
    </row>
    <row r="120" spans="1:2" x14ac:dyDescent="0.35">
      <c r="A120" s="38"/>
      <c r="B120" s="13"/>
    </row>
    <row r="121" spans="1:2" x14ac:dyDescent="0.35">
      <c r="A121" s="38"/>
      <c r="B121" s="13"/>
    </row>
    <row r="122" spans="1:2" x14ac:dyDescent="0.35">
      <c r="A122" s="38"/>
      <c r="B122" s="13"/>
    </row>
    <row r="123" spans="1:2" x14ac:dyDescent="0.35">
      <c r="A123" s="38"/>
      <c r="B123" s="13"/>
    </row>
    <row r="124" spans="1:2" x14ac:dyDescent="0.35">
      <c r="A124" s="38"/>
      <c r="B124" s="13"/>
    </row>
    <row r="125" spans="1:2" x14ac:dyDescent="0.35">
      <c r="A125" s="38"/>
      <c r="B125" s="13"/>
    </row>
    <row r="126" spans="1:2" x14ac:dyDescent="0.35">
      <c r="A126" s="38"/>
      <c r="B126" s="13"/>
    </row>
    <row r="127" spans="1:2" x14ac:dyDescent="0.35">
      <c r="A127" s="38"/>
      <c r="B127" s="13"/>
    </row>
    <row r="128" spans="1:2" x14ac:dyDescent="0.35">
      <c r="A128" s="38"/>
      <c r="B128" s="13"/>
    </row>
    <row r="129" spans="1:2" x14ac:dyDescent="0.35">
      <c r="A129" s="38"/>
      <c r="B129" s="13"/>
    </row>
    <row r="130" spans="1:2" x14ac:dyDescent="0.35">
      <c r="A130" s="38"/>
      <c r="B130" s="13"/>
    </row>
    <row r="131" spans="1:2" x14ac:dyDescent="0.35">
      <c r="A131" s="38"/>
      <c r="B131" s="13"/>
    </row>
    <row r="132" spans="1:2" x14ac:dyDescent="0.35">
      <c r="A132" s="38"/>
      <c r="B132" s="13"/>
    </row>
    <row r="133" spans="1:2" x14ac:dyDescent="0.35">
      <c r="A133" s="38"/>
      <c r="B133" s="13"/>
    </row>
    <row r="134" spans="1:2" x14ac:dyDescent="0.35">
      <c r="A134" s="38"/>
      <c r="B134" s="13"/>
    </row>
    <row r="135" spans="1:2" x14ac:dyDescent="0.35">
      <c r="A135" s="38"/>
      <c r="B135" s="13"/>
    </row>
    <row r="136" spans="1:2" x14ac:dyDescent="0.35">
      <c r="A136" s="38"/>
      <c r="B136" s="13"/>
    </row>
    <row r="137" spans="1:2" x14ac:dyDescent="0.35">
      <c r="A137" s="38"/>
      <c r="B137" s="13"/>
    </row>
    <row r="138" spans="1:2" x14ac:dyDescent="0.35">
      <c r="A138" s="38"/>
      <c r="B138" s="13"/>
    </row>
    <row r="139" spans="1:2" x14ac:dyDescent="0.35">
      <c r="A139" s="38"/>
      <c r="B139" s="13"/>
    </row>
    <row r="140" spans="1:2" x14ac:dyDescent="0.35">
      <c r="A140" s="38"/>
      <c r="B140" s="13"/>
    </row>
    <row r="141" spans="1:2" x14ac:dyDescent="0.35">
      <c r="A141" s="38"/>
      <c r="B141" s="13"/>
    </row>
    <row r="142" spans="1:2" x14ac:dyDescent="0.35">
      <c r="A142" s="38"/>
      <c r="B142" s="13"/>
    </row>
    <row r="143" spans="1:2" x14ac:dyDescent="0.35">
      <c r="A143" s="38"/>
      <c r="B143" s="13"/>
    </row>
    <row r="144" spans="1:2" x14ac:dyDescent="0.35">
      <c r="A144" s="38"/>
      <c r="B144" s="13"/>
    </row>
    <row r="145" spans="1:2" x14ac:dyDescent="0.35">
      <c r="A145" s="38"/>
      <c r="B145" s="13"/>
    </row>
    <row r="146" spans="1:2" x14ac:dyDescent="0.35">
      <c r="A146" s="38"/>
      <c r="B146" s="13"/>
    </row>
    <row r="147" spans="1:2" x14ac:dyDescent="0.35">
      <c r="A147" s="38"/>
      <c r="B147" s="13"/>
    </row>
    <row r="148" spans="1:2" x14ac:dyDescent="0.35">
      <c r="A148" s="38"/>
      <c r="B148" s="13"/>
    </row>
    <row r="149" spans="1:2" x14ac:dyDescent="0.35">
      <c r="A149" s="38"/>
      <c r="B149" s="13"/>
    </row>
    <row r="150" spans="1:2" x14ac:dyDescent="0.35">
      <c r="A150" s="38"/>
      <c r="B150" s="13"/>
    </row>
    <row r="151" spans="1:2" x14ac:dyDescent="0.35">
      <c r="A151" s="38"/>
      <c r="B151" s="13"/>
    </row>
    <row r="152" spans="1:2" x14ac:dyDescent="0.35">
      <c r="A152" s="38"/>
      <c r="B152" s="13"/>
    </row>
    <row r="153" spans="1:2" x14ac:dyDescent="0.35">
      <c r="A153" s="38"/>
      <c r="B153" s="13"/>
    </row>
    <row r="154" spans="1:2" x14ac:dyDescent="0.35">
      <c r="A154" s="38"/>
      <c r="B154" s="13"/>
    </row>
    <row r="155" spans="1:2" x14ac:dyDescent="0.35">
      <c r="A155" s="38"/>
      <c r="B155" s="13"/>
    </row>
    <row r="156" spans="1:2" x14ac:dyDescent="0.35">
      <c r="A156" s="38"/>
      <c r="B156" s="13"/>
    </row>
    <row r="157" spans="1:2" x14ac:dyDescent="0.35">
      <c r="A157" s="38"/>
      <c r="B157" s="13"/>
    </row>
    <row r="158" spans="1:2" x14ac:dyDescent="0.35">
      <c r="A158" s="38"/>
      <c r="B158" s="13"/>
    </row>
    <row r="159" spans="1:2" x14ac:dyDescent="0.35">
      <c r="A159" s="38"/>
      <c r="B159" s="13"/>
    </row>
    <row r="160" spans="1:2" x14ac:dyDescent="0.35">
      <c r="A160" s="38"/>
      <c r="B160" s="13"/>
    </row>
    <row r="161" spans="1:2" x14ac:dyDescent="0.35">
      <c r="A161" s="38"/>
      <c r="B161" s="13"/>
    </row>
    <row r="162" spans="1:2" x14ac:dyDescent="0.35">
      <c r="A162" s="38"/>
      <c r="B162" s="13"/>
    </row>
    <row r="163" spans="1:2" x14ac:dyDescent="0.35">
      <c r="A163" s="38"/>
      <c r="B163" s="13"/>
    </row>
    <row r="164" spans="1:2" x14ac:dyDescent="0.35">
      <c r="A164" s="38"/>
      <c r="B164" s="13"/>
    </row>
    <row r="165" spans="1:2" x14ac:dyDescent="0.35">
      <c r="A165" s="38"/>
      <c r="B165" s="13"/>
    </row>
    <row r="166" spans="1:2" x14ac:dyDescent="0.35">
      <c r="A166" s="38"/>
      <c r="B166" s="13"/>
    </row>
    <row r="167" spans="1:2" x14ac:dyDescent="0.35">
      <c r="A167" s="38"/>
      <c r="B167" s="13"/>
    </row>
    <row r="168" spans="1:2" x14ac:dyDescent="0.35">
      <c r="A168" s="38"/>
      <c r="B168" s="13"/>
    </row>
    <row r="169" spans="1:2" x14ac:dyDescent="0.35">
      <c r="A169" s="38"/>
      <c r="B169" s="13"/>
    </row>
    <row r="170" spans="1:2" x14ac:dyDescent="0.35">
      <c r="A170" s="38"/>
      <c r="B170" s="13"/>
    </row>
    <row r="171" spans="1:2" x14ac:dyDescent="0.35">
      <c r="A171" s="38"/>
      <c r="B171" s="13"/>
    </row>
    <row r="172" spans="1:2" x14ac:dyDescent="0.35">
      <c r="A172" s="38"/>
      <c r="B172" s="13"/>
    </row>
    <row r="173" spans="1:2" x14ac:dyDescent="0.35">
      <c r="A173" s="38"/>
      <c r="B173" s="13"/>
    </row>
    <row r="174" spans="1:2" x14ac:dyDescent="0.35">
      <c r="A174" s="38"/>
      <c r="B174" s="13"/>
    </row>
    <row r="175" spans="1:2" x14ac:dyDescent="0.35">
      <c r="A175" s="38"/>
      <c r="B175" s="13"/>
    </row>
    <row r="176" spans="1:2" x14ac:dyDescent="0.35">
      <c r="A176" s="38"/>
      <c r="B176" s="13"/>
    </row>
    <row r="177" spans="1:2" x14ac:dyDescent="0.35">
      <c r="A177" s="38"/>
      <c r="B177" s="13"/>
    </row>
    <row r="178" spans="1:2" x14ac:dyDescent="0.35">
      <c r="A178" s="38"/>
      <c r="B178" s="13"/>
    </row>
    <row r="179" spans="1:2" x14ac:dyDescent="0.35">
      <c r="A179" s="38"/>
      <c r="B179" s="13"/>
    </row>
    <row r="180" spans="1:2" x14ac:dyDescent="0.35">
      <c r="A180" s="38"/>
      <c r="B180" s="13"/>
    </row>
    <row r="181" spans="1:2" x14ac:dyDescent="0.35">
      <c r="A181" s="38"/>
      <c r="B181" s="13"/>
    </row>
    <row r="182" spans="1:2" x14ac:dyDescent="0.35">
      <c r="A182" s="38"/>
      <c r="B182" s="13"/>
    </row>
    <row r="183" spans="1:2" x14ac:dyDescent="0.35">
      <c r="A183" s="38"/>
      <c r="B183" s="13"/>
    </row>
    <row r="184" spans="1:2" x14ac:dyDescent="0.35">
      <c r="A184" s="38"/>
      <c r="B184" s="13"/>
    </row>
    <row r="185" spans="1:2" x14ac:dyDescent="0.35">
      <c r="A185" s="38"/>
      <c r="B185" s="13"/>
    </row>
    <row r="186" spans="1:2" x14ac:dyDescent="0.35">
      <c r="A186" s="38"/>
      <c r="B186" s="13"/>
    </row>
    <row r="187" spans="1:2" x14ac:dyDescent="0.35">
      <c r="A187" s="38"/>
      <c r="B187" s="13"/>
    </row>
    <row r="188" spans="1:2" x14ac:dyDescent="0.35">
      <c r="A188" s="38"/>
      <c r="B188" s="13"/>
    </row>
    <row r="189" spans="1:2" x14ac:dyDescent="0.35">
      <c r="A189" s="38"/>
      <c r="B189" s="13"/>
    </row>
    <row r="190" spans="1:2" x14ac:dyDescent="0.35">
      <c r="A190" s="38"/>
      <c r="B190" s="13"/>
    </row>
    <row r="191" spans="1:2" x14ac:dyDescent="0.35">
      <c r="A191" s="38"/>
      <c r="B191" s="13"/>
    </row>
    <row r="192" spans="1:2" x14ac:dyDescent="0.35">
      <c r="A192" s="38"/>
      <c r="B192" s="13"/>
    </row>
    <row r="193" spans="1:2" x14ac:dyDescent="0.35">
      <c r="A193" s="38"/>
      <c r="B193" s="13"/>
    </row>
    <row r="194" spans="1:2" x14ac:dyDescent="0.35">
      <c r="A194" s="38"/>
      <c r="B194" s="13"/>
    </row>
    <row r="195" spans="1:2" x14ac:dyDescent="0.35">
      <c r="A195" s="38"/>
      <c r="B195" s="13"/>
    </row>
    <row r="196" spans="1:2" x14ac:dyDescent="0.35">
      <c r="A196" s="38"/>
      <c r="B196" s="13"/>
    </row>
    <row r="197" spans="1:2" x14ac:dyDescent="0.35">
      <c r="A197" s="38"/>
      <c r="B197" s="13"/>
    </row>
    <row r="198" spans="1:2" x14ac:dyDescent="0.35">
      <c r="A198" s="38"/>
      <c r="B198" s="13"/>
    </row>
    <row r="199" spans="1:2" x14ac:dyDescent="0.35">
      <c r="A199" s="38"/>
      <c r="B199" s="13"/>
    </row>
    <row r="200" spans="1:2" x14ac:dyDescent="0.35">
      <c r="A200" s="38"/>
      <c r="B200" s="13"/>
    </row>
    <row r="201" spans="1:2" x14ac:dyDescent="0.35">
      <c r="A201" s="38"/>
      <c r="B201" s="13"/>
    </row>
    <row r="202" spans="1:2" x14ac:dyDescent="0.35">
      <c r="A202" s="38"/>
      <c r="B202" s="13"/>
    </row>
    <row r="203" spans="1:2" x14ac:dyDescent="0.35">
      <c r="A203" s="38"/>
      <c r="B203" s="13"/>
    </row>
    <row r="204" spans="1:2" x14ac:dyDescent="0.35">
      <c r="A204" s="38"/>
      <c r="B204" s="13"/>
    </row>
    <row r="205" spans="1:2" x14ac:dyDescent="0.35">
      <c r="A205" s="38"/>
      <c r="B205" s="13"/>
    </row>
    <row r="206" spans="1:2" x14ac:dyDescent="0.35">
      <c r="A206" s="38"/>
      <c r="B206" s="13"/>
    </row>
    <row r="207" spans="1:2" x14ac:dyDescent="0.35">
      <c r="A207" s="38"/>
      <c r="B207" s="13"/>
    </row>
    <row r="208" spans="1:2" x14ac:dyDescent="0.35">
      <c r="A208" s="38"/>
      <c r="B208" s="13"/>
    </row>
    <row r="209" spans="1:2" x14ac:dyDescent="0.35">
      <c r="A209" s="38"/>
      <c r="B209" s="13"/>
    </row>
    <row r="210" spans="1:2" x14ac:dyDescent="0.35">
      <c r="A210" s="38"/>
      <c r="B210" s="13"/>
    </row>
    <row r="211" spans="1:2" x14ac:dyDescent="0.35">
      <c r="A211" s="38"/>
      <c r="B211" s="13"/>
    </row>
    <row r="212" spans="1:2" x14ac:dyDescent="0.35">
      <c r="A212" s="38"/>
      <c r="B212" s="13"/>
    </row>
    <row r="213" spans="1:2" x14ac:dyDescent="0.35">
      <c r="A213" s="38"/>
      <c r="B213" s="13"/>
    </row>
    <row r="214" spans="1:2" x14ac:dyDescent="0.35">
      <c r="A214" s="38"/>
      <c r="B214" s="13"/>
    </row>
    <row r="215" spans="1:2" x14ac:dyDescent="0.35">
      <c r="A215" s="38"/>
      <c r="B215" s="13"/>
    </row>
    <row r="216" spans="1:2" x14ac:dyDescent="0.35">
      <c r="A216" s="38"/>
      <c r="B216" s="13"/>
    </row>
    <row r="217" spans="1:2" x14ac:dyDescent="0.35">
      <c r="A217" s="38"/>
      <c r="B217" s="13"/>
    </row>
    <row r="218" spans="1:2" x14ac:dyDescent="0.35">
      <c r="A218" s="38"/>
      <c r="B218" s="13"/>
    </row>
    <row r="219" spans="1:2" x14ac:dyDescent="0.35">
      <c r="A219" s="38"/>
      <c r="B219" s="13"/>
    </row>
    <row r="220" spans="1:2" x14ac:dyDescent="0.35">
      <c r="A220" s="38"/>
      <c r="B220" s="13"/>
    </row>
    <row r="221" spans="1:2" x14ac:dyDescent="0.35">
      <c r="A221" s="38"/>
      <c r="B221" s="13"/>
    </row>
    <row r="222" spans="1:2" x14ac:dyDescent="0.35">
      <c r="A222" s="38"/>
      <c r="B222" s="13"/>
    </row>
    <row r="223" spans="1:2" x14ac:dyDescent="0.35">
      <c r="A223" s="38"/>
      <c r="B223" s="13"/>
    </row>
    <row r="224" spans="1:2" x14ac:dyDescent="0.35">
      <c r="A224" s="38"/>
      <c r="B224" s="13"/>
    </row>
    <row r="225" spans="1:2" x14ac:dyDescent="0.35">
      <c r="A225" s="38"/>
      <c r="B225" s="13"/>
    </row>
    <row r="226" spans="1:2" x14ac:dyDescent="0.35">
      <c r="A226" s="38"/>
      <c r="B226" s="13"/>
    </row>
    <row r="227" spans="1:2" x14ac:dyDescent="0.35">
      <c r="A227" s="38"/>
      <c r="B227" s="13"/>
    </row>
    <row r="228" spans="1:2" x14ac:dyDescent="0.35">
      <c r="A228" s="38"/>
      <c r="B228" s="13"/>
    </row>
    <row r="229" spans="1:2" x14ac:dyDescent="0.35">
      <c r="A229" s="38"/>
      <c r="B229" s="13"/>
    </row>
    <row r="230" spans="1:2" x14ac:dyDescent="0.35">
      <c r="A230" s="38"/>
      <c r="B230" s="13"/>
    </row>
    <row r="231" spans="1:2" x14ac:dyDescent="0.35">
      <c r="A231" s="38"/>
      <c r="B231" s="13"/>
    </row>
    <row r="232" spans="1:2" x14ac:dyDescent="0.35">
      <c r="A232" s="38"/>
      <c r="B232" s="13"/>
    </row>
    <row r="233" spans="1:2" x14ac:dyDescent="0.35">
      <c r="A233" s="38"/>
      <c r="B233" s="13"/>
    </row>
    <row r="234" spans="1:2" x14ac:dyDescent="0.35">
      <c r="A234" s="38"/>
      <c r="B234" s="13"/>
    </row>
    <row r="235" spans="1:2" x14ac:dyDescent="0.35">
      <c r="A235" s="38"/>
      <c r="B235" s="13"/>
    </row>
    <row r="236" spans="1:2" x14ac:dyDescent="0.35">
      <c r="A236" s="38"/>
      <c r="B236" s="13"/>
    </row>
    <row r="237" spans="1:2" x14ac:dyDescent="0.35">
      <c r="A237" s="38"/>
      <c r="B237" s="13"/>
    </row>
    <row r="238" spans="1:2" x14ac:dyDescent="0.35">
      <c r="A238" s="38"/>
      <c r="B238" s="13"/>
    </row>
    <row r="239" spans="1:2" x14ac:dyDescent="0.35">
      <c r="A239" s="38"/>
      <c r="B239" s="13"/>
    </row>
    <row r="240" spans="1:2" x14ac:dyDescent="0.35">
      <c r="A240" s="38"/>
      <c r="B240" s="13"/>
    </row>
    <row r="241" spans="1:2" x14ac:dyDescent="0.35">
      <c r="A241" s="38"/>
      <c r="B241" s="13"/>
    </row>
    <row r="242" spans="1:2" x14ac:dyDescent="0.35">
      <c r="A242" s="38"/>
      <c r="B242" s="13"/>
    </row>
    <row r="243" spans="1:2" x14ac:dyDescent="0.35">
      <c r="A243" s="38"/>
      <c r="B243" s="13"/>
    </row>
    <row r="244" spans="1:2" x14ac:dyDescent="0.35">
      <c r="A244" s="38"/>
      <c r="B244" s="13"/>
    </row>
    <row r="245" spans="1:2" x14ac:dyDescent="0.35">
      <c r="A245" s="38"/>
      <c r="B245" s="13"/>
    </row>
    <row r="246" spans="1:2" x14ac:dyDescent="0.35">
      <c r="A246" s="38"/>
      <c r="B246" s="13"/>
    </row>
    <row r="247" spans="1:2" x14ac:dyDescent="0.35">
      <c r="A247" s="38"/>
      <c r="B247" s="13"/>
    </row>
    <row r="248" spans="1:2" x14ac:dyDescent="0.35">
      <c r="A248" s="38"/>
      <c r="B248" s="13"/>
    </row>
    <row r="249" spans="1:2" x14ac:dyDescent="0.35">
      <c r="A249" s="38"/>
      <c r="B249" s="13"/>
    </row>
    <row r="250" spans="1:2" x14ac:dyDescent="0.35">
      <c r="A250" s="38"/>
      <c r="B250" s="13"/>
    </row>
    <row r="251" spans="1:2" x14ac:dyDescent="0.35">
      <c r="A251" s="38"/>
      <c r="B251" s="13"/>
    </row>
    <row r="252" spans="1:2" x14ac:dyDescent="0.35">
      <c r="A252" s="38"/>
      <c r="B252" s="13"/>
    </row>
    <row r="253" spans="1:2" x14ac:dyDescent="0.35">
      <c r="A253" s="38"/>
      <c r="B253" s="13"/>
    </row>
    <row r="254" spans="1:2" x14ac:dyDescent="0.35">
      <c r="A254" s="38"/>
      <c r="B254" s="13"/>
    </row>
    <row r="255" spans="1:2" x14ac:dyDescent="0.35">
      <c r="A255" s="38"/>
      <c r="B255" s="13"/>
    </row>
    <row r="256" spans="1:2" x14ac:dyDescent="0.35">
      <c r="A256" s="38"/>
      <c r="B256" s="13"/>
    </row>
    <row r="257" spans="1:2" x14ac:dyDescent="0.35">
      <c r="A257" s="38"/>
      <c r="B257" s="13"/>
    </row>
    <row r="258" spans="1:2" x14ac:dyDescent="0.35">
      <c r="A258" s="38"/>
      <c r="B258" s="13"/>
    </row>
    <row r="259" spans="1:2" x14ac:dyDescent="0.35">
      <c r="A259" s="38"/>
      <c r="B259" s="13"/>
    </row>
    <row r="260" spans="1:2" x14ac:dyDescent="0.35">
      <c r="A260" s="38"/>
      <c r="B260" s="13"/>
    </row>
    <row r="261" spans="1:2" x14ac:dyDescent="0.35">
      <c r="A261" s="38"/>
      <c r="B261" s="13"/>
    </row>
    <row r="262" spans="1:2" x14ac:dyDescent="0.35">
      <c r="A262" s="38"/>
      <c r="B262" s="13"/>
    </row>
    <row r="263" spans="1:2" x14ac:dyDescent="0.35">
      <c r="A263" s="38"/>
      <c r="B263" s="13"/>
    </row>
    <row r="264" spans="1:2" x14ac:dyDescent="0.35">
      <c r="A264" s="38"/>
      <c r="B264" s="13"/>
    </row>
    <row r="265" spans="1:2" x14ac:dyDescent="0.35">
      <c r="A265" s="38"/>
      <c r="B265" s="13"/>
    </row>
    <row r="266" spans="1:2" x14ac:dyDescent="0.35">
      <c r="A266" s="38"/>
      <c r="B266" s="13"/>
    </row>
    <row r="267" spans="1:2" x14ac:dyDescent="0.35">
      <c r="A267" s="38"/>
      <c r="B267" s="13"/>
    </row>
    <row r="268" spans="1:2" x14ac:dyDescent="0.35">
      <c r="A268" s="38"/>
      <c r="B268" s="13"/>
    </row>
    <row r="269" spans="1:2" x14ac:dyDescent="0.35">
      <c r="A269" s="38"/>
      <c r="B269" s="13"/>
    </row>
    <row r="270" spans="1:2" x14ac:dyDescent="0.35">
      <c r="A270" s="38"/>
      <c r="B270" s="13"/>
    </row>
    <row r="271" spans="1:2" x14ac:dyDescent="0.35">
      <c r="A271" s="38"/>
      <c r="B271" s="13"/>
    </row>
    <row r="272" spans="1:2" x14ac:dyDescent="0.35">
      <c r="A272" s="38"/>
      <c r="B272" s="13"/>
    </row>
    <row r="273" spans="1:2" x14ac:dyDescent="0.35">
      <c r="A273" s="38"/>
      <c r="B273" s="13"/>
    </row>
    <row r="274" spans="1:2" x14ac:dyDescent="0.35">
      <c r="A274" s="38"/>
      <c r="B274" s="13"/>
    </row>
    <row r="275" spans="1:2" x14ac:dyDescent="0.35">
      <c r="A275" s="38"/>
      <c r="B275" s="13"/>
    </row>
    <row r="276" spans="1:2" x14ac:dyDescent="0.35">
      <c r="A276" s="38"/>
      <c r="B276" s="13"/>
    </row>
    <row r="277" spans="1:2" x14ac:dyDescent="0.35">
      <c r="A277" s="38"/>
      <c r="B277" s="13"/>
    </row>
    <row r="278" spans="1:2" x14ac:dyDescent="0.35">
      <c r="A278" s="38"/>
      <c r="B278" s="13"/>
    </row>
    <row r="279" spans="1:2" x14ac:dyDescent="0.35">
      <c r="A279" s="38"/>
      <c r="B279" s="13"/>
    </row>
    <row r="280" spans="1:2" x14ac:dyDescent="0.35">
      <c r="A280" s="38"/>
      <c r="B280" s="13"/>
    </row>
    <row r="281" spans="1:2" x14ac:dyDescent="0.35">
      <c r="A281" s="38"/>
      <c r="B281" s="13"/>
    </row>
    <row r="282" spans="1:2" x14ac:dyDescent="0.35">
      <c r="A282" s="38"/>
      <c r="B282" s="13"/>
    </row>
    <row r="283" spans="1:2" x14ac:dyDescent="0.35">
      <c r="A283" s="38"/>
      <c r="B283" s="13"/>
    </row>
    <row r="284" spans="1:2" x14ac:dyDescent="0.35">
      <c r="A284" s="38"/>
      <c r="B284" s="13"/>
    </row>
    <row r="285" spans="1:2" x14ac:dyDescent="0.35">
      <c r="A285" s="38"/>
      <c r="B285" s="13"/>
    </row>
    <row r="286" spans="1:2" x14ac:dyDescent="0.35">
      <c r="A286" s="38"/>
      <c r="B286" s="13"/>
    </row>
    <row r="287" spans="1:2" x14ac:dyDescent="0.35">
      <c r="A287" s="38"/>
      <c r="B287" s="13"/>
    </row>
    <row r="288" spans="1:2" x14ac:dyDescent="0.35">
      <c r="A288" s="38"/>
      <c r="B288" s="13"/>
    </row>
    <row r="289" spans="1:2" x14ac:dyDescent="0.35">
      <c r="A289" s="38"/>
      <c r="B289" s="13"/>
    </row>
    <row r="290" spans="1:2" x14ac:dyDescent="0.35">
      <c r="A290" s="38"/>
      <c r="B290" s="13"/>
    </row>
    <row r="291" spans="1:2" x14ac:dyDescent="0.35">
      <c r="A291" s="38"/>
      <c r="B291" s="13"/>
    </row>
    <row r="292" spans="1:2" x14ac:dyDescent="0.35">
      <c r="A292" s="38"/>
      <c r="B292" s="13"/>
    </row>
    <row r="293" spans="1:2" x14ac:dyDescent="0.35">
      <c r="A293" s="38"/>
      <c r="B293" s="13"/>
    </row>
    <row r="294" spans="1:2" x14ac:dyDescent="0.35">
      <c r="A294" s="38"/>
      <c r="B294" s="13"/>
    </row>
    <row r="295" spans="1:2" x14ac:dyDescent="0.35">
      <c r="A295" s="38"/>
      <c r="B295" s="13"/>
    </row>
    <row r="296" spans="1:2" x14ac:dyDescent="0.35">
      <c r="A296" s="38"/>
      <c r="B296" s="13"/>
    </row>
    <row r="297" spans="1:2" x14ac:dyDescent="0.35">
      <c r="A297" s="38"/>
      <c r="B297" s="13"/>
    </row>
    <row r="298" spans="1:2" x14ac:dyDescent="0.35">
      <c r="A298" s="38"/>
      <c r="B298" s="13"/>
    </row>
    <row r="299" spans="1:2" x14ac:dyDescent="0.35">
      <c r="A299" s="38"/>
      <c r="B299" s="13"/>
    </row>
    <row r="300" spans="1:2" x14ac:dyDescent="0.35">
      <c r="A300" s="38"/>
      <c r="B300" s="13"/>
    </row>
    <row r="301" spans="1:2" x14ac:dyDescent="0.35">
      <c r="A301" s="38"/>
      <c r="B301" s="13"/>
    </row>
    <row r="302" spans="1:2" x14ac:dyDescent="0.35">
      <c r="A302" s="38"/>
      <c r="B302" s="13"/>
    </row>
    <row r="303" spans="1:2" x14ac:dyDescent="0.35">
      <c r="A303" s="38"/>
      <c r="B303" s="13"/>
    </row>
    <row r="304" spans="1:2" x14ac:dyDescent="0.35">
      <c r="A304" s="38"/>
      <c r="B304" s="13"/>
    </row>
    <row r="305" spans="1:2" x14ac:dyDescent="0.35">
      <c r="A305" s="38"/>
      <c r="B305" s="13"/>
    </row>
    <row r="306" spans="1:2" x14ac:dyDescent="0.35">
      <c r="A306" s="38"/>
      <c r="B306" s="13"/>
    </row>
    <row r="307" spans="1:2" x14ac:dyDescent="0.35">
      <c r="A307" s="38"/>
      <c r="B307" s="13"/>
    </row>
    <row r="308" spans="1:2" x14ac:dyDescent="0.35">
      <c r="A308" s="38"/>
      <c r="B308" s="13"/>
    </row>
    <row r="309" spans="1:2" x14ac:dyDescent="0.35">
      <c r="A309" s="38"/>
      <c r="B309" s="13"/>
    </row>
    <row r="310" spans="1:2" x14ac:dyDescent="0.35">
      <c r="A310" s="38"/>
      <c r="B310" s="13"/>
    </row>
    <row r="311" spans="1:2" x14ac:dyDescent="0.35">
      <c r="A311" s="38"/>
      <c r="B311" s="13"/>
    </row>
    <row r="312" spans="1:2" x14ac:dyDescent="0.35">
      <c r="A312" s="38"/>
      <c r="B312" s="13"/>
    </row>
    <row r="313" spans="1:2" x14ac:dyDescent="0.35">
      <c r="A313" s="38"/>
      <c r="B313" s="13"/>
    </row>
    <row r="314" spans="1:2" x14ac:dyDescent="0.35">
      <c r="A314" s="38"/>
      <c r="B314" s="13"/>
    </row>
    <row r="315" spans="1:2" x14ac:dyDescent="0.35">
      <c r="A315" s="38"/>
      <c r="B315" s="13"/>
    </row>
    <row r="316" spans="1:2" x14ac:dyDescent="0.35">
      <c r="A316" s="38"/>
      <c r="B316" s="13"/>
    </row>
    <row r="317" spans="1:2" x14ac:dyDescent="0.35">
      <c r="A317" s="38"/>
      <c r="B317" s="13"/>
    </row>
    <row r="318" spans="1:2" x14ac:dyDescent="0.35">
      <c r="A318" s="38"/>
      <c r="B318" s="13"/>
    </row>
    <row r="319" spans="1:2" x14ac:dyDescent="0.35">
      <c r="A319" s="38"/>
      <c r="B319" s="13"/>
    </row>
    <row r="320" spans="1:2" x14ac:dyDescent="0.35">
      <c r="A320" s="38"/>
      <c r="B320" s="13"/>
    </row>
    <row r="321" spans="1:2" x14ac:dyDescent="0.35">
      <c r="A321" s="38"/>
      <c r="B321" s="13"/>
    </row>
    <row r="322" spans="1:2" x14ac:dyDescent="0.35">
      <c r="A322" s="38"/>
      <c r="B322" s="13"/>
    </row>
    <row r="323" spans="1:2" x14ac:dyDescent="0.35">
      <c r="A323" s="38"/>
      <c r="B323" s="13"/>
    </row>
    <row r="324" spans="1:2" x14ac:dyDescent="0.35">
      <c r="A324" s="38"/>
      <c r="B324" s="13"/>
    </row>
    <row r="325" spans="1:2" x14ac:dyDescent="0.35">
      <c r="A325" s="38"/>
      <c r="B325" s="13"/>
    </row>
    <row r="326" spans="1:2" x14ac:dyDescent="0.35">
      <c r="A326" s="38"/>
      <c r="B326" s="13"/>
    </row>
    <row r="327" spans="1:2" x14ac:dyDescent="0.35">
      <c r="A327" s="38"/>
      <c r="B327" s="13"/>
    </row>
    <row r="328" spans="1:2" x14ac:dyDescent="0.35">
      <c r="A328" s="38"/>
      <c r="B328" s="13"/>
    </row>
    <row r="329" spans="1:2" x14ac:dyDescent="0.35">
      <c r="A329" s="38"/>
      <c r="B329" s="13"/>
    </row>
    <row r="330" spans="1:2" x14ac:dyDescent="0.35">
      <c r="A330" s="38"/>
      <c r="B330" s="13"/>
    </row>
    <row r="331" spans="1:2" x14ac:dyDescent="0.35">
      <c r="A331" s="38"/>
      <c r="B331" s="13"/>
    </row>
    <row r="332" spans="1:2" x14ac:dyDescent="0.35">
      <c r="A332" s="38"/>
      <c r="B332" s="13"/>
    </row>
    <row r="333" spans="1:2" x14ac:dyDescent="0.35">
      <c r="A333" s="38"/>
      <c r="B333" s="13"/>
    </row>
    <row r="334" spans="1:2" x14ac:dyDescent="0.35">
      <c r="A334" s="38"/>
      <c r="B334" s="13"/>
    </row>
    <row r="335" spans="1:2" x14ac:dyDescent="0.35">
      <c r="A335" s="38"/>
      <c r="B335" s="13"/>
    </row>
    <row r="336" spans="1:2" x14ac:dyDescent="0.35">
      <c r="A336" s="38"/>
      <c r="B336" s="13"/>
    </row>
    <row r="337" spans="1:2" x14ac:dyDescent="0.35">
      <c r="A337" s="38"/>
      <c r="B337" s="13"/>
    </row>
    <row r="338" spans="1:2" x14ac:dyDescent="0.35">
      <c r="A338" s="38"/>
      <c r="B338" s="13"/>
    </row>
    <row r="339" spans="1:2" x14ac:dyDescent="0.35">
      <c r="A339" s="38"/>
      <c r="B339" s="13"/>
    </row>
    <row r="340" spans="1:2" x14ac:dyDescent="0.35">
      <c r="A340" s="38"/>
      <c r="B340" s="13"/>
    </row>
    <row r="341" spans="1:2" x14ac:dyDescent="0.35">
      <c r="A341" s="38"/>
      <c r="B341" s="13"/>
    </row>
    <row r="342" spans="1:2" x14ac:dyDescent="0.35">
      <c r="A342" s="38"/>
      <c r="B342" s="13"/>
    </row>
    <row r="343" spans="1:2" x14ac:dyDescent="0.35">
      <c r="A343" s="38"/>
      <c r="B343" s="13"/>
    </row>
    <row r="344" spans="1:2" x14ac:dyDescent="0.35">
      <c r="A344" s="38"/>
      <c r="B344" s="13"/>
    </row>
    <row r="345" spans="1:2" x14ac:dyDescent="0.35">
      <c r="A345" s="38"/>
      <c r="B345" s="13"/>
    </row>
    <row r="346" spans="1:2" x14ac:dyDescent="0.35">
      <c r="A346" s="38"/>
      <c r="B346" s="13"/>
    </row>
    <row r="347" spans="1:2" x14ac:dyDescent="0.35">
      <c r="A347" s="38"/>
      <c r="B347" s="13"/>
    </row>
    <row r="348" spans="1:2" x14ac:dyDescent="0.35">
      <c r="A348" s="38"/>
      <c r="B348" s="13"/>
    </row>
    <row r="349" spans="1:2" x14ac:dyDescent="0.35">
      <c r="A349" s="38"/>
      <c r="B349" s="13"/>
    </row>
    <row r="350" spans="1:2" x14ac:dyDescent="0.35">
      <c r="A350" s="38"/>
      <c r="B350" s="13"/>
    </row>
    <row r="351" spans="1:2" x14ac:dyDescent="0.35">
      <c r="A351" s="38"/>
      <c r="B351" s="13"/>
    </row>
    <row r="352" spans="1:2" x14ac:dyDescent="0.35">
      <c r="A352" s="38"/>
      <c r="B352" s="13"/>
    </row>
    <row r="353" spans="1:2" x14ac:dyDescent="0.35">
      <c r="A353" s="38"/>
      <c r="B353" s="13"/>
    </row>
    <row r="354" spans="1:2" x14ac:dyDescent="0.35">
      <c r="A354" s="38"/>
      <c r="B354" s="13"/>
    </row>
    <row r="355" spans="1:2" x14ac:dyDescent="0.35">
      <c r="A355" s="38"/>
      <c r="B355" s="13"/>
    </row>
    <row r="356" spans="1:2" x14ac:dyDescent="0.35">
      <c r="A356" s="38"/>
      <c r="B356" s="13"/>
    </row>
    <row r="357" spans="1:2" x14ac:dyDescent="0.35">
      <c r="A357" s="38"/>
      <c r="B357" s="13"/>
    </row>
    <row r="358" spans="1:2" x14ac:dyDescent="0.35">
      <c r="A358" s="38"/>
      <c r="B358" s="13"/>
    </row>
    <row r="359" spans="1:2" x14ac:dyDescent="0.35">
      <c r="A359" s="38"/>
      <c r="B359" s="13"/>
    </row>
    <row r="360" spans="1:2" x14ac:dyDescent="0.35">
      <c r="A360" s="38"/>
      <c r="B360" s="13"/>
    </row>
    <row r="361" spans="1:2" x14ac:dyDescent="0.35">
      <c r="A361" s="38"/>
      <c r="B361" s="13"/>
    </row>
    <row r="362" spans="1:2" x14ac:dyDescent="0.35">
      <c r="A362" s="38"/>
      <c r="B362" s="13"/>
    </row>
    <row r="363" spans="1:2" x14ac:dyDescent="0.35">
      <c r="A363" s="38"/>
      <c r="B363" s="13"/>
    </row>
    <row r="364" spans="1:2" x14ac:dyDescent="0.35">
      <c r="A364" s="38"/>
      <c r="B364" s="13"/>
    </row>
    <row r="365" spans="1:2" x14ac:dyDescent="0.35">
      <c r="A365" s="38"/>
      <c r="B365" s="13"/>
    </row>
    <row r="366" spans="1:2" x14ac:dyDescent="0.35">
      <c r="A366" s="38"/>
      <c r="B366" s="13"/>
    </row>
    <row r="367" spans="1:2" x14ac:dyDescent="0.35">
      <c r="A367" s="38"/>
      <c r="B367" s="13"/>
    </row>
    <row r="368" spans="1:2" x14ac:dyDescent="0.35">
      <c r="A368" s="38"/>
      <c r="B368" s="13"/>
    </row>
    <row r="369" spans="1:2" x14ac:dyDescent="0.35">
      <c r="A369" s="38"/>
      <c r="B369" s="13"/>
    </row>
    <row r="370" spans="1:2" x14ac:dyDescent="0.35">
      <c r="A370" s="38"/>
      <c r="B370" s="13"/>
    </row>
    <row r="371" spans="1:2" x14ac:dyDescent="0.35">
      <c r="A371" s="38"/>
      <c r="B371" s="13"/>
    </row>
    <row r="372" spans="1:2" x14ac:dyDescent="0.35">
      <c r="A372" s="38"/>
      <c r="B372" s="13"/>
    </row>
    <row r="373" spans="1:2" x14ac:dyDescent="0.35">
      <c r="A373" s="38"/>
      <c r="B373" s="13"/>
    </row>
    <row r="374" spans="1:2" x14ac:dyDescent="0.35">
      <c r="A374" s="38"/>
      <c r="B374" s="13"/>
    </row>
    <row r="375" spans="1:2" x14ac:dyDescent="0.35">
      <c r="A375" s="38"/>
      <c r="B375" s="13"/>
    </row>
    <row r="376" spans="1:2" x14ac:dyDescent="0.35">
      <c r="A376" s="38"/>
      <c r="B376" s="13"/>
    </row>
    <row r="377" spans="1:2" x14ac:dyDescent="0.35">
      <c r="A377" s="38"/>
      <c r="B377" s="13"/>
    </row>
    <row r="378" spans="1:2" x14ac:dyDescent="0.35">
      <c r="A378" s="38"/>
      <c r="B378" s="13"/>
    </row>
    <row r="379" spans="1:2" x14ac:dyDescent="0.35">
      <c r="A379" s="38"/>
      <c r="B379" s="13"/>
    </row>
    <row r="380" spans="1:2" x14ac:dyDescent="0.35">
      <c r="A380" s="38"/>
      <c r="B380" s="13"/>
    </row>
    <row r="381" spans="1:2" x14ac:dyDescent="0.35">
      <c r="A381" s="38"/>
      <c r="B381" s="13"/>
    </row>
    <row r="382" spans="1:2" x14ac:dyDescent="0.35">
      <c r="A382" s="38"/>
      <c r="B382" s="13"/>
    </row>
    <row r="383" spans="1:2" x14ac:dyDescent="0.35">
      <c r="A383" s="38"/>
      <c r="B383" s="13"/>
    </row>
    <row r="384" spans="1:2" x14ac:dyDescent="0.35">
      <c r="A384" s="38"/>
      <c r="B384" s="13"/>
    </row>
    <row r="385" spans="1:2" x14ac:dyDescent="0.35">
      <c r="A385" s="38"/>
      <c r="B385" s="13"/>
    </row>
    <row r="386" spans="1:2" x14ac:dyDescent="0.35">
      <c r="A386" s="38"/>
      <c r="B386" s="13"/>
    </row>
    <row r="387" spans="1:2" x14ac:dyDescent="0.35">
      <c r="A387" s="38"/>
      <c r="B387" s="13"/>
    </row>
    <row r="388" spans="1:2" x14ac:dyDescent="0.35">
      <c r="A388" s="38"/>
      <c r="B388" s="13"/>
    </row>
    <row r="389" spans="1:2" x14ac:dyDescent="0.35">
      <c r="A389" s="38"/>
      <c r="B389" s="13"/>
    </row>
    <row r="390" spans="1:2" x14ac:dyDescent="0.35">
      <c r="A390" s="38"/>
      <c r="B390" s="13"/>
    </row>
    <row r="391" spans="1:2" x14ac:dyDescent="0.35">
      <c r="A391" s="38"/>
      <c r="B391" s="13"/>
    </row>
    <row r="392" spans="1:2" x14ac:dyDescent="0.35">
      <c r="A392" s="38"/>
      <c r="B392" s="13"/>
    </row>
    <row r="393" spans="1:2" x14ac:dyDescent="0.35">
      <c r="A393" s="38"/>
      <c r="B393" s="13"/>
    </row>
    <row r="394" spans="1:2" x14ac:dyDescent="0.35">
      <c r="A394" s="38"/>
      <c r="B394" s="13"/>
    </row>
    <row r="395" spans="1:2" x14ac:dyDescent="0.35">
      <c r="A395" s="38"/>
      <c r="B395" s="13"/>
    </row>
    <row r="396" spans="1:2" x14ac:dyDescent="0.35">
      <c r="A396" s="38"/>
      <c r="B396" s="13"/>
    </row>
    <row r="397" spans="1:2" x14ac:dyDescent="0.35">
      <c r="A397" s="38"/>
      <c r="B397" s="13"/>
    </row>
    <row r="398" spans="1:2" x14ac:dyDescent="0.35">
      <c r="A398" s="38"/>
      <c r="B398" s="13"/>
    </row>
    <row r="399" spans="1:2" x14ac:dyDescent="0.35">
      <c r="A399" s="38"/>
      <c r="B399" s="13"/>
    </row>
    <row r="400" spans="1:2" x14ac:dyDescent="0.35">
      <c r="A400" s="38"/>
      <c r="B400" s="13"/>
    </row>
    <row r="401" spans="1:2" x14ac:dyDescent="0.35">
      <c r="A401" s="38"/>
      <c r="B401" s="13"/>
    </row>
    <row r="402" spans="1:2" x14ac:dyDescent="0.35">
      <c r="A402" s="38"/>
      <c r="B402" s="13"/>
    </row>
    <row r="403" spans="1:2" x14ac:dyDescent="0.35">
      <c r="A403" s="38"/>
      <c r="B403" s="13"/>
    </row>
    <row r="404" spans="1:2" x14ac:dyDescent="0.35">
      <c r="A404" s="38"/>
      <c r="B404" s="13"/>
    </row>
    <row r="405" spans="1:2" x14ac:dyDescent="0.35">
      <c r="A405" s="38"/>
      <c r="B405" s="13"/>
    </row>
    <row r="406" spans="1:2" x14ac:dyDescent="0.35">
      <c r="A406" s="38"/>
      <c r="B406" s="13"/>
    </row>
    <row r="407" spans="1:2" x14ac:dyDescent="0.35">
      <c r="A407" s="38"/>
      <c r="B407" s="13"/>
    </row>
    <row r="408" spans="1:2" x14ac:dyDescent="0.35">
      <c r="A408" s="38"/>
      <c r="B408" s="13"/>
    </row>
    <row r="409" spans="1:2" x14ac:dyDescent="0.35">
      <c r="A409" s="38"/>
      <c r="B409" s="13"/>
    </row>
    <row r="410" spans="1:2" x14ac:dyDescent="0.35">
      <c r="A410" s="38"/>
      <c r="B410" s="13"/>
    </row>
    <row r="411" spans="1:2" x14ac:dyDescent="0.35">
      <c r="A411" s="38"/>
      <c r="B411" s="13"/>
    </row>
    <row r="412" spans="1:2" x14ac:dyDescent="0.35">
      <c r="A412" s="38"/>
      <c r="B412" s="13"/>
    </row>
    <row r="413" spans="1:2" x14ac:dyDescent="0.35">
      <c r="A413" s="38"/>
      <c r="B413" s="13"/>
    </row>
    <row r="414" spans="1:2" x14ac:dyDescent="0.35">
      <c r="A414" s="38"/>
      <c r="B414" s="13"/>
    </row>
    <row r="415" spans="1:2" x14ac:dyDescent="0.35">
      <c r="A415" s="38"/>
      <c r="B415" s="13"/>
    </row>
    <row r="416" spans="1:2" x14ac:dyDescent="0.35">
      <c r="A416" s="38"/>
      <c r="B416" s="13"/>
    </row>
    <row r="417" spans="1:2" x14ac:dyDescent="0.35">
      <c r="A417" s="38"/>
      <c r="B417" s="13"/>
    </row>
    <row r="418" spans="1:2" x14ac:dyDescent="0.35">
      <c r="A418" s="38"/>
      <c r="B418" s="13"/>
    </row>
    <row r="419" spans="1:2" x14ac:dyDescent="0.35">
      <c r="A419" s="38"/>
      <c r="B419" s="13"/>
    </row>
    <row r="420" spans="1:2" x14ac:dyDescent="0.35">
      <c r="A420" s="38"/>
      <c r="B420" s="13"/>
    </row>
    <row r="421" spans="1:2" x14ac:dyDescent="0.35">
      <c r="A421" s="38"/>
      <c r="B421" s="13"/>
    </row>
    <row r="422" spans="1:2" x14ac:dyDescent="0.35">
      <c r="A422" s="38"/>
      <c r="B422" s="13"/>
    </row>
    <row r="423" spans="1:2" x14ac:dyDescent="0.35">
      <c r="A423" s="38"/>
      <c r="B423" s="13"/>
    </row>
    <row r="424" spans="1:2" x14ac:dyDescent="0.35">
      <c r="A424" s="38"/>
      <c r="B424" s="13"/>
    </row>
    <row r="425" spans="1:2" x14ac:dyDescent="0.35">
      <c r="A425" s="38"/>
      <c r="B425" s="13"/>
    </row>
    <row r="426" spans="1:2" x14ac:dyDescent="0.35">
      <c r="A426" s="38"/>
      <c r="B426" s="13"/>
    </row>
    <row r="427" spans="1:2" x14ac:dyDescent="0.35">
      <c r="A427" s="38"/>
      <c r="B427" s="13"/>
    </row>
    <row r="428" spans="1:2" x14ac:dyDescent="0.35">
      <c r="A428" s="38"/>
      <c r="B428" s="13"/>
    </row>
    <row r="429" spans="1:2" x14ac:dyDescent="0.35">
      <c r="A429" s="38"/>
      <c r="B429" s="13"/>
    </row>
    <row r="430" spans="1:2" x14ac:dyDescent="0.35">
      <c r="A430" s="38"/>
      <c r="B430" s="13"/>
    </row>
    <row r="431" spans="1:2" x14ac:dyDescent="0.35">
      <c r="A431" s="38"/>
      <c r="B431" s="13"/>
    </row>
    <row r="432" spans="1:2" x14ac:dyDescent="0.35">
      <c r="A432" s="38"/>
      <c r="B432" s="13"/>
    </row>
    <row r="433" spans="1:2" x14ac:dyDescent="0.35">
      <c r="A433" s="38"/>
      <c r="B433" s="13"/>
    </row>
    <row r="434" spans="1:2" x14ac:dyDescent="0.35">
      <c r="A434" s="38"/>
      <c r="B434" s="13"/>
    </row>
    <row r="435" spans="1:2" x14ac:dyDescent="0.35">
      <c r="A435" s="38"/>
      <c r="B435" s="13"/>
    </row>
    <row r="436" spans="1:2" x14ac:dyDescent="0.35">
      <c r="A436" s="38"/>
      <c r="B436" s="13"/>
    </row>
    <row r="437" spans="1:2" x14ac:dyDescent="0.35">
      <c r="A437" s="38"/>
      <c r="B437" s="13"/>
    </row>
    <row r="438" spans="1:2" x14ac:dyDescent="0.35">
      <c r="A438" s="38"/>
      <c r="B438" s="13"/>
    </row>
    <row r="439" spans="1:2" x14ac:dyDescent="0.35">
      <c r="A439" s="38"/>
      <c r="B439" s="13"/>
    </row>
    <row r="440" spans="1:2" x14ac:dyDescent="0.35">
      <c r="A440" s="38"/>
      <c r="B440" s="13"/>
    </row>
    <row r="441" spans="1:2" x14ac:dyDescent="0.35">
      <c r="A441" s="38"/>
      <c r="B441" s="13"/>
    </row>
    <row r="442" spans="1:2" x14ac:dyDescent="0.35">
      <c r="A442" s="38"/>
      <c r="B442" s="13"/>
    </row>
    <row r="443" spans="1:2" x14ac:dyDescent="0.35">
      <c r="A443" s="38"/>
      <c r="B443" s="13"/>
    </row>
    <row r="444" spans="1:2" x14ac:dyDescent="0.35">
      <c r="A444" s="38"/>
      <c r="B444" s="13"/>
    </row>
    <row r="445" spans="1:2" x14ac:dyDescent="0.35">
      <c r="A445" s="38"/>
      <c r="B445" s="13"/>
    </row>
    <row r="446" spans="1:2" x14ac:dyDescent="0.35">
      <c r="A446" s="38"/>
      <c r="B446" s="13"/>
    </row>
    <row r="447" spans="1:2" x14ac:dyDescent="0.35">
      <c r="A447" s="38"/>
      <c r="B447" s="13"/>
    </row>
    <row r="448" spans="1:2" x14ac:dyDescent="0.35">
      <c r="A448" s="38"/>
      <c r="B448" s="13"/>
    </row>
    <row r="449" spans="1:2" x14ac:dyDescent="0.35">
      <c r="A449" s="38"/>
      <c r="B449" s="13"/>
    </row>
    <row r="450" spans="1:2" x14ac:dyDescent="0.35">
      <c r="A450" s="38"/>
      <c r="B450" s="13"/>
    </row>
    <row r="451" spans="1:2" x14ac:dyDescent="0.35">
      <c r="A451" s="38"/>
      <c r="B451" s="13"/>
    </row>
    <row r="452" spans="1:2" x14ac:dyDescent="0.35">
      <c r="A452" s="38"/>
      <c r="B452" s="13"/>
    </row>
    <row r="453" spans="1:2" x14ac:dyDescent="0.35">
      <c r="A453" s="38"/>
      <c r="B453" s="13"/>
    </row>
    <row r="454" spans="1:2" x14ac:dyDescent="0.35">
      <c r="A454" s="38"/>
      <c r="B454" s="13"/>
    </row>
    <row r="455" spans="1:2" x14ac:dyDescent="0.35">
      <c r="A455" s="38"/>
      <c r="B455" s="13"/>
    </row>
    <row r="456" spans="1:2" x14ac:dyDescent="0.35">
      <c r="A456" s="38"/>
      <c r="B456" s="13"/>
    </row>
    <row r="457" spans="1:2" x14ac:dyDescent="0.35">
      <c r="A457" s="38"/>
      <c r="B457" s="13"/>
    </row>
    <row r="458" spans="1:2" x14ac:dyDescent="0.35">
      <c r="A458" s="38"/>
      <c r="B458" s="13"/>
    </row>
    <row r="459" spans="1:2" x14ac:dyDescent="0.35">
      <c r="A459" s="38"/>
      <c r="B459" s="13"/>
    </row>
    <row r="460" spans="1:2" x14ac:dyDescent="0.35">
      <c r="A460" s="38"/>
      <c r="B460" s="13"/>
    </row>
    <row r="461" spans="1:2" x14ac:dyDescent="0.35">
      <c r="A461" s="38"/>
      <c r="B461" s="13"/>
    </row>
    <row r="462" spans="1:2" x14ac:dyDescent="0.35">
      <c r="A462" s="38"/>
      <c r="B462" s="13"/>
    </row>
    <row r="463" spans="1:2" x14ac:dyDescent="0.35">
      <c r="A463" s="38"/>
      <c r="B463" s="13"/>
    </row>
    <row r="464" spans="1:2" x14ac:dyDescent="0.35">
      <c r="A464" s="38"/>
      <c r="B464" s="13"/>
    </row>
    <row r="465" spans="1:2" x14ac:dyDescent="0.35">
      <c r="A465" s="38"/>
      <c r="B465" s="13"/>
    </row>
    <row r="466" spans="1:2" x14ac:dyDescent="0.35">
      <c r="A466" s="38"/>
      <c r="B466" s="13"/>
    </row>
    <row r="467" spans="1:2" x14ac:dyDescent="0.35">
      <c r="A467" s="38"/>
      <c r="B467" s="13"/>
    </row>
    <row r="468" spans="1:2" x14ac:dyDescent="0.35">
      <c r="A468" s="38"/>
      <c r="B468" s="13"/>
    </row>
    <row r="469" spans="1:2" x14ac:dyDescent="0.35">
      <c r="A469" s="38"/>
      <c r="B469" s="13"/>
    </row>
    <row r="470" spans="1:2" x14ac:dyDescent="0.35">
      <c r="A470" s="38"/>
      <c r="B470" s="13"/>
    </row>
    <row r="471" spans="1:2" x14ac:dyDescent="0.35">
      <c r="A471" s="38"/>
      <c r="B471" s="13"/>
    </row>
    <row r="472" spans="1:2" x14ac:dyDescent="0.35">
      <c r="A472" s="38"/>
      <c r="B472" s="13"/>
    </row>
    <row r="473" spans="1:2" x14ac:dyDescent="0.35">
      <c r="A473" s="38"/>
      <c r="B473" s="13"/>
    </row>
    <row r="474" spans="1:2" x14ac:dyDescent="0.35">
      <c r="A474" s="38"/>
      <c r="B474" s="13"/>
    </row>
    <row r="475" spans="1:2" x14ac:dyDescent="0.35">
      <c r="A475" s="38"/>
      <c r="B475" s="13"/>
    </row>
    <row r="476" spans="1:2" x14ac:dyDescent="0.35">
      <c r="A476" s="38"/>
      <c r="B476" s="13"/>
    </row>
    <row r="477" spans="1:2" x14ac:dyDescent="0.35">
      <c r="A477" s="38"/>
      <c r="B477" s="13"/>
    </row>
    <row r="478" spans="1:2" x14ac:dyDescent="0.35">
      <c r="A478" s="38"/>
      <c r="B478" s="13"/>
    </row>
    <row r="479" spans="1:2" x14ac:dyDescent="0.35">
      <c r="A479" s="38"/>
      <c r="B479" s="13"/>
    </row>
    <row r="480" spans="1:2" x14ac:dyDescent="0.35">
      <c r="A480" s="38"/>
      <c r="B480" s="13"/>
    </row>
    <row r="481" spans="1:2" x14ac:dyDescent="0.35">
      <c r="A481" s="38"/>
      <c r="B481" s="13"/>
    </row>
    <row r="482" spans="1:2" x14ac:dyDescent="0.35">
      <c r="A482" s="38"/>
      <c r="B482" s="13"/>
    </row>
    <row r="483" spans="1:2" x14ac:dyDescent="0.35">
      <c r="A483" s="38"/>
      <c r="B483" s="13"/>
    </row>
    <row r="484" spans="1:2" x14ac:dyDescent="0.35">
      <c r="A484" s="38"/>
      <c r="B484" s="13"/>
    </row>
    <row r="485" spans="1:2" x14ac:dyDescent="0.35">
      <c r="A485" s="38"/>
      <c r="B485" s="13"/>
    </row>
    <row r="486" spans="1:2" x14ac:dyDescent="0.35">
      <c r="A486" s="38"/>
      <c r="B486" s="13"/>
    </row>
    <row r="487" spans="1:2" x14ac:dyDescent="0.35">
      <c r="A487" s="38"/>
      <c r="B487" s="13"/>
    </row>
    <row r="488" spans="1:2" x14ac:dyDescent="0.35">
      <c r="A488" s="38"/>
      <c r="B488" s="13"/>
    </row>
    <row r="489" spans="1:2" x14ac:dyDescent="0.35">
      <c r="A489" s="38"/>
      <c r="B489" s="13"/>
    </row>
    <row r="490" spans="1:2" x14ac:dyDescent="0.35">
      <c r="A490" s="38"/>
      <c r="B490" s="13"/>
    </row>
    <row r="491" spans="1:2" x14ac:dyDescent="0.35">
      <c r="A491" s="38"/>
      <c r="B491" s="13"/>
    </row>
    <row r="492" spans="1:2" x14ac:dyDescent="0.35">
      <c r="A492" s="38"/>
      <c r="B492" s="13"/>
    </row>
    <row r="493" spans="1:2" x14ac:dyDescent="0.35">
      <c r="A493" s="38"/>
      <c r="B493" s="13"/>
    </row>
    <row r="494" spans="1:2" x14ac:dyDescent="0.35">
      <c r="A494" s="38"/>
      <c r="B494" s="13"/>
    </row>
    <row r="495" spans="1:2" x14ac:dyDescent="0.35">
      <c r="A495" s="38"/>
      <c r="B495" s="13"/>
    </row>
    <row r="496" spans="1:2" x14ac:dyDescent="0.35">
      <c r="A496" s="38"/>
      <c r="B496" s="13"/>
    </row>
    <row r="497" spans="1:2" x14ac:dyDescent="0.35">
      <c r="A497" s="38"/>
      <c r="B497" s="13"/>
    </row>
    <row r="498" spans="1:2" x14ac:dyDescent="0.35">
      <c r="A498" s="38"/>
      <c r="B498" s="13"/>
    </row>
    <row r="499" spans="1:2" x14ac:dyDescent="0.35">
      <c r="A499" s="38"/>
      <c r="B499" s="13"/>
    </row>
    <row r="500" spans="1:2" x14ac:dyDescent="0.35">
      <c r="A500" s="38"/>
      <c r="B500" s="13"/>
    </row>
    <row r="501" spans="1:2" x14ac:dyDescent="0.35">
      <c r="A501" s="38"/>
      <c r="B501" s="13"/>
    </row>
    <row r="502" spans="1:2" x14ac:dyDescent="0.35">
      <c r="A502" s="38"/>
      <c r="B502" s="13"/>
    </row>
    <row r="503" spans="1:2" x14ac:dyDescent="0.35">
      <c r="A503" s="38"/>
      <c r="B503" s="13"/>
    </row>
    <row r="504" spans="1:2" x14ac:dyDescent="0.35">
      <c r="A504" s="38"/>
      <c r="B504" s="13"/>
    </row>
    <row r="505" spans="1:2" x14ac:dyDescent="0.35">
      <c r="A505" s="38"/>
      <c r="B505" s="13"/>
    </row>
    <row r="506" spans="1:2" x14ac:dyDescent="0.35">
      <c r="A506" s="38"/>
      <c r="B506" s="13"/>
    </row>
    <row r="507" spans="1:2" x14ac:dyDescent="0.35">
      <c r="A507" s="38"/>
      <c r="B507" s="13"/>
    </row>
    <row r="508" spans="1:2" x14ac:dyDescent="0.35">
      <c r="A508" s="38"/>
      <c r="B508" s="13"/>
    </row>
    <row r="509" spans="1:2" x14ac:dyDescent="0.35">
      <c r="A509" s="38"/>
      <c r="B509" s="13"/>
    </row>
    <row r="510" spans="1:2" x14ac:dyDescent="0.35">
      <c r="A510" s="38"/>
      <c r="B510" s="13"/>
    </row>
    <row r="511" spans="1:2" x14ac:dyDescent="0.35">
      <c r="A511" s="38"/>
      <c r="B511" s="13"/>
    </row>
    <row r="512" spans="1:2" x14ac:dyDescent="0.35">
      <c r="A512" s="38"/>
      <c r="B512" s="13"/>
    </row>
    <row r="513" spans="1:2" x14ac:dyDescent="0.35">
      <c r="A513" s="38"/>
      <c r="B513" s="13"/>
    </row>
    <row r="514" spans="1:2" x14ac:dyDescent="0.35">
      <c r="A514" s="38"/>
      <c r="B514" s="13"/>
    </row>
    <row r="515" spans="1:2" x14ac:dyDescent="0.35">
      <c r="A515" s="38"/>
      <c r="B515" s="13"/>
    </row>
    <row r="516" spans="1:2" x14ac:dyDescent="0.35">
      <c r="A516" s="38"/>
      <c r="B516" s="13"/>
    </row>
    <row r="517" spans="1:2" x14ac:dyDescent="0.35">
      <c r="A517" s="38"/>
      <c r="B517" s="13"/>
    </row>
    <row r="518" spans="1:2" x14ac:dyDescent="0.35">
      <c r="A518" s="38"/>
      <c r="B518" s="13"/>
    </row>
    <row r="519" spans="1:2" x14ac:dyDescent="0.35">
      <c r="A519" s="38"/>
      <c r="B519" s="13"/>
    </row>
    <row r="520" spans="1:2" x14ac:dyDescent="0.35">
      <c r="A520" s="38"/>
      <c r="B520" s="13"/>
    </row>
    <row r="521" spans="1:2" x14ac:dyDescent="0.35">
      <c r="A521" s="38"/>
      <c r="B521" s="13"/>
    </row>
    <row r="522" spans="1:2" x14ac:dyDescent="0.35">
      <c r="A522" s="38"/>
      <c r="B522" s="13"/>
    </row>
    <row r="523" spans="1:2" x14ac:dyDescent="0.35">
      <c r="A523" s="38"/>
      <c r="B523" s="13"/>
    </row>
    <row r="524" spans="1:2" x14ac:dyDescent="0.35">
      <c r="A524" s="38"/>
      <c r="B524" s="13"/>
    </row>
    <row r="525" spans="1:2" x14ac:dyDescent="0.35">
      <c r="A525" s="38"/>
      <c r="B525" s="13"/>
    </row>
    <row r="526" spans="1:2" x14ac:dyDescent="0.35">
      <c r="A526" s="38"/>
      <c r="B526" s="13"/>
    </row>
    <row r="527" spans="1:2" x14ac:dyDescent="0.35">
      <c r="A527" s="38"/>
      <c r="B527" s="13"/>
    </row>
    <row r="528" spans="1:2" x14ac:dyDescent="0.35">
      <c r="A528" s="38"/>
      <c r="B528" s="13"/>
    </row>
    <row r="529" spans="1:2" x14ac:dyDescent="0.35">
      <c r="A529" s="38"/>
      <c r="B529" s="13"/>
    </row>
    <row r="530" spans="1:2" x14ac:dyDescent="0.35">
      <c r="A530" s="38"/>
      <c r="B530" s="13"/>
    </row>
    <row r="531" spans="1:2" x14ac:dyDescent="0.35">
      <c r="A531" s="38"/>
      <c r="B531" s="13"/>
    </row>
    <row r="532" spans="1:2" x14ac:dyDescent="0.35">
      <c r="A532" s="38"/>
      <c r="B532" s="13"/>
    </row>
    <row r="533" spans="1:2" x14ac:dyDescent="0.35">
      <c r="A533" s="38"/>
      <c r="B533" s="13"/>
    </row>
    <row r="534" spans="1:2" x14ac:dyDescent="0.35">
      <c r="A534" s="38"/>
      <c r="B534" s="13"/>
    </row>
    <row r="535" spans="1:2" x14ac:dyDescent="0.35">
      <c r="A535" s="38"/>
      <c r="B535" s="13"/>
    </row>
    <row r="536" spans="1:2" x14ac:dyDescent="0.35">
      <c r="A536" s="38"/>
      <c r="B536" s="13"/>
    </row>
    <row r="537" spans="1:2" x14ac:dyDescent="0.35">
      <c r="A537" s="38"/>
      <c r="B537" s="13"/>
    </row>
    <row r="538" spans="1:2" x14ac:dyDescent="0.35">
      <c r="A538" s="38"/>
      <c r="B538" s="13"/>
    </row>
    <row r="539" spans="1:2" x14ac:dyDescent="0.35">
      <c r="A539" s="38"/>
      <c r="B539" s="13"/>
    </row>
    <row r="540" spans="1:2" x14ac:dyDescent="0.35">
      <c r="A540" s="38"/>
      <c r="B540" s="13"/>
    </row>
    <row r="541" spans="1:2" x14ac:dyDescent="0.35">
      <c r="A541" s="38"/>
      <c r="B541" s="13"/>
    </row>
    <row r="542" spans="1:2" x14ac:dyDescent="0.35">
      <c r="A542" s="38"/>
      <c r="B542" s="13"/>
    </row>
    <row r="543" spans="1:2" x14ac:dyDescent="0.35">
      <c r="A543" s="38"/>
      <c r="B543" s="13"/>
    </row>
    <row r="544" spans="1:2" x14ac:dyDescent="0.35">
      <c r="A544" s="38"/>
      <c r="B544" s="13"/>
    </row>
    <row r="545" spans="1:2" x14ac:dyDescent="0.35">
      <c r="A545" s="38"/>
      <c r="B545" s="13"/>
    </row>
    <row r="546" spans="1:2" x14ac:dyDescent="0.35">
      <c r="A546" s="38"/>
      <c r="B546" s="13"/>
    </row>
    <row r="547" spans="1:2" x14ac:dyDescent="0.35">
      <c r="A547" s="38"/>
      <c r="B547" s="13"/>
    </row>
    <row r="548" spans="1:2" x14ac:dyDescent="0.35">
      <c r="A548" s="38"/>
      <c r="B548" s="13"/>
    </row>
    <row r="549" spans="1:2" x14ac:dyDescent="0.35">
      <c r="A549" s="38"/>
      <c r="B549" s="13"/>
    </row>
    <row r="550" spans="1:2" x14ac:dyDescent="0.35">
      <c r="A550" s="38"/>
      <c r="B550" s="13"/>
    </row>
    <row r="551" spans="1:2" x14ac:dyDescent="0.35">
      <c r="A551" s="38"/>
      <c r="B551" s="13"/>
    </row>
    <row r="552" spans="1:2" x14ac:dyDescent="0.35">
      <c r="A552" s="38"/>
      <c r="B552" s="13"/>
    </row>
    <row r="553" spans="1:2" x14ac:dyDescent="0.35">
      <c r="A553" s="38"/>
      <c r="B553" s="13"/>
    </row>
    <row r="554" spans="1:2" x14ac:dyDescent="0.35">
      <c r="A554" s="38"/>
      <c r="B554" s="13"/>
    </row>
    <row r="555" spans="1:2" x14ac:dyDescent="0.35">
      <c r="A555" s="38"/>
      <c r="B555" s="13"/>
    </row>
    <row r="556" spans="1:2" x14ac:dyDescent="0.35">
      <c r="A556" s="38"/>
      <c r="B556" s="13"/>
    </row>
    <row r="557" spans="1:2" x14ac:dyDescent="0.35">
      <c r="A557" s="38"/>
      <c r="B557" s="13"/>
    </row>
    <row r="558" spans="1:2" x14ac:dyDescent="0.35">
      <c r="A558" s="38"/>
      <c r="B558" s="13"/>
    </row>
    <row r="559" spans="1:2" x14ac:dyDescent="0.35">
      <c r="A559" s="38"/>
      <c r="B559" s="13"/>
    </row>
    <row r="560" spans="1:2" x14ac:dyDescent="0.35">
      <c r="A560" s="38"/>
      <c r="B560" s="13"/>
    </row>
    <row r="561" spans="1:2" x14ac:dyDescent="0.35">
      <c r="A561" s="38"/>
      <c r="B561" s="13"/>
    </row>
    <row r="562" spans="1:2" x14ac:dyDescent="0.35">
      <c r="A562" s="38"/>
      <c r="B562" s="13"/>
    </row>
    <row r="563" spans="1:2" x14ac:dyDescent="0.35">
      <c r="A563" s="38"/>
      <c r="B563" s="13"/>
    </row>
    <row r="564" spans="1:2" x14ac:dyDescent="0.35">
      <c r="A564" s="38"/>
      <c r="B564" s="13"/>
    </row>
    <row r="565" spans="1:2" x14ac:dyDescent="0.35">
      <c r="A565" s="38"/>
      <c r="B565" s="13"/>
    </row>
    <row r="566" spans="1:2" x14ac:dyDescent="0.35">
      <c r="A566" s="38"/>
      <c r="B566" s="13"/>
    </row>
    <row r="567" spans="1:2" x14ac:dyDescent="0.35">
      <c r="A567" s="38"/>
      <c r="B567" s="13"/>
    </row>
    <row r="568" spans="1:2" x14ac:dyDescent="0.35">
      <c r="A568" s="38"/>
      <c r="B568" s="13"/>
    </row>
    <row r="569" spans="1:2" x14ac:dyDescent="0.35">
      <c r="A569" s="38"/>
      <c r="B569" s="13"/>
    </row>
    <row r="570" spans="1:2" x14ac:dyDescent="0.35">
      <c r="A570" s="38"/>
      <c r="B570" s="13"/>
    </row>
    <row r="571" spans="1:2" x14ac:dyDescent="0.35">
      <c r="A571" s="38"/>
      <c r="B571" s="13"/>
    </row>
    <row r="572" spans="1:2" x14ac:dyDescent="0.35">
      <c r="A572" s="38"/>
      <c r="B572" s="13"/>
    </row>
    <row r="573" spans="1:2" x14ac:dyDescent="0.35">
      <c r="A573" s="38"/>
      <c r="B573" s="13"/>
    </row>
    <row r="574" spans="1:2" x14ac:dyDescent="0.35">
      <c r="A574" s="38"/>
      <c r="B574" s="13"/>
    </row>
    <row r="575" spans="1:2" x14ac:dyDescent="0.35">
      <c r="A575" s="38"/>
      <c r="B575" s="13"/>
    </row>
    <row r="576" spans="1:2" x14ac:dyDescent="0.35">
      <c r="A576" s="38"/>
      <c r="B576" s="13"/>
    </row>
    <row r="577" spans="1:2" x14ac:dyDescent="0.35">
      <c r="A577" s="38"/>
      <c r="B577" s="13"/>
    </row>
    <row r="578" spans="1:2" x14ac:dyDescent="0.35">
      <c r="A578" s="38"/>
      <c r="B578" s="13"/>
    </row>
    <row r="579" spans="1:2" x14ac:dyDescent="0.35">
      <c r="A579" s="38"/>
      <c r="B579" s="13"/>
    </row>
    <row r="580" spans="1:2" x14ac:dyDescent="0.35">
      <c r="A580" s="38"/>
      <c r="B580" s="13"/>
    </row>
    <row r="581" spans="1:2" x14ac:dyDescent="0.35">
      <c r="A581" s="38"/>
      <c r="B581" s="13"/>
    </row>
    <row r="582" spans="1:2" x14ac:dyDescent="0.35">
      <c r="A582" s="38"/>
      <c r="B582" s="13"/>
    </row>
    <row r="583" spans="1:2" x14ac:dyDescent="0.35">
      <c r="A583" s="38"/>
      <c r="B583" s="13"/>
    </row>
    <row r="584" spans="1:2" x14ac:dyDescent="0.35">
      <c r="A584" s="38"/>
      <c r="B584" s="13"/>
    </row>
    <row r="585" spans="1:2" x14ac:dyDescent="0.35">
      <c r="A585" s="38"/>
      <c r="B585" s="13"/>
    </row>
    <row r="586" spans="1:2" x14ac:dyDescent="0.35">
      <c r="A586" s="38"/>
      <c r="B586" s="13"/>
    </row>
    <row r="587" spans="1:2" x14ac:dyDescent="0.35">
      <c r="A587" s="38"/>
      <c r="B587" s="13"/>
    </row>
    <row r="588" spans="1:2" x14ac:dyDescent="0.35">
      <c r="B588" s="13"/>
    </row>
    <row r="589" spans="1:2" x14ac:dyDescent="0.35">
      <c r="B589" s="13"/>
    </row>
    <row r="590" spans="1:2" x14ac:dyDescent="0.35">
      <c r="B590" s="13"/>
    </row>
    <row r="591" spans="1:2" x14ac:dyDescent="0.35">
      <c r="B591" s="13"/>
    </row>
    <row r="592" spans="1:2" x14ac:dyDescent="0.35">
      <c r="B592" s="13"/>
    </row>
    <row r="593" spans="2:2" x14ac:dyDescent="0.35">
      <c r="B593" s="13"/>
    </row>
    <row r="594" spans="2:2" x14ac:dyDescent="0.35">
      <c r="B594" s="13"/>
    </row>
    <row r="595" spans="2:2" x14ac:dyDescent="0.35">
      <c r="B595" s="13"/>
    </row>
    <row r="596" spans="2:2" x14ac:dyDescent="0.35">
      <c r="B596" s="13"/>
    </row>
    <row r="597" spans="2:2" x14ac:dyDescent="0.35">
      <c r="B597" s="13"/>
    </row>
    <row r="598" spans="2:2" x14ac:dyDescent="0.35">
      <c r="B598" s="13"/>
    </row>
    <row r="599" spans="2:2" x14ac:dyDescent="0.35">
      <c r="B599" s="13"/>
    </row>
    <row r="600" spans="2:2" x14ac:dyDescent="0.35">
      <c r="B600" s="13"/>
    </row>
    <row r="601" spans="2:2" x14ac:dyDescent="0.35">
      <c r="B601" s="13"/>
    </row>
    <row r="602" spans="2:2" x14ac:dyDescent="0.35">
      <c r="B602" s="13"/>
    </row>
    <row r="603" spans="2:2" x14ac:dyDescent="0.35">
      <c r="B603" s="13"/>
    </row>
    <row r="604" spans="2:2" x14ac:dyDescent="0.35">
      <c r="B604" s="13"/>
    </row>
    <row r="605" spans="2:2" x14ac:dyDescent="0.35">
      <c r="B605" s="13"/>
    </row>
    <row r="606" spans="2:2" x14ac:dyDescent="0.35">
      <c r="B606" s="13"/>
    </row>
    <row r="607" spans="2:2" x14ac:dyDescent="0.35">
      <c r="B607" s="13"/>
    </row>
    <row r="608" spans="2:2" x14ac:dyDescent="0.35">
      <c r="B608" s="13"/>
    </row>
    <row r="609" spans="2:2" x14ac:dyDescent="0.35">
      <c r="B609" s="13"/>
    </row>
    <row r="610" spans="2:2" x14ac:dyDescent="0.35">
      <c r="B610" s="13"/>
    </row>
    <row r="611" spans="2:2" x14ac:dyDescent="0.35">
      <c r="B611" s="13"/>
    </row>
    <row r="612" spans="2:2" x14ac:dyDescent="0.35">
      <c r="B612" s="13"/>
    </row>
    <row r="613" spans="2:2" x14ac:dyDescent="0.35">
      <c r="B613" s="13"/>
    </row>
    <row r="614" spans="2:2" x14ac:dyDescent="0.35">
      <c r="B614" s="13"/>
    </row>
    <row r="615" spans="2:2" x14ac:dyDescent="0.35">
      <c r="B615" s="13"/>
    </row>
    <row r="616" spans="2:2" x14ac:dyDescent="0.35">
      <c r="B616" s="13"/>
    </row>
    <row r="617" spans="2:2" x14ac:dyDescent="0.35">
      <c r="B617" s="13"/>
    </row>
    <row r="618" spans="2:2" x14ac:dyDescent="0.35">
      <c r="B618" s="13"/>
    </row>
    <row r="619" spans="2:2" x14ac:dyDescent="0.35">
      <c r="B619" s="13"/>
    </row>
    <row r="620" spans="2:2" x14ac:dyDescent="0.35">
      <c r="B620" s="13"/>
    </row>
    <row r="621" spans="2:2" x14ac:dyDescent="0.35">
      <c r="B621" s="13"/>
    </row>
    <row r="622" spans="2:2" x14ac:dyDescent="0.35">
      <c r="B622" s="13"/>
    </row>
    <row r="623" spans="2:2" x14ac:dyDescent="0.35">
      <c r="B623" s="13"/>
    </row>
    <row r="624" spans="2:2" x14ac:dyDescent="0.35">
      <c r="B624" s="13"/>
    </row>
    <row r="625" spans="2:2" x14ac:dyDescent="0.35">
      <c r="B625" s="13"/>
    </row>
    <row r="626" spans="2:2" x14ac:dyDescent="0.35">
      <c r="B626" s="13"/>
    </row>
    <row r="627" spans="2:2" x14ac:dyDescent="0.35">
      <c r="B627" s="13"/>
    </row>
    <row r="628" spans="2:2" x14ac:dyDescent="0.35">
      <c r="B628" s="13"/>
    </row>
    <row r="629" spans="2:2" x14ac:dyDescent="0.35">
      <c r="B629" s="13"/>
    </row>
    <row r="630" spans="2:2" x14ac:dyDescent="0.35">
      <c r="B630" s="13"/>
    </row>
    <row r="631" spans="2:2" x14ac:dyDescent="0.35">
      <c r="B631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32"/>
  <sheetViews>
    <sheetView workbookViewId="0">
      <selection activeCell="H18" sqref="H18"/>
    </sheetView>
  </sheetViews>
  <sheetFormatPr defaultColWidth="12.54296875" defaultRowHeight="14.5" x14ac:dyDescent="0.35"/>
  <cols>
    <col min="1" max="1" width="18.54296875" style="39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58" t="s">
        <v>15</v>
      </c>
      <c r="B1" s="48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8">
        <v>0</v>
      </c>
      <c r="B2" s="13">
        <v>28.6</v>
      </c>
      <c r="C2" s="20">
        <f>B2-$H$6</f>
        <v>0</v>
      </c>
      <c r="D2" s="18">
        <f>C2*$H$3</f>
        <v>0</v>
      </c>
      <c r="E2" s="18">
        <f>D2*(A3-A2)</f>
        <v>0</v>
      </c>
      <c r="G2" s="15" t="s">
        <v>17</v>
      </c>
      <c r="H2" s="54">
        <v>9773887</v>
      </c>
    </row>
    <row r="3" spans="1:8" x14ac:dyDescent="0.35">
      <c r="A3" s="38">
        <v>5</v>
      </c>
      <c r="B3" s="13">
        <v>28.7</v>
      </c>
      <c r="C3" s="20">
        <f t="shared" ref="C3:C49" si="0">B3-$H$6</f>
        <v>9.9999999999997868E-2</v>
      </c>
      <c r="D3" s="18">
        <f t="shared" ref="D3:D48" si="1">C3*$H$3</f>
        <v>4.0730466827090417E-2</v>
      </c>
      <c r="E3" s="18">
        <f>D3*(A4-A3)</f>
        <v>0.20365233413545208</v>
      </c>
      <c r="G3" s="17" t="s">
        <v>13</v>
      </c>
      <c r="H3" s="50">
        <f>'FCR_STD CURVE'!K3</f>
        <v>0.40730466827091288</v>
      </c>
    </row>
    <row r="4" spans="1:8" x14ac:dyDescent="0.35">
      <c r="A4" s="38">
        <v>10</v>
      </c>
      <c r="B4" s="13">
        <v>28.7</v>
      </c>
      <c r="C4" s="20">
        <f t="shared" si="0"/>
        <v>9.9999999999997868E-2</v>
      </c>
      <c r="D4" s="18">
        <f t="shared" si="1"/>
        <v>4.0730466827090417E-2</v>
      </c>
      <c r="E4" s="18">
        <f t="shared" ref="E4:E49" si="2">D4*(A5-A4)</f>
        <v>0.20365233413545208</v>
      </c>
      <c r="G4" s="17"/>
      <c r="H4" s="51"/>
    </row>
    <row r="5" spans="1:8" x14ac:dyDescent="0.35">
      <c r="A5" s="38">
        <v>15</v>
      </c>
      <c r="B5" s="13">
        <v>28.7</v>
      </c>
      <c r="C5" s="20">
        <f t="shared" si="0"/>
        <v>9.9999999999997868E-2</v>
      </c>
      <c r="D5" s="18">
        <f t="shared" si="1"/>
        <v>4.0730466827090417E-2</v>
      </c>
      <c r="E5" s="18">
        <f t="shared" si="2"/>
        <v>0.20365233413545208</v>
      </c>
      <c r="H5" s="51"/>
    </row>
    <row r="6" spans="1:8" x14ac:dyDescent="0.35">
      <c r="A6" s="38">
        <v>20</v>
      </c>
      <c r="B6" s="13">
        <v>28.7</v>
      </c>
      <c r="C6" s="20">
        <f t="shared" si="0"/>
        <v>9.9999999999997868E-2</v>
      </c>
      <c r="D6" s="18">
        <f t="shared" si="1"/>
        <v>4.0730466827090417E-2</v>
      </c>
      <c r="E6" s="18">
        <f t="shared" si="2"/>
        <v>0.20365233413545208</v>
      </c>
      <c r="G6" s="17" t="s">
        <v>18</v>
      </c>
      <c r="H6" s="46">
        <v>28.6</v>
      </c>
    </row>
    <row r="7" spans="1:8" x14ac:dyDescent="0.35">
      <c r="A7" s="38">
        <v>25</v>
      </c>
      <c r="B7" s="13">
        <v>28.7</v>
      </c>
      <c r="C7" s="20">
        <f t="shared" si="0"/>
        <v>9.9999999999997868E-2</v>
      </c>
      <c r="D7" s="18">
        <f t="shared" si="1"/>
        <v>4.0730466827090417E-2</v>
      </c>
      <c r="E7" s="18">
        <f t="shared" si="2"/>
        <v>0.20365233413545208</v>
      </c>
      <c r="G7" s="19"/>
      <c r="H7" s="51"/>
    </row>
    <row r="8" spans="1:8" x14ac:dyDescent="0.35">
      <c r="A8" s="38">
        <v>30</v>
      </c>
      <c r="B8" s="13">
        <v>28.7</v>
      </c>
      <c r="C8" s="20">
        <f t="shared" si="0"/>
        <v>9.9999999999997868E-2</v>
      </c>
      <c r="D8" s="18">
        <f t="shared" si="1"/>
        <v>4.0730466827090417E-2</v>
      </c>
      <c r="E8" s="18">
        <f t="shared" si="2"/>
        <v>0.20365233413545208</v>
      </c>
      <c r="G8" s="23"/>
      <c r="H8" s="25"/>
    </row>
    <row r="9" spans="1:8" x14ac:dyDescent="0.35">
      <c r="A9" s="38">
        <v>35</v>
      </c>
      <c r="B9" s="13">
        <v>28.7</v>
      </c>
      <c r="C9" s="20">
        <f t="shared" si="0"/>
        <v>9.9999999999997868E-2</v>
      </c>
      <c r="D9" s="18">
        <f t="shared" si="1"/>
        <v>4.0730466827090417E-2</v>
      </c>
      <c r="E9" s="18">
        <f t="shared" si="2"/>
        <v>0.20365233413545208</v>
      </c>
      <c r="G9" s="23"/>
      <c r="H9" s="25"/>
    </row>
    <row r="10" spans="1:8" x14ac:dyDescent="0.35">
      <c r="A10" s="44">
        <v>40</v>
      </c>
      <c r="B10" s="35">
        <v>28.7</v>
      </c>
      <c r="C10" s="20">
        <f t="shared" si="0"/>
        <v>9.9999999999997868E-2</v>
      </c>
      <c r="D10" s="18">
        <f t="shared" si="1"/>
        <v>4.0730466827090417E-2</v>
      </c>
      <c r="E10" s="18">
        <f t="shared" si="2"/>
        <v>0.20365233413545208</v>
      </c>
      <c r="G10" s="17"/>
      <c r="H10" s="45"/>
    </row>
    <row r="11" spans="1:8" x14ac:dyDescent="0.35">
      <c r="A11" s="38">
        <v>45</v>
      </c>
      <c r="B11" s="35">
        <v>36.5</v>
      </c>
      <c r="C11" s="20">
        <f t="shared" si="0"/>
        <v>7.8999999999999986</v>
      </c>
      <c r="D11" s="18">
        <f t="shared" si="1"/>
        <v>3.217706879340211</v>
      </c>
      <c r="E11" s="18">
        <f t="shared" si="2"/>
        <v>16.088534396701057</v>
      </c>
      <c r="H11" s="51"/>
    </row>
    <row r="12" spans="1:8" x14ac:dyDescent="0.35">
      <c r="A12" s="38">
        <v>50</v>
      </c>
      <c r="B12" s="35">
        <v>109.8</v>
      </c>
      <c r="C12" s="20">
        <f t="shared" si="0"/>
        <v>81.199999999999989</v>
      </c>
      <c r="D12" s="18">
        <f t="shared" si="1"/>
        <v>33.07313906359812</v>
      </c>
      <c r="E12" s="18">
        <f t="shared" si="2"/>
        <v>165.3656953179906</v>
      </c>
      <c r="G12" s="17"/>
      <c r="H12" s="45"/>
    </row>
    <row r="13" spans="1:8" x14ac:dyDescent="0.35">
      <c r="A13" s="38">
        <v>55</v>
      </c>
      <c r="B13" s="35">
        <v>115.2</v>
      </c>
      <c r="C13" s="20">
        <f t="shared" si="0"/>
        <v>86.6</v>
      </c>
      <c r="D13" s="18">
        <f t="shared" si="1"/>
        <v>35.272584272261057</v>
      </c>
      <c r="E13" s="18">
        <f t="shared" si="2"/>
        <v>176.36292136130527</v>
      </c>
      <c r="G13" s="23"/>
      <c r="H13" s="25"/>
    </row>
    <row r="14" spans="1:8" x14ac:dyDescent="0.35">
      <c r="A14" s="38">
        <v>60</v>
      </c>
      <c r="B14" s="35">
        <v>198</v>
      </c>
      <c r="C14" s="20">
        <f t="shared" si="0"/>
        <v>169.4</v>
      </c>
      <c r="D14" s="18">
        <f t="shared" si="1"/>
        <v>68.997410805092642</v>
      </c>
      <c r="E14" s="18">
        <f t="shared" si="2"/>
        <v>344.98705402546318</v>
      </c>
      <c r="H14" s="51"/>
    </row>
    <row r="15" spans="1:8" x14ac:dyDescent="0.35">
      <c r="A15" s="38">
        <v>65</v>
      </c>
      <c r="B15" s="35">
        <v>1270</v>
      </c>
      <c r="C15" s="20">
        <f t="shared" si="0"/>
        <v>1241.4000000000001</v>
      </c>
      <c r="D15" s="18">
        <f t="shared" si="1"/>
        <v>505.62801519151128</v>
      </c>
      <c r="E15" s="18">
        <f t="shared" si="2"/>
        <v>2528.1400759575563</v>
      </c>
      <c r="G15" s="17" t="s">
        <v>9</v>
      </c>
      <c r="H15" s="49">
        <v>575</v>
      </c>
    </row>
    <row r="16" spans="1:8" x14ac:dyDescent="0.35">
      <c r="A16" s="38">
        <v>70</v>
      </c>
      <c r="B16" s="35">
        <v>1100</v>
      </c>
      <c r="C16" s="20">
        <f t="shared" si="0"/>
        <v>1071.4000000000001</v>
      </c>
      <c r="D16" s="18">
        <f t="shared" si="1"/>
        <v>436.3862215854561</v>
      </c>
      <c r="E16" s="18">
        <f t="shared" si="2"/>
        <v>2181.9311079272807</v>
      </c>
      <c r="G16" s="17" t="s">
        <v>6</v>
      </c>
      <c r="H16" s="51">
        <f>H15*0.59*1000</f>
        <v>339250</v>
      </c>
    </row>
    <row r="17" spans="1:8" x14ac:dyDescent="0.35">
      <c r="A17" s="38">
        <v>75</v>
      </c>
      <c r="B17" s="35">
        <v>555</v>
      </c>
      <c r="C17" s="20">
        <f t="shared" si="0"/>
        <v>526.4</v>
      </c>
      <c r="D17" s="18">
        <f t="shared" si="1"/>
        <v>214.40517737780854</v>
      </c>
      <c r="E17" s="18">
        <f t="shared" si="2"/>
        <v>1072.0258868890428</v>
      </c>
      <c r="G17" s="17" t="s">
        <v>7</v>
      </c>
      <c r="H17" s="50">
        <f>SUM(E2:E937)</f>
        <v>9955.9516588800634</v>
      </c>
    </row>
    <row r="18" spans="1:8" x14ac:dyDescent="0.35">
      <c r="A18" s="38">
        <v>80</v>
      </c>
      <c r="B18" s="35">
        <v>390.8</v>
      </c>
      <c r="C18" s="20">
        <f t="shared" si="0"/>
        <v>362.2</v>
      </c>
      <c r="D18" s="18">
        <f t="shared" si="1"/>
        <v>147.52575084772465</v>
      </c>
      <c r="E18" s="18">
        <f t="shared" si="2"/>
        <v>737.62875423862329</v>
      </c>
      <c r="G18" s="16"/>
    </row>
    <row r="19" spans="1:8" ht="16.5" x14ac:dyDescent="0.35">
      <c r="A19" s="38">
        <v>85</v>
      </c>
      <c r="B19" s="35">
        <v>291.10000000000002</v>
      </c>
      <c r="C19" s="20">
        <f t="shared" si="0"/>
        <v>262.5</v>
      </c>
      <c r="D19" s="18">
        <f t="shared" si="1"/>
        <v>106.91747542111463</v>
      </c>
      <c r="E19" s="18">
        <f t="shared" si="2"/>
        <v>534.58737710557318</v>
      </c>
      <c r="G19" s="17" t="s">
        <v>19</v>
      </c>
      <c r="H19" s="21">
        <f>H16/H17</f>
        <v>34.075095141448479</v>
      </c>
    </row>
    <row r="20" spans="1:8" ht="16.5" x14ac:dyDescent="0.35">
      <c r="A20" s="38">
        <v>90</v>
      </c>
      <c r="B20" s="35">
        <v>209</v>
      </c>
      <c r="C20" s="20">
        <f t="shared" si="0"/>
        <v>180.4</v>
      </c>
      <c r="D20" s="18">
        <f t="shared" si="1"/>
        <v>73.477762156072686</v>
      </c>
      <c r="E20" s="18">
        <f t="shared" si="2"/>
        <v>367.38881078036343</v>
      </c>
      <c r="G20" s="17" t="s">
        <v>20</v>
      </c>
      <c r="H20" s="37">
        <f>H19/1000</f>
        <v>3.4075095141448478E-2</v>
      </c>
    </row>
    <row r="21" spans="1:8" x14ac:dyDescent="0.35">
      <c r="A21" s="38">
        <v>95</v>
      </c>
      <c r="B21" s="35">
        <v>158.6</v>
      </c>
      <c r="C21" s="20">
        <f t="shared" si="0"/>
        <v>130</v>
      </c>
      <c r="D21" s="18">
        <f t="shared" si="1"/>
        <v>52.949606875218677</v>
      </c>
      <c r="E21" s="18">
        <f t="shared" si="2"/>
        <v>264.74803437609341</v>
      </c>
    </row>
    <row r="22" spans="1:8" x14ac:dyDescent="0.35">
      <c r="A22" s="38">
        <v>100</v>
      </c>
      <c r="B22" s="35">
        <v>122.2</v>
      </c>
      <c r="C22" s="20">
        <f t="shared" si="0"/>
        <v>93.6</v>
      </c>
      <c r="D22" s="18">
        <f t="shared" si="1"/>
        <v>38.123716950157444</v>
      </c>
      <c r="E22" s="18">
        <f t="shared" si="2"/>
        <v>190.61858475078722</v>
      </c>
    </row>
    <row r="23" spans="1:8" x14ac:dyDescent="0.35">
      <c r="A23" s="38">
        <v>105</v>
      </c>
      <c r="B23" s="35">
        <v>96</v>
      </c>
      <c r="C23" s="20">
        <f t="shared" si="0"/>
        <v>67.400000000000006</v>
      </c>
      <c r="D23" s="18">
        <f t="shared" si="1"/>
        <v>27.45233464145953</v>
      </c>
      <c r="E23" s="18">
        <f t="shared" si="2"/>
        <v>137.26167320729763</v>
      </c>
    </row>
    <row r="24" spans="1:8" x14ac:dyDescent="0.35">
      <c r="A24" s="38">
        <v>110</v>
      </c>
      <c r="B24" s="35">
        <v>80.099999999999994</v>
      </c>
      <c r="C24" s="20">
        <f t="shared" si="0"/>
        <v>51.499999999999993</v>
      </c>
      <c r="D24" s="18">
        <f t="shared" si="1"/>
        <v>20.976190415952011</v>
      </c>
      <c r="E24" s="18">
        <f t="shared" si="2"/>
        <v>104.88095207976005</v>
      </c>
    </row>
    <row r="25" spans="1:8" x14ac:dyDescent="0.35">
      <c r="A25" s="38">
        <v>115</v>
      </c>
      <c r="B25" s="35">
        <v>70.2</v>
      </c>
      <c r="C25" s="20">
        <f t="shared" si="0"/>
        <v>41.6</v>
      </c>
      <c r="D25" s="18">
        <f t="shared" si="1"/>
        <v>16.943874200069978</v>
      </c>
      <c r="E25" s="18">
        <f t="shared" si="2"/>
        <v>84.719371000349895</v>
      </c>
    </row>
    <row r="26" spans="1:8" x14ac:dyDescent="0.35">
      <c r="A26" s="38">
        <v>120</v>
      </c>
      <c r="B26" s="35">
        <v>62.1</v>
      </c>
      <c r="C26" s="20">
        <f t="shared" si="0"/>
        <v>33.5</v>
      </c>
      <c r="D26" s="18">
        <f t="shared" si="1"/>
        <v>13.644706387075582</v>
      </c>
      <c r="E26" s="18">
        <f t="shared" si="2"/>
        <v>136.44706387075581</v>
      </c>
    </row>
    <row r="27" spans="1:8" x14ac:dyDescent="0.35">
      <c r="A27" s="38">
        <v>130</v>
      </c>
      <c r="B27" s="35">
        <v>56.7</v>
      </c>
      <c r="C27" s="20">
        <f t="shared" si="0"/>
        <v>28.1</v>
      </c>
      <c r="D27" s="18">
        <f t="shared" si="1"/>
        <v>11.445261178412652</v>
      </c>
      <c r="E27" s="18">
        <f t="shared" si="2"/>
        <v>114.45261178412652</v>
      </c>
    </row>
    <row r="28" spans="1:8" x14ac:dyDescent="0.35">
      <c r="A28" s="38">
        <v>140</v>
      </c>
      <c r="B28" s="36">
        <v>51.5</v>
      </c>
      <c r="C28" s="20">
        <f t="shared" si="0"/>
        <v>22.9</v>
      </c>
      <c r="D28" s="18">
        <f t="shared" si="1"/>
        <v>9.327276903403904</v>
      </c>
      <c r="E28" s="18">
        <f t="shared" si="2"/>
        <v>93.272769034039044</v>
      </c>
    </row>
    <row r="29" spans="1:8" x14ac:dyDescent="0.35">
      <c r="A29" s="38">
        <v>150</v>
      </c>
      <c r="B29" s="36">
        <v>48.4</v>
      </c>
      <c r="C29" s="20">
        <f t="shared" si="0"/>
        <v>19.799999999999997</v>
      </c>
      <c r="D29" s="18">
        <f t="shared" si="1"/>
        <v>8.0646324317640747</v>
      </c>
      <c r="E29" s="18">
        <f t="shared" si="2"/>
        <v>80.646324317640747</v>
      </c>
    </row>
    <row r="30" spans="1:8" x14ac:dyDescent="0.35">
      <c r="A30" s="38">
        <v>160</v>
      </c>
      <c r="B30" s="36">
        <v>45.5</v>
      </c>
      <c r="C30" s="20">
        <f t="shared" si="0"/>
        <v>16.899999999999999</v>
      </c>
      <c r="D30" s="18">
        <f t="shared" si="1"/>
        <v>6.8834488937784268</v>
      </c>
      <c r="E30" s="18">
        <f t="shared" si="2"/>
        <v>68.834488937784272</v>
      </c>
    </row>
    <row r="31" spans="1:8" x14ac:dyDescent="0.35">
      <c r="A31" s="38">
        <v>170</v>
      </c>
      <c r="B31" s="36">
        <v>43.3</v>
      </c>
      <c r="C31" s="20">
        <f t="shared" si="0"/>
        <v>14.699999999999996</v>
      </c>
      <c r="D31" s="18">
        <f t="shared" si="1"/>
        <v>5.9873786235824173</v>
      </c>
      <c r="E31" s="18">
        <f t="shared" si="2"/>
        <v>59.87378623582417</v>
      </c>
    </row>
    <row r="32" spans="1:8" x14ac:dyDescent="0.35">
      <c r="A32" s="38">
        <v>180</v>
      </c>
      <c r="B32" s="36">
        <v>41.4</v>
      </c>
      <c r="C32" s="20">
        <f t="shared" si="0"/>
        <v>12.799999999999997</v>
      </c>
      <c r="D32" s="18">
        <f t="shared" si="1"/>
        <v>5.2134997538676835</v>
      </c>
      <c r="E32" s="18">
        <f t="shared" si="2"/>
        <v>52.134997538676835</v>
      </c>
    </row>
    <row r="33" spans="1:5" x14ac:dyDescent="0.35">
      <c r="A33" s="38">
        <v>190</v>
      </c>
      <c r="B33" s="36">
        <v>40.200000000000003</v>
      </c>
      <c r="C33" s="20">
        <f t="shared" si="0"/>
        <v>11.600000000000001</v>
      </c>
      <c r="D33" s="18">
        <f t="shared" si="1"/>
        <v>4.7247341519425898</v>
      </c>
      <c r="E33" s="18">
        <f t="shared" si="2"/>
        <v>47.247341519425902</v>
      </c>
    </row>
    <row r="34" spans="1:5" x14ac:dyDescent="0.35">
      <c r="A34" s="38">
        <v>200</v>
      </c>
      <c r="B34" s="36">
        <v>38.799999999999997</v>
      </c>
      <c r="C34" s="20">
        <f t="shared" si="0"/>
        <v>10.199999999999996</v>
      </c>
      <c r="D34" s="18">
        <f t="shared" si="1"/>
        <v>4.1545076163633095</v>
      </c>
      <c r="E34" s="18">
        <f t="shared" si="2"/>
        <v>41.545076163633098</v>
      </c>
    </row>
    <row r="35" spans="1:5" x14ac:dyDescent="0.35">
      <c r="A35" s="38">
        <v>210</v>
      </c>
      <c r="B35" s="36">
        <v>37.9</v>
      </c>
      <c r="C35" s="20">
        <f t="shared" si="0"/>
        <v>9.2999999999999972</v>
      </c>
      <c r="D35" s="18">
        <f t="shared" si="1"/>
        <v>3.7879334149194888</v>
      </c>
      <c r="E35" s="18">
        <f t="shared" si="2"/>
        <v>37.879334149194889</v>
      </c>
    </row>
    <row r="36" spans="1:5" x14ac:dyDescent="0.35">
      <c r="A36" s="38">
        <v>220</v>
      </c>
      <c r="B36" s="36">
        <v>37</v>
      </c>
      <c r="C36" s="20">
        <f t="shared" si="0"/>
        <v>8.3999999999999986</v>
      </c>
      <c r="D36" s="18">
        <f t="shared" si="1"/>
        <v>3.4213592134756676</v>
      </c>
      <c r="E36" s="18">
        <f t="shared" si="2"/>
        <v>34.213592134756674</v>
      </c>
    </row>
    <row r="37" spans="1:5" x14ac:dyDescent="0.35">
      <c r="A37" s="38">
        <v>230</v>
      </c>
      <c r="B37" s="36">
        <v>36.299999999999997</v>
      </c>
      <c r="C37" s="20">
        <f t="shared" si="0"/>
        <v>7.6999999999999957</v>
      </c>
      <c r="D37" s="18">
        <f t="shared" si="1"/>
        <v>3.1362459456860274</v>
      </c>
      <c r="E37" s="18">
        <f t="shared" si="2"/>
        <v>31.362459456860275</v>
      </c>
    </row>
    <row r="38" spans="1:5" x14ac:dyDescent="0.35">
      <c r="A38" s="38">
        <v>240</v>
      </c>
      <c r="B38" s="36">
        <v>35.200000000000003</v>
      </c>
      <c r="C38" s="20">
        <f t="shared" si="0"/>
        <v>6.6000000000000014</v>
      </c>
      <c r="D38" s="18">
        <f t="shared" si="1"/>
        <v>2.6882108105880258</v>
      </c>
      <c r="E38" s="18">
        <f t="shared" si="2"/>
        <v>26.882108105880256</v>
      </c>
    </row>
    <row r="39" spans="1:5" x14ac:dyDescent="0.35">
      <c r="A39" s="38">
        <v>250</v>
      </c>
      <c r="B39" s="36">
        <v>34.200000000000003</v>
      </c>
      <c r="C39" s="20">
        <f t="shared" si="0"/>
        <v>5.6000000000000014</v>
      </c>
      <c r="D39" s="18">
        <f t="shared" si="1"/>
        <v>2.2809061423171126</v>
      </c>
      <c r="E39" s="18">
        <f t="shared" si="2"/>
        <v>22.809061423171126</v>
      </c>
    </row>
    <row r="40" spans="1:5" x14ac:dyDescent="0.35">
      <c r="A40" s="38">
        <v>260</v>
      </c>
      <c r="B40" s="36">
        <v>33.6</v>
      </c>
      <c r="C40" s="20">
        <f t="shared" si="0"/>
        <v>5</v>
      </c>
      <c r="D40" s="18">
        <f t="shared" si="1"/>
        <v>2.0365233413545645</v>
      </c>
      <c r="E40" s="18">
        <f t="shared" si="2"/>
        <v>20.365233413545646</v>
      </c>
    </row>
    <row r="41" spans="1:5" x14ac:dyDescent="0.35">
      <c r="A41" s="38">
        <v>270</v>
      </c>
      <c r="B41" s="36">
        <v>33.1</v>
      </c>
      <c r="C41" s="20">
        <f t="shared" si="0"/>
        <v>4.5</v>
      </c>
      <c r="D41" s="18">
        <f t="shared" si="1"/>
        <v>1.8328710072191079</v>
      </c>
      <c r="E41" s="18">
        <f t="shared" si="2"/>
        <v>18.328710072191079</v>
      </c>
    </row>
    <row r="42" spans="1:5" x14ac:dyDescent="0.35">
      <c r="A42" s="38">
        <v>280</v>
      </c>
      <c r="B42" s="36">
        <v>32.799999999999997</v>
      </c>
      <c r="C42" s="20">
        <f t="shared" si="0"/>
        <v>4.1999999999999957</v>
      </c>
      <c r="D42" s="18">
        <f t="shared" si="1"/>
        <v>1.7106796067378325</v>
      </c>
      <c r="E42" s="18">
        <f t="shared" si="2"/>
        <v>17.106796067378326</v>
      </c>
    </row>
    <row r="43" spans="1:5" x14ac:dyDescent="0.35">
      <c r="A43" s="38">
        <v>290</v>
      </c>
      <c r="B43" s="36">
        <v>32.6</v>
      </c>
      <c r="C43" s="20">
        <f t="shared" si="0"/>
        <v>4</v>
      </c>
      <c r="D43" s="18">
        <f t="shared" si="1"/>
        <v>1.6292186730836515</v>
      </c>
      <c r="E43" s="18">
        <f t="shared" si="2"/>
        <v>32.584373461673032</v>
      </c>
    </row>
    <row r="44" spans="1:5" x14ac:dyDescent="0.35">
      <c r="A44" s="38">
        <v>310</v>
      </c>
      <c r="B44" s="36">
        <v>32.299999999999997</v>
      </c>
      <c r="C44" s="20">
        <f t="shared" si="0"/>
        <v>3.6999999999999957</v>
      </c>
      <c r="D44" s="18">
        <f t="shared" si="1"/>
        <v>1.5070272726023759</v>
      </c>
      <c r="E44" s="18">
        <f t="shared" si="2"/>
        <v>30.140545452047519</v>
      </c>
    </row>
    <row r="45" spans="1:5" x14ac:dyDescent="0.35">
      <c r="A45" s="38">
        <v>330</v>
      </c>
      <c r="B45" s="36">
        <v>31.2</v>
      </c>
      <c r="C45" s="20">
        <f t="shared" si="0"/>
        <v>2.5999999999999979</v>
      </c>
      <c r="D45" s="18">
        <f t="shared" si="1"/>
        <v>1.0589921375043727</v>
      </c>
      <c r="E45" s="18">
        <f t="shared" si="2"/>
        <v>21.179842750087452</v>
      </c>
    </row>
    <row r="46" spans="1:5" x14ac:dyDescent="0.35">
      <c r="A46" s="38">
        <v>350</v>
      </c>
      <c r="B46" s="36">
        <v>30.8</v>
      </c>
      <c r="C46" s="20">
        <f t="shared" si="0"/>
        <v>2.1999999999999993</v>
      </c>
      <c r="D46" s="18">
        <f t="shared" si="1"/>
        <v>0.89607027019600805</v>
      </c>
      <c r="E46" s="18">
        <f t="shared" si="2"/>
        <v>17.921405403920161</v>
      </c>
    </row>
    <row r="47" spans="1:5" x14ac:dyDescent="0.35">
      <c r="A47" s="38">
        <v>370</v>
      </c>
      <c r="B47" s="36">
        <v>30.5</v>
      </c>
      <c r="C47" s="20">
        <f t="shared" si="0"/>
        <v>1.8999999999999986</v>
      </c>
      <c r="D47" s="18">
        <f t="shared" si="1"/>
        <v>0.77387886971473385</v>
      </c>
      <c r="E47" s="18">
        <f t="shared" si="2"/>
        <v>15.477577394294677</v>
      </c>
    </row>
    <row r="48" spans="1:5" x14ac:dyDescent="0.35">
      <c r="A48" s="38">
        <v>390</v>
      </c>
      <c r="B48" s="36">
        <v>30.3</v>
      </c>
      <c r="C48" s="20">
        <f t="shared" si="0"/>
        <v>1.6999999999999993</v>
      </c>
      <c r="D48" s="18">
        <f t="shared" si="1"/>
        <v>0.69241793606055158</v>
      </c>
      <c r="E48" s="18">
        <f t="shared" si="2"/>
        <v>13.848358721211032</v>
      </c>
    </row>
    <row r="49" spans="1:5" x14ac:dyDescent="0.35">
      <c r="A49" s="38">
        <v>410</v>
      </c>
      <c r="B49" s="36">
        <v>30.2</v>
      </c>
      <c r="C49" s="20">
        <f t="shared" si="0"/>
        <v>1.5999999999999979</v>
      </c>
      <c r="D49" s="18">
        <f t="shared" ref="D49" si="3">C49*$H$3</f>
        <v>0.65168746923345977</v>
      </c>
      <c r="E49" s="18">
        <f t="shared" si="2"/>
        <v>13.033749384669196</v>
      </c>
    </row>
    <row r="50" spans="1:5" x14ac:dyDescent="0.35">
      <c r="A50" s="38">
        <v>430</v>
      </c>
      <c r="B50" s="36"/>
    </row>
    <row r="51" spans="1:5" x14ac:dyDescent="0.35">
      <c r="A51" s="38"/>
      <c r="B51" s="36"/>
    </row>
    <row r="52" spans="1:5" x14ac:dyDescent="0.35">
      <c r="A52" s="38"/>
      <c r="B52" s="36"/>
    </row>
    <row r="53" spans="1:5" x14ac:dyDescent="0.35">
      <c r="A53" s="38"/>
      <c r="B53" s="36"/>
    </row>
    <row r="54" spans="1:5" x14ac:dyDescent="0.35">
      <c r="A54" s="38"/>
      <c r="B54" s="36"/>
    </row>
    <row r="55" spans="1:5" x14ac:dyDescent="0.35">
      <c r="A55" s="38"/>
      <c r="B55" s="36"/>
    </row>
    <row r="56" spans="1:5" x14ac:dyDescent="0.35">
      <c r="A56" s="38"/>
      <c r="B56" s="36"/>
    </row>
    <row r="57" spans="1:5" x14ac:dyDescent="0.35">
      <c r="A57" s="38"/>
      <c r="B57" s="36"/>
    </row>
    <row r="58" spans="1:5" x14ac:dyDescent="0.35">
      <c r="A58" s="38"/>
      <c r="B58" s="36"/>
    </row>
    <row r="59" spans="1:5" x14ac:dyDescent="0.35">
      <c r="A59" s="38"/>
      <c r="B59" s="36"/>
    </row>
    <row r="60" spans="1:5" x14ac:dyDescent="0.35">
      <c r="A60" s="38"/>
      <c r="B60" s="36"/>
    </row>
    <row r="61" spans="1:5" x14ac:dyDescent="0.35">
      <c r="A61" s="38"/>
      <c r="B61" s="36"/>
    </row>
    <row r="62" spans="1:5" x14ac:dyDescent="0.35">
      <c r="A62" s="38"/>
      <c r="B62" s="36"/>
    </row>
    <row r="63" spans="1:5" x14ac:dyDescent="0.35">
      <c r="A63" s="38"/>
      <c r="B63" s="36"/>
    </row>
    <row r="64" spans="1:5" x14ac:dyDescent="0.35">
      <c r="A64" s="38"/>
      <c r="B64" s="36"/>
    </row>
    <row r="65" spans="1:2" x14ac:dyDescent="0.35">
      <c r="A65" s="38"/>
      <c r="B65" s="36"/>
    </row>
    <row r="66" spans="1:2" x14ac:dyDescent="0.35">
      <c r="A66" s="38"/>
      <c r="B66" s="36"/>
    </row>
    <row r="67" spans="1:2" x14ac:dyDescent="0.35">
      <c r="A67" s="38"/>
      <c r="B67" s="36"/>
    </row>
    <row r="68" spans="1:2" x14ac:dyDescent="0.35">
      <c r="A68" s="38"/>
      <c r="B68" s="36"/>
    </row>
    <row r="69" spans="1:2" x14ac:dyDescent="0.35">
      <c r="A69" s="38"/>
      <c r="B69" s="36"/>
    </row>
    <row r="70" spans="1:2" x14ac:dyDescent="0.35">
      <c r="A70" s="38"/>
      <c r="B70" s="36"/>
    </row>
    <row r="71" spans="1:2" x14ac:dyDescent="0.35">
      <c r="A71" s="38"/>
      <c r="B71" s="36"/>
    </row>
    <row r="72" spans="1:2" x14ac:dyDescent="0.35">
      <c r="A72" s="38"/>
      <c r="B72" s="36"/>
    </row>
    <row r="73" spans="1:2" x14ac:dyDescent="0.35">
      <c r="A73" s="38"/>
      <c r="B73" s="36"/>
    </row>
    <row r="74" spans="1:2" x14ac:dyDescent="0.35">
      <c r="A74" s="38"/>
      <c r="B74" s="36"/>
    </row>
    <row r="75" spans="1:2" x14ac:dyDescent="0.35">
      <c r="A75" s="38"/>
      <c r="B75" s="36"/>
    </row>
    <row r="76" spans="1:2" x14ac:dyDescent="0.35">
      <c r="A76" s="38"/>
      <c r="B76" s="36"/>
    </row>
    <row r="77" spans="1:2" x14ac:dyDescent="0.35">
      <c r="A77" s="38"/>
      <c r="B77" s="36"/>
    </row>
    <row r="78" spans="1:2" x14ac:dyDescent="0.35">
      <c r="A78" s="38"/>
      <c r="B78" s="36"/>
    </row>
    <row r="79" spans="1:2" x14ac:dyDescent="0.35">
      <c r="A79" s="38"/>
      <c r="B79" s="36"/>
    </row>
    <row r="80" spans="1:2" x14ac:dyDescent="0.35">
      <c r="A80" s="38"/>
      <c r="B80" s="36"/>
    </row>
    <row r="81" spans="1:2" x14ac:dyDescent="0.35">
      <c r="A81" s="38"/>
      <c r="B81" s="36"/>
    </row>
    <row r="82" spans="1:2" x14ac:dyDescent="0.35">
      <c r="A82" s="38"/>
      <c r="B82" s="36"/>
    </row>
    <row r="83" spans="1:2" x14ac:dyDescent="0.35">
      <c r="A83" s="38"/>
      <c r="B83" s="36"/>
    </row>
    <row r="84" spans="1:2" x14ac:dyDescent="0.35">
      <c r="A84" s="38"/>
      <c r="B84" s="36"/>
    </row>
    <row r="85" spans="1:2" x14ac:dyDescent="0.35">
      <c r="A85" s="38"/>
      <c r="B85" s="36"/>
    </row>
    <row r="86" spans="1:2" x14ac:dyDescent="0.35">
      <c r="A86" s="38"/>
      <c r="B86" s="36"/>
    </row>
    <row r="87" spans="1:2" x14ac:dyDescent="0.35">
      <c r="A87" s="38"/>
      <c r="B87" s="36"/>
    </row>
    <row r="88" spans="1:2" x14ac:dyDescent="0.35">
      <c r="A88" s="38"/>
      <c r="B88" s="36"/>
    </row>
    <row r="89" spans="1:2" x14ac:dyDescent="0.35">
      <c r="A89" s="38"/>
      <c r="B89" s="36"/>
    </row>
    <row r="90" spans="1:2" x14ac:dyDescent="0.35">
      <c r="A90" s="38"/>
      <c r="B90" s="36"/>
    </row>
    <row r="91" spans="1:2" x14ac:dyDescent="0.35">
      <c r="A91" s="38"/>
      <c r="B91" s="36"/>
    </row>
    <row r="92" spans="1:2" x14ac:dyDescent="0.35">
      <c r="A92" s="38"/>
      <c r="B92" s="36"/>
    </row>
    <row r="93" spans="1:2" x14ac:dyDescent="0.35">
      <c r="A93" s="38"/>
      <c r="B93" s="36"/>
    </row>
    <row r="94" spans="1:2" x14ac:dyDescent="0.35">
      <c r="A94" s="38"/>
      <c r="B94" s="36"/>
    </row>
    <row r="95" spans="1:2" x14ac:dyDescent="0.35">
      <c r="A95" s="38"/>
      <c r="B95" s="36"/>
    </row>
    <row r="96" spans="1:2" x14ac:dyDescent="0.35">
      <c r="A96" s="38"/>
      <c r="B96" s="36"/>
    </row>
    <row r="97" spans="1:2" x14ac:dyDescent="0.35">
      <c r="A97" s="38"/>
      <c r="B97" s="36"/>
    </row>
    <row r="98" spans="1:2" x14ac:dyDescent="0.35">
      <c r="A98" s="38"/>
      <c r="B98" s="36"/>
    </row>
    <row r="99" spans="1:2" x14ac:dyDescent="0.35">
      <c r="A99" s="38"/>
      <c r="B99" s="36"/>
    </row>
    <row r="100" spans="1:2" x14ac:dyDescent="0.35">
      <c r="A100" s="38"/>
      <c r="B100" s="36"/>
    </row>
    <row r="101" spans="1:2" x14ac:dyDescent="0.35">
      <c r="A101" s="38"/>
      <c r="B101" s="36"/>
    </row>
    <row r="102" spans="1:2" x14ac:dyDescent="0.35">
      <c r="A102" s="38"/>
      <c r="B102" s="36"/>
    </row>
    <row r="103" spans="1:2" x14ac:dyDescent="0.35">
      <c r="A103" s="38"/>
      <c r="B103" s="36"/>
    </row>
    <row r="104" spans="1:2" x14ac:dyDescent="0.35">
      <c r="A104" s="38"/>
      <c r="B104" s="36"/>
    </row>
    <row r="105" spans="1:2" x14ac:dyDescent="0.35">
      <c r="A105" s="38"/>
      <c r="B105" s="36"/>
    </row>
    <row r="106" spans="1:2" x14ac:dyDescent="0.35">
      <c r="A106" s="38"/>
      <c r="B106" s="36"/>
    </row>
    <row r="107" spans="1:2" x14ac:dyDescent="0.35">
      <c r="A107" s="38"/>
      <c r="B107" s="36"/>
    </row>
    <row r="108" spans="1:2" x14ac:dyDescent="0.35">
      <c r="A108" s="38"/>
      <c r="B108" s="13"/>
    </row>
    <row r="109" spans="1:2" x14ac:dyDescent="0.35">
      <c r="A109" s="38"/>
      <c r="B109" s="13"/>
    </row>
    <row r="110" spans="1:2" x14ac:dyDescent="0.35">
      <c r="A110" s="38"/>
      <c r="B110" s="13"/>
    </row>
    <row r="111" spans="1:2" x14ac:dyDescent="0.35">
      <c r="A111" s="38"/>
      <c r="B111" s="13"/>
    </row>
    <row r="112" spans="1:2" x14ac:dyDescent="0.35">
      <c r="A112" s="38"/>
      <c r="B112" s="13"/>
    </row>
    <row r="113" spans="1:2" x14ac:dyDescent="0.35">
      <c r="A113" s="38"/>
      <c r="B113" s="13"/>
    </row>
    <row r="114" spans="1:2" x14ac:dyDescent="0.35">
      <c r="A114" s="38"/>
      <c r="B114" s="13"/>
    </row>
    <row r="115" spans="1:2" x14ac:dyDescent="0.35">
      <c r="A115" s="38"/>
      <c r="B115" s="13"/>
    </row>
    <row r="116" spans="1:2" x14ac:dyDescent="0.35">
      <c r="A116" s="38"/>
      <c r="B116" s="13"/>
    </row>
    <row r="117" spans="1:2" x14ac:dyDescent="0.35">
      <c r="A117" s="38"/>
      <c r="B117" s="13"/>
    </row>
    <row r="118" spans="1:2" x14ac:dyDescent="0.35">
      <c r="A118" s="38"/>
      <c r="B118" s="13"/>
    </row>
    <row r="119" spans="1:2" x14ac:dyDescent="0.35">
      <c r="A119" s="38"/>
      <c r="B119" s="13"/>
    </row>
    <row r="120" spans="1:2" x14ac:dyDescent="0.35">
      <c r="A120" s="38"/>
      <c r="B120" s="13"/>
    </row>
    <row r="121" spans="1:2" x14ac:dyDescent="0.35">
      <c r="A121" s="38"/>
      <c r="B121" s="13"/>
    </row>
    <row r="122" spans="1:2" x14ac:dyDescent="0.35">
      <c r="A122" s="38"/>
      <c r="B122" s="13"/>
    </row>
    <row r="123" spans="1:2" x14ac:dyDescent="0.35">
      <c r="A123" s="38"/>
      <c r="B123" s="13"/>
    </row>
    <row r="124" spans="1:2" x14ac:dyDescent="0.35">
      <c r="A124" s="38"/>
      <c r="B124" s="13"/>
    </row>
    <row r="125" spans="1:2" x14ac:dyDescent="0.35">
      <c r="A125" s="38"/>
      <c r="B125" s="13"/>
    </row>
    <row r="126" spans="1:2" x14ac:dyDescent="0.35">
      <c r="A126" s="38"/>
      <c r="B126" s="13"/>
    </row>
    <row r="127" spans="1:2" x14ac:dyDescent="0.35">
      <c r="A127" s="38"/>
      <c r="B127" s="13"/>
    </row>
    <row r="128" spans="1:2" x14ac:dyDescent="0.35">
      <c r="A128" s="38"/>
      <c r="B128" s="13"/>
    </row>
    <row r="129" spans="1:2" x14ac:dyDescent="0.35">
      <c r="A129" s="38"/>
      <c r="B129" s="13"/>
    </row>
    <row r="130" spans="1:2" x14ac:dyDescent="0.35">
      <c r="A130" s="38"/>
      <c r="B130" s="13"/>
    </row>
    <row r="131" spans="1:2" x14ac:dyDescent="0.35">
      <c r="A131" s="38"/>
      <c r="B131" s="13"/>
    </row>
    <row r="132" spans="1:2" x14ac:dyDescent="0.35">
      <c r="A132" s="38"/>
      <c r="B132" s="13"/>
    </row>
    <row r="133" spans="1:2" x14ac:dyDescent="0.35">
      <c r="A133" s="38"/>
      <c r="B133" s="13"/>
    </row>
    <row r="134" spans="1:2" x14ac:dyDescent="0.35">
      <c r="A134" s="38"/>
      <c r="B134" s="13"/>
    </row>
    <row r="135" spans="1:2" x14ac:dyDescent="0.35">
      <c r="A135" s="38"/>
      <c r="B135" s="13"/>
    </row>
    <row r="136" spans="1:2" x14ac:dyDescent="0.35">
      <c r="A136" s="38"/>
      <c r="B136" s="13"/>
    </row>
    <row r="137" spans="1:2" x14ac:dyDescent="0.35">
      <c r="A137" s="38"/>
      <c r="B137" s="13"/>
    </row>
    <row r="138" spans="1:2" x14ac:dyDescent="0.35">
      <c r="A138" s="38"/>
      <c r="B138" s="13"/>
    </row>
    <row r="139" spans="1:2" x14ac:dyDescent="0.35">
      <c r="A139" s="38"/>
      <c r="B139" s="13"/>
    </row>
    <row r="140" spans="1:2" x14ac:dyDescent="0.35">
      <c r="A140" s="38"/>
      <c r="B140" s="13"/>
    </row>
    <row r="141" spans="1:2" x14ac:dyDescent="0.35">
      <c r="A141" s="38"/>
      <c r="B141" s="13"/>
    </row>
    <row r="142" spans="1:2" x14ac:dyDescent="0.35">
      <c r="A142" s="38"/>
      <c r="B142" s="13"/>
    </row>
    <row r="143" spans="1:2" x14ac:dyDescent="0.35">
      <c r="A143" s="38"/>
      <c r="B143" s="13"/>
    </row>
    <row r="144" spans="1:2" x14ac:dyDescent="0.35">
      <c r="A144" s="38"/>
      <c r="B144" s="13"/>
    </row>
    <row r="145" spans="1:2" x14ac:dyDescent="0.35">
      <c r="A145" s="38"/>
      <c r="B145" s="13"/>
    </row>
    <row r="146" spans="1:2" x14ac:dyDescent="0.35">
      <c r="A146" s="38"/>
      <c r="B146" s="13"/>
    </row>
    <row r="147" spans="1:2" x14ac:dyDescent="0.35">
      <c r="A147" s="38"/>
      <c r="B147" s="13"/>
    </row>
    <row r="148" spans="1:2" x14ac:dyDescent="0.35">
      <c r="A148" s="38"/>
      <c r="B148" s="13"/>
    </row>
    <row r="149" spans="1:2" x14ac:dyDescent="0.35">
      <c r="A149" s="38"/>
      <c r="B149" s="13"/>
    </row>
    <row r="150" spans="1:2" x14ac:dyDescent="0.35">
      <c r="A150" s="38"/>
      <c r="B150" s="13"/>
    </row>
    <row r="151" spans="1:2" x14ac:dyDescent="0.35">
      <c r="A151" s="38"/>
      <c r="B151" s="13"/>
    </row>
    <row r="152" spans="1:2" x14ac:dyDescent="0.35">
      <c r="A152" s="38"/>
      <c r="B152" s="13"/>
    </row>
    <row r="153" spans="1:2" x14ac:dyDescent="0.35">
      <c r="A153" s="38"/>
      <c r="B153" s="13"/>
    </row>
    <row r="154" spans="1:2" x14ac:dyDescent="0.35">
      <c r="A154" s="38"/>
      <c r="B154" s="13"/>
    </row>
    <row r="155" spans="1:2" x14ac:dyDescent="0.35">
      <c r="A155" s="38"/>
      <c r="B155" s="13"/>
    </row>
    <row r="156" spans="1:2" x14ac:dyDescent="0.35">
      <c r="A156" s="38"/>
      <c r="B156" s="13"/>
    </row>
    <row r="157" spans="1:2" x14ac:dyDescent="0.35">
      <c r="A157" s="38"/>
      <c r="B157" s="13"/>
    </row>
    <row r="158" spans="1:2" x14ac:dyDescent="0.35">
      <c r="A158" s="38"/>
      <c r="B158" s="13"/>
    </row>
    <row r="159" spans="1:2" x14ac:dyDescent="0.35">
      <c r="A159" s="38"/>
      <c r="B159" s="13"/>
    </row>
    <row r="160" spans="1:2" x14ac:dyDescent="0.35">
      <c r="A160" s="38"/>
      <c r="B160" s="13"/>
    </row>
    <row r="161" spans="1:2" x14ac:dyDescent="0.35">
      <c r="A161" s="38"/>
      <c r="B161" s="13"/>
    </row>
    <row r="162" spans="1:2" x14ac:dyDescent="0.35">
      <c r="A162" s="38"/>
      <c r="B162" s="13"/>
    </row>
    <row r="163" spans="1:2" x14ac:dyDescent="0.35">
      <c r="A163" s="38"/>
      <c r="B163" s="13"/>
    </row>
    <row r="164" spans="1:2" x14ac:dyDescent="0.35">
      <c r="A164" s="38"/>
      <c r="B164" s="13"/>
    </row>
    <row r="165" spans="1:2" x14ac:dyDescent="0.35">
      <c r="A165" s="38"/>
      <c r="B165" s="13"/>
    </row>
    <row r="166" spans="1:2" x14ac:dyDescent="0.35">
      <c r="A166" s="38"/>
      <c r="B166" s="13"/>
    </row>
    <row r="167" spans="1:2" x14ac:dyDescent="0.35">
      <c r="A167" s="38"/>
      <c r="B167" s="13"/>
    </row>
    <row r="168" spans="1:2" x14ac:dyDescent="0.35">
      <c r="A168" s="38"/>
      <c r="B168" s="13"/>
    </row>
    <row r="169" spans="1:2" x14ac:dyDescent="0.35">
      <c r="A169" s="38"/>
      <c r="B169" s="13"/>
    </row>
    <row r="170" spans="1:2" x14ac:dyDescent="0.35">
      <c r="A170" s="38"/>
      <c r="B170" s="13"/>
    </row>
    <row r="171" spans="1:2" x14ac:dyDescent="0.35">
      <c r="A171" s="38"/>
      <c r="B171" s="13"/>
    </row>
    <row r="172" spans="1:2" x14ac:dyDescent="0.35">
      <c r="A172" s="38"/>
      <c r="B172" s="13"/>
    </row>
    <row r="173" spans="1:2" x14ac:dyDescent="0.35">
      <c r="A173" s="38"/>
      <c r="B173" s="13"/>
    </row>
    <row r="174" spans="1:2" x14ac:dyDescent="0.35">
      <c r="A174" s="38"/>
      <c r="B174" s="13"/>
    </row>
    <row r="175" spans="1:2" x14ac:dyDescent="0.35">
      <c r="A175" s="38"/>
      <c r="B175" s="13"/>
    </row>
    <row r="176" spans="1:2" x14ac:dyDescent="0.35">
      <c r="A176" s="38"/>
      <c r="B176" s="13"/>
    </row>
    <row r="177" spans="1:2" x14ac:dyDescent="0.35">
      <c r="A177" s="38"/>
      <c r="B177" s="13"/>
    </row>
    <row r="178" spans="1:2" x14ac:dyDescent="0.35">
      <c r="A178" s="38"/>
      <c r="B178" s="13"/>
    </row>
    <row r="179" spans="1:2" x14ac:dyDescent="0.35">
      <c r="A179" s="38"/>
      <c r="B179" s="13"/>
    </row>
    <row r="180" spans="1:2" x14ac:dyDescent="0.35">
      <c r="A180" s="38"/>
      <c r="B180" s="13"/>
    </row>
    <row r="181" spans="1:2" x14ac:dyDescent="0.35">
      <c r="A181" s="38"/>
      <c r="B181" s="13"/>
    </row>
    <row r="182" spans="1:2" x14ac:dyDescent="0.35">
      <c r="A182" s="38"/>
      <c r="B182" s="13"/>
    </row>
    <row r="183" spans="1:2" x14ac:dyDescent="0.35">
      <c r="A183" s="38"/>
      <c r="B183" s="13"/>
    </row>
    <row r="184" spans="1:2" x14ac:dyDescent="0.35">
      <c r="A184" s="38"/>
      <c r="B184" s="13"/>
    </row>
    <row r="185" spans="1:2" x14ac:dyDescent="0.35">
      <c r="A185" s="38"/>
      <c r="B185" s="13"/>
    </row>
    <row r="186" spans="1:2" x14ac:dyDescent="0.35">
      <c r="A186" s="38"/>
      <c r="B186" s="13"/>
    </row>
    <row r="187" spans="1:2" x14ac:dyDescent="0.35">
      <c r="A187" s="38"/>
      <c r="B187" s="13"/>
    </row>
    <row r="188" spans="1:2" x14ac:dyDescent="0.35">
      <c r="A188" s="38"/>
      <c r="B188" s="13"/>
    </row>
    <row r="189" spans="1:2" x14ac:dyDescent="0.35">
      <c r="A189" s="38"/>
      <c r="B189" s="13"/>
    </row>
    <row r="190" spans="1:2" x14ac:dyDescent="0.35">
      <c r="A190" s="38"/>
      <c r="B190" s="13"/>
    </row>
    <row r="191" spans="1:2" x14ac:dyDescent="0.35">
      <c r="A191" s="38"/>
      <c r="B191" s="13"/>
    </row>
    <row r="192" spans="1:2" x14ac:dyDescent="0.35">
      <c r="A192" s="38"/>
      <c r="B192" s="13"/>
    </row>
    <row r="193" spans="1:2" x14ac:dyDescent="0.35">
      <c r="A193" s="38"/>
      <c r="B193" s="13"/>
    </row>
    <row r="194" spans="1:2" x14ac:dyDescent="0.35">
      <c r="A194" s="38"/>
      <c r="B194" s="13"/>
    </row>
    <row r="195" spans="1:2" x14ac:dyDescent="0.35">
      <c r="A195" s="38"/>
      <c r="B195" s="13"/>
    </row>
    <row r="196" spans="1:2" x14ac:dyDescent="0.35">
      <c r="A196" s="38"/>
      <c r="B196" s="13"/>
    </row>
    <row r="197" spans="1:2" x14ac:dyDescent="0.35">
      <c r="A197" s="38"/>
      <c r="B197" s="13"/>
    </row>
    <row r="198" spans="1:2" x14ac:dyDescent="0.35">
      <c r="A198" s="38"/>
      <c r="B198" s="13"/>
    </row>
    <row r="199" spans="1:2" x14ac:dyDescent="0.35">
      <c r="A199" s="38"/>
      <c r="B199" s="13"/>
    </row>
    <row r="200" spans="1:2" x14ac:dyDescent="0.35">
      <c r="A200" s="38"/>
      <c r="B200" s="13"/>
    </row>
    <row r="201" spans="1:2" x14ac:dyDescent="0.35">
      <c r="A201" s="38"/>
      <c r="B201" s="13"/>
    </row>
    <row r="202" spans="1:2" x14ac:dyDescent="0.35">
      <c r="A202" s="38"/>
      <c r="B202" s="13"/>
    </row>
    <row r="203" spans="1:2" x14ac:dyDescent="0.35">
      <c r="A203" s="38"/>
      <c r="B203" s="13"/>
    </row>
    <row r="204" spans="1:2" x14ac:dyDescent="0.35">
      <c r="A204" s="38"/>
      <c r="B204" s="13"/>
    </row>
    <row r="205" spans="1:2" x14ac:dyDescent="0.35">
      <c r="A205" s="38"/>
      <c r="B205" s="13"/>
    </row>
    <row r="206" spans="1:2" x14ac:dyDescent="0.35">
      <c r="A206" s="38"/>
      <c r="B206" s="13"/>
    </row>
    <row r="207" spans="1:2" x14ac:dyDescent="0.35">
      <c r="A207" s="38"/>
      <c r="B207" s="13"/>
    </row>
    <row r="208" spans="1:2" x14ac:dyDescent="0.35">
      <c r="A208" s="38"/>
      <c r="B208" s="13"/>
    </row>
    <row r="209" spans="1:2" x14ac:dyDescent="0.35">
      <c r="A209" s="38"/>
      <c r="B209" s="13"/>
    </row>
    <row r="210" spans="1:2" x14ac:dyDescent="0.35">
      <c r="A210" s="38"/>
      <c r="B210" s="13"/>
    </row>
    <row r="211" spans="1:2" x14ac:dyDescent="0.35">
      <c r="A211" s="38"/>
      <c r="B211" s="13"/>
    </row>
    <row r="212" spans="1:2" x14ac:dyDescent="0.35">
      <c r="A212" s="38"/>
      <c r="B212" s="13"/>
    </row>
    <row r="213" spans="1:2" x14ac:dyDescent="0.35">
      <c r="A213" s="38"/>
      <c r="B213" s="13"/>
    </row>
    <row r="214" spans="1:2" x14ac:dyDescent="0.35">
      <c r="A214" s="38"/>
      <c r="B214" s="13"/>
    </row>
    <row r="215" spans="1:2" x14ac:dyDescent="0.35">
      <c r="A215" s="38"/>
      <c r="B215" s="13"/>
    </row>
    <row r="216" spans="1:2" x14ac:dyDescent="0.35">
      <c r="A216" s="38"/>
      <c r="B216" s="13"/>
    </row>
    <row r="217" spans="1:2" x14ac:dyDescent="0.35">
      <c r="A217" s="38"/>
      <c r="B217" s="13"/>
    </row>
    <row r="218" spans="1:2" x14ac:dyDescent="0.35">
      <c r="A218" s="38"/>
      <c r="B218" s="13"/>
    </row>
    <row r="219" spans="1:2" x14ac:dyDescent="0.35">
      <c r="A219" s="38"/>
      <c r="B219" s="13"/>
    </row>
    <row r="220" spans="1:2" x14ac:dyDescent="0.35">
      <c r="A220" s="38"/>
      <c r="B220" s="13"/>
    </row>
    <row r="221" spans="1:2" x14ac:dyDescent="0.35">
      <c r="A221" s="38"/>
      <c r="B221" s="13"/>
    </row>
    <row r="222" spans="1:2" x14ac:dyDescent="0.35">
      <c r="A222" s="38"/>
      <c r="B222" s="13"/>
    </row>
    <row r="223" spans="1:2" x14ac:dyDescent="0.35">
      <c r="A223" s="38"/>
      <c r="B223" s="13"/>
    </row>
    <row r="224" spans="1:2" x14ac:dyDescent="0.35">
      <c r="A224" s="38"/>
      <c r="B224" s="13"/>
    </row>
    <row r="225" spans="1:2" x14ac:dyDescent="0.35">
      <c r="A225" s="38"/>
      <c r="B225" s="13"/>
    </row>
    <row r="226" spans="1:2" x14ac:dyDescent="0.35">
      <c r="A226" s="38"/>
      <c r="B226" s="13"/>
    </row>
    <row r="227" spans="1:2" x14ac:dyDescent="0.35">
      <c r="A227" s="38"/>
      <c r="B227" s="13"/>
    </row>
    <row r="228" spans="1:2" x14ac:dyDescent="0.35">
      <c r="A228" s="38"/>
      <c r="B228" s="13"/>
    </row>
    <row r="229" spans="1:2" x14ac:dyDescent="0.35">
      <c r="A229" s="38"/>
      <c r="B229" s="13"/>
    </row>
    <row r="230" spans="1:2" x14ac:dyDescent="0.35">
      <c r="A230" s="38"/>
      <c r="B230" s="13"/>
    </row>
    <row r="231" spans="1:2" x14ac:dyDescent="0.35">
      <c r="A231" s="38"/>
      <c r="B231" s="13"/>
    </row>
    <row r="232" spans="1:2" x14ac:dyDescent="0.35">
      <c r="A232" s="38"/>
      <c r="B232" s="13"/>
    </row>
    <row r="233" spans="1:2" x14ac:dyDescent="0.35">
      <c r="A233" s="38"/>
      <c r="B233" s="13"/>
    </row>
    <row r="234" spans="1:2" x14ac:dyDescent="0.35">
      <c r="A234" s="38"/>
      <c r="B234" s="13"/>
    </row>
    <row r="235" spans="1:2" x14ac:dyDescent="0.35">
      <c r="A235" s="38"/>
      <c r="B235" s="13"/>
    </row>
    <row r="236" spans="1:2" x14ac:dyDescent="0.35">
      <c r="A236" s="38"/>
      <c r="B236" s="13"/>
    </row>
    <row r="237" spans="1:2" x14ac:dyDescent="0.35">
      <c r="A237" s="38"/>
      <c r="B237" s="13"/>
    </row>
    <row r="238" spans="1:2" x14ac:dyDescent="0.35">
      <c r="A238" s="38"/>
      <c r="B238" s="13"/>
    </row>
    <row r="239" spans="1:2" x14ac:dyDescent="0.35">
      <c r="A239" s="38"/>
      <c r="B239" s="13"/>
    </row>
    <row r="240" spans="1:2" x14ac:dyDescent="0.35">
      <c r="A240" s="38"/>
      <c r="B240" s="13"/>
    </row>
    <row r="241" spans="1:2" x14ac:dyDescent="0.35">
      <c r="A241" s="38"/>
      <c r="B241" s="13"/>
    </row>
    <row r="242" spans="1:2" x14ac:dyDescent="0.35">
      <c r="A242" s="38"/>
      <c r="B242" s="13"/>
    </row>
    <row r="243" spans="1:2" x14ac:dyDescent="0.35">
      <c r="A243" s="38"/>
      <c r="B243" s="13"/>
    </row>
    <row r="244" spans="1:2" x14ac:dyDescent="0.35">
      <c r="A244" s="38"/>
      <c r="B244" s="13"/>
    </row>
    <row r="245" spans="1:2" x14ac:dyDescent="0.35">
      <c r="A245" s="38"/>
      <c r="B245" s="13"/>
    </row>
    <row r="246" spans="1:2" x14ac:dyDescent="0.35">
      <c r="A246" s="38"/>
      <c r="B246" s="13"/>
    </row>
    <row r="247" spans="1:2" x14ac:dyDescent="0.35">
      <c r="A247" s="38"/>
      <c r="B247" s="13"/>
    </row>
    <row r="248" spans="1:2" x14ac:dyDescent="0.35">
      <c r="A248" s="38"/>
      <c r="B248" s="13"/>
    </row>
    <row r="249" spans="1:2" x14ac:dyDescent="0.35">
      <c r="A249" s="38"/>
      <c r="B249" s="13"/>
    </row>
    <row r="250" spans="1:2" x14ac:dyDescent="0.35">
      <c r="A250" s="38"/>
      <c r="B250" s="13"/>
    </row>
    <row r="251" spans="1:2" x14ac:dyDescent="0.35">
      <c r="A251" s="38"/>
      <c r="B251" s="13"/>
    </row>
    <row r="252" spans="1:2" x14ac:dyDescent="0.35">
      <c r="A252" s="38"/>
      <c r="B252" s="13"/>
    </row>
    <row r="253" spans="1:2" x14ac:dyDescent="0.35">
      <c r="A253" s="38"/>
      <c r="B253" s="13"/>
    </row>
    <row r="254" spans="1:2" x14ac:dyDescent="0.35">
      <c r="A254" s="38"/>
      <c r="B254" s="13"/>
    </row>
    <row r="255" spans="1:2" x14ac:dyDescent="0.35">
      <c r="A255" s="38"/>
      <c r="B255" s="13"/>
    </row>
    <row r="256" spans="1:2" x14ac:dyDescent="0.35">
      <c r="A256" s="38"/>
      <c r="B256" s="13"/>
    </row>
    <row r="257" spans="1:2" x14ac:dyDescent="0.35">
      <c r="A257" s="38"/>
      <c r="B257" s="13"/>
    </row>
    <row r="258" spans="1:2" x14ac:dyDescent="0.35">
      <c r="A258" s="38"/>
      <c r="B258" s="13"/>
    </row>
    <row r="259" spans="1:2" x14ac:dyDescent="0.35">
      <c r="A259" s="38"/>
      <c r="B259" s="13"/>
    </row>
    <row r="260" spans="1:2" x14ac:dyDescent="0.35">
      <c r="A260" s="38"/>
      <c r="B260" s="13"/>
    </row>
    <row r="261" spans="1:2" x14ac:dyDescent="0.35">
      <c r="A261" s="38"/>
      <c r="B261" s="13"/>
    </row>
    <row r="262" spans="1:2" x14ac:dyDescent="0.35">
      <c r="A262" s="38"/>
      <c r="B262" s="13"/>
    </row>
    <row r="263" spans="1:2" x14ac:dyDescent="0.35">
      <c r="A263" s="38"/>
      <c r="B263" s="13"/>
    </row>
    <row r="264" spans="1:2" x14ac:dyDescent="0.35">
      <c r="A264" s="38"/>
      <c r="B264" s="13"/>
    </row>
    <row r="265" spans="1:2" x14ac:dyDescent="0.35">
      <c r="A265" s="38"/>
      <c r="B265" s="13"/>
    </row>
    <row r="266" spans="1:2" x14ac:dyDescent="0.35">
      <c r="A266" s="38"/>
      <c r="B266" s="13"/>
    </row>
    <row r="267" spans="1:2" x14ac:dyDescent="0.35">
      <c r="A267" s="38"/>
      <c r="B267" s="13"/>
    </row>
    <row r="268" spans="1:2" x14ac:dyDescent="0.35">
      <c r="A268" s="38"/>
      <c r="B268" s="13"/>
    </row>
    <row r="269" spans="1:2" x14ac:dyDescent="0.35">
      <c r="A269" s="38"/>
      <c r="B269" s="13"/>
    </row>
    <row r="270" spans="1:2" x14ac:dyDescent="0.35">
      <c r="A270" s="38"/>
      <c r="B270" s="13"/>
    </row>
    <row r="271" spans="1:2" x14ac:dyDescent="0.35">
      <c r="A271" s="38"/>
      <c r="B271" s="13"/>
    </row>
    <row r="272" spans="1:2" x14ac:dyDescent="0.35">
      <c r="A272" s="38"/>
      <c r="B272" s="13"/>
    </row>
    <row r="273" spans="1:2" x14ac:dyDescent="0.35">
      <c r="A273" s="38"/>
      <c r="B273" s="13"/>
    </row>
    <row r="274" spans="1:2" x14ac:dyDescent="0.35">
      <c r="A274" s="38"/>
      <c r="B274" s="13"/>
    </row>
    <row r="275" spans="1:2" x14ac:dyDescent="0.35">
      <c r="A275" s="38"/>
      <c r="B275" s="13"/>
    </row>
    <row r="276" spans="1:2" x14ac:dyDescent="0.35">
      <c r="A276" s="38"/>
      <c r="B276" s="13"/>
    </row>
    <row r="277" spans="1:2" x14ac:dyDescent="0.35">
      <c r="A277" s="38"/>
      <c r="B277" s="13"/>
    </row>
    <row r="278" spans="1:2" x14ac:dyDescent="0.35">
      <c r="A278" s="38"/>
      <c r="B278" s="13"/>
    </row>
    <row r="279" spans="1:2" x14ac:dyDescent="0.35">
      <c r="A279" s="38"/>
      <c r="B279" s="13"/>
    </row>
    <row r="280" spans="1:2" x14ac:dyDescent="0.35">
      <c r="A280" s="38"/>
      <c r="B280" s="13"/>
    </row>
    <row r="281" spans="1:2" x14ac:dyDescent="0.35">
      <c r="A281" s="38"/>
      <c r="B281" s="13"/>
    </row>
    <row r="282" spans="1:2" x14ac:dyDescent="0.35">
      <c r="A282" s="38"/>
      <c r="B282" s="13"/>
    </row>
    <row r="283" spans="1:2" x14ac:dyDescent="0.35">
      <c r="A283" s="38"/>
      <c r="B283" s="13"/>
    </row>
    <row r="284" spans="1:2" x14ac:dyDescent="0.35">
      <c r="A284" s="38"/>
      <c r="B284" s="13"/>
    </row>
    <row r="285" spans="1:2" x14ac:dyDescent="0.35">
      <c r="A285" s="38"/>
      <c r="B285" s="13"/>
    </row>
    <row r="286" spans="1:2" x14ac:dyDescent="0.35">
      <c r="A286" s="38"/>
      <c r="B286" s="13"/>
    </row>
    <row r="287" spans="1:2" x14ac:dyDescent="0.35">
      <c r="A287" s="38"/>
      <c r="B287" s="13"/>
    </row>
    <row r="288" spans="1:2" x14ac:dyDescent="0.35">
      <c r="A288" s="38"/>
      <c r="B288" s="13"/>
    </row>
    <row r="289" spans="1:2" x14ac:dyDescent="0.35">
      <c r="A289" s="38"/>
      <c r="B289" s="13"/>
    </row>
    <row r="290" spans="1:2" x14ac:dyDescent="0.35">
      <c r="A290" s="38"/>
      <c r="B290" s="13"/>
    </row>
    <row r="291" spans="1:2" x14ac:dyDescent="0.35">
      <c r="A291" s="38"/>
      <c r="B291" s="13"/>
    </row>
    <row r="292" spans="1:2" x14ac:dyDescent="0.35">
      <c r="A292" s="38"/>
      <c r="B292" s="13"/>
    </row>
    <row r="293" spans="1:2" x14ac:dyDescent="0.35">
      <c r="A293" s="38"/>
      <c r="B293" s="13"/>
    </row>
    <row r="294" spans="1:2" x14ac:dyDescent="0.35">
      <c r="A294" s="38"/>
      <c r="B294" s="13"/>
    </row>
    <row r="295" spans="1:2" x14ac:dyDescent="0.35">
      <c r="A295" s="38"/>
      <c r="B295" s="13"/>
    </row>
    <row r="296" spans="1:2" x14ac:dyDescent="0.35">
      <c r="A296" s="38"/>
      <c r="B296" s="13"/>
    </row>
    <row r="297" spans="1:2" x14ac:dyDescent="0.35">
      <c r="A297" s="38"/>
      <c r="B297" s="13"/>
    </row>
    <row r="298" spans="1:2" x14ac:dyDescent="0.35">
      <c r="A298" s="38"/>
      <c r="B298" s="13"/>
    </row>
    <row r="299" spans="1:2" x14ac:dyDescent="0.35">
      <c r="A299" s="38"/>
      <c r="B299" s="13"/>
    </row>
    <row r="300" spans="1:2" x14ac:dyDescent="0.35">
      <c r="A300" s="38"/>
      <c r="B300" s="13"/>
    </row>
    <row r="301" spans="1:2" x14ac:dyDescent="0.35">
      <c r="A301" s="38"/>
      <c r="B301" s="13"/>
    </row>
    <row r="302" spans="1:2" x14ac:dyDescent="0.35">
      <c r="A302" s="38"/>
      <c r="B302" s="13"/>
    </row>
    <row r="303" spans="1:2" x14ac:dyDescent="0.35">
      <c r="A303" s="38"/>
      <c r="B303" s="13"/>
    </row>
    <row r="304" spans="1:2" x14ac:dyDescent="0.35">
      <c r="A304" s="38"/>
      <c r="B304" s="13"/>
    </row>
    <row r="305" spans="1:2" x14ac:dyDescent="0.35">
      <c r="A305" s="38"/>
      <c r="B305" s="13"/>
    </row>
    <row r="306" spans="1:2" x14ac:dyDescent="0.35">
      <c r="A306" s="38"/>
      <c r="B306" s="13"/>
    </row>
    <row r="307" spans="1:2" x14ac:dyDescent="0.35">
      <c r="A307" s="38"/>
      <c r="B307" s="13"/>
    </row>
    <row r="308" spans="1:2" x14ac:dyDescent="0.35">
      <c r="A308" s="38"/>
      <c r="B308" s="13"/>
    </row>
    <row r="309" spans="1:2" x14ac:dyDescent="0.35">
      <c r="A309" s="38"/>
      <c r="B309" s="13"/>
    </row>
    <row r="310" spans="1:2" x14ac:dyDescent="0.35">
      <c r="A310" s="38"/>
      <c r="B310" s="13"/>
    </row>
    <row r="311" spans="1:2" x14ac:dyDescent="0.35">
      <c r="A311" s="38"/>
      <c r="B311" s="13"/>
    </row>
    <row r="312" spans="1:2" x14ac:dyDescent="0.35">
      <c r="A312" s="38"/>
      <c r="B312" s="13"/>
    </row>
    <row r="313" spans="1:2" x14ac:dyDescent="0.35">
      <c r="A313" s="38"/>
      <c r="B313" s="13"/>
    </row>
    <row r="314" spans="1:2" x14ac:dyDescent="0.35">
      <c r="A314" s="38"/>
      <c r="B314" s="13"/>
    </row>
    <row r="315" spans="1:2" x14ac:dyDescent="0.35">
      <c r="A315" s="38"/>
      <c r="B315" s="13"/>
    </row>
    <row r="316" spans="1:2" x14ac:dyDescent="0.35">
      <c r="A316" s="38"/>
      <c r="B316" s="13"/>
    </row>
    <row r="317" spans="1:2" x14ac:dyDescent="0.35">
      <c r="A317" s="38"/>
      <c r="B317" s="13"/>
    </row>
    <row r="318" spans="1:2" x14ac:dyDescent="0.35">
      <c r="A318" s="38"/>
      <c r="B318" s="13"/>
    </row>
    <row r="319" spans="1:2" x14ac:dyDescent="0.35">
      <c r="A319" s="38"/>
      <c r="B319" s="13"/>
    </row>
    <row r="320" spans="1:2" x14ac:dyDescent="0.35">
      <c r="A320" s="38"/>
      <c r="B320" s="13"/>
    </row>
    <row r="321" spans="1:2" x14ac:dyDescent="0.35">
      <c r="A321" s="38"/>
      <c r="B321" s="13"/>
    </row>
    <row r="322" spans="1:2" x14ac:dyDescent="0.35">
      <c r="A322" s="38"/>
      <c r="B322" s="13"/>
    </row>
    <row r="323" spans="1:2" x14ac:dyDescent="0.35">
      <c r="A323" s="38"/>
      <c r="B323" s="13"/>
    </row>
    <row r="324" spans="1:2" x14ac:dyDescent="0.35">
      <c r="A324" s="38"/>
      <c r="B324" s="13"/>
    </row>
    <row r="325" spans="1:2" x14ac:dyDescent="0.35">
      <c r="A325" s="38"/>
      <c r="B325" s="13"/>
    </row>
    <row r="326" spans="1:2" x14ac:dyDescent="0.35">
      <c r="A326" s="38"/>
      <c r="B326" s="13"/>
    </row>
    <row r="327" spans="1:2" x14ac:dyDescent="0.35">
      <c r="A327" s="38"/>
      <c r="B327" s="13"/>
    </row>
    <row r="328" spans="1:2" x14ac:dyDescent="0.35">
      <c r="A328" s="38"/>
      <c r="B328" s="13"/>
    </row>
    <row r="329" spans="1:2" x14ac:dyDescent="0.35">
      <c r="A329" s="38"/>
      <c r="B329" s="13"/>
    </row>
    <row r="330" spans="1:2" x14ac:dyDescent="0.35">
      <c r="A330" s="38"/>
      <c r="B330" s="13"/>
    </row>
    <row r="331" spans="1:2" x14ac:dyDescent="0.35">
      <c r="A331" s="38"/>
      <c r="B331" s="13"/>
    </row>
    <row r="332" spans="1:2" x14ac:dyDescent="0.35">
      <c r="A332" s="38"/>
      <c r="B332" s="13"/>
    </row>
    <row r="333" spans="1:2" x14ac:dyDescent="0.35">
      <c r="A333" s="38"/>
      <c r="B333" s="13"/>
    </row>
    <row r="334" spans="1:2" x14ac:dyDescent="0.35">
      <c r="A334" s="38"/>
      <c r="B334" s="13"/>
    </row>
    <row r="335" spans="1:2" x14ac:dyDescent="0.35">
      <c r="A335" s="38"/>
      <c r="B335" s="13"/>
    </row>
    <row r="336" spans="1:2" x14ac:dyDescent="0.35">
      <c r="A336" s="38"/>
      <c r="B336" s="13"/>
    </row>
    <row r="337" spans="1:2" x14ac:dyDescent="0.35">
      <c r="A337" s="38"/>
      <c r="B337" s="13"/>
    </row>
    <row r="338" spans="1:2" x14ac:dyDescent="0.35">
      <c r="A338" s="38"/>
      <c r="B338" s="13"/>
    </row>
    <row r="339" spans="1:2" x14ac:dyDescent="0.35">
      <c r="A339" s="38"/>
      <c r="B339" s="13"/>
    </row>
    <row r="340" spans="1:2" x14ac:dyDescent="0.35">
      <c r="A340" s="38"/>
      <c r="B340" s="13"/>
    </row>
    <row r="341" spans="1:2" x14ac:dyDescent="0.35">
      <c r="A341" s="38"/>
      <c r="B341" s="13"/>
    </row>
    <row r="342" spans="1:2" x14ac:dyDescent="0.35">
      <c r="A342" s="38"/>
      <c r="B342" s="13"/>
    </row>
    <row r="343" spans="1:2" x14ac:dyDescent="0.35">
      <c r="A343" s="38"/>
      <c r="B343" s="13"/>
    </row>
    <row r="344" spans="1:2" x14ac:dyDescent="0.35">
      <c r="A344" s="38"/>
      <c r="B344" s="13"/>
    </row>
    <row r="345" spans="1:2" x14ac:dyDescent="0.35">
      <c r="A345" s="38"/>
      <c r="B345" s="13"/>
    </row>
    <row r="346" spans="1:2" x14ac:dyDescent="0.35">
      <c r="A346" s="38"/>
      <c r="B346" s="13"/>
    </row>
    <row r="347" spans="1:2" x14ac:dyDescent="0.35">
      <c r="A347" s="38"/>
      <c r="B347" s="13"/>
    </row>
    <row r="348" spans="1:2" x14ac:dyDescent="0.35">
      <c r="A348" s="38"/>
      <c r="B348" s="13"/>
    </row>
    <row r="349" spans="1:2" x14ac:dyDescent="0.35">
      <c r="A349" s="38"/>
      <c r="B349" s="13"/>
    </row>
    <row r="350" spans="1:2" x14ac:dyDescent="0.35">
      <c r="A350" s="38"/>
      <c r="B350" s="13"/>
    </row>
    <row r="351" spans="1:2" x14ac:dyDescent="0.35">
      <c r="A351" s="38"/>
      <c r="B351" s="13"/>
    </row>
    <row r="352" spans="1:2" x14ac:dyDescent="0.35">
      <c r="A352" s="38"/>
      <c r="B352" s="13"/>
    </row>
    <row r="353" spans="1:2" x14ac:dyDescent="0.35">
      <c r="A353" s="38"/>
      <c r="B353" s="13"/>
    </row>
    <row r="354" spans="1:2" x14ac:dyDescent="0.35">
      <c r="A354" s="38"/>
      <c r="B354" s="13"/>
    </row>
    <row r="355" spans="1:2" x14ac:dyDescent="0.35">
      <c r="A355" s="38"/>
      <c r="B355" s="13"/>
    </row>
    <row r="356" spans="1:2" x14ac:dyDescent="0.35">
      <c r="A356" s="38"/>
      <c r="B356" s="13"/>
    </row>
    <row r="357" spans="1:2" x14ac:dyDescent="0.35">
      <c r="A357" s="38"/>
      <c r="B357" s="13"/>
    </row>
    <row r="358" spans="1:2" x14ac:dyDescent="0.35">
      <c r="A358" s="38"/>
      <c r="B358" s="13"/>
    </row>
    <row r="359" spans="1:2" x14ac:dyDescent="0.35">
      <c r="A359" s="38"/>
      <c r="B359" s="13"/>
    </row>
    <row r="360" spans="1:2" x14ac:dyDescent="0.35">
      <c r="A360" s="38"/>
      <c r="B360" s="13"/>
    </row>
    <row r="361" spans="1:2" x14ac:dyDescent="0.35">
      <c r="A361" s="38"/>
      <c r="B361" s="13"/>
    </row>
    <row r="362" spans="1:2" x14ac:dyDescent="0.35">
      <c r="A362" s="38"/>
      <c r="B362" s="13"/>
    </row>
    <row r="363" spans="1:2" x14ac:dyDescent="0.35">
      <c r="A363" s="38"/>
      <c r="B363" s="13"/>
    </row>
    <row r="364" spans="1:2" x14ac:dyDescent="0.35">
      <c r="A364" s="38"/>
      <c r="B364" s="13"/>
    </row>
    <row r="365" spans="1:2" x14ac:dyDescent="0.35">
      <c r="A365" s="38"/>
      <c r="B365" s="13"/>
    </row>
    <row r="366" spans="1:2" x14ac:dyDescent="0.35">
      <c r="A366" s="38"/>
      <c r="B366" s="13"/>
    </row>
    <row r="367" spans="1:2" x14ac:dyDescent="0.35">
      <c r="A367" s="38"/>
      <c r="B367" s="13"/>
    </row>
    <row r="368" spans="1:2" x14ac:dyDescent="0.35">
      <c r="A368" s="38"/>
      <c r="B368" s="13"/>
    </row>
    <row r="369" spans="1:2" x14ac:dyDescent="0.35">
      <c r="A369" s="38"/>
      <c r="B369" s="13"/>
    </row>
    <row r="370" spans="1:2" x14ac:dyDescent="0.35">
      <c r="A370" s="38"/>
      <c r="B370" s="13"/>
    </row>
    <row r="371" spans="1:2" x14ac:dyDescent="0.35">
      <c r="A371" s="38"/>
      <c r="B371" s="13"/>
    </row>
    <row r="372" spans="1:2" x14ac:dyDescent="0.35">
      <c r="A372" s="38"/>
      <c r="B372" s="13"/>
    </row>
    <row r="373" spans="1:2" x14ac:dyDescent="0.35">
      <c r="A373" s="38"/>
      <c r="B373" s="13"/>
    </row>
    <row r="374" spans="1:2" x14ac:dyDescent="0.35">
      <c r="A374" s="38"/>
      <c r="B374" s="13"/>
    </row>
    <row r="375" spans="1:2" x14ac:dyDescent="0.35">
      <c r="A375" s="38"/>
      <c r="B375" s="13"/>
    </row>
    <row r="376" spans="1:2" x14ac:dyDescent="0.35">
      <c r="A376" s="38"/>
      <c r="B376" s="13"/>
    </row>
    <row r="377" spans="1:2" x14ac:dyDescent="0.35">
      <c r="A377" s="38"/>
      <c r="B377" s="13"/>
    </row>
    <row r="378" spans="1:2" x14ac:dyDescent="0.35">
      <c r="A378" s="38"/>
      <c r="B378" s="13"/>
    </row>
    <row r="379" spans="1:2" x14ac:dyDescent="0.35">
      <c r="A379" s="38"/>
      <c r="B379" s="13"/>
    </row>
    <row r="380" spans="1:2" x14ac:dyDescent="0.35">
      <c r="A380" s="38"/>
      <c r="B380" s="13"/>
    </row>
    <row r="381" spans="1:2" x14ac:dyDescent="0.35">
      <c r="A381" s="38"/>
      <c r="B381" s="13"/>
    </row>
    <row r="382" spans="1:2" x14ac:dyDescent="0.35">
      <c r="A382" s="38"/>
      <c r="B382" s="13"/>
    </row>
    <row r="383" spans="1:2" x14ac:dyDescent="0.35">
      <c r="A383" s="38"/>
      <c r="B383" s="13"/>
    </row>
    <row r="384" spans="1:2" x14ac:dyDescent="0.35">
      <c r="A384" s="38"/>
      <c r="B384" s="13"/>
    </row>
    <row r="385" spans="1:2" x14ac:dyDescent="0.35">
      <c r="A385" s="38"/>
      <c r="B385" s="13"/>
    </row>
    <row r="386" spans="1:2" x14ac:dyDescent="0.35">
      <c r="A386" s="38"/>
      <c r="B386" s="13"/>
    </row>
    <row r="387" spans="1:2" x14ac:dyDescent="0.35">
      <c r="A387" s="38"/>
      <c r="B387" s="13"/>
    </row>
    <row r="388" spans="1:2" x14ac:dyDescent="0.35">
      <c r="A388" s="38"/>
      <c r="B388" s="13"/>
    </row>
    <row r="389" spans="1:2" x14ac:dyDescent="0.35">
      <c r="A389" s="38"/>
      <c r="B389" s="13"/>
    </row>
    <row r="390" spans="1:2" x14ac:dyDescent="0.35">
      <c r="A390" s="38"/>
      <c r="B390" s="13"/>
    </row>
    <row r="391" spans="1:2" x14ac:dyDescent="0.35">
      <c r="A391" s="38"/>
      <c r="B391" s="13"/>
    </row>
    <row r="392" spans="1:2" x14ac:dyDescent="0.35">
      <c r="A392" s="38"/>
      <c r="B392" s="13"/>
    </row>
    <row r="393" spans="1:2" x14ac:dyDescent="0.35">
      <c r="A393" s="38"/>
      <c r="B393" s="13"/>
    </row>
    <row r="394" spans="1:2" x14ac:dyDescent="0.35">
      <c r="A394" s="38"/>
      <c r="B394" s="13"/>
    </row>
    <row r="395" spans="1:2" x14ac:dyDescent="0.35">
      <c r="A395" s="38"/>
      <c r="B395" s="13"/>
    </row>
    <row r="396" spans="1:2" x14ac:dyDescent="0.35">
      <c r="A396" s="38"/>
      <c r="B396" s="13"/>
    </row>
    <row r="397" spans="1:2" x14ac:dyDescent="0.35">
      <c r="A397" s="38"/>
      <c r="B397" s="13"/>
    </row>
    <row r="398" spans="1:2" x14ac:dyDescent="0.35">
      <c r="A398" s="38"/>
      <c r="B398" s="13"/>
    </row>
    <row r="399" spans="1:2" x14ac:dyDescent="0.35">
      <c r="A399" s="38"/>
      <c r="B399" s="13"/>
    </row>
    <row r="400" spans="1:2" x14ac:dyDescent="0.35">
      <c r="A400" s="38"/>
      <c r="B400" s="13"/>
    </row>
    <row r="401" spans="1:2" x14ac:dyDescent="0.35">
      <c r="A401" s="38"/>
      <c r="B401" s="13"/>
    </row>
    <row r="402" spans="1:2" x14ac:dyDescent="0.35">
      <c r="A402" s="38"/>
      <c r="B402" s="13"/>
    </row>
    <row r="403" spans="1:2" x14ac:dyDescent="0.35">
      <c r="A403" s="38"/>
      <c r="B403" s="13"/>
    </row>
    <row r="404" spans="1:2" x14ac:dyDescent="0.35">
      <c r="A404" s="38"/>
      <c r="B404" s="13"/>
    </row>
    <row r="405" spans="1:2" x14ac:dyDescent="0.35">
      <c r="A405" s="38"/>
      <c r="B405" s="13"/>
    </row>
    <row r="406" spans="1:2" x14ac:dyDescent="0.35">
      <c r="A406" s="38"/>
      <c r="B406" s="13"/>
    </row>
    <row r="407" spans="1:2" x14ac:dyDescent="0.35">
      <c r="A407" s="38"/>
      <c r="B407" s="13"/>
    </row>
    <row r="408" spans="1:2" x14ac:dyDescent="0.35">
      <c r="A408" s="38"/>
      <c r="B408" s="13"/>
    </row>
    <row r="409" spans="1:2" x14ac:dyDescent="0.35">
      <c r="A409" s="38"/>
      <c r="B409" s="13"/>
    </row>
    <row r="410" spans="1:2" x14ac:dyDescent="0.35">
      <c r="A410" s="38"/>
      <c r="B410" s="13"/>
    </row>
    <row r="411" spans="1:2" x14ac:dyDescent="0.35">
      <c r="A411" s="38"/>
      <c r="B411" s="13"/>
    </row>
    <row r="412" spans="1:2" x14ac:dyDescent="0.35">
      <c r="A412" s="38"/>
      <c r="B412" s="13"/>
    </row>
    <row r="413" spans="1:2" x14ac:dyDescent="0.35">
      <c r="A413" s="38"/>
      <c r="B413" s="13"/>
    </row>
    <row r="414" spans="1:2" x14ac:dyDescent="0.35">
      <c r="A414" s="38"/>
      <c r="B414" s="13"/>
    </row>
    <row r="415" spans="1:2" x14ac:dyDescent="0.35">
      <c r="A415" s="38"/>
      <c r="B415" s="13"/>
    </row>
    <row r="416" spans="1:2" x14ac:dyDescent="0.35">
      <c r="A416" s="38"/>
      <c r="B416" s="13"/>
    </row>
    <row r="417" spans="1:2" x14ac:dyDescent="0.35">
      <c r="A417" s="38"/>
      <c r="B417" s="13"/>
    </row>
    <row r="418" spans="1:2" x14ac:dyDescent="0.35">
      <c r="A418" s="38"/>
      <c r="B418" s="13"/>
    </row>
    <row r="419" spans="1:2" x14ac:dyDescent="0.35">
      <c r="A419" s="38"/>
      <c r="B419" s="13"/>
    </row>
    <row r="420" spans="1:2" x14ac:dyDescent="0.35">
      <c r="A420" s="38"/>
      <c r="B420" s="13"/>
    </row>
    <row r="421" spans="1:2" x14ac:dyDescent="0.35">
      <c r="A421" s="38"/>
      <c r="B421" s="13"/>
    </row>
    <row r="422" spans="1:2" x14ac:dyDescent="0.35">
      <c r="A422" s="38"/>
      <c r="B422" s="13"/>
    </row>
    <row r="423" spans="1:2" x14ac:dyDescent="0.35">
      <c r="A423" s="38"/>
      <c r="B423" s="13"/>
    </row>
    <row r="424" spans="1:2" x14ac:dyDescent="0.35">
      <c r="A424" s="38"/>
      <c r="B424" s="13"/>
    </row>
    <row r="425" spans="1:2" x14ac:dyDescent="0.35">
      <c r="A425" s="38"/>
      <c r="B425" s="13"/>
    </row>
    <row r="426" spans="1:2" x14ac:dyDescent="0.35">
      <c r="A426" s="38"/>
      <c r="B426" s="13"/>
    </row>
    <row r="427" spans="1:2" x14ac:dyDescent="0.35">
      <c r="A427" s="38"/>
      <c r="B427" s="13"/>
    </row>
    <row r="428" spans="1:2" x14ac:dyDescent="0.35">
      <c r="A428" s="38"/>
      <c r="B428" s="13"/>
    </row>
    <row r="429" spans="1:2" x14ac:dyDescent="0.35">
      <c r="A429" s="38"/>
      <c r="B429" s="13"/>
    </row>
    <row r="430" spans="1:2" x14ac:dyDescent="0.35">
      <c r="A430" s="38"/>
      <c r="B430" s="13"/>
    </row>
    <row r="431" spans="1:2" x14ac:dyDescent="0.35">
      <c r="A431" s="38"/>
      <c r="B431" s="13"/>
    </row>
    <row r="432" spans="1:2" x14ac:dyDescent="0.35">
      <c r="A432" s="38"/>
      <c r="B432" s="13"/>
    </row>
    <row r="433" spans="1:2" x14ac:dyDescent="0.35">
      <c r="A433" s="38"/>
      <c r="B433" s="13"/>
    </row>
    <row r="434" spans="1:2" x14ac:dyDescent="0.35">
      <c r="A434" s="38"/>
      <c r="B434" s="13"/>
    </row>
    <row r="435" spans="1:2" x14ac:dyDescent="0.35">
      <c r="A435" s="38"/>
      <c r="B435" s="13"/>
    </row>
    <row r="436" spans="1:2" x14ac:dyDescent="0.35">
      <c r="A436" s="38"/>
      <c r="B436" s="13"/>
    </row>
    <row r="437" spans="1:2" x14ac:dyDescent="0.35">
      <c r="A437" s="38"/>
      <c r="B437" s="13"/>
    </row>
    <row r="438" spans="1:2" x14ac:dyDescent="0.35">
      <c r="A438" s="38"/>
      <c r="B438" s="13"/>
    </row>
    <row r="439" spans="1:2" x14ac:dyDescent="0.35">
      <c r="A439" s="38"/>
      <c r="B439" s="13"/>
    </row>
    <row r="440" spans="1:2" x14ac:dyDescent="0.35">
      <c r="A440" s="38"/>
      <c r="B440" s="13"/>
    </row>
    <row r="441" spans="1:2" x14ac:dyDescent="0.35">
      <c r="A441" s="38"/>
      <c r="B441" s="13"/>
    </row>
    <row r="442" spans="1:2" x14ac:dyDescent="0.35">
      <c r="A442" s="38"/>
      <c r="B442" s="13"/>
    </row>
    <row r="443" spans="1:2" x14ac:dyDescent="0.35">
      <c r="A443" s="38"/>
      <c r="B443" s="13"/>
    </row>
    <row r="444" spans="1:2" x14ac:dyDescent="0.35">
      <c r="A444" s="38"/>
      <c r="B444" s="13"/>
    </row>
    <row r="445" spans="1:2" x14ac:dyDescent="0.35">
      <c r="A445" s="38"/>
      <c r="B445" s="13"/>
    </row>
    <row r="446" spans="1:2" x14ac:dyDescent="0.35">
      <c r="A446" s="38"/>
      <c r="B446" s="13"/>
    </row>
    <row r="447" spans="1:2" x14ac:dyDescent="0.35">
      <c r="A447" s="38"/>
      <c r="B447" s="13"/>
    </row>
    <row r="448" spans="1:2" x14ac:dyDescent="0.35">
      <c r="A448" s="38"/>
      <c r="B448" s="13"/>
    </row>
    <row r="449" spans="1:2" x14ac:dyDescent="0.35">
      <c r="A449" s="38"/>
      <c r="B449" s="13"/>
    </row>
    <row r="450" spans="1:2" x14ac:dyDescent="0.35">
      <c r="A450" s="38"/>
      <c r="B450" s="13"/>
    </row>
    <row r="451" spans="1:2" x14ac:dyDescent="0.35">
      <c r="A451" s="38"/>
      <c r="B451" s="13"/>
    </row>
    <row r="452" spans="1:2" x14ac:dyDescent="0.35">
      <c r="A452" s="38"/>
      <c r="B452" s="13"/>
    </row>
    <row r="453" spans="1:2" x14ac:dyDescent="0.35">
      <c r="A453" s="38"/>
      <c r="B453" s="13"/>
    </row>
    <row r="454" spans="1:2" x14ac:dyDescent="0.35">
      <c r="A454" s="38"/>
      <c r="B454" s="13"/>
    </row>
    <row r="455" spans="1:2" x14ac:dyDescent="0.35">
      <c r="A455" s="38"/>
      <c r="B455" s="13"/>
    </row>
    <row r="456" spans="1:2" x14ac:dyDescent="0.35">
      <c r="A456" s="38"/>
      <c r="B456" s="13"/>
    </row>
    <row r="457" spans="1:2" x14ac:dyDescent="0.35">
      <c r="A457" s="38"/>
      <c r="B457" s="13"/>
    </row>
    <row r="458" spans="1:2" x14ac:dyDescent="0.35">
      <c r="A458" s="38"/>
      <c r="B458" s="13"/>
    </row>
    <row r="459" spans="1:2" x14ac:dyDescent="0.35">
      <c r="A459" s="38"/>
      <c r="B459" s="13"/>
    </row>
    <row r="460" spans="1:2" x14ac:dyDescent="0.35">
      <c r="A460" s="38"/>
      <c r="B460" s="13"/>
    </row>
    <row r="461" spans="1:2" x14ac:dyDescent="0.35">
      <c r="A461" s="38"/>
      <c r="B461" s="13"/>
    </row>
    <row r="462" spans="1:2" x14ac:dyDescent="0.35">
      <c r="A462" s="38"/>
      <c r="B462" s="13"/>
    </row>
    <row r="463" spans="1:2" x14ac:dyDescent="0.35">
      <c r="A463" s="38"/>
      <c r="B463" s="13"/>
    </row>
    <row r="464" spans="1:2" x14ac:dyDescent="0.35">
      <c r="A464" s="38"/>
      <c r="B464" s="13"/>
    </row>
    <row r="465" spans="1:2" x14ac:dyDescent="0.35">
      <c r="A465" s="38"/>
      <c r="B465" s="13"/>
    </row>
    <row r="466" spans="1:2" x14ac:dyDescent="0.35">
      <c r="A466" s="38"/>
      <c r="B466" s="13"/>
    </row>
    <row r="467" spans="1:2" x14ac:dyDescent="0.35">
      <c r="A467" s="38"/>
      <c r="B467" s="13"/>
    </row>
    <row r="468" spans="1:2" x14ac:dyDescent="0.35">
      <c r="A468" s="38"/>
      <c r="B468" s="13"/>
    </row>
    <row r="469" spans="1:2" x14ac:dyDescent="0.35">
      <c r="A469" s="38"/>
      <c r="B469" s="13"/>
    </row>
    <row r="470" spans="1:2" x14ac:dyDescent="0.35">
      <c r="A470" s="38"/>
      <c r="B470" s="13"/>
    </row>
    <row r="471" spans="1:2" x14ac:dyDescent="0.35">
      <c r="A471" s="38"/>
      <c r="B471" s="13"/>
    </row>
    <row r="472" spans="1:2" x14ac:dyDescent="0.35">
      <c r="A472" s="38"/>
      <c r="B472" s="13"/>
    </row>
    <row r="473" spans="1:2" x14ac:dyDescent="0.35">
      <c r="A473" s="38"/>
      <c r="B473" s="13"/>
    </row>
    <row r="474" spans="1:2" x14ac:dyDescent="0.35">
      <c r="A474" s="38"/>
      <c r="B474" s="13"/>
    </row>
    <row r="475" spans="1:2" x14ac:dyDescent="0.35">
      <c r="A475" s="38"/>
      <c r="B475" s="13"/>
    </row>
    <row r="476" spans="1:2" x14ac:dyDescent="0.35">
      <c r="A476" s="38"/>
      <c r="B476" s="13"/>
    </row>
    <row r="477" spans="1:2" x14ac:dyDescent="0.35">
      <c r="A477" s="38"/>
      <c r="B477" s="13"/>
    </row>
    <row r="478" spans="1:2" x14ac:dyDescent="0.35">
      <c r="A478" s="38"/>
      <c r="B478" s="13"/>
    </row>
    <row r="479" spans="1:2" x14ac:dyDescent="0.35">
      <c r="A479" s="38"/>
      <c r="B479" s="13"/>
    </row>
    <row r="480" spans="1:2" x14ac:dyDescent="0.35">
      <c r="A480" s="38"/>
      <c r="B480" s="13"/>
    </row>
    <row r="481" spans="1:2" x14ac:dyDescent="0.35">
      <c r="A481" s="38"/>
      <c r="B481" s="13"/>
    </row>
    <row r="482" spans="1:2" x14ac:dyDescent="0.35">
      <c r="A482" s="38"/>
      <c r="B482" s="13"/>
    </row>
    <row r="483" spans="1:2" x14ac:dyDescent="0.35">
      <c r="A483" s="38"/>
      <c r="B483" s="13"/>
    </row>
    <row r="484" spans="1:2" x14ac:dyDescent="0.35">
      <c r="A484" s="38"/>
      <c r="B484" s="13"/>
    </row>
    <row r="485" spans="1:2" x14ac:dyDescent="0.35">
      <c r="A485" s="38"/>
      <c r="B485" s="13"/>
    </row>
    <row r="486" spans="1:2" x14ac:dyDescent="0.35">
      <c r="A486" s="38"/>
      <c r="B486" s="13"/>
    </row>
    <row r="487" spans="1:2" x14ac:dyDescent="0.35">
      <c r="A487" s="38"/>
      <c r="B487" s="13"/>
    </row>
    <row r="488" spans="1:2" x14ac:dyDescent="0.35">
      <c r="A488" s="38"/>
      <c r="B488" s="13"/>
    </row>
    <row r="489" spans="1:2" x14ac:dyDescent="0.35">
      <c r="A489" s="38"/>
      <c r="B489" s="13"/>
    </row>
    <row r="490" spans="1:2" x14ac:dyDescent="0.35">
      <c r="A490" s="38"/>
      <c r="B490" s="13"/>
    </row>
    <row r="491" spans="1:2" x14ac:dyDescent="0.35">
      <c r="A491" s="38"/>
      <c r="B491" s="13"/>
    </row>
    <row r="492" spans="1:2" x14ac:dyDescent="0.35">
      <c r="A492" s="38"/>
      <c r="B492" s="13"/>
    </row>
    <row r="493" spans="1:2" x14ac:dyDescent="0.35">
      <c r="A493" s="38"/>
      <c r="B493" s="13"/>
    </row>
    <row r="494" spans="1:2" x14ac:dyDescent="0.35">
      <c r="A494" s="38"/>
      <c r="B494" s="13"/>
    </row>
    <row r="495" spans="1:2" x14ac:dyDescent="0.35">
      <c r="A495" s="38"/>
      <c r="B495" s="13"/>
    </row>
    <row r="496" spans="1:2" x14ac:dyDescent="0.35">
      <c r="A496" s="38"/>
      <c r="B496" s="13"/>
    </row>
    <row r="497" spans="1:2" x14ac:dyDescent="0.35">
      <c r="A497" s="38"/>
      <c r="B497" s="13"/>
    </row>
    <row r="498" spans="1:2" x14ac:dyDescent="0.35">
      <c r="A498" s="38"/>
      <c r="B498" s="13"/>
    </row>
    <row r="499" spans="1:2" x14ac:dyDescent="0.35">
      <c r="A499" s="38"/>
      <c r="B499" s="13"/>
    </row>
    <row r="500" spans="1:2" x14ac:dyDescent="0.35">
      <c r="A500" s="38"/>
      <c r="B500" s="13"/>
    </row>
    <row r="501" spans="1:2" x14ac:dyDescent="0.35">
      <c r="A501" s="38"/>
      <c r="B501" s="13"/>
    </row>
    <row r="502" spans="1:2" x14ac:dyDescent="0.35">
      <c r="A502" s="38"/>
      <c r="B502" s="13"/>
    </row>
    <row r="503" spans="1:2" x14ac:dyDescent="0.35">
      <c r="A503" s="38"/>
      <c r="B503" s="13"/>
    </row>
    <row r="504" spans="1:2" x14ac:dyDescent="0.35">
      <c r="A504" s="38"/>
      <c r="B504" s="13"/>
    </row>
    <row r="505" spans="1:2" x14ac:dyDescent="0.35">
      <c r="A505" s="38"/>
      <c r="B505" s="13"/>
    </row>
    <row r="506" spans="1:2" x14ac:dyDescent="0.35">
      <c r="A506" s="38"/>
      <c r="B506" s="13"/>
    </row>
    <row r="507" spans="1:2" x14ac:dyDescent="0.35">
      <c r="A507" s="38"/>
      <c r="B507" s="13"/>
    </row>
    <row r="508" spans="1:2" x14ac:dyDescent="0.35">
      <c r="A508" s="38"/>
      <c r="B508" s="13"/>
    </row>
    <row r="509" spans="1:2" x14ac:dyDescent="0.35">
      <c r="A509" s="38"/>
      <c r="B509" s="13"/>
    </row>
    <row r="510" spans="1:2" x14ac:dyDescent="0.35">
      <c r="A510" s="38"/>
      <c r="B510" s="13"/>
    </row>
    <row r="511" spans="1:2" x14ac:dyDescent="0.35">
      <c r="A511" s="38"/>
      <c r="B511" s="13"/>
    </row>
    <row r="512" spans="1:2" x14ac:dyDescent="0.35">
      <c r="A512" s="38"/>
      <c r="B512" s="13"/>
    </row>
    <row r="513" spans="1:2" x14ac:dyDescent="0.35">
      <c r="A513" s="38"/>
      <c r="B513" s="13"/>
    </row>
    <row r="514" spans="1:2" x14ac:dyDescent="0.35">
      <c r="A514" s="38"/>
      <c r="B514" s="13"/>
    </row>
    <row r="515" spans="1:2" x14ac:dyDescent="0.35">
      <c r="A515" s="38"/>
      <c r="B515" s="13"/>
    </row>
    <row r="516" spans="1:2" x14ac:dyDescent="0.35">
      <c r="A516" s="38"/>
      <c r="B516" s="13"/>
    </row>
    <row r="517" spans="1:2" x14ac:dyDescent="0.35">
      <c r="A517" s="38"/>
      <c r="B517" s="13"/>
    </row>
    <row r="518" spans="1:2" x14ac:dyDescent="0.35">
      <c r="A518" s="38"/>
      <c r="B518" s="13"/>
    </row>
    <row r="519" spans="1:2" x14ac:dyDescent="0.35">
      <c r="A519" s="38"/>
      <c r="B519" s="13"/>
    </row>
    <row r="520" spans="1:2" x14ac:dyDescent="0.35">
      <c r="A520" s="38"/>
      <c r="B520" s="13"/>
    </row>
    <row r="521" spans="1:2" x14ac:dyDescent="0.35">
      <c r="A521" s="38"/>
      <c r="B521" s="13"/>
    </row>
    <row r="522" spans="1:2" x14ac:dyDescent="0.35">
      <c r="A522" s="38"/>
      <c r="B522" s="13"/>
    </row>
    <row r="523" spans="1:2" x14ac:dyDescent="0.35">
      <c r="A523" s="38"/>
      <c r="B523" s="13"/>
    </row>
    <row r="524" spans="1:2" x14ac:dyDescent="0.35">
      <c r="A524" s="38"/>
      <c r="B524" s="13"/>
    </row>
    <row r="525" spans="1:2" x14ac:dyDescent="0.35">
      <c r="A525" s="38"/>
      <c r="B525" s="13"/>
    </row>
    <row r="526" spans="1:2" x14ac:dyDescent="0.35">
      <c r="A526" s="38"/>
      <c r="B526" s="13"/>
    </row>
    <row r="527" spans="1:2" x14ac:dyDescent="0.35">
      <c r="A527" s="38"/>
      <c r="B527" s="13"/>
    </row>
    <row r="528" spans="1:2" x14ac:dyDescent="0.35">
      <c r="A528" s="38"/>
      <c r="B528" s="13"/>
    </row>
    <row r="529" spans="1:2" x14ac:dyDescent="0.35">
      <c r="A529" s="38"/>
      <c r="B529" s="13"/>
    </row>
    <row r="530" spans="1:2" x14ac:dyDescent="0.35">
      <c r="A530" s="38"/>
      <c r="B530" s="13"/>
    </row>
    <row r="531" spans="1:2" x14ac:dyDescent="0.35">
      <c r="A531" s="38"/>
      <c r="B531" s="13"/>
    </row>
    <row r="532" spans="1:2" x14ac:dyDescent="0.35">
      <c r="A532" s="38"/>
      <c r="B532" s="13"/>
    </row>
    <row r="533" spans="1:2" x14ac:dyDescent="0.35">
      <c r="A533" s="38"/>
      <c r="B533" s="13"/>
    </row>
    <row r="534" spans="1:2" x14ac:dyDescent="0.35">
      <c r="A534" s="38"/>
      <c r="B534" s="13"/>
    </row>
    <row r="535" spans="1:2" x14ac:dyDescent="0.35">
      <c r="A535" s="38"/>
      <c r="B535" s="13"/>
    </row>
    <row r="536" spans="1:2" x14ac:dyDescent="0.35">
      <c r="A536" s="38"/>
      <c r="B536" s="13"/>
    </row>
    <row r="537" spans="1:2" x14ac:dyDescent="0.35">
      <c r="A537" s="38"/>
      <c r="B537" s="13"/>
    </row>
    <row r="538" spans="1:2" x14ac:dyDescent="0.35">
      <c r="A538" s="38"/>
      <c r="B538" s="13"/>
    </row>
    <row r="539" spans="1:2" x14ac:dyDescent="0.35">
      <c r="A539" s="38"/>
      <c r="B539" s="13"/>
    </row>
    <row r="540" spans="1:2" x14ac:dyDescent="0.35">
      <c r="A540" s="38"/>
      <c r="B540" s="13"/>
    </row>
    <row r="541" spans="1:2" x14ac:dyDescent="0.35">
      <c r="A541" s="38"/>
      <c r="B541" s="13"/>
    </row>
    <row r="542" spans="1:2" x14ac:dyDescent="0.35">
      <c r="A542" s="38"/>
      <c r="B542" s="13"/>
    </row>
    <row r="543" spans="1:2" x14ac:dyDescent="0.35">
      <c r="A543" s="38"/>
      <c r="B543" s="13"/>
    </row>
    <row r="544" spans="1:2" x14ac:dyDescent="0.35">
      <c r="A544" s="38"/>
      <c r="B544" s="13"/>
    </row>
    <row r="545" spans="1:2" x14ac:dyDescent="0.35">
      <c r="A545" s="38"/>
      <c r="B545" s="13"/>
    </row>
    <row r="546" spans="1:2" x14ac:dyDescent="0.35">
      <c r="A546" s="38"/>
      <c r="B546" s="13"/>
    </row>
    <row r="547" spans="1:2" x14ac:dyDescent="0.35">
      <c r="A547" s="38"/>
      <c r="B547" s="13"/>
    </row>
    <row r="548" spans="1:2" x14ac:dyDescent="0.35">
      <c r="A548" s="38"/>
      <c r="B548" s="13"/>
    </row>
    <row r="549" spans="1:2" x14ac:dyDescent="0.35">
      <c r="A549" s="38"/>
      <c r="B549" s="13"/>
    </row>
    <row r="550" spans="1:2" x14ac:dyDescent="0.35">
      <c r="A550" s="38"/>
      <c r="B550" s="13"/>
    </row>
    <row r="551" spans="1:2" x14ac:dyDescent="0.35">
      <c r="A551" s="38"/>
      <c r="B551" s="13"/>
    </row>
    <row r="552" spans="1:2" x14ac:dyDescent="0.35">
      <c r="A552" s="38"/>
      <c r="B552" s="13"/>
    </row>
    <row r="553" spans="1:2" x14ac:dyDescent="0.35">
      <c r="A553" s="38"/>
      <c r="B553" s="13"/>
    </row>
    <row r="554" spans="1:2" x14ac:dyDescent="0.35">
      <c r="A554" s="38"/>
      <c r="B554" s="13"/>
    </row>
    <row r="555" spans="1:2" x14ac:dyDescent="0.35">
      <c r="A555" s="38"/>
      <c r="B555" s="13"/>
    </row>
    <row r="556" spans="1:2" x14ac:dyDescent="0.35">
      <c r="A556" s="38"/>
      <c r="B556" s="13"/>
    </row>
    <row r="557" spans="1:2" x14ac:dyDescent="0.35">
      <c r="A557" s="38"/>
      <c r="B557" s="13"/>
    </row>
    <row r="558" spans="1:2" x14ac:dyDescent="0.35">
      <c r="A558" s="38"/>
      <c r="B558" s="13"/>
    </row>
    <row r="559" spans="1:2" x14ac:dyDescent="0.35">
      <c r="A559" s="38"/>
      <c r="B559" s="13"/>
    </row>
    <row r="560" spans="1:2" x14ac:dyDescent="0.35">
      <c r="A560" s="38"/>
      <c r="B560" s="13"/>
    </row>
    <row r="561" spans="1:2" x14ac:dyDescent="0.35">
      <c r="A561" s="38"/>
      <c r="B561" s="13"/>
    </row>
    <row r="562" spans="1:2" x14ac:dyDescent="0.35">
      <c r="A562" s="38"/>
      <c r="B562" s="13"/>
    </row>
    <row r="563" spans="1:2" x14ac:dyDescent="0.35">
      <c r="A563" s="38"/>
      <c r="B563" s="13"/>
    </row>
    <row r="564" spans="1:2" x14ac:dyDescent="0.35">
      <c r="A564" s="38"/>
      <c r="B564" s="13"/>
    </row>
    <row r="565" spans="1:2" x14ac:dyDescent="0.35">
      <c r="A565" s="38"/>
      <c r="B565" s="13"/>
    </row>
    <row r="566" spans="1:2" x14ac:dyDescent="0.35">
      <c r="A566" s="38"/>
      <c r="B566" s="13"/>
    </row>
    <row r="567" spans="1:2" x14ac:dyDescent="0.35">
      <c r="A567" s="38"/>
      <c r="B567" s="13"/>
    </row>
    <row r="568" spans="1:2" x14ac:dyDescent="0.35">
      <c r="A568" s="38"/>
      <c r="B568" s="13"/>
    </row>
    <row r="569" spans="1:2" x14ac:dyDescent="0.35">
      <c r="A569" s="38"/>
      <c r="B569" s="13"/>
    </row>
    <row r="570" spans="1:2" x14ac:dyDescent="0.35">
      <c r="A570" s="38"/>
      <c r="B570" s="13"/>
    </row>
    <row r="571" spans="1:2" x14ac:dyDescent="0.35">
      <c r="A571" s="38"/>
      <c r="B571" s="13"/>
    </row>
    <row r="572" spans="1:2" x14ac:dyDescent="0.35">
      <c r="A572" s="38"/>
      <c r="B572" s="13"/>
    </row>
    <row r="573" spans="1:2" x14ac:dyDescent="0.35">
      <c r="A573" s="38"/>
      <c r="B573" s="13"/>
    </row>
    <row r="574" spans="1:2" x14ac:dyDescent="0.35">
      <c r="A574" s="38"/>
      <c r="B574" s="13"/>
    </row>
    <row r="575" spans="1:2" x14ac:dyDescent="0.35">
      <c r="A575" s="38"/>
      <c r="B575" s="13"/>
    </row>
    <row r="576" spans="1:2" x14ac:dyDescent="0.35">
      <c r="A576" s="38"/>
      <c r="B576" s="13"/>
    </row>
    <row r="577" spans="1:2" x14ac:dyDescent="0.35">
      <c r="A577" s="38"/>
      <c r="B577" s="13"/>
    </row>
    <row r="578" spans="1:2" x14ac:dyDescent="0.35">
      <c r="A578" s="38"/>
      <c r="B578" s="13"/>
    </row>
    <row r="579" spans="1:2" x14ac:dyDescent="0.35">
      <c r="A579" s="38"/>
      <c r="B579" s="13"/>
    </row>
    <row r="580" spans="1:2" x14ac:dyDescent="0.35">
      <c r="A580" s="38"/>
      <c r="B580" s="13"/>
    </row>
    <row r="581" spans="1:2" x14ac:dyDescent="0.35">
      <c r="A581" s="38"/>
      <c r="B581" s="13"/>
    </row>
    <row r="582" spans="1:2" x14ac:dyDescent="0.35">
      <c r="A582" s="38"/>
      <c r="B582" s="13"/>
    </row>
    <row r="583" spans="1:2" x14ac:dyDescent="0.35">
      <c r="A583" s="38"/>
      <c r="B583" s="13"/>
    </row>
    <row r="584" spans="1:2" x14ac:dyDescent="0.35">
      <c r="A584" s="38"/>
      <c r="B584" s="13"/>
    </row>
    <row r="585" spans="1:2" x14ac:dyDescent="0.35">
      <c r="A585" s="38"/>
      <c r="B585" s="13"/>
    </row>
    <row r="586" spans="1:2" x14ac:dyDescent="0.35">
      <c r="A586" s="38"/>
      <c r="B586" s="13"/>
    </row>
    <row r="587" spans="1:2" x14ac:dyDescent="0.35">
      <c r="A587" s="38"/>
      <c r="B587" s="13"/>
    </row>
    <row r="588" spans="1:2" x14ac:dyDescent="0.35">
      <c r="A588" s="38"/>
      <c r="B588" s="13"/>
    </row>
    <row r="589" spans="1:2" x14ac:dyDescent="0.35">
      <c r="B589" s="13"/>
    </row>
    <row r="590" spans="1:2" x14ac:dyDescent="0.35">
      <c r="B590" s="13"/>
    </row>
    <row r="591" spans="1:2" x14ac:dyDescent="0.35">
      <c r="B591" s="13"/>
    </row>
    <row r="592" spans="1:2" x14ac:dyDescent="0.35">
      <c r="B592" s="13"/>
    </row>
    <row r="593" spans="2:2" x14ac:dyDescent="0.35">
      <c r="B593" s="13"/>
    </row>
    <row r="594" spans="2:2" x14ac:dyDescent="0.35">
      <c r="B594" s="13"/>
    </row>
    <row r="595" spans="2:2" x14ac:dyDescent="0.35">
      <c r="B595" s="13"/>
    </row>
    <row r="596" spans="2:2" x14ac:dyDescent="0.35">
      <c r="B596" s="13"/>
    </row>
    <row r="597" spans="2:2" x14ac:dyDescent="0.35">
      <c r="B597" s="13"/>
    </row>
    <row r="598" spans="2:2" x14ac:dyDescent="0.35">
      <c r="B598" s="13"/>
    </row>
    <row r="599" spans="2:2" x14ac:dyDescent="0.35">
      <c r="B599" s="13"/>
    </row>
    <row r="600" spans="2:2" x14ac:dyDescent="0.35">
      <c r="B600" s="13"/>
    </row>
    <row r="601" spans="2:2" x14ac:dyDescent="0.35">
      <c r="B601" s="13"/>
    </row>
    <row r="602" spans="2:2" x14ac:dyDescent="0.35">
      <c r="B602" s="13"/>
    </row>
    <row r="603" spans="2:2" x14ac:dyDescent="0.35">
      <c r="B603" s="13"/>
    </row>
    <row r="604" spans="2:2" x14ac:dyDescent="0.35">
      <c r="B604" s="13"/>
    </row>
    <row r="605" spans="2:2" x14ac:dyDescent="0.35">
      <c r="B605" s="13"/>
    </row>
    <row r="606" spans="2:2" x14ac:dyDescent="0.35">
      <c r="B606" s="13"/>
    </row>
    <row r="607" spans="2:2" x14ac:dyDescent="0.35">
      <c r="B607" s="13"/>
    </row>
    <row r="608" spans="2:2" x14ac:dyDescent="0.35">
      <c r="B608" s="13"/>
    </row>
    <row r="609" spans="2:2" x14ac:dyDescent="0.35">
      <c r="B609" s="13"/>
    </row>
    <row r="610" spans="2:2" x14ac:dyDescent="0.35">
      <c r="B610" s="13"/>
    </row>
    <row r="611" spans="2:2" x14ac:dyDescent="0.35">
      <c r="B611" s="13"/>
    </row>
    <row r="612" spans="2:2" x14ac:dyDescent="0.35">
      <c r="B612" s="13"/>
    </row>
    <row r="613" spans="2:2" x14ac:dyDescent="0.35">
      <c r="B613" s="13"/>
    </row>
    <row r="614" spans="2:2" x14ac:dyDescent="0.35">
      <c r="B614" s="13"/>
    </row>
    <row r="615" spans="2:2" x14ac:dyDescent="0.35">
      <c r="B615" s="13"/>
    </row>
    <row r="616" spans="2:2" x14ac:dyDescent="0.35">
      <c r="B616" s="13"/>
    </row>
    <row r="617" spans="2:2" x14ac:dyDescent="0.35">
      <c r="B617" s="13"/>
    </row>
    <row r="618" spans="2:2" x14ac:dyDescent="0.35">
      <c r="B618" s="13"/>
    </row>
    <row r="619" spans="2:2" x14ac:dyDescent="0.35">
      <c r="B619" s="13"/>
    </row>
    <row r="620" spans="2:2" x14ac:dyDescent="0.35">
      <c r="B620" s="13"/>
    </row>
    <row r="621" spans="2:2" x14ac:dyDescent="0.35">
      <c r="B621" s="13"/>
    </row>
    <row r="622" spans="2:2" x14ac:dyDescent="0.35">
      <c r="B622" s="13"/>
    </row>
    <row r="623" spans="2:2" x14ac:dyDescent="0.35">
      <c r="B623" s="13"/>
    </row>
    <row r="624" spans="2:2" x14ac:dyDescent="0.35">
      <c r="B624" s="13"/>
    </row>
    <row r="625" spans="2:2" x14ac:dyDescent="0.35">
      <c r="B625" s="13"/>
    </row>
    <row r="626" spans="2:2" x14ac:dyDescent="0.35">
      <c r="B626" s="13"/>
    </row>
    <row r="627" spans="2:2" x14ac:dyDescent="0.35">
      <c r="B627" s="13"/>
    </row>
    <row r="628" spans="2:2" x14ac:dyDescent="0.35">
      <c r="B628" s="13"/>
    </row>
    <row r="629" spans="2:2" x14ac:dyDescent="0.35">
      <c r="B629" s="13"/>
    </row>
    <row r="630" spans="2:2" x14ac:dyDescent="0.35">
      <c r="B630" s="13"/>
    </row>
    <row r="631" spans="2:2" x14ac:dyDescent="0.35">
      <c r="B631" s="13"/>
    </row>
    <row r="632" spans="2:2" x14ac:dyDescent="0.35">
      <c r="B632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32"/>
  <sheetViews>
    <sheetView workbookViewId="0">
      <selection activeCell="H7" sqref="H7"/>
    </sheetView>
  </sheetViews>
  <sheetFormatPr defaultColWidth="12.54296875" defaultRowHeight="14.5" x14ac:dyDescent="0.35"/>
  <cols>
    <col min="1" max="1" width="18.54296875" style="39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58" t="s">
        <v>15</v>
      </c>
      <c r="B1" s="48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8">
        <v>0</v>
      </c>
      <c r="B2" s="13">
        <v>27.3</v>
      </c>
      <c r="C2" s="20">
        <f>B2-$H$6</f>
        <v>0</v>
      </c>
      <c r="D2" s="18">
        <f>C2*$H$3</f>
        <v>0</v>
      </c>
      <c r="E2" s="18">
        <f>D2*(A3-A2)</f>
        <v>0</v>
      </c>
      <c r="G2" s="53" t="s">
        <v>17</v>
      </c>
      <c r="H2" s="54">
        <v>9773887</v>
      </c>
    </row>
    <row r="3" spans="1:8" x14ac:dyDescent="0.35">
      <c r="A3" s="38">
        <v>5</v>
      </c>
      <c r="B3" s="13">
        <v>27.3</v>
      </c>
      <c r="C3" s="20">
        <f t="shared" ref="C3:C54" si="0">B3-$H$6</f>
        <v>0</v>
      </c>
      <c r="D3" s="18">
        <f t="shared" ref="D3:D54" si="1">C3*$H$3</f>
        <v>0</v>
      </c>
      <c r="E3" s="18">
        <f>D3*(A4-A3)</f>
        <v>0</v>
      </c>
      <c r="G3" s="55" t="s">
        <v>13</v>
      </c>
      <c r="H3" s="50">
        <f>'FCR_STD CURVE'!K3</f>
        <v>0.40730466827091288</v>
      </c>
    </row>
    <row r="4" spans="1:8" x14ac:dyDescent="0.35">
      <c r="A4" s="38">
        <v>10</v>
      </c>
      <c r="B4" s="13">
        <v>27.3</v>
      </c>
      <c r="C4" s="20">
        <f t="shared" si="0"/>
        <v>0</v>
      </c>
      <c r="D4" s="18">
        <f t="shared" si="1"/>
        <v>0</v>
      </c>
      <c r="E4" s="18">
        <f t="shared" ref="E4:E54" si="2">D4*(A5-A4)</f>
        <v>0</v>
      </c>
      <c r="G4" s="55"/>
      <c r="H4" s="51"/>
    </row>
    <row r="5" spans="1:8" x14ac:dyDescent="0.35">
      <c r="A5" s="38">
        <v>15</v>
      </c>
      <c r="B5" s="13">
        <v>27.5</v>
      </c>
      <c r="C5" s="20">
        <f t="shared" si="0"/>
        <v>0.19999999999999929</v>
      </c>
      <c r="D5" s="18">
        <f t="shared" si="1"/>
        <v>8.1460933654182291E-2</v>
      </c>
      <c r="E5" s="18">
        <f t="shared" si="2"/>
        <v>0.40730466827091144</v>
      </c>
      <c r="G5" s="51"/>
      <c r="H5" s="51"/>
    </row>
    <row r="6" spans="1:8" x14ac:dyDescent="0.35">
      <c r="A6" s="38">
        <v>20</v>
      </c>
      <c r="B6" s="13">
        <v>38.1</v>
      </c>
      <c r="C6" s="20">
        <f t="shared" si="0"/>
        <v>10.8</v>
      </c>
      <c r="D6" s="18">
        <f t="shared" si="1"/>
        <v>4.3988904173258598</v>
      </c>
      <c r="E6" s="18">
        <f t="shared" si="2"/>
        <v>43.988904173258597</v>
      </c>
      <c r="G6" s="55" t="s">
        <v>18</v>
      </c>
      <c r="H6" s="46">
        <v>27.3</v>
      </c>
    </row>
    <row r="7" spans="1:8" x14ac:dyDescent="0.35">
      <c r="A7" s="38">
        <v>30</v>
      </c>
      <c r="B7" s="13">
        <v>2800</v>
      </c>
      <c r="C7" s="20">
        <f t="shared" si="0"/>
        <v>2772.7</v>
      </c>
      <c r="D7" s="18">
        <f t="shared" si="1"/>
        <v>1129.33365371476</v>
      </c>
      <c r="E7" s="18">
        <f t="shared" si="2"/>
        <v>5646.6682685737997</v>
      </c>
      <c r="G7" s="56"/>
      <c r="H7" s="51"/>
    </row>
    <row r="8" spans="1:8" x14ac:dyDescent="0.35">
      <c r="A8" s="38">
        <v>35</v>
      </c>
      <c r="B8" s="13">
        <v>3600</v>
      </c>
      <c r="C8" s="20">
        <f t="shared" si="0"/>
        <v>3572.7</v>
      </c>
      <c r="D8" s="18">
        <f t="shared" si="1"/>
        <v>1455.1773883314904</v>
      </c>
      <c r="E8" s="18">
        <f t="shared" si="2"/>
        <v>7275.8869416574526</v>
      </c>
      <c r="G8" s="57"/>
      <c r="H8" s="25"/>
    </row>
    <row r="9" spans="1:8" x14ac:dyDescent="0.35">
      <c r="A9" s="44">
        <v>40</v>
      </c>
      <c r="B9" s="13">
        <v>2700</v>
      </c>
      <c r="C9" s="20">
        <f t="shared" si="0"/>
        <v>2672.7</v>
      </c>
      <c r="D9" s="18">
        <f t="shared" si="1"/>
        <v>1088.6031868876687</v>
      </c>
      <c r="E9" s="18">
        <f t="shared" si="2"/>
        <v>5443.0159344383437</v>
      </c>
      <c r="G9" s="57"/>
      <c r="H9" s="25"/>
    </row>
    <row r="10" spans="1:8" x14ac:dyDescent="0.35">
      <c r="A10" s="38">
        <v>45</v>
      </c>
      <c r="B10" s="35">
        <v>1900</v>
      </c>
      <c r="C10" s="20">
        <f t="shared" si="0"/>
        <v>1872.7</v>
      </c>
      <c r="D10" s="18">
        <f t="shared" si="1"/>
        <v>762.7594522709386</v>
      </c>
      <c r="E10" s="18">
        <f t="shared" si="2"/>
        <v>3813.7972613546931</v>
      </c>
      <c r="G10" s="55"/>
      <c r="H10" s="45"/>
    </row>
    <row r="11" spans="1:8" x14ac:dyDescent="0.35">
      <c r="A11" s="38">
        <v>50</v>
      </c>
      <c r="B11" s="35">
        <v>1161</v>
      </c>
      <c r="C11" s="20">
        <f t="shared" si="0"/>
        <v>1133.7</v>
      </c>
      <c r="D11" s="18">
        <f t="shared" si="1"/>
        <v>461.76130241873398</v>
      </c>
      <c r="E11" s="18">
        <f t="shared" si="2"/>
        <v>2308.8065120936699</v>
      </c>
      <c r="G11" s="51"/>
      <c r="H11" s="51"/>
    </row>
    <row r="12" spans="1:8" x14ac:dyDescent="0.35">
      <c r="A12" s="38">
        <v>55</v>
      </c>
      <c r="B12" s="35">
        <v>695</v>
      </c>
      <c r="C12" s="20">
        <f t="shared" si="0"/>
        <v>667.7</v>
      </c>
      <c r="D12" s="18">
        <f t="shared" si="1"/>
        <v>271.95732700448855</v>
      </c>
      <c r="E12" s="18">
        <f t="shared" si="2"/>
        <v>2719.5732700448852</v>
      </c>
      <c r="G12" s="55"/>
      <c r="H12" s="45"/>
    </row>
    <row r="13" spans="1:8" x14ac:dyDescent="0.35">
      <c r="A13" s="38">
        <v>65</v>
      </c>
      <c r="B13" s="35">
        <v>304</v>
      </c>
      <c r="C13" s="20">
        <f t="shared" si="0"/>
        <v>276.7</v>
      </c>
      <c r="D13" s="18">
        <f t="shared" si="1"/>
        <v>112.70120171056159</v>
      </c>
      <c r="E13" s="18">
        <f t="shared" si="2"/>
        <v>563.506008552808</v>
      </c>
      <c r="G13" s="57"/>
      <c r="H13" s="25"/>
    </row>
    <row r="14" spans="1:8" x14ac:dyDescent="0.35">
      <c r="A14" s="38">
        <v>70</v>
      </c>
      <c r="B14" s="35">
        <v>214</v>
      </c>
      <c r="C14" s="20">
        <f t="shared" si="0"/>
        <v>186.7</v>
      </c>
      <c r="D14" s="18">
        <f t="shared" si="1"/>
        <v>76.043781566179433</v>
      </c>
      <c r="E14" s="18">
        <f t="shared" si="2"/>
        <v>380.21890783089714</v>
      </c>
      <c r="G14" s="51"/>
      <c r="H14" s="51"/>
    </row>
    <row r="15" spans="1:8" x14ac:dyDescent="0.35">
      <c r="A15" s="38">
        <v>75</v>
      </c>
      <c r="B15" s="35">
        <v>163</v>
      </c>
      <c r="C15" s="20">
        <f t="shared" si="0"/>
        <v>135.69999999999999</v>
      </c>
      <c r="D15" s="18">
        <f t="shared" si="1"/>
        <v>55.271243484362877</v>
      </c>
      <c r="E15" s="18">
        <f t="shared" si="2"/>
        <v>276.35621742181439</v>
      </c>
      <c r="G15" s="55" t="s">
        <v>9</v>
      </c>
      <c r="H15" s="49">
        <v>575</v>
      </c>
    </row>
    <row r="16" spans="1:8" x14ac:dyDescent="0.35">
      <c r="A16" s="38">
        <v>80</v>
      </c>
      <c r="B16" s="35">
        <v>135</v>
      </c>
      <c r="C16" s="20">
        <f t="shared" si="0"/>
        <v>107.7</v>
      </c>
      <c r="D16" s="18">
        <f t="shared" si="1"/>
        <v>43.866712772777319</v>
      </c>
      <c r="E16" s="18">
        <f t="shared" si="2"/>
        <v>219.33356386388658</v>
      </c>
      <c r="G16" s="55" t="s">
        <v>6</v>
      </c>
      <c r="H16" s="51">
        <f>H15*0.59*1000</f>
        <v>339250</v>
      </c>
    </row>
    <row r="17" spans="1:8" x14ac:dyDescent="0.35">
      <c r="A17" s="38">
        <v>85</v>
      </c>
      <c r="B17" s="35">
        <v>111</v>
      </c>
      <c r="C17" s="20">
        <f t="shared" si="0"/>
        <v>83.7</v>
      </c>
      <c r="D17" s="18">
        <f t="shared" si="1"/>
        <v>34.09140073427541</v>
      </c>
      <c r="E17" s="18">
        <f t="shared" si="2"/>
        <v>170.45700367137704</v>
      </c>
      <c r="G17" s="17" t="s">
        <v>7</v>
      </c>
      <c r="H17" s="18">
        <f>SUM(E2:E937)</f>
        <v>31096.69316081352</v>
      </c>
    </row>
    <row r="18" spans="1:8" x14ac:dyDescent="0.35">
      <c r="A18" s="38">
        <v>90</v>
      </c>
      <c r="B18" s="35">
        <v>99.9</v>
      </c>
      <c r="C18" s="20">
        <f t="shared" si="0"/>
        <v>72.600000000000009</v>
      </c>
      <c r="D18" s="18">
        <f t="shared" si="1"/>
        <v>29.570318916468278</v>
      </c>
      <c r="E18" s="18">
        <f t="shared" si="2"/>
        <v>147.85159458234139</v>
      </c>
      <c r="G18" s="16"/>
    </row>
    <row r="19" spans="1:8" ht="16.5" x14ac:dyDescent="0.35">
      <c r="A19" s="38">
        <v>95</v>
      </c>
      <c r="B19" s="35">
        <v>86.5</v>
      </c>
      <c r="C19" s="20">
        <f t="shared" si="0"/>
        <v>59.2</v>
      </c>
      <c r="D19" s="18">
        <f t="shared" si="1"/>
        <v>24.112436361638043</v>
      </c>
      <c r="E19" s="18">
        <f t="shared" si="2"/>
        <v>120.56218180819022</v>
      </c>
      <c r="G19" s="17" t="s">
        <v>19</v>
      </c>
      <c r="H19" s="21">
        <f>H16/H17</f>
        <v>10.90952012953923</v>
      </c>
    </row>
    <row r="20" spans="1:8" ht="16.5" x14ac:dyDescent="0.35">
      <c r="A20" s="38">
        <v>100</v>
      </c>
      <c r="B20" s="35">
        <v>52.2</v>
      </c>
      <c r="C20" s="20">
        <f t="shared" si="0"/>
        <v>24.900000000000002</v>
      </c>
      <c r="D20" s="18">
        <f t="shared" si="1"/>
        <v>10.141886239945732</v>
      </c>
      <c r="E20" s="18">
        <f t="shared" si="2"/>
        <v>50.709431199728662</v>
      </c>
      <c r="G20" s="17" t="s">
        <v>20</v>
      </c>
      <c r="H20" s="37">
        <f>H19/1000</f>
        <v>1.0909520129539229E-2</v>
      </c>
    </row>
    <row r="21" spans="1:8" x14ac:dyDescent="0.35">
      <c r="A21" s="38">
        <v>105</v>
      </c>
      <c r="B21" s="35">
        <v>74.2</v>
      </c>
      <c r="C21" s="20">
        <f t="shared" si="0"/>
        <v>46.900000000000006</v>
      </c>
      <c r="D21" s="18">
        <f t="shared" si="1"/>
        <v>19.102588941905818</v>
      </c>
      <c r="E21" s="18">
        <f t="shared" si="2"/>
        <v>95.512944709529094</v>
      </c>
    </row>
    <row r="22" spans="1:8" x14ac:dyDescent="0.35">
      <c r="A22" s="38">
        <v>110</v>
      </c>
      <c r="B22" s="35">
        <v>69.8</v>
      </c>
      <c r="C22" s="20">
        <f t="shared" si="0"/>
        <v>42.5</v>
      </c>
      <c r="D22" s="18">
        <f t="shared" si="1"/>
        <v>17.310448401513799</v>
      </c>
      <c r="E22" s="18">
        <f t="shared" si="2"/>
        <v>86.552242007568992</v>
      </c>
    </row>
    <row r="23" spans="1:8" x14ac:dyDescent="0.35">
      <c r="A23" s="38">
        <v>115</v>
      </c>
      <c r="B23" s="35">
        <v>65.900000000000006</v>
      </c>
      <c r="C23" s="20">
        <f t="shared" si="0"/>
        <v>38.600000000000009</v>
      </c>
      <c r="D23" s="18">
        <f t="shared" si="1"/>
        <v>15.721960195257241</v>
      </c>
      <c r="E23" s="18">
        <f t="shared" si="2"/>
        <v>78.609800976286209</v>
      </c>
    </row>
    <row r="24" spans="1:8" x14ac:dyDescent="0.35">
      <c r="A24" s="38">
        <v>120</v>
      </c>
      <c r="B24" s="35">
        <v>61</v>
      </c>
      <c r="C24" s="20">
        <f t="shared" si="0"/>
        <v>33.700000000000003</v>
      </c>
      <c r="D24" s="18">
        <f t="shared" si="1"/>
        <v>13.726167320729765</v>
      </c>
      <c r="E24" s="18">
        <f t="shared" si="2"/>
        <v>137.26167320729763</v>
      </c>
    </row>
    <row r="25" spans="1:8" x14ac:dyDescent="0.35">
      <c r="A25" s="38">
        <v>130</v>
      </c>
      <c r="B25" s="35">
        <v>58.5</v>
      </c>
      <c r="C25" s="20">
        <f t="shared" si="0"/>
        <v>31.2</v>
      </c>
      <c r="D25" s="18">
        <f t="shared" si="1"/>
        <v>12.707905650052481</v>
      </c>
      <c r="E25" s="18">
        <f t="shared" si="2"/>
        <v>127.07905650052481</v>
      </c>
    </row>
    <row r="26" spans="1:8" x14ac:dyDescent="0.35">
      <c r="A26" s="38">
        <v>140</v>
      </c>
      <c r="B26" s="35">
        <v>53.4</v>
      </c>
      <c r="C26" s="20">
        <f t="shared" si="0"/>
        <v>26.099999999999998</v>
      </c>
      <c r="D26" s="18">
        <f t="shared" si="1"/>
        <v>10.630651841870826</v>
      </c>
      <c r="E26" s="18">
        <f t="shared" si="2"/>
        <v>106.30651841870827</v>
      </c>
    </row>
    <row r="27" spans="1:8" x14ac:dyDescent="0.35">
      <c r="A27" s="38">
        <v>150</v>
      </c>
      <c r="B27" s="35">
        <v>53</v>
      </c>
      <c r="C27" s="20">
        <f t="shared" si="0"/>
        <v>25.7</v>
      </c>
      <c r="D27" s="18">
        <f t="shared" si="1"/>
        <v>10.467729974562461</v>
      </c>
      <c r="E27" s="18">
        <f>D27*(A28-A27)</f>
        <v>104.67729974562461</v>
      </c>
    </row>
    <row r="28" spans="1:8" x14ac:dyDescent="0.35">
      <c r="A28" s="38">
        <v>160</v>
      </c>
      <c r="B28" s="36">
        <v>50.9</v>
      </c>
      <c r="C28" s="20">
        <f t="shared" si="0"/>
        <v>23.599999999999998</v>
      </c>
      <c r="D28" s="18">
        <f t="shared" si="1"/>
        <v>9.6123901711935424</v>
      </c>
      <c r="E28" s="18">
        <f t="shared" si="2"/>
        <v>96.123901711935417</v>
      </c>
    </row>
    <row r="29" spans="1:8" x14ac:dyDescent="0.35">
      <c r="A29" s="38">
        <v>170</v>
      </c>
      <c r="B29" s="36">
        <v>50.2</v>
      </c>
      <c r="C29" s="20">
        <f t="shared" si="0"/>
        <v>22.900000000000002</v>
      </c>
      <c r="D29" s="18">
        <f t="shared" si="1"/>
        <v>9.3272769034039058</v>
      </c>
      <c r="E29" s="18">
        <f t="shared" si="2"/>
        <v>93.272769034039058</v>
      </c>
    </row>
    <row r="30" spans="1:8" x14ac:dyDescent="0.35">
      <c r="A30" s="38">
        <v>180</v>
      </c>
      <c r="B30" s="36">
        <v>48.6</v>
      </c>
      <c r="C30" s="20">
        <f t="shared" si="0"/>
        <v>21.3</v>
      </c>
      <c r="D30" s="18">
        <f t="shared" si="1"/>
        <v>8.675589434170444</v>
      </c>
      <c r="E30" s="18">
        <f t="shared" si="2"/>
        <v>86.755894341704447</v>
      </c>
    </row>
    <row r="31" spans="1:8" x14ac:dyDescent="0.35">
      <c r="A31" s="38">
        <v>190</v>
      </c>
      <c r="B31" s="36">
        <v>47</v>
      </c>
      <c r="C31" s="20">
        <f t="shared" si="0"/>
        <v>19.7</v>
      </c>
      <c r="D31" s="18">
        <f t="shared" si="1"/>
        <v>8.023901964936984</v>
      </c>
      <c r="E31" s="18">
        <f t="shared" si="2"/>
        <v>80.239019649369837</v>
      </c>
    </row>
    <row r="32" spans="1:8" x14ac:dyDescent="0.35">
      <c r="A32" s="38">
        <v>200</v>
      </c>
      <c r="B32" s="36">
        <v>45.9</v>
      </c>
      <c r="C32" s="20">
        <f t="shared" si="0"/>
        <v>18.599999999999998</v>
      </c>
      <c r="D32" s="18">
        <f t="shared" si="1"/>
        <v>7.5758668298389784</v>
      </c>
      <c r="E32" s="18">
        <f t="shared" si="2"/>
        <v>75.758668298389779</v>
      </c>
    </row>
    <row r="33" spans="1:5" x14ac:dyDescent="0.35">
      <c r="A33" s="38">
        <v>210</v>
      </c>
      <c r="B33" s="36">
        <v>44.5</v>
      </c>
      <c r="C33" s="20">
        <f t="shared" si="0"/>
        <v>17.2</v>
      </c>
      <c r="D33" s="18">
        <f t="shared" si="1"/>
        <v>7.0056402942597016</v>
      </c>
      <c r="E33" s="18">
        <f t="shared" si="2"/>
        <v>70.056402942597018</v>
      </c>
    </row>
    <row r="34" spans="1:5" x14ac:dyDescent="0.35">
      <c r="A34" s="38">
        <v>220</v>
      </c>
      <c r="B34" s="36">
        <v>43</v>
      </c>
      <c r="C34" s="20">
        <f t="shared" si="0"/>
        <v>15.7</v>
      </c>
      <c r="D34" s="18">
        <f t="shared" si="1"/>
        <v>6.3946832918533323</v>
      </c>
      <c r="E34" s="18">
        <f t="shared" si="2"/>
        <v>63.946832918533325</v>
      </c>
    </row>
    <row r="35" spans="1:5" x14ac:dyDescent="0.35">
      <c r="A35" s="38">
        <v>230</v>
      </c>
      <c r="B35" s="36">
        <v>41.7</v>
      </c>
      <c r="C35" s="20">
        <f t="shared" si="0"/>
        <v>14.400000000000002</v>
      </c>
      <c r="D35" s="18">
        <f t="shared" si="1"/>
        <v>5.8651872231011462</v>
      </c>
      <c r="E35" s="18">
        <f t="shared" si="2"/>
        <v>58.65187223101146</v>
      </c>
    </row>
    <row r="36" spans="1:5" x14ac:dyDescent="0.35">
      <c r="A36" s="38">
        <v>240</v>
      </c>
      <c r="B36" s="36">
        <v>40.6</v>
      </c>
      <c r="C36" s="20">
        <f t="shared" si="0"/>
        <v>13.3</v>
      </c>
      <c r="D36" s="18">
        <f t="shared" si="1"/>
        <v>5.4171520880031414</v>
      </c>
      <c r="E36" s="18">
        <f t="shared" si="2"/>
        <v>54.171520880031416</v>
      </c>
    </row>
    <row r="37" spans="1:5" x14ac:dyDescent="0.35">
      <c r="A37" s="38">
        <v>250</v>
      </c>
      <c r="B37" s="36">
        <v>40.799999999999997</v>
      </c>
      <c r="C37" s="20">
        <f t="shared" si="0"/>
        <v>13.499999999999996</v>
      </c>
      <c r="D37" s="18">
        <f t="shared" si="1"/>
        <v>5.4986130216573228</v>
      </c>
      <c r="E37" s="18">
        <f t="shared" si="2"/>
        <v>54.98613021657323</v>
      </c>
    </row>
    <row r="38" spans="1:5" x14ac:dyDescent="0.35">
      <c r="A38" s="38">
        <v>260</v>
      </c>
      <c r="B38" s="36">
        <v>40.5</v>
      </c>
      <c r="C38" s="20">
        <f t="shared" si="0"/>
        <v>13.2</v>
      </c>
      <c r="D38" s="18">
        <f t="shared" si="1"/>
        <v>5.3764216211760498</v>
      </c>
      <c r="E38" s="18">
        <f t="shared" si="2"/>
        <v>53.764216211760498</v>
      </c>
    </row>
    <row r="39" spans="1:5" x14ac:dyDescent="0.35">
      <c r="A39" s="38">
        <v>270</v>
      </c>
      <c r="B39" s="36">
        <v>39.700000000000003</v>
      </c>
      <c r="C39" s="20">
        <f t="shared" si="0"/>
        <v>12.400000000000002</v>
      </c>
      <c r="D39" s="18">
        <f t="shared" si="1"/>
        <v>5.0505778865593207</v>
      </c>
      <c r="E39" s="18">
        <f t="shared" si="2"/>
        <v>50.505778865593207</v>
      </c>
    </row>
    <row r="40" spans="1:5" x14ac:dyDescent="0.35">
      <c r="A40" s="38">
        <v>280</v>
      </c>
      <c r="B40" s="36">
        <v>37.9</v>
      </c>
      <c r="C40" s="20">
        <f t="shared" si="0"/>
        <v>10.599999999999998</v>
      </c>
      <c r="D40" s="18">
        <f t="shared" si="1"/>
        <v>4.3174294836716758</v>
      </c>
      <c r="E40" s="18">
        <f t="shared" si="2"/>
        <v>43.174294836716754</v>
      </c>
    </row>
    <row r="41" spans="1:5" x14ac:dyDescent="0.35">
      <c r="A41" s="38">
        <v>290</v>
      </c>
      <c r="B41" s="36">
        <v>35.9</v>
      </c>
      <c r="C41" s="20">
        <f t="shared" si="0"/>
        <v>8.5999999999999979</v>
      </c>
      <c r="D41" s="18">
        <f t="shared" si="1"/>
        <v>3.5028201471298499</v>
      </c>
      <c r="E41" s="18">
        <f t="shared" si="2"/>
        <v>35.028201471298502</v>
      </c>
    </row>
    <row r="42" spans="1:5" x14ac:dyDescent="0.35">
      <c r="A42" s="38">
        <v>300</v>
      </c>
      <c r="B42" s="36">
        <v>35.5</v>
      </c>
      <c r="C42" s="20">
        <f t="shared" si="0"/>
        <v>8.1999999999999993</v>
      </c>
      <c r="D42" s="18">
        <f t="shared" si="1"/>
        <v>3.3398982798214853</v>
      </c>
      <c r="E42" s="18">
        <f t="shared" si="2"/>
        <v>33.398982798214853</v>
      </c>
    </row>
    <row r="43" spans="1:5" x14ac:dyDescent="0.35">
      <c r="A43" s="38">
        <v>310</v>
      </c>
      <c r="B43" s="36">
        <v>35.5</v>
      </c>
      <c r="C43" s="20">
        <f t="shared" si="0"/>
        <v>8.1999999999999993</v>
      </c>
      <c r="D43" s="18">
        <f t="shared" si="1"/>
        <v>3.3398982798214853</v>
      </c>
      <c r="E43" s="18">
        <f t="shared" si="2"/>
        <v>33.398982798214853</v>
      </c>
    </row>
    <row r="44" spans="1:5" x14ac:dyDescent="0.35">
      <c r="A44" s="38">
        <v>320</v>
      </c>
      <c r="B44" s="36">
        <v>35</v>
      </c>
      <c r="C44" s="20">
        <f t="shared" si="0"/>
        <v>7.6999999999999993</v>
      </c>
      <c r="D44" s="18">
        <f t="shared" si="1"/>
        <v>3.1362459456860288</v>
      </c>
      <c r="E44" s="18">
        <f t="shared" si="2"/>
        <v>31.362459456860286</v>
      </c>
    </row>
    <row r="45" spans="1:5" x14ac:dyDescent="0.35">
      <c r="A45" s="38">
        <v>330</v>
      </c>
      <c r="B45" s="36">
        <v>34.4</v>
      </c>
      <c r="C45" s="20">
        <f t="shared" si="0"/>
        <v>7.0999999999999979</v>
      </c>
      <c r="D45" s="18">
        <f t="shared" si="1"/>
        <v>2.8918631447234806</v>
      </c>
      <c r="E45" s="18">
        <f t="shared" si="2"/>
        <v>28.918631447234805</v>
      </c>
    </row>
    <row r="46" spans="1:5" x14ac:dyDescent="0.35">
      <c r="A46" s="38">
        <v>340</v>
      </c>
      <c r="B46" s="36">
        <v>33.5</v>
      </c>
      <c r="C46" s="20">
        <f t="shared" si="0"/>
        <v>6.1999999999999993</v>
      </c>
      <c r="D46" s="18">
        <f t="shared" si="1"/>
        <v>2.5252889432796595</v>
      </c>
      <c r="E46" s="18">
        <f t="shared" si="2"/>
        <v>25.252889432796593</v>
      </c>
    </row>
    <row r="47" spans="1:5" x14ac:dyDescent="0.35">
      <c r="A47" s="38">
        <v>350</v>
      </c>
      <c r="B47" s="36">
        <v>32.5</v>
      </c>
      <c r="C47" s="20">
        <f t="shared" si="0"/>
        <v>5.1999999999999993</v>
      </c>
      <c r="D47" s="18">
        <f t="shared" si="1"/>
        <v>2.1179842750087468</v>
      </c>
      <c r="E47" s="18">
        <f t="shared" si="2"/>
        <v>21.179842750087467</v>
      </c>
    </row>
    <row r="48" spans="1:5" x14ac:dyDescent="0.35">
      <c r="A48" s="38">
        <v>360</v>
      </c>
      <c r="B48" s="36">
        <v>31.6</v>
      </c>
      <c r="C48" s="20">
        <f t="shared" si="0"/>
        <v>4.3000000000000007</v>
      </c>
      <c r="D48" s="18">
        <f t="shared" si="1"/>
        <v>1.7514100735649256</v>
      </c>
      <c r="E48" s="18">
        <f t="shared" si="2"/>
        <v>17.514100735649258</v>
      </c>
    </row>
    <row r="49" spans="1:5" x14ac:dyDescent="0.35">
      <c r="A49" s="38">
        <v>370</v>
      </c>
      <c r="B49" s="36">
        <v>31.1</v>
      </c>
      <c r="C49" s="20">
        <f t="shared" si="0"/>
        <v>3.8000000000000007</v>
      </c>
      <c r="D49" s="18">
        <f t="shared" si="1"/>
        <v>1.5477577394294693</v>
      </c>
      <c r="E49" s="18">
        <f t="shared" si="2"/>
        <v>15.477577394294693</v>
      </c>
    </row>
    <row r="50" spans="1:5" x14ac:dyDescent="0.35">
      <c r="A50" s="38">
        <v>380</v>
      </c>
      <c r="B50" s="36">
        <v>30.7</v>
      </c>
      <c r="C50" s="14">
        <f t="shared" si="0"/>
        <v>3.3999999999999986</v>
      </c>
      <c r="D50" s="18">
        <f t="shared" si="1"/>
        <v>1.3848358721211032</v>
      </c>
      <c r="E50" s="18">
        <f t="shared" si="2"/>
        <v>13.848358721211032</v>
      </c>
    </row>
    <row r="51" spans="1:5" x14ac:dyDescent="0.35">
      <c r="A51" s="38">
        <v>390</v>
      </c>
      <c r="B51" s="36">
        <v>30.2</v>
      </c>
      <c r="C51" s="14">
        <f t="shared" si="0"/>
        <v>2.8999999999999986</v>
      </c>
      <c r="D51" s="18">
        <f t="shared" si="1"/>
        <v>1.1811835379856468</v>
      </c>
      <c r="E51" s="18">
        <f t="shared" si="2"/>
        <v>11.811835379856468</v>
      </c>
    </row>
    <row r="52" spans="1:5" x14ac:dyDescent="0.35">
      <c r="A52" s="38">
        <v>400</v>
      </c>
      <c r="B52" s="36">
        <v>29.9</v>
      </c>
      <c r="C52" s="14">
        <f t="shared" si="0"/>
        <v>2.5999999999999979</v>
      </c>
      <c r="D52" s="18">
        <f t="shared" si="1"/>
        <v>1.0589921375043727</v>
      </c>
      <c r="E52" s="18">
        <f t="shared" si="2"/>
        <v>10.589921375043726</v>
      </c>
    </row>
    <row r="53" spans="1:5" x14ac:dyDescent="0.35">
      <c r="A53" s="38">
        <v>410</v>
      </c>
      <c r="B53" s="36">
        <v>29.9</v>
      </c>
      <c r="C53" s="14">
        <f t="shared" si="0"/>
        <v>2.5999999999999979</v>
      </c>
      <c r="D53" s="18">
        <f t="shared" si="1"/>
        <v>1.0589921375043727</v>
      </c>
      <c r="E53" s="18">
        <f t="shared" si="2"/>
        <v>10.589921375043726</v>
      </c>
    </row>
    <row r="54" spans="1:5" x14ac:dyDescent="0.35">
      <c r="A54" s="38">
        <v>420</v>
      </c>
      <c r="B54" s="36">
        <v>29.7</v>
      </c>
      <c r="C54" s="14">
        <f t="shared" si="0"/>
        <v>2.3999999999999986</v>
      </c>
      <c r="D54" s="18">
        <f t="shared" si="1"/>
        <v>0.97753120385019032</v>
      </c>
      <c r="E54" s="18">
        <f t="shared" si="2"/>
        <v>9.7753120385019034</v>
      </c>
    </row>
    <row r="55" spans="1:5" x14ac:dyDescent="0.35">
      <c r="A55" s="59">
        <v>430</v>
      </c>
      <c r="B55" s="36"/>
    </row>
    <row r="56" spans="1:5" x14ac:dyDescent="0.35">
      <c r="A56" s="38"/>
      <c r="B56" s="36"/>
    </row>
    <row r="57" spans="1:5" x14ac:dyDescent="0.35">
      <c r="A57" s="38"/>
      <c r="B57" s="36"/>
    </row>
    <row r="58" spans="1:5" x14ac:dyDescent="0.35">
      <c r="A58" s="38"/>
      <c r="B58" s="36"/>
    </row>
    <row r="59" spans="1:5" x14ac:dyDescent="0.35">
      <c r="A59" s="38"/>
      <c r="B59" s="36"/>
    </row>
    <row r="60" spans="1:5" x14ac:dyDescent="0.35">
      <c r="A60" s="38"/>
      <c r="B60" s="36"/>
    </row>
    <row r="61" spans="1:5" x14ac:dyDescent="0.35">
      <c r="A61" s="38"/>
      <c r="B61" s="36"/>
    </row>
    <row r="62" spans="1:5" x14ac:dyDescent="0.35">
      <c r="A62" s="38"/>
      <c r="B62" s="36"/>
    </row>
    <row r="63" spans="1:5" x14ac:dyDescent="0.35">
      <c r="A63" s="38"/>
      <c r="B63" s="36"/>
    </row>
    <row r="64" spans="1:5" x14ac:dyDescent="0.35">
      <c r="A64" s="38"/>
      <c r="B64" s="36"/>
    </row>
    <row r="65" spans="1:2" x14ac:dyDescent="0.35">
      <c r="A65" s="38"/>
      <c r="B65" s="36"/>
    </row>
    <row r="66" spans="1:2" x14ac:dyDescent="0.35">
      <c r="A66" s="38"/>
      <c r="B66" s="36"/>
    </row>
    <row r="67" spans="1:2" x14ac:dyDescent="0.35">
      <c r="A67" s="38"/>
      <c r="B67" s="36"/>
    </row>
    <row r="68" spans="1:2" x14ac:dyDescent="0.35">
      <c r="A68" s="38"/>
      <c r="B68" s="36"/>
    </row>
    <row r="69" spans="1:2" x14ac:dyDescent="0.35">
      <c r="A69" s="38"/>
      <c r="B69" s="36"/>
    </row>
    <row r="70" spans="1:2" x14ac:dyDescent="0.35">
      <c r="A70" s="38"/>
      <c r="B70" s="36"/>
    </row>
    <row r="71" spans="1:2" x14ac:dyDescent="0.35">
      <c r="A71" s="38"/>
      <c r="B71" s="36"/>
    </row>
    <row r="72" spans="1:2" x14ac:dyDescent="0.35">
      <c r="A72" s="38"/>
      <c r="B72" s="36"/>
    </row>
    <row r="73" spans="1:2" x14ac:dyDescent="0.35">
      <c r="A73" s="38"/>
      <c r="B73" s="36"/>
    </row>
    <row r="74" spans="1:2" x14ac:dyDescent="0.35">
      <c r="A74" s="38"/>
      <c r="B74" s="36"/>
    </row>
    <row r="75" spans="1:2" x14ac:dyDescent="0.35">
      <c r="A75" s="38"/>
      <c r="B75" s="36"/>
    </row>
    <row r="76" spans="1:2" x14ac:dyDescent="0.35">
      <c r="A76" s="38"/>
      <c r="B76" s="36"/>
    </row>
    <row r="77" spans="1:2" x14ac:dyDescent="0.35">
      <c r="A77" s="38"/>
      <c r="B77" s="36"/>
    </row>
    <row r="78" spans="1:2" x14ac:dyDescent="0.35">
      <c r="A78" s="38"/>
      <c r="B78" s="36"/>
    </row>
    <row r="79" spans="1:2" x14ac:dyDescent="0.35">
      <c r="A79" s="38"/>
      <c r="B79" s="36"/>
    </row>
    <row r="80" spans="1:2" x14ac:dyDescent="0.35">
      <c r="A80" s="38"/>
      <c r="B80" s="36"/>
    </row>
    <row r="81" spans="1:2" x14ac:dyDescent="0.35">
      <c r="A81" s="38"/>
      <c r="B81" s="36"/>
    </row>
    <row r="82" spans="1:2" x14ac:dyDescent="0.35">
      <c r="A82" s="38"/>
      <c r="B82" s="36"/>
    </row>
    <row r="83" spans="1:2" x14ac:dyDescent="0.35">
      <c r="A83" s="38"/>
      <c r="B83" s="36"/>
    </row>
    <row r="84" spans="1:2" x14ac:dyDescent="0.35">
      <c r="A84" s="38"/>
      <c r="B84" s="36"/>
    </row>
    <row r="85" spans="1:2" x14ac:dyDescent="0.35">
      <c r="A85" s="38"/>
      <c r="B85" s="36"/>
    </row>
    <row r="86" spans="1:2" x14ac:dyDescent="0.35">
      <c r="A86" s="38"/>
      <c r="B86" s="36"/>
    </row>
    <row r="87" spans="1:2" x14ac:dyDescent="0.35">
      <c r="A87" s="38"/>
      <c r="B87" s="36"/>
    </row>
    <row r="88" spans="1:2" x14ac:dyDescent="0.35">
      <c r="A88" s="38"/>
      <c r="B88" s="36"/>
    </row>
    <row r="89" spans="1:2" x14ac:dyDescent="0.35">
      <c r="A89" s="38"/>
      <c r="B89" s="36"/>
    </row>
    <row r="90" spans="1:2" x14ac:dyDescent="0.35">
      <c r="A90" s="38"/>
      <c r="B90" s="36"/>
    </row>
    <row r="91" spans="1:2" x14ac:dyDescent="0.35">
      <c r="A91" s="38"/>
      <c r="B91" s="36"/>
    </row>
    <row r="92" spans="1:2" x14ac:dyDescent="0.35">
      <c r="A92" s="38"/>
      <c r="B92" s="36"/>
    </row>
    <row r="93" spans="1:2" x14ac:dyDescent="0.35">
      <c r="A93" s="38"/>
      <c r="B93" s="36"/>
    </row>
    <row r="94" spans="1:2" x14ac:dyDescent="0.35">
      <c r="A94" s="38"/>
      <c r="B94" s="36"/>
    </row>
    <row r="95" spans="1:2" x14ac:dyDescent="0.35">
      <c r="A95" s="38"/>
      <c r="B95" s="36"/>
    </row>
    <row r="96" spans="1:2" x14ac:dyDescent="0.35">
      <c r="A96" s="38"/>
      <c r="B96" s="36"/>
    </row>
    <row r="97" spans="1:2" x14ac:dyDescent="0.35">
      <c r="A97" s="38"/>
      <c r="B97" s="36"/>
    </row>
    <row r="98" spans="1:2" x14ac:dyDescent="0.35">
      <c r="A98" s="38"/>
      <c r="B98" s="36"/>
    </row>
    <row r="99" spans="1:2" x14ac:dyDescent="0.35">
      <c r="A99" s="38"/>
      <c r="B99" s="36"/>
    </row>
    <row r="100" spans="1:2" x14ac:dyDescent="0.35">
      <c r="A100" s="38"/>
      <c r="B100" s="36"/>
    </row>
    <row r="101" spans="1:2" x14ac:dyDescent="0.35">
      <c r="A101" s="38"/>
      <c r="B101" s="36"/>
    </row>
    <row r="102" spans="1:2" x14ac:dyDescent="0.35">
      <c r="A102" s="38"/>
      <c r="B102" s="36"/>
    </row>
    <row r="103" spans="1:2" x14ac:dyDescent="0.35">
      <c r="A103" s="38"/>
      <c r="B103" s="36"/>
    </row>
    <row r="104" spans="1:2" x14ac:dyDescent="0.35">
      <c r="A104" s="38"/>
      <c r="B104" s="36"/>
    </row>
    <row r="105" spans="1:2" x14ac:dyDescent="0.35">
      <c r="A105" s="38"/>
      <c r="B105" s="36"/>
    </row>
    <row r="106" spans="1:2" x14ac:dyDescent="0.35">
      <c r="A106" s="38"/>
      <c r="B106" s="36"/>
    </row>
    <row r="107" spans="1:2" x14ac:dyDescent="0.35">
      <c r="A107" s="38"/>
      <c r="B107" s="36"/>
    </row>
    <row r="108" spans="1:2" x14ac:dyDescent="0.35">
      <c r="A108" s="38"/>
      <c r="B108" s="13"/>
    </row>
    <row r="109" spans="1:2" x14ac:dyDescent="0.35">
      <c r="A109" s="38"/>
      <c r="B109" s="13"/>
    </row>
    <row r="110" spans="1:2" x14ac:dyDescent="0.35">
      <c r="A110" s="38"/>
      <c r="B110" s="13"/>
    </row>
    <row r="111" spans="1:2" x14ac:dyDescent="0.35">
      <c r="A111" s="38"/>
      <c r="B111" s="13"/>
    </row>
    <row r="112" spans="1:2" x14ac:dyDescent="0.35">
      <c r="A112" s="38"/>
      <c r="B112" s="13"/>
    </row>
    <row r="113" spans="1:2" x14ac:dyDescent="0.35">
      <c r="A113" s="38"/>
      <c r="B113" s="13"/>
    </row>
    <row r="114" spans="1:2" x14ac:dyDescent="0.35">
      <c r="A114" s="38"/>
      <c r="B114" s="13"/>
    </row>
    <row r="115" spans="1:2" x14ac:dyDescent="0.35">
      <c r="A115" s="38"/>
      <c r="B115" s="13"/>
    </row>
    <row r="116" spans="1:2" x14ac:dyDescent="0.35">
      <c r="A116" s="38"/>
      <c r="B116" s="13"/>
    </row>
    <row r="117" spans="1:2" x14ac:dyDescent="0.35">
      <c r="A117" s="38"/>
      <c r="B117" s="13"/>
    </row>
    <row r="118" spans="1:2" x14ac:dyDescent="0.35">
      <c r="A118" s="38"/>
      <c r="B118" s="13"/>
    </row>
    <row r="119" spans="1:2" x14ac:dyDescent="0.35">
      <c r="A119" s="38"/>
      <c r="B119" s="13"/>
    </row>
    <row r="120" spans="1:2" x14ac:dyDescent="0.35">
      <c r="A120" s="38"/>
      <c r="B120" s="13"/>
    </row>
    <row r="121" spans="1:2" x14ac:dyDescent="0.35">
      <c r="A121" s="38"/>
      <c r="B121" s="13"/>
    </row>
    <row r="122" spans="1:2" x14ac:dyDescent="0.35">
      <c r="A122" s="38"/>
      <c r="B122" s="13"/>
    </row>
    <row r="123" spans="1:2" x14ac:dyDescent="0.35">
      <c r="A123" s="38"/>
      <c r="B123" s="13"/>
    </row>
    <row r="124" spans="1:2" x14ac:dyDescent="0.35">
      <c r="A124" s="38"/>
      <c r="B124" s="13"/>
    </row>
    <row r="125" spans="1:2" x14ac:dyDescent="0.35">
      <c r="A125" s="38"/>
      <c r="B125" s="13"/>
    </row>
    <row r="126" spans="1:2" x14ac:dyDescent="0.35">
      <c r="A126" s="38"/>
      <c r="B126" s="13"/>
    </row>
    <row r="127" spans="1:2" x14ac:dyDescent="0.35">
      <c r="A127" s="38"/>
      <c r="B127" s="13"/>
    </row>
    <row r="128" spans="1:2" x14ac:dyDescent="0.35">
      <c r="A128" s="38"/>
      <c r="B128" s="13"/>
    </row>
    <row r="129" spans="1:2" x14ac:dyDescent="0.35">
      <c r="A129" s="38"/>
      <c r="B129" s="13"/>
    </row>
    <row r="130" spans="1:2" x14ac:dyDescent="0.35">
      <c r="A130" s="38"/>
      <c r="B130" s="13"/>
    </row>
    <row r="131" spans="1:2" x14ac:dyDescent="0.35">
      <c r="A131" s="38"/>
      <c r="B131" s="13"/>
    </row>
    <row r="132" spans="1:2" x14ac:dyDescent="0.35">
      <c r="A132" s="38"/>
      <c r="B132" s="13"/>
    </row>
    <row r="133" spans="1:2" x14ac:dyDescent="0.35">
      <c r="A133" s="38"/>
      <c r="B133" s="13"/>
    </row>
    <row r="134" spans="1:2" x14ac:dyDescent="0.35">
      <c r="A134" s="38"/>
      <c r="B134" s="13"/>
    </row>
    <row r="135" spans="1:2" x14ac:dyDescent="0.35">
      <c r="A135" s="38"/>
      <c r="B135" s="13"/>
    </row>
    <row r="136" spans="1:2" x14ac:dyDescent="0.35">
      <c r="A136" s="38"/>
      <c r="B136" s="13"/>
    </row>
    <row r="137" spans="1:2" x14ac:dyDescent="0.35">
      <c r="A137" s="38"/>
      <c r="B137" s="13"/>
    </row>
    <row r="138" spans="1:2" x14ac:dyDescent="0.35">
      <c r="A138" s="38"/>
      <c r="B138" s="13"/>
    </row>
    <row r="139" spans="1:2" x14ac:dyDescent="0.35">
      <c r="A139" s="38"/>
      <c r="B139" s="13"/>
    </row>
    <row r="140" spans="1:2" x14ac:dyDescent="0.35">
      <c r="A140" s="38"/>
      <c r="B140" s="13"/>
    </row>
    <row r="141" spans="1:2" x14ac:dyDescent="0.35">
      <c r="A141" s="38"/>
      <c r="B141" s="13"/>
    </row>
    <row r="142" spans="1:2" x14ac:dyDescent="0.35">
      <c r="A142" s="38"/>
      <c r="B142" s="13"/>
    </row>
    <row r="143" spans="1:2" x14ac:dyDescent="0.35">
      <c r="A143" s="38"/>
      <c r="B143" s="13"/>
    </row>
    <row r="144" spans="1:2" x14ac:dyDescent="0.35">
      <c r="A144" s="38"/>
      <c r="B144" s="13"/>
    </row>
    <row r="145" spans="1:2" x14ac:dyDescent="0.35">
      <c r="A145" s="38"/>
      <c r="B145" s="13"/>
    </row>
    <row r="146" spans="1:2" x14ac:dyDescent="0.35">
      <c r="A146" s="38"/>
      <c r="B146" s="13"/>
    </row>
    <row r="147" spans="1:2" x14ac:dyDescent="0.35">
      <c r="A147" s="38"/>
      <c r="B147" s="13"/>
    </row>
    <row r="148" spans="1:2" x14ac:dyDescent="0.35">
      <c r="A148" s="38"/>
      <c r="B148" s="13"/>
    </row>
    <row r="149" spans="1:2" x14ac:dyDescent="0.35">
      <c r="A149" s="38"/>
      <c r="B149" s="13"/>
    </row>
    <row r="150" spans="1:2" x14ac:dyDescent="0.35">
      <c r="A150" s="38"/>
      <c r="B150" s="13"/>
    </row>
    <row r="151" spans="1:2" x14ac:dyDescent="0.35">
      <c r="A151" s="38"/>
      <c r="B151" s="13"/>
    </row>
    <row r="152" spans="1:2" x14ac:dyDescent="0.35">
      <c r="A152" s="38"/>
      <c r="B152" s="13"/>
    </row>
    <row r="153" spans="1:2" x14ac:dyDescent="0.35">
      <c r="A153" s="38"/>
      <c r="B153" s="13"/>
    </row>
    <row r="154" spans="1:2" x14ac:dyDescent="0.35">
      <c r="A154" s="38"/>
      <c r="B154" s="13"/>
    </row>
    <row r="155" spans="1:2" x14ac:dyDescent="0.35">
      <c r="A155" s="38"/>
      <c r="B155" s="13"/>
    </row>
    <row r="156" spans="1:2" x14ac:dyDescent="0.35">
      <c r="A156" s="38"/>
      <c r="B156" s="13"/>
    </row>
    <row r="157" spans="1:2" x14ac:dyDescent="0.35">
      <c r="A157" s="38"/>
      <c r="B157" s="13"/>
    </row>
    <row r="158" spans="1:2" x14ac:dyDescent="0.35">
      <c r="A158" s="38"/>
      <c r="B158" s="13"/>
    </row>
    <row r="159" spans="1:2" x14ac:dyDescent="0.35">
      <c r="A159" s="38"/>
      <c r="B159" s="13"/>
    </row>
    <row r="160" spans="1:2" x14ac:dyDescent="0.35">
      <c r="A160" s="38"/>
      <c r="B160" s="13"/>
    </row>
    <row r="161" spans="1:2" x14ac:dyDescent="0.35">
      <c r="A161" s="38"/>
      <c r="B161" s="13"/>
    </row>
    <row r="162" spans="1:2" x14ac:dyDescent="0.35">
      <c r="A162" s="38"/>
      <c r="B162" s="13"/>
    </row>
    <row r="163" spans="1:2" x14ac:dyDescent="0.35">
      <c r="A163" s="38"/>
      <c r="B163" s="13"/>
    </row>
    <row r="164" spans="1:2" x14ac:dyDescent="0.35">
      <c r="A164" s="38"/>
      <c r="B164" s="13"/>
    </row>
    <row r="165" spans="1:2" x14ac:dyDescent="0.35">
      <c r="A165" s="38"/>
      <c r="B165" s="13"/>
    </row>
    <row r="166" spans="1:2" x14ac:dyDescent="0.35">
      <c r="A166" s="38"/>
      <c r="B166" s="13"/>
    </row>
    <row r="167" spans="1:2" x14ac:dyDescent="0.35">
      <c r="A167" s="38"/>
      <c r="B167" s="13"/>
    </row>
    <row r="168" spans="1:2" x14ac:dyDescent="0.35">
      <c r="A168" s="38"/>
      <c r="B168" s="13"/>
    </row>
    <row r="169" spans="1:2" x14ac:dyDescent="0.35">
      <c r="A169" s="38"/>
      <c r="B169" s="13"/>
    </row>
    <row r="170" spans="1:2" x14ac:dyDescent="0.35">
      <c r="A170" s="38"/>
      <c r="B170" s="13"/>
    </row>
    <row r="171" spans="1:2" x14ac:dyDescent="0.35">
      <c r="A171" s="38"/>
      <c r="B171" s="13"/>
    </row>
    <row r="172" spans="1:2" x14ac:dyDescent="0.35">
      <c r="A172" s="38"/>
      <c r="B172" s="13"/>
    </row>
    <row r="173" spans="1:2" x14ac:dyDescent="0.35">
      <c r="A173" s="38"/>
      <c r="B173" s="13"/>
    </row>
    <row r="174" spans="1:2" x14ac:dyDescent="0.35">
      <c r="A174" s="38"/>
      <c r="B174" s="13"/>
    </row>
    <row r="175" spans="1:2" x14ac:dyDescent="0.35">
      <c r="A175" s="38"/>
      <c r="B175" s="13"/>
    </row>
    <row r="176" spans="1:2" x14ac:dyDescent="0.35">
      <c r="A176" s="38"/>
      <c r="B176" s="13"/>
    </row>
    <row r="177" spans="1:2" x14ac:dyDescent="0.35">
      <c r="A177" s="38"/>
      <c r="B177" s="13"/>
    </row>
    <row r="178" spans="1:2" x14ac:dyDescent="0.35">
      <c r="A178" s="38"/>
      <c r="B178" s="13"/>
    </row>
    <row r="179" spans="1:2" x14ac:dyDescent="0.35">
      <c r="A179" s="38"/>
      <c r="B179" s="13"/>
    </row>
    <row r="180" spans="1:2" x14ac:dyDescent="0.35">
      <c r="A180" s="38"/>
      <c r="B180" s="13"/>
    </row>
    <row r="181" spans="1:2" x14ac:dyDescent="0.35">
      <c r="A181" s="38"/>
      <c r="B181" s="13"/>
    </row>
    <row r="182" spans="1:2" x14ac:dyDescent="0.35">
      <c r="A182" s="38"/>
      <c r="B182" s="13"/>
    </row>
    <row r="183" spans="1:2" x14ac:dyDescent="0.35">
      <c r="A183" s="38"/>
      <c r="B183" s="13"/>
    </row>
    <row r="184" spans="1:2" x14ac:dyDescent="0.35">
      <c r="A184" s="38"/>
      <c r="B184" s="13"/>
    </row>
    <row r="185" spans="1:2" x14ac:dyDescent="0.35">
      <c r="A185" s="38"/>
      <c r="B185" s="13"/>
    </row>
    <row r="186" spans="1:2" x14ac:dyDescent="0.35">
      <c r="A186" s="38"/>
      <c r="B186" s="13"/>
    </row>
    <row r="187" spans="1:2" x14ac:dyDescent="0.35">
      <c r="A187" s="38"/>
      <c r="B187" s="13"/>
    </row>
    <row r="188" spans="1:2" x14ac:dyDescent="0.35">
      <c r="A188" s="38"/>
      <c r="B188" s="13"/>
    </row>
    <row r="189" spans="1:2" x14ac:dyDescent="0.35">
      <c r="A189" s="38"/>
      <c r="B189" s="13"/>
    </row>
    <row r="190" spans="1:2" x14ac:dyDescent="0.35">
      <c r="A190" s="38"/>
      <c r="B190" s="13"/>
    </row>
    <row r="191" spans="1:2" x14ac:dyDescent="0.35">
      <c r="A191" s="38"/>
      <c r="B191" s="13"/>
    </row>
    <row r="192" spans="1:2" x14ac:dyDescent="0.35">
      <c r="A192" s="38"/>
      <c r="B192" s="13"/>
    </row>
    <row r="193" spans="1:2" x14ac:dyDescent="0.35">
      <c r="A193" s="38"/>
      <c r="B193" s="13"/>
    </row>
    <row r="194" spans="1:2" x14ac:dyDescent="0.35">
      <c r="A194" s="38"/>
      <c r="B194" s="13"/>
    </row>
    <row r="195" spans="1:2" x14ac:dyDescent="0.35">
      <c r="A195" s="38"/>
      <c r="B195" s="13"/>
    </row>
    <row r="196" spans="1:2" x14ac:dyDescent="0.35">
      <c r="A196" s="38"/>
      <c r="B196" s="13"/>
    </row>
    <row r="197" spans="1:2" x14ac:dyDescent="0.35">
      <c r="A197" s="38"/>
      <c r="B197" s="13"/>
    </row>
    <row r="198" spans="1:2" x14ac:dyDescent="0.35">
      <c r="A198" s="38"/>
      <c r="B198" s="13"/>
    </row>
    <row r="199" spans="1:2" x14ac:dyDescent="0.35">
      <c r="A199" s="38"/>
      <c r="B199" s="13"/>
    </row>
    <row r="200" spans="1:2" x14ac:dyDescent="0.35">
      <c r="A200" s="38"/>
      <c r="B200" s="13"/>
    </row>
    <row r="201" spans="1:2" x14ac:dyDescent="0.35">
      <c r="A201" s="38"/>
      <c r="B201" s="13"/>
    </row>
    <row r="202" spans="1:2" x14ac:dyDescent="0.35">
      <c r="A202" s="38"/>
      <c r="B202" s="13"/>
    </row>
    <row r="203" spans="1:2" x14ac:dyDescent="0.35">
      <c r="A203" s="38"/>
      <c r="B203" s="13"/>
    </row>
    <row r="204" spans="1:2" x14ac:dyDescent="0.35">
      <c r="A204" s="38"/>
      <c r="B204" s="13"/>
    </row>
    <row r="205" spans="1:2" x14ac:dyDescent="0.35">
      <c r="A205" s="38"/>
      <c r="B205" s="13"/>
    </row>
    <row r="206" spans="1:2" x14ac:dyDescent="0.35">
      <c r="A206" s="38"/>
      <c r="B206" s="13"/>
    </row>
    <row r="207" spans="1:2" x14ac:dyDescent="0.35">
      <c r="A207" s="38"/>
      <c r="B207" s="13"/>
    </row>
    <row r="208" spans="1:2" x14ac:dyDescent="0.35">
      <c r="A208" s="38"/>
      <c r="B208" s="13"/>
    </row>
    <row r="209" spans="1:2" x14ac:dyDescent="0.35">
      <c r="A209" s="38"/>
      <c r="B209" s="13"/>
    </row>
    <row r="210" spans="1:2" x14ac:dyDescent="0.35">
      <c r="A210" s="38"/>
      <c r="B210" s="13"/>
    </row>
    <row r="211" spans="1:2" x14ac:dyDescent="0.35">
      <c r="A211" s="38"/>
      <c r="B211" s="13"/>
    </row>
    <row r="212" spans="1:2" x14ac:dyDescent="0.35">
      <c r="A212" s="38"/>
      <c r="B212" s="13"/>
    </row>
    <row r="213" spans="1:2" x14ac:dyDescent="0.35">
      <c r="A213" s="38"/>
      <c r="B213" s="13"/>
    </row>
    <row r="214" spans="1:2" x14ac:dyDescent="0.35">
      <c r="A214" s="38"/>
      <c r="B214" s="13"/>
    </row>
    <row r="215" spans="1:2" x14ac:dyDescent="0.35">
      <c r="A215" s="38"/>
      <c r="B215" s="13"/>
    </row>
    <row r="216" spans="1:2" x14ac:dyDescent="0.35">
      <c r="A216" s="38"/>
      <c r="B216" s="13"/>
    </row>
    <row r="217" spans="1:2" x14ac:dyDescent="0.35">
      <c r="A217" s="38"/>
      <c r="B217" s="13"/>
    </row>
    <row r="218" spans="1:2" x14ac:dyDescent="0.35">
      <c r="A218" s="38"/>
      <c r="B218" s="13"/>
    </row>
    <row r="219" spans="1:2" x14ac:dyDescent="0.35">
      <c r="A219" s="38"/>
      <c r="B219" s="13"/>
    </row>
    <row r="220" spans="1:2" x14ac:dyDescent="0.35">
      <c r="A220" s="38"/>
      <c r="B220" s="13"/>
    </row>
    <row r="221" spans="1:2" x14ac:dyDescent="0.35">
      <c r="A221" s="38"/>
      <c r="B221" s="13"/>
    </row>
    <row r="222" spans="1:2" x14ac:dyDescent="0.35">
      <c r="A222" s="38"/>
      <c r="B222" s="13"/>
    </row>
    <row r="223" spans="1:2" x14ac:dyDescent="0.35">
      <c r="A223" s="38"/>
      <c r="B223" s="13"/>
    </row>
    <row r="224" spans="1:2" x14ac:dyDescent="0.35">
      <c r="A224" s="38"/>
      <c r="B224" s="13"/>
    </row>
    <row r="225" spans="1:2" x14ac:dyDescent="0.35">
      <c r="A225" s="38"/>
      <c r="B225" s="13"/>
    </row>
    <row r="226" spans="1:2" x14ac:dyDescent="0.35">
      <c r="A226" s="38"/>
      <c r="B226" s="13"/>
    </row>
    <row r="227" spans="1:2" x14ac:dyDescent="0.35">
      <c r="A227" s="38"/>
      <c r="B227" s="13"/>
    </row>
    <row r="228" spans="1:2" x14ac:dyDescent="0.35">
      <c r="A228" s="38"/>
      <c r="B228" s="13"/>
    </row>
    <row r="229" spans="1:2" x14ac:dyDescent="0.35">
      <c r="A229" s="38"/>
      <c r="B229" s="13"/>
    </row>
    <row r="230" spans="1:2" x14ac:dyDescent="0.35">
      <c r="A230" s="38"/>
      <c r="B230" s="13"/>
    </row>
    <row r="231" spans="1:2" x14ac:dyDescent="0.35">
      <c r="A231" s="38"/>
      <c r="B231" s="13"/>
    </row>
    <row r="232" spans="1:2" x14ac:dyDescent="0.35">
      <c r="A232" s="38"/>
      <c r="B232" s="13"/>
    </row>
    <row r="233" spans="1:2" x14ac:dyDescent="0.35">
      <c r="A233" s="38"/>
      <c r="B233" s="13"/>
    </row>
    <row r="234" spans="1:2" x14ac:dyDescent="0.35">
      <c r="A234" s="38"/>
      <c r="B234" s="13"/>
    </row>
    <row r="235" spans="1:2" x14ac:dyDescent="0.35">
      <c r="A235" s="38"/>
      <c r="B235" s="13"/>
    </row>
    <row r="236" spans="1:2" x14ac:dyDescent="0.35">
      <c r="A236" s="38"/>
      <c r="B236" s="13"/>
    </row>
    <row r="237" spans="1:2" x14ac:dyDescent="0.35">
      <c r="A237" s="38"/>
      <c r="B237" s="13"/>
    </row>
    <row r="238" spans="1:2" x14ac:dyDescent="0.35">
      <c r="A238" s="38"/>
      <c r="B238" s="13"/>
    </row>
    <row r="239" spans="1:2" x14ac:dyDescent="0.35">
      <c r="A239" s="38"/>
      <c r="B239" s="13"/>
    </row>
    <row r="240" spans="1:2" x14ac:dyDescent="0.35">
      <c r="A240" s="38"/>
      <c r="B240" s="13"/>
    </row>
    <row r="241" spans="1:2" x14ac:dyDescent="0.35">
      <c r="A241" s="38"/>
      <c r="B241" s="13"/>
    </row>
    <row r="242" spans="1:2" x14ac:dyDescent="0.35">
      <c r="A242" s="38"/>
      <c r="B242" s="13"/>
    </row>
    <row r="243" spans="1:2" x14ac:dyDescent="0.35">
      <c r="A243" s="38"/>
      <c r="B243" s="13"/>
    </row>
    <row r="244" spans="1:2" x14ac:dyDescent="0.35">
      <c r="A244" s="38"/>
      <c r="B244" s="13"/>
    </row>
    <row r="245" spans="1:2" x14ac:dyDescent="0.35">
      <c r="A245" s="38"/>
      <c r="B245" s="13"/>
    </row>
    <row r="246" spans="1:2" x14ac:dyDescent="0.35">
      <c r="A246" s="38"/>
      <c r="B246" s="13"/>
    </row>
    <row r="247" spans="1:2" x14ac:dyDescent="0.35">
      <c r="A247" s="38"/>
      <c r="B247" s="13"/>
    </row>
    <row r="248" spans="1:2" x14ac:dyDescent="0.35">
      <c r="A248" s="38"/>
      <c r="B248" s="13"/>
    </row>
    <row r="249" spans="1:2" x14ac:dyDescent="0.35">
      <c r="A249" s="38"/>
      <c r="B249" s="13"/>
    </row>
    <row r="250" spans="1:2" x14ac:dyDescent="0.35">
      <c r="A250" s="38"/>
      <c r="B250" s="13"/>
    </row>
    <row r="251" spans="1:2" x14ac:dyDescent="0.35">
      <c r="A251" s="38"/>
      <c r="B251" s="13"/>
    </row>
    <row r="252" spans="1:2" x14ac:dyDescent="0.35">
      <c r="A252" s="38"/>
      <c r="B252" s="13"/>
    </row>
    <row r="253" spans="1:2" x14ac:dyDescent="0.35">
      <c r="A253" s="38"/>
      <c r="B253" s="13"/>
    </row>
    <row r="254" spans="1:2" x14ac:dyDescent="0.35">
      <c r="A254" s="38"/>
      <c r="B254" s="13"/>
    </row>
    <row r="255" spans="1:2" x14ac:dyDescent="0.35">
      <c r="A255" s="38"/>
      <c r="B255" s="13"/>
    </row>
    <row r="256" spans="1:2" x14ac:dyDescent="0.35">
      <c r="A256" s="38"/>
      <c r="B256" s="13"/>
    </row>
    <row r="257" spans="1:2" x14ac:dyDescent="0.35">
      <c r="A257" s="38"/>
      <c r="B257" s="13"/>
    </row>
    <row r="258" spans="1:2" x14ac:dyDescent="0.35">
      <c r="A258" s="38"/>
      <c r="B258" s="13"/>
    </row>
    <row r="259" spans="1:2" x14ac:dyDescent="0.35">
      <c r="A259" s="38"/>
      <c r="B259" s="13"/>
    </row>
    <row r="260" spans="1:2" x14ac:dyDescent="0.35">
      <c r="A260" s="38"/>
      <c r="B260" s="13"/>
    </row>
    <row r="261" spans="1:2" x14ac:dyDescent="0.35">
      <c r="A261" s="38"/>
      <c r="B261" s="13"/>
    </row>
    <row r="262" spans="1:2" x14ac:dyDescent="0.35">
      <c r="A262" s="38"/>
      <c r="B262" s="13"/>
    </row>
    <row r="263" spans="1:2" x14ac:dyDescent="0.35">
      <c r="A263" s="38"/>
      <c r="B263" s="13"/>
    </row>
    <row r="264" spans="1:2" x14ac:dyDescent="0.35">
      <c r="A264" s="38"/>
      <c r="B264" s="13"/>
    </row>
    <row r="265" spans="1:2" x14ac:dyDescent="0.35">
      <c r="A265" s="38"/>
      <c r="B265" s="13"/>
    </row>
    <row r="266" spans="1:2" x14ac:dyDescent="0.35">
      <c r="A266" s="38"/>
      <c r="B266" s="13"/>
    </row>
    <row r="267" spans="1:2" x14ac:dyDescent="0.35">
      <c r="A267" s="38"/>
      <c r="B267" s="13"/>
    </row>
    <row r="268" spans="1:2" x14ac:dyDescent="0.35">
      <c r="A268" s="38"/>
      <c r="B268" s="13"/>
    </row>
    <row r="269" spans="1:2" x14ac:dyDescent="0.35">
      <c r="A269" s="38"/>
      <c r="B269" s="13"/>
    </row>
    <row r="270" spans="1:2" x14ac:dyDescent="0.35">
      <c r="A270" s="38"/>
      <c r="B270" s="13"/>
    </row>
    <row r="271" spans="1:2" x14ac:dyDescent="0.35">
      <c r="A271" s="38"/>
      <c r="B271" s="13"/>
    </row>
    <row r="272" spans="1:2" x14ac:dyDescent="0.35">
      <c r="A272" s="38"/>
      <c r="B272" s="13"/>
    </row>
    <row r="273" spans="1:2" x14ac:dyDescent="0.35">
      <c r="A273" s="38"/>
      <c r="B273" s="13"/>
    </row>
    <row r="274" spans="1:2" x14ac:dyDescent="0.35">
      <c r="A274" s="38"/>
      <c r="B274" s="13"/>
    </row>
    <row r="275" spans="1:2" x14ac:dyDescent="0.35">
      <c r="A275" s="38"/>
      <c r="B275" s="13"/>
    </row>
    <row r="276" spans="1:2" x14ac:dyDescent="0.35">
      <c r="A276" s="38"/>
      <c r="B276" s="13"/>
    </row>
    <row r="277" spans="1:2" x14ac:dyDescent="0.35">
      <c r="A277" s="38"/>
      <c r="B277" s="13"/>
    </row>
    <row r="278" spans="1:2" x14ac:dyDescent="0.35">
      <c r="A278" s="38"/>
      <c r="B278" s="13"/>
    </row>
    <row r="279" spans="1:2" x14ac:dyDescent="0.35">
      <c r="A279" s="38"/>
      <c r="B279" s="13"/>
    </row>
    <row r="280" spans="1:2" x14ac:dyDescent="0.35">
      <c r="A280" s="38"/>
      <c r="B280" s="13"/>
    </row>
    <row r="281" spans="1:2" x14ac:dyDescent="0.35">
      <c r="A281" s="38"/>
      <c r="B281" s="13"/>
    </row>
    <row r="282" spans="1:2" x14ac:dyDescent="0.35">
      <c r="A282" s="38"/>
      <c r="B282" s="13"/>
    </row>
    <row r="283" spans="1:2" x14ac:dyDescent="0.35">
      <c r="A283" s="38"/>
      <c r="B283" s="13"/>
    </row>
    <row r="284" spans="1:2" x14ac:dyDescent="0.35">
      <c r="A284" s="38"/>
      <c r="B284" s="13"/>
    </row>
    <row r="285" spans="1:2" x14ac:dyDescent="0.35">
      <c r="A285" s="38"/>
      <c r="B285" s="13"/>
    </row>
    <row r="286" spans="1:2" x14ac:dyDescent="0.35">
      <c r="A286" s="38"/>
      <c r="B286" s="13"/>
    </row>
    <row r="287" spans="1:2" x14ac:dyDescent="0.35">
      <c r="A287" s="38"/>
      <c r="B287" s="13"/>
    </row>
    <row r="288" spans="1:2" x14ac:dyDescent="0.35">
      <c r="A288" s="38"/>
      <c r="B288" s="13"/>
    </row>
    <row r="289" spans="1:2" x14ac:dyDescent="0.35">
      <c r="A289" s="38"/>
      <c r="B289" s="13"/>
    </row>
    <row r="290" spans="1:2" x14ac:dyDescent="0.35">
      <c r="A290" s="38"/>
      <c r="B290" s="13"/>
    </row>
    <row r="291" spans="1:2" x14ac:dyDescent="0.35">
      <c r="A291" s="38"/>
      <c r="B291" s="13"/>
    </row>
    <row r="292" spans="1:2" x14ac:dyDescent="0.35">
      <c r="A292" s="38"/>
      <c r="B292" s="13"/>
    </row>
    <row r="293" spans="1:2" x14ac:dyDescent="0.35">
      <c r="A293" s="38"/>
      <c r="B293" s="13"/>
    </row>
    <row r="294" spans="1:2" x14ac:dyDescent="0.35">
      <c r="A294" s="38"/>
      <c r="B294" s="13"/>
    </row>
    <row r="295" spans="1:2" x14ac:dyDescent="0.35">
      <c r="A295" s="38"/>
      <c r="B295" s="13"/>
    </row>
    <row r="296" spans="1:2" x14ac:dyDescent="0.35">
      <c r="A296" s="38"/>
      <c r="B296" s="13"/>
    </row>
    <row r="297" spans="1:2" x14ac:dyDescent="0.35">
      <c r="A297" s="38"/>
      <c r="B297" s="13"/>
    </row>
    <row r="298" spans="1:2" x14ac:dyDescent="0.35">
      <c r="A298" s="38"/>
      <c r="B298" s="13"/>
    </row>
    <row r="299" spans="1:2" x14ac:dyDescent="0.35">
      <c r="A299" s="38"/>
      <c r="B299" s="13"/>
    </row>
    <row r="300" spans="1:2" x14ac:dyDescent="0.35">
      <c r="A300" s="38"/>
      <c r="B300" s="13"/>
    </row>
    <row r="301" spans="1:2" x14ac:dyDescent="0.35">
      <c r="A301" s="38"/>
      <c r="B301" s="13"/>
    </row>
    <row r="302" spans="1:2" x14ac:dyDescent="0.35">
      <c r="A302" s="38"/>
      <c r="B302" s="13"/>
    </row>
    <row r="303" spans="1:2" x14ac:dyDescent="0.35">
      <c r="A303" s="38"/>
      <c r="B303" s="13"/>
    </row>
    <row r="304" spans="1:2" x14ac:dyDescent="0.35">
      <c r="A304" s="38"/>
      <c r="B304" s="13"/>
    </row>
    <row r="305" spans="1:2" x14ac:dyDescent="0.35">
      <c r="A305" s="38"/>
      <c r="B305" s="13"/>
    </row>
    <row r="306" spans="1:2" x14ac:dyDescent="0.35">
      <c r="A306" s="38"/>
      <c r="B306" s="13"/>
    </row>
    <row r="307" spans="1:2" x14ac:dyDescent="0.35">
      <c r="A307" s="38"/>
      <c r="B307" s="13"/>
    </row>
    <row r="308" spans="1:2" x14ac:dyDescent="0.35">
      <c r="A308" s="38"/>
      <c r="B308" s="13"/>
    </row>
    <row r="309" spans="1:2" x14ac:dyDescent="0.35">
      <c r="A309" s="38"/>
      <c r="B309" s="13"/>
    </row>
    <row r="310" spans="1:2" x14ac:dyDescent="0.35">
      <c r="A310" s="38"/>
      <c r="B310" s="13"/>
    </row>
    <row r="311" spans="1:2" x14ac:dyDescent="0.35">
      <c r="A311" s="38"/>
      <c r="B311" s="13"/>
    </row>
    <row r="312" spans="1:2" x14ac:dyDescent="0.35">
      <c r="A312" s="38"/>
      <c r="B312" s="13"/>
    </row>
    <row r="313" spans="1:2" x14ac:dyDescent="0.35">
      <c r="A313" s="38"/>
      <c r="B313" s="13"/>
    </row>
    <row r="314" spans="1:2" x14ac:dyDescent="0.35">
      <c r="A314" s="38"/>
      <c r="B314" s="13"/>
    </row>
    <row r="315" spans="1:2" x14ac:dyDescent="0.35">
      <c r="A315" s="38"/>
      <c r="B315" s="13"/>
    </row>
    <row r="316" spans="1:2" x14ac:dyDescent="0.35">
      <c r="A316" s="38"/>
      <c r="B316" s="13"/>
    </row>
    <row r="317" spans="1:2" x14ac:dyDescent="0.35">
      <c r="A317" s="38"/>
      <c r="B317" s="13"/>
    </row>
    <row r="318" spans="1:2" x14ac:dyDescent="0.35">
      <c r="A318" s="38"/>
      <c r="B318" s="13"/>
    </row>
    <row r="319" spans="1:2" x14ac:dyDescent="0.35">
      <c r="A319" s="38"/>
      <c r="B319" s="13"/>
    </row>
    <row r="320" spans="1:2" x14ac:dyDescent="0.35">
      <c r="A320" s="38"/>
      <c r="B320" s="13"/>
    </row>
    <row r="321" spans="1:2" x14ac:dyDescent="0.35">
      <c r="A321" s="38"/>
      <c r="B321" s="13"/>
    </row>
    <row r="322" spans="1:2" x14ac:dyDescent="0.35">
      <c r="A322" s="38"/>
      <c r="B322" s="13"/>
    </row>
    <row r="323" spans="1:2" x14ac:dyDescent="0.35">
      <c r="A323" s="38"/>
      <c r="B323" s="13"/>
    </row>
    <row r="324" spans="1:2" x14ac:dyDescent="0.35">
      <c r="A324" s="38"/>
      <c r="B324" s="13"/>
    </row>
    <row r="325" spans="1:2" x14ac:dyDescent="0.35">
      <c r="A325" s="38"/>
      <c r="B325" s="13"/>
    </row>
    <row r="326" spans="1:2" x14ac:dyDescent="0.35">
      <c r="A326" s="38"/>
      <c r="B326" s="13"/>
    </row>
    <row r="327" spans="1:2" x14ac:dyDescent="0.35">
      <c r="A327" s="38"/>
      <c r="B327" s="13"/>
    </row>
    <row r="328" spans="1:2" x14ac:dyDescent="0.35">
      <c r="A328" s="38"/>
      <c r="B328" s="13"/>
    </row>
    <row r="329" spans="1:2" x14ac:dyDescent="0.35">
      <c r="A329" s="38"/>
      <c r="B329" s="13"/>
    </row>
    <row r="330" spans="1:2" x14ac:dyDescent="0.35">
      <c r="A330" s="38"/>
      <c r="B330" s="13"/>
    </row>
    <row r="331" spans="1:2" x14ac:dyDescent="0.35">
      <c r="A331" s="38"/>
      <c r="B331" s="13"/>
    </row>
    <row r="332" spans="1:2" x14ac:dyDescent="0.35">
      <c r="A332" s="38"/>
      <c r="B332" s="13"/>
    </row>
    <row r="333" spans="1:2" x14ac:dyDescent="0.35">
      <c r="A333" s="38"/>
      <c r="B333" s="13"/>
    </row>
    <row r="334" spans="1:2" x14ac:dyDescent="0.35">
      <c r="A334" s="38"/>
      <c r="B334" s="13"/>
    </row>
    <row r="335" spans="1:2" x14ac:dyDescent="0.35">
      <c r="A335" s="38"/>
      <c r="B335" s="13"/>
    </row>
    <row r="336" spans="1:2" x14ac:dyDescent="0.35">
      <c r="A336" s="38"/>
      <c r="B336" s="13"/>
    </row>
    <row r="337" spans="1:2" x14ac:dyDescent="0.35">
      <c r="A337" s="38"/>
      <c r="B337" s="13"/>
    </row>
    <row r="338" spans="1:2" x14ac:dyDescent="0.35">
      <c r="A338" s="38"/>
      <c r="B338" s="13"/>
    </row>
    <row r="339" spans="1:2" x14ac:dyDescent="0.35">
      <c r="A339" s="38"/>
      <c r="B339" s="13"/>
    </row>
    <row r="340" spans="1:2" x14ac:dyDescent="0.35">
      <c r="A340" s="38"/>
      <c r="B340" s="13"/>
    </row>
    <row r="341" spans="1:2" x14ac:dyDescent="0.35">
      <c r="A341" s="38"/>
      <c r="B341" s="13"/>
    </row>
    <row r="342" spans="1:2" x14ac:dyDescent="0.35">
      <c r="A342" s="38"/>
      <c r="B342" s="13"/>
    </row>
    <row r="343" spans="1:2" x14ac:dyDescent="0.35">
      <c r="A343" s="38"/>
      <c r="B343" s="13"/>
    </row>
    <row r="344" spans="1:2" x14ac:dyDescent="0.35">
      <c r="A344" s="38"/>
      <c r="B344" s="13"/>
    </row>
    <row r="345" spans="1:2" x14ac:dyDescent="0.35">
      <c r="A345" s="38"/>
      <c r="B345" s="13"/>
    </row>
    <row r="346" spans="1:2" x14ac:dyDescent="0.35">
      <c r="A346" s="38"/>
      <c r="B346" s="13"/>
    </row>
    <row r="347" spans="1:2" x14ac:dyDescent="0.35">
      <c r="A347" s="38"/>
      <c r="B347" s="13"/>
    </row>
    <row r="348" spans="1:2" x14ac:dyDescent="0.35">
      <c r="A348" s="38"/>
      <c r="B348" s="13"/>
    </row>
    <row r="349" spans="1:2" x14ac:dyDescent="0.35">
      <c r="A349" s="38"/>
      <c r="B349" s="13"/>
    </row>
    <row r="350" spans="1:2" x14ac:dyDescent="0.35">
      <c r="A350" s="38"/>
      <c r="B350" s="13"/>
    </row>
    <row r="351" spans="1:2" x14ac:dyDescent="0.35">
      <c r="A351" s="38"/>
      <c r="B351" s="13"/>
    </row>
    <row r="352" spans="1:2" x14ac:dyDescent="0.35">
      <c r="A352" s="38"/>
      <c r="B352" s="13"/>
    </row>
    <row r="353" spans="1:2" x14ac:dyDescent="0.35">
      <c r="A353" s="38"/>
      <c r="B353" s="13"/>
    </row>
    <row r="354" spans="1:2" x14ac:dyDescent="0.35">
      <c r="A354" s="38"/>
      <c r="B354" s="13"/>
    </row>
    <row r="355" spans="1:2" x14ac:dyDescent="0.35">
      <c r="A355" s="38"/>
      <c r="B355" s="13"/>
    </row>
    <row r="356" spans="1:2" x14ac:dyDescent="0.35">
      <c r="A356" s="38"/>
      <c r="B356" s="13"/>
    </row>
    <row r="357" spans="1:2" x14ac:dyDescent="0.35">
      <c r="A357" s="38"/>
      <c r="B357" s="13"/>
    </row>
    <row r="358" spans="1:2" x14ac:dyDescent="0.35">
      <c r="A358" s="38"/>
      <c r="B358" s="13"/>
    </row>
    <row r="359" spans="1:2" x14ac:dyDescent="0.35">
      <c r="A359" s="38"/>
      <c r="B359" s="13"/>
    </row>
    <row r="360" spans="1:2" x14ac:dyDescent="0.35">
      <c r="A360" s="38"/>
      <c r="B360" s="13"/>
    </row>
    <row r="361" spans="1:2" x14ac:dyDescent="0.35">
      <c r="A361" s="38"/>
      <c r="B361" s="13"/>
    </row>
    <row r="362" spans="1:2" x14ac:dyDescent="0.35">
      <c r="A362" s="38"/>
      <c r="B362" s="13"/>
    </row>
    <row r="363" spans="1:2" x14ac:dyDescent="0.35">
      <c r="A363" s="38"/>
      <c r="B363" s="13"/>
    </row>
    <row r="364" spans="1:2" x14ac:dyDescent="0.35">
      <c r="A364" s="38"/>
      <c r="B364" s="13"/>
    </row>
    <row r="365" spans="1:2" x14ac:dyDescent="0.35">
      <c r="A365" s="38"/>
      <c r="B365" s="13"/>
    </row>
    <row r="366" spans="1:2" x14ac:dyDescent="0.35">
      <c r="A366" s="38"/>
      <c r="B366" s="13"/>
    </row>
    <row r="367" spans="1:2" x14ac:dyDescent="0.35">
      <c r="A367" s="38"/>
      <c r="B367" s="13"/>
    </row>
    <row r="368" spans="1:2" x14ac:dyDescent="0.35">
      <c r="A368" s="38"/>
      <c r="B368" s="13"/>
    </row>
    <row r="369" spans="1:2" x14ac:dyDescent="0.35">
      <c r="A369" s="38"/>
      <c r="B369" s="13"/>
    </row>
    <row r="370" spans="1:2" x14ac:dyDescent="0.35">
      <c r="A370" s="38"/>
      <c r="B370" s="13"/>
    </row>
    <row r="371" spans="1:2" x14ac:dyDescent="0.35">
      <c r="A371" s="38"/>
      <c r="B371" s="13"/>
    </row>
    <row r="372" spans="1:2" x14ac:dyDescent="0.35">
      <c r="A372" s="38"/>
      <c r="B372" s="13"/>
    </row>
    <row r="373" spans="1:2" x14ac:dyDescent="0.35">
      <c r="A373" s="38"/>
      <c r="B373" s="13"/>
    </row>
    <row r="374" spans="1:2" x14ac:dyDescent="0.35">
      <c r="A374" s="38"/>
      <c r="B374" s="13"/>
    </row>
    <row r="375" spans="1:2" x14ac:dyDescent="0.35">
      <c r="A375" s="38"/>
      <c r="B375" s="13"/>
    </row>
    <row r="376" spans="1:2" x14ac:dyDescent="0.35">
      <c r="A376" s="38"/>
      <c r="B376" s="13"/>
    </row>
    <row r="377" spans="1:2" x14ac:dyDescent="0.35">
      <c r="A377" s="38"/>
      <c r="B377" s="13"/>
    </row>
    <row r="378" spans="1:2" x14ac:dyDescent="0.35">
      <c r="A378" s="38"/>
      <c r="B378" s="13"/>
    </row>
    <row r="379" spans="1:2" x14ac:dyDescent="0.35">
      <c r="A379" s="38"/>
      <c r="B379" s="13"/>
    </row>
    <row r="380" spans="1:2" x14ac:dyDescent="0.35">
      <c r="A380" s="38"/>
      <c r="B380" s="13"/>
    </row>
    <row r="381" spans="1:2" x14ac:dyDescent="0.35">
      <c r="A381" s="38"/>
      <c r="B381" s="13"/>
    </row>
    <row r="382" spans="1:2" x14ac:dyDescent="0.35">
      <c r="A382" s="38"/>
      <c r="B382" s="13"/>
    </row>
    <row r="383" spans="1:2" x14ac:dyDescent="0.35">
      <c r="A383" s="38"/>
      <c r="B383" s="13"/>
    </row>
    <row r="384" spans="1:2" x14ac:dyDescent="0.35">
      <c r="A384" s="38"/>
      <c r="B384" s="13"/>
    </row>
    <row r="385" spans="1:2" x14ac:dyDescent="0.35">
      <c r="A385" s="38"/>
      <c r="B385" s="13"/>
    </row>
    <row r="386" spans="1:2" x14ac:dyDescent="0.35">
      <c r="A386" s="38"/>
      <c r="B386" s="13"/>
    </row>
    <row r="387" spans="1:2" x14ac:dyDescent="0.35">
      <c r="A387" s="38"/>
      <c r="B387" s="13"/>
    </row>
    <row r="388" spans="1:2" x14ac:dyDescent="0.35">
      <c r="A388" s="38"/>
      <c r="B388" s="13"/>
    </row>
    <row r="389" spans="1:2" x14ac:dyDescent="0.35">
      <c r="A389" s="38"/>
      <c r="B389" s="13"/>
    </row>
    <row r="390" spans="1:2" x14ac:dyDescent="0.35">
      <c r="A390" s="38"/>
      <c r="B390" s="13"/>
    </row>
    <row r="391" spans="1:2" x14ac:dyDescent="0.35">
      <c r="A391" s="38"/>
      <c r="B391" s="13"/>
    </row>
    <row r="392" spans="1:2" x14ac:dyDescent="0.35">
      <c r="A392" s="38"/>
      <c r="B392" s="13"/>
    </row>
    <row r="393" spans="1:2" x14ac:dyDescent="0.35">
      <c r="A393" s="38"/>
      <c r="B393" s="13"/>
    </row>
    <row r="394" spans="1:2" x14ac:dyDescent="0.35">
      <c r="A394" s="38"/>
      <c r="B394" s="13"/>
    </row>
    <row r="395" spans="1:2" x14ac:dyDescent="0.35">
      <c r="A395" s="38"/>
      <c r="B395" s="13"/>
    </row>
    <row r="396" spans="1:2" x14ac:dyDescent="0.35">
      <c r="A396" s="38"/>
      <c r="B396" s="13"/>
    </row>
    <row r="397" spans="1:2" x14ac:dyDescent="0.35">
      <c r="A397" s="38"/>
      <c r="B397" s="13"/>
    </row>
    <row r="398" spans="1:2" x14ac:dyDescent="0.35">
      <c r="A398" s="38"/>
      <c r="B398" s="13"/>
    </row>
    <row r="399" spans="1:2" x14ac:dyDescent="0.35">
      <c r="A399" s="38"/>
      <c r="B399" s="13"/>
    </row>
    <row r="400" spans="1:2" x14ac:dyDescent="0.35">
      <c r="A400" s="38"/>
      <c r="B400" s="13"/>
    </row>
    <row r="401" spans="1:2" x14ac:dyDescent="0.35">
      <c r="A401" s="38"/>
      <c r="B401" s="13"/>
    </row>
    <row r="402" spans="1:2" x14ac:dyDescent="0.35">
      <c r="A402" s="38"/>
      <c r="B402" s="13"/>
    </row>
    <row r="403" spans="1:2" x14ac:dyDescent="0.35">
      <c r="A403" s="38"/>
      <c r="B403" s="13"/>
    </row>
    <row r="404" spans="1:2" x14ac:dyDescent="0.35">
      <c r="A404" s="38"/>
      <c r="B404" s="13"/>
    </row>
    <row r="405" spans="1:2" x14ac:dyDescent="0.35">
      <c r="A405" s="38"/>
      <c r="B405" s="13"/>
    </row>
    <row r="406" spans="1:2" x14ac:dyDescent="0.35">
      <c r="A406" s="38"/>
      <c r="B406" s="13"/>
    </row>
    <row r="407" spans="1:2" x14ac:dyDescent="0.35">
      <c r="A407" s="38"/>
      <c r="B407" s="13"/>
    </row>
    <row r="408" spans="1:2" x14ac:dyDescent="0.35">
      <c r="A408" s="38"/>
      <c r="B408" s="13"/>
    </row>
    <row r="409" spans="1:2" x14ac:dyDescent="0.35">
      <c r="A409" s="38"/>
      <c r="B409" s="13"/>
    </row>
    <row r="410" spans="1:2" x14ac:dyDescent="0.35">
      <c r="A410" s="38"/>
      <c r="B410" s="13"/>
    </row>
    <row r="411" spans="1:2" x14ac:dyDescent="0.35">
      <c r="A411" s="38"/>
      <c r="B411" s="13"/>
    </row>
    <row r="412" spans="1:2" x14ac:dyDescent="0.35">
      <c r="A412" s="38"/>
      <c r="B412" s="13"/>
    </row>
    <row r="413" spans="1:2" x14ac:dyDescent="0.35">
      <c r="A413" s="38"/>
      <c r="B413" s="13"/>
    </row>
    <row r="414" spans="1:2" x14ac:dyDescent="0.35">
      <c r="A414" s="38"/>
      <c r="B414" s="13"/>
    </row>
    <row r="415" spans="1:2" x14ac:dyDescent="0.35">
      <c r="A415" s="38"/>
      <c r="B415" s="13"/>
    </row>
    <row r="416" spans="1:2" x14ac:dyDescent="0.35">
      <c r="A416" s="38"/>
      <c r="B416" s="13"/>
    </row>
    <row r="417" spans="1:2" x14ac:dyDescent="0.35">
      <c r="A417" s="38"/>
      <c r="B417" s="13"/>
    </row>
    <row r="418" spans="1:2" x14ac:dyDescent="0.35">
      <c r="A418" s="38"/>
      <c r="B418" s="13"/>
    </row>
    <row r="419" spans="1:2" x14ac:dyDescent="0.35">
      <c r="A419" s="38"/>
      <c r="B419" s="13"/>
    </row>
    <row r="420" spans="1:2" x14ac:dyDescent="0.35">
      <c r="A420" s="38"/>
      <c r="B420" s="13"/>
    </row>
    <row r="421" spans="1:2" x14ac:dyDescent="0.35">
      <c r="A421" s="38"/>
      <c r="B421" s="13"/>
    </row>
    <row r="422" spans="1:2" x14ac:dyDescent="0.35">
      <c r="A422" s="38"/>
      <c r="B422" s="13"/>
    </row>
    <row r="423" spans="1:2" x14ac:dyDescent="0.35">
      <c r="A423" s="38"/>
      <c r="B423" s="13"/>
    </row>
    <row r="424" spans="1:2" x14ac:dyDescent="0.35">
      <c r="A424" s="38"/>
      <c r="B424" s="13"/>
    </row>
    <row r="425" spans="1:2" x14ac:dyDescent="0.35">
      <c r="A425" s="38"/>
      <c r="B425" s="13"/>
    </row>
    <row r="426" spans="1:2" x14ac:dyDescent="0.35">
      <c r="A426" s="38"/>
      <c r="B426" s="13"/>
    </row>
    <row r="427" spans="1:2" x14ac:dyDescent="0.35">
      <c r="A427" s="38"/>
      <c r="B427" s="13"/>
    </row>
    <row r="428" spans="1:2" x14ac:dyDescent="0.35">
      <c r="A428" s="38"/>
      <c r="B428" s="13"/>
    </row>
    <row r="429" spans="1:2" x14ac:dyDescent="0.35">
      <c r="A429" s="38"/>
      <c r="B429" s="13"/>
    </row>
    <row r="430" spans="1:2" x14ac:dyDescent="0.35">
      <c r="A430" s="38"/>
      <c r="B430" s="13"/>
    </row>
    <row r="431" spans="1:2" x14ac:dyDescent="0.35">
      <c r="A431" s="38"/>
      <c r="B431" s="13"/>
    </row>
    <row r="432" spans="1:2" x14ac:dyDescent="0.35">
      <c r="A432" s="38"/>
      <c r="B432" s="13"/>
    </row>
    <row r="433" spans="1:2" x14ac:dyDescent="0.35">
      <c r="A433" s="38"/>
      <c r="B433" s="13"/>
    </row>
    <row r="434" spans="1:2" x14ac:dyDescent="0.35">
      <c r="A434" s="38"/>
      <c r="B434" s="13"/>
    </row>
    <row r="435" spans="1:2" x14ac:dyDescent="0.35">
      <c r="A435" s="38"/>
      <c r="B435" s="13"/>
    </row>
    <row r="436" spans="1:2" x14ac:dyDescent="0.35">
      <c r="A436" s="38"/>
      <c r="B436" s="13"/>
    </row>
    <row r="437" spans="1:2" x14ac:dyDescent="0.35">
      <c r="A437" s="38"/>
      <c r="B437" s="13"/>
    </row>
    <row r="438" spans="1:2" x14ac:dyDescent="0.35">
      <c r="A438" s="38"/>
      <c r="B438" s="13"/>
    </row>
    <row r="439" spans="1:2" x14ac:dyDescent="0.35">
      <c r="A439" s="38"/>
      <c r="B439" s="13"/>
    </row>
    <row r="440" spans="1:2" x14ac:dyDescent="0.35">
      <c r="A440" s="38"/>
      <c r="B440" s="13"/>
    </row>
    <row r="441" spans="1:2" x14ac:dyDescent="0.35">
      <c r="A441" s="38"/>
      <c r="B441" s="13"/>
    </row>
    <row r="442" spans="1:2" x14ac:dyDescent="0.35">
      <c r="A442" s="38"/>
      <c r="B442" s="13"/>
    </row>
    <row r="443" spans="1:2" x14ac:dyDescent="0.35">
      <c r="A443" s="38"/>
      <c r="B443" s="13"/>
    </row>
    <row r="444" spans="1:2" x14ac:dyDescent="0.35">
      <c r="A444" s="38"/>
      <c r="B444" s="13"/>
    </row>
    <row r="445" spans="1:2" x14ac:dyDescent="0.35">
      <c r="A445" s="38"/>
      <c r="B445" s="13"/>
    </row>
    <row r="446" spans="1:2" x14ac:dyDescent="0.35">
      <c r="A446" s="38"/>
      <c r="B446" s="13"/>
    </row>
    <row r="447" spans="1:2" x14ac:dyDescent="0.35">
      <c r="A447" s="38"/>
      <c r="B447" s="13"/>
    </row>
    <row r="448" spans="1:2" x14ac:dyDescent="0.35">
      <c r="A448" s="38"/>
      <c r="B448" s="13"/>
    </row>
    <row r="449" spans="1:2" x14ac:dyDescent="0.35">
      <c r="A449" s="38"/>
      <c r="B449" s="13"/>
    </row>
    <row r="450" spans="1:2" x14ac:dyDescent="0.35">
      <c r="A450" s="38"/>
      <c r="B450" s="13"/>
    </row>
    <row r="451" spans="1:2" x14ac:dyDescent="0.35">
      <c r="A451" s="38"/>
      <c r="B451" s="13"/>
    </row>
    <row r="452" spans="1:2" x14ac:dyDescent="0.35">
      <c r="A452" s="38"/>
      <c r="B452" s="13"/>
    </row>
    <row r="453" spans="1:2" x14ac:dyDescent="0.35">
      <c r="A453" s="38"/>
      <c r="B453" s="13"/>
    </row>
    <row r="454" spans="1:2" x14ac:dyDescent="0.35">
      <c r="A454" s="38"/>
      <c r="B454" s="13"/>
    </row>
    <row r="455" spans="1:2" x14ac:dyDescent="0.35">
      <c r="A455" s="38"/>
      <c r="B455" s="13"/>
    </row>
    <row r="456" spans="1:2" x14ac:dyDescent="0.35">
      <c r="A456" s="38"/>
      <c r="B456" s="13"/>
    </row>
    <row r="457" spans="1:2" x14ac:dyDescent="0.35">
      <c r="A457" s="38"/>
      <c r="B457" s="13"/>
    </row>
    <row r="458" spans="1:2" x14ac:dyDescent="0.35">
      <c r="A458" s="38"/>
      <c r="B458" s="13"/>
    </row>
    <row r="459" spans="1:2" x14ac:dyDescent="0.35">
      <c r="A459" s="38"/>
      <c r="B459" s="13"/>
    </row>
    <row r="460" spans="1:2" x14ac:dyDescent="0.35">
      <c r="A460" s="38"/>
      <c r="B460" s="13"/>
    </row>
    <row r="461" spans="1:2" x14ac:dyDescent="0.35">
      <c r="A461" s="38"/>
      <c r="B461" s="13"/>
    </row>
    <row r="462" spans="1:2" x14ac:dyDescent="0.35">
      <c r="A462" s="38"/>
      <c r="B462" s="13"/>
    </row>
    <row r="463" spans="1:2" x14ac:dyDescent="0.35">
      <c r="A463" s="38"/>
      <c r="B463" s="13"/>
    </row>
    <row r="464" spans="1:2" x14ac:dyDescent="0.35">
      <c r="A464" s="38"/>
      <c r="B464" s="13"/>
    </row>
    <row r="465" spans="1:2" x14ac:dyDescent="0.35">
      <c r="A465" s="38"/>
      <c r="B465" s="13"/>
    </row>
    <row r="466" spans="1:2" x14ac:dyDescent="0.35">
      <c r="A466" s="38"/>
      <c r="B466" s="13"/>
    </row>
    <row r="467" spans="1:2" x14ac:dyDescent="0.35">
      <c r="A467" s="38"/>
      <c r="B467" s="13"/>
    </row>
    <row r="468" spans="1:2" x14ac:dyDescent="0.35">
      <c r="A468" s="38"/>
      <c r="B468" s="13"/>
    </row>
    <row r="469" spans="1:2" x14ac:dyDescent="0.35">
      <c r="A469" s="38"/>
      <c r="B469" s="13"/>
    </row>
    <row r="470" spans="1:2" x14ac:dyDescent="0.35">
      <c r="A470" s="38"/>
      <c r="B470" s="13"/>
    </row>
    <row r="471" spans="1:2" x14ac:dyDescent="0.35">
      <c r="A471" s="38"/>
      <c r="B471" s="13"/>
    </row>
    <row r="472" spans="1:2" x14ac:dyDescent="0.35">
      <c r="A472" s="38"/>
      <c r="B472" s="13"/>
    </row>
    <row r="473" spans="1:2" x14ac:dyDescent="0.35">
      <c r="A473" s="38"/>
      <c r="B473" s="13"/>
    </row>
    <row r="474" spans="1:2" x14ac:dyDescent="0.35">
      <c r="A474" s="38"/>
      <c r="B474" s="13"/>
    </row>
    <row r="475" spans="1:2" x14ac:dyDescent="0.35">
      <c r="A475" s="38"/>
      <c r="B475" s="13"/>
    </row>
    <row r="476" spans="1:2" x14ac:dyDescent="0.35">
      <c r="A476" s="38"/>
      <c r="B476" s="13"/>
    </row>
    <row r="477" spans="1:2" x14ac:dyDescent="0.35">
      <c r="A477" s="38"/>
      <c r="B477" s="13"/>
    </row>
    <row r="478" spans="1:2" x14ac:dyDescent="0.35">
      <c r="A478" s="38"/>
      <c r="B478" s="13"/>
    </row>
    <row r="479" spans="1:2" x14ac:dyDescent="0.35">
      <c r="A479" s="38"/>
      <c r="B479" s="13"/>
    </row>
    <row r="480" spans="1:2" x14ac:dyDescent="0.35">
      <c r="A480" s="38"/>
      <c r="B480" s="13"/>
    </row>
    <row r="481" spans="1:2" x14ac:dyDescent="0.35">
      <c r="A481" s="38"/>
      <c r="B481" s="13"/>
    </row>
    <row r="482" spans="1:2" x14ac:dyDescent="0.35">
      <c r="A482" s="38"/>
      <c r="B482" s="13"/>
    </row>
    <row r="483" spans="1:2" x14ac:dyDescent="0.35">
      <c r="A483" s="38"/>
      <c r="B483" s="13"/>
    </row>
    <row r="484" spans="1:2" x14ac:dyDescent="0.35">
      <c r="A484" s="38"/>
      <c r="B484" s="13"/>
    </row>
    <row r="485" spans="1:2" x14ac:dyDescent="0.35">
      <c r="A485" s="38"/>
      <c r="B485" s="13"/>
    </row>
    <row r="486" spans="1:2" x14ac:dyDescent="0.35">
      <c r="A486" s="38"/>
      <c r="B486" s="13"/>
    </row>
    <row r="487" spans="1:2" x14ac:dyDescent="0.35">
      <c r="A487" s="38"/>
      <c r="B487" s="13"/>
    </row>
    <row r="488" spans="1:2" x14ac:dyDescent="0.35">
      <c r="A488" s="38"/>
      <c r="B488" s="13"/>
    </row>
    <row r="489" spans="1:2" x14ac:dyDescent="0.35">
      <c r="A489" s="38"/>
      <c r="B489" s="13"/>
    </row>
    <row r="490" spans="1:2" x14ac:dyDescent="0.35">
      <c r="A490" s="38"/>
      <c r="B490" s="13"/>
    </row>
    <row r="491" spans="1:2" x14ac:dyDescent="0.35">
      <c r="A491" s="38"/>
      <c r="B491" s="13"/>
    </row>
    <row r="492" spans="1:2" x14ac:dyDescent="0.35">
      <c r="A492" s="38"/>
      <c r="B492" s="13"/>
    </row>
    <row r="493" spans="1:2" x14ac:dyDescent="0.35">
      <c r="A493" s="38"/>
      <c r="B493" s="13"/>
    </row>
    <row r="494" spans="1:2" x14ac:dyDescent="0.35">
      <c r="A494" s="38"/>
      <c r="B494" s="13"/>
    </row>
    <row r="495" spans="1:2" x14ac:dyDescent="0.35">
      <c r="A495" s="38"/>
      <c r="B495" s="13"/>
    </row>
    <row r="496" spans="1:2" x14ac:dyDescent="0.35">
      <c r="A496" s="38"/>
      <c r="B496" s="13"/>
    </row>
    <row r="497" spans="1:2" x14ac:dyDescent="0.35">
      <c r="A497" s="38"/>
      <c r="B497" s="13"/>
    </row>
    <row r="498" spans="1:2" x14ac:dyDescent="0.35">
      <c r="A498" s="38"/>
      <c r="B498" s="13"/>
    </row>
    <row r="499" spans="1:2" x14ac:dyDescent="0.35">
      <c r="A499" s="38"/>
      <c r="B499" s="13"/>
    </row>
    <row r="500" spans="1:2" x14ac:dyDescent="0.35">
      <c r="A500" s="38"/>
      <c r="B500" s="13"/>
    </row>
    <row r="501" spans="1:2" x14ac:dyDescent="0.35">
      <c r="A501" s="38"/>
      <c r="B501" s="13"/>
    </row>
    <row r="502" spans="1:2" x14ac:dyDescent="0.35">
      <c r="A502" s="38"/>
      <c r="B502" s="13"/>
    </row>
    <row r="503" spans="1:2" x14ac:dyDescent="0.35">
      <c r="A503" s="38"/>
      <c r="B503" s="13"/>
    </row>
    <row r="504" spans="1:2" x14ac:dyDescent="0.35">
      <c r="A504" s="38"/>
      <c r="B504" s="13"/>
    </row>
    <row r="505" spans="1:2" x14ac:dyDescent="0.35">
      <c r="A505" s="38"/>
      <c r="B505" s="13"/>
    </row>
    <row r="506" spans="1:2" x14ac:dyDescent="0.35">
      <c r="A506" s="38"/>
      <c r="B506" s="13"/>
    </row>
    <row r="507" spans="1:2" x14ac:dyDescent="0.35">
      <c r="A507" s="38"/>
      <c r="B507" s="13"/>
    </row>
    <row r="508" spans="1:2" x14ac:dyDescent="0.35">
      <c r="A508" s="38"/>
      <c r="B508" s="13"/>
    </row>
    <row r="509" spans="1:2" x14ac:dyDescent="0.35">
      <c r="A509" s="38"/>
      <c r="B509" s="13"/>
    </row>
    <row r="510" spans="1:2" x14ac:dyDescent="0.35">
      <c r="A510" s="38"/>
      <c r="B510" s="13"/>
    </row>
    <row r="511" spans="1:2" x14ac:dyDescent="0.35">
      <c r="A511" s="38"/>
      <c r="B511" s="13"/>
    </row>
    <row r="512" spans="1:2" x14ac:dyDescent="0.35">
      <c r="A512" s="38"/>
      <c r="B512" s="13"/>
    </row>
    <row r="513" spans="1:2" x14ac:dyDescent="0.35">
      <c r="A513" s="38"/>
      <c r="B513" s="13"/>
    </row>
    <row r="514" spans="1:2" x14ac:dyDescent="0.35">
      <c r="A514" s="38"/>
      <c r="B514" s="13"/>
    </row>
    <row r="515" spans="1:2" x14ac:dyDescent="0.35">
      <c r="A515" s="38"/>
      <c r="B515" s="13"/>
    </row>
    <row r="516" spans="1:2" x14ac:dyDescent="0.35">
      <c r="A516" s="38"/>
      <c r="B516" s="13"/>
    </row>
    <row r="517" spans="1:2" x14ac:dyDescent="0.35">
      <c r="A517" s="38"/>
      <c r="B517" s="13"/>
    </row>
    <row r="518" spans="1:2" x14ac:dyDescent="0.35">
      <c r="A518" s="38"/>
      <c r="B518" s="13"/>
    </row>
    <row r="519" spans="1:2" x14ac:dyDescent="0.35">
      <c r="A519" s="38"/>
      <c r="B519" s="13"/>
    </row>
    <row r="520" spans="1:2" x14ac:dyDescent="0.35">
      <c r="A520" s="38"/>
      <c r="B520" s="13"/>
    </row>
    <row r="521" spans="1:2" x14ac:dyDescent="0.35">
      <c r="A521" s="38"/>
      <c r="B521" s="13"/>
    </row>
    <row r="522" spans="1:2" x14ac:dyDescent="0.35">
      <c r="A522" s="38"/>
      <c r="B522" s="13"/>
    </row>
    <row r="523" spans="1:2" x14ac:dyDescent="0.35">
      <c r="A523" s="38"/>
      <c r="B523" s="13"/>
    </row>
    <row r="524" spans="1:2" x14ac:dyDescent="0.35">
      <c r="A524" s="38"/>
      <c r="B524" s="13"/>
    </row>
    <row r="525" spans="1:2" x14ac:dyDescent="0.35">
      <c r="A525" s="38"/>
      <c r="B525" s="13"/>
    </row>
    <row r="526" spans="1:2" x14ac:dyDescent="0.35">
      <c r="A526" s="38"/>
      <c r="B526" s="13"/>
    </row>
    <row r="527" spans="1:2" x14ac:dyDescent="0.35">
      <c r="A527" s="38"/>
      <c r="B527" s="13"/>
    </row>
    <row r="528" spans="1:2" x14ac:dyDescent="0.35">
      <c r="A528" s="38"/>
      <c r="B528" s="13"/>
    </row>
    <row r="529" spans="1:2" x14ac:dyDescent="0.35">
      <c r="A529" s="38"/>
      <c r="B529" s="13"/>
    </row>
    <row r="530" spans="1:2" x14ac:dyDescent="0.35">
      <c r="A530" s="38"/>
      <c r="B530" s="13"/>
    </row>
    <row r="531" spans="1:2" x14ac:dyDescent="0.35">
      <c r="A531" s="38"/>
      <c r="B531" s="13"/>
    </row>
    <row r="532" spans="1:2" x14ac:dyDescent="0.35">
      <c r="A532" s="38"/>
      <c r="B532" s="13"/>
    </row>
    <row r="533" spans="1:2" x14ac:dyDescent="0.35">
      <c r="A533" s="38"/>
      <c r="B533" s="13"/>
    </row>
    <row r="534" spans="1:2" x14ac:dyDescent="0.35">
      <c r="A534" s="38"/>
      <c r="B534" s="13"/>
    </row>
    <row r="535" spans="1:2" x14ac:dyDescent="0.35">
      <c r="A535" s="38"/>
      <c r="B535" s="13"/>
    </row>
    <row r="536" spans="1:2" x14ac:dyDescent="0.35">
      <c r="A536" s="38"/>
      <c r="B536" s="13"/>
    </row>
    <row r="537" spans="1:2" x14ac:dyDescent="0.35">
      <c r="A537" s="38"/>
      <c r="B537" s="13"/>
    </row>
    <row r="538" spans="1:2" x14ac:dyDescent="0.35">
      <c r="A538" s="38"/>
      <c r="B538" s="13"/>
    </row>
    <row r="539" spans="1:2" x14ac:dyDescent="0.35">
      <c r="A539" s="38"/>
      <c r="B539" s="13"/>
    </row>
    <row r="540" spans="1:2" x14ac:dyDescent="0.35">
      <c r="A540" s="38"/>
      <c r="B540" s="13"/>
    </row>
    <row r="541" spans="1:2" x14ac:dyDescent="0.35">
      <c r="A541" s="38"/>
      <c r="B541" s="13"/>
    </row>
    <row r="542" spans="1:2" x14ac:dyDescent="0.35">
      <c r="A542" s="38"/>
      <c r="B542" s="13"/>
    </row>
    <row r="543" spans="1:2" x14ac:dyDescent="0.35">
      <c r="A543" s="38"/>
      <c r="B543" s="13"/>
    </row>
    <row r="544" spans="1:2" x14ac:dyDescent="0.35">
      <c r="A544" s="38"/>
      <c r="B544" s="13"/>
    </row>
    <row r="545" spans="1:2" x14ac:dyDescent="0.35">
      <c r="A545" s="38"/>
      <c r="B545" s="13"/>
    </row>
    <row r="546" spans="1:2" x14ac:dyDescent="0.35">
      <c r="A546" s="38"/>
      <c r="B546" s="13"/>
    </row>
    <row r="547" spans="1:2" x14ac:dyDescent="0.35">
      <c r="A547" s="38"/>
      <c r="B547" s="13"/>
    </row>
    <row r="548" spans="1:2" x14ac:dyDescent="0.35">
      <c r="A548" s="38"/>
      <c r="B548" s="13"/>
    </row>
    <row r="549" spans="1:2" x14ac:dyDescent="0.35">
      <c r="A549" s="38"/>
      <c r="B549" s="13"/>
    </row>
    <row r="550" spans="1:2" x14ac:dyDescent="0.35">
      <c r="A550" s="38"/>
      <c r="B550" s="13"/>
    </row>
    <row r="551" spans="1:2" x14ac:dyDescent="0.35">
      <c r="A551" s="38"/>
      <c r="B551" s="13"/>
    </row>
    <row r="552" spans="1:2" x14ac:dyDescent="0.35">
      <c r="A552" s="38"/>
      <c r="B552" s="13"/>
    </row>
    <row r="553" spans="1:2" x14ac:dyDescent="0.35">
      <c r="A553" s="38"/>
      <c r="B553" s="13"/>
    </row>
    <row r="554" spans="1:2" x14ac:dyDescent="0.35">
      <c r="A554" s="38"/>
      <c r="B554" s="13"/>
    </row>
    <row r="555" spans="1:2" x14ac:dyDescent="0.35">
      <c r="A555" s="38"/>
      <c r="B555" s="13"/>
    </row>
    <row r="556" spans="1:2" x14ac:dyDescent="0.35">
      <c r="A556" s="38"/>
      <c r="B556" s="13"/>
    </row>
    <row r="557" spans="1:2" x14ac:dyDescent="0.35">
      <c r="A557" s="38"/>
      <c r="B557" s="13"/>
    </row>
    <row r="558" spans="1:2" x14ac:dyDescent="0.35">
      <c r="A558" s="38"/>
      <c r="B558" s="13"/>
    </row>
    <row r="559" spans="1:2" x14ac:dyDescent="0.35">
      <c r="A559" s="38"/>
      <c r="B559" s="13"/>
    </row>
    <row r="560" spans="1:2" x14ac:dyDescent="0.35">
      <c r="A560" s="38"/>
      <c r="B560" s="13"/>
    </row>
    <row r="561" spans="1:2" x14ac:dyDescent="0.35">
      <c r="A561" s="38"/>
      <c r="B561" s="13"/>
    </row>
    <row r="562" spans="1:2" x14ac:dyDescent="0.35">
      <c r="A562" s="38"/>
      <c r="B562" s="13"/>
    </row>
    <row r="563" spans="1:2" x14ac:dyDescent="0.35">
      <c r="A563" s="38"/>
      <c r="B563" s="13"/>
    </row>
    <row r="564" spans="1:2" x14ac:dyDescent="0.35">
      <c r="A564" s="38"/>
      <c r="B564" s="13"/>
    </row>
    <row r="565" spans="1:2" x14ac:dyDescent="0.35">
      <c r="A565" s="38"/>
      <c r="B565" s="13"/>
    </row>
    <row r="566" spans="1:2" x14ac:dyDescent="0.35">
      <c r="A566" s="38"/>
      <c r="B566" s="13"/>
    </row>
    <row r="567" spans="1:2" x14ac:dyDescent="0.35">
      <c r="A567" s="38"/>
      <c r="B567" s="13"/>
    </row>
    <row r="568" spans="1:2" x14ac:dyDescent="0.35">
      <c r="A568" s="38"/>
      <c r="B568" s="13"/>
    </row>
    <row r="569" spans="1:2" x14ac:dyDescent="0.35">
      <c r="A569" s="38"/>
      <c r="B569" s="13"/>
    </row>
    <row r="570" spans="1:2" x14ac:dyDescent="0.35">
      <c r="A570" s="38"/>
      <c r="B570" s="13"/>
    </row>
    <row r="571" spans="1:2" x14ac:dyDescent="0.35">
      <c r="A571" s="38"/>
      <c r="B571" s="13"/>
    </row>
    <row r="572" spans="1:2" x14ac:dyDescent="0.35">
      <c r="A572" s="38"/>
      <c r="B572" s="13"/>
    </row>
    <row r="573" spans="1:2" x14ac:dyDescent="0.35">
      <c r="A573" s="38"/>
      <c r="B573" s="13"/>
    </row>
    <row r="574" spans="1:2" x14ac:dyDescent="0.35">
      <c r="A574" s="38"/>
      <c r="B574" s="13"/>
    </row>
    <row r="575" spans="1:2" x14ac:dyDescent="0.35">
      <c r="A575" s="38"/>
      <c r="B575" s="13"/>
    </row>
    <row r="576" spans="1:2" x14ac:dyDescent="0.35">
      <c r="A576" s="38"/>
      <c r="B576" s="13"/>
    </row>
    <row r="577" spans="1:2" x14ac:dyDescent="0.35">
      <c r="A577" s="38"/>
      <c r="B577" s="13"/>
    </row>
    <row r="578" spans="1:2" x14ac:dyDescent="0.35">
      <c r="A578" s="38"/>
      <c r="B578" s="13"/>
    </row>
    <row r="579" spans="1:2" x14ac:dyDescent="0.35">
      <c r="A579" s="38"/>
      <c r="B579" s="13"/>
    </row>
    <row r="580" spans="1:2" x14ac:dyDescent="0.35">
      <c r="A580" s="38"/>
      <c r="B580" s="13"/>
    </row>
    <row r="581" spans="1:2" x14ac:dyDescent="0.35">
      <c r="A581" s="38"/>
      <c r="B581" s="13"/>
    </row>
    <row r="582" spans="1:2" x14ac:dyDescent="0.35">
      <c r="A582" s="38"/>
      <c r="B582" s="13"/>
    </row>
    <row r="583" spans="1:2" x14ac:dyDescent="0.35">
      <c r="A583" s="38"/>
      <c r="B583" s="13"/>
    </row>
    <row r="584" spans="1:2" x14ac:dyDescent="0.35">
      <c r="A584" s="38"/>
      <c r="B584" s="13"/>
    </row>
    <row r="585" spans="1:2" x14ac:dyDescent="0.35">
      <c r="A585" s="38"/>
      <c r="B585" s="13"/>
    </row>
    <row r="586" spans="1:2" x14ac:dyDescent="0.35">
      <c r="A586" s="38"/>
      <c r="B586" s="13"/>
    </row>
    <row r="587" spans="1:2" x14ac:dyDescent="0.35">
      <c r="B587" s="13"/>
    </row>
    <row r="588" spans="1:2" x14ac:dyDescent="0.35">
      <c r="B588" s="13"/>
    </row>
    <row r="589" spans="1:2" x14ac:dyDescent="0.35">
      <c r="B589" s="13"/>
    </row>
    <row r="590" spans="1:2" x14ac:dyDescent="0.35">
      <c r="B590" s="13"/>
    </row>
    <row r="591" spans="1:2" x14ac:dyDescent="0.35">
      <c r="B591" s="13"/>
    </row>
    <row r="592" spans="1:2" x14ac:dyDescent="0.35">
      <c r="B592" s="13"/>
    </row>
    <row r="593" spans="2:2" x14ac:dyDescent="0.35">
      <c r="B593" s="13"/>
    </row>
    <row r="594" spans="2:2" x14ac:dyDescent="0.35">
      <c r="B594" s="13"/>
    </row>
    <row r="595" spans="2:2" x14ac:dyDescent="0.35">
      <c r="B595" s="13"/>
    </row>
    <row r="596" spans="2:2" x14ac:dyDescent="0.35">
      <c r="B596" s="13"/>
    </row>
    <row r="597" spans="2:2" x14ac:dyDescent="0.35">
      <c r="B597" s="13"/>
    </row>
    <row r="598" spans="2:2" x14ac:dyDescent="0.35">
      <c r="B598" s="13"/>
    </row>
    <row r="599" spans="2:2" x14ac:dyDescent="0.35">
      <c r="B599" s="13"/>
    </row>
    <row r="600" spans="2:2" x14ac:dyDescent="0.35">
      <c r="B600" s="13"/>
    </row>
    <row r="601" spans="2:2" x14ac:dyDescent="0.35">
      <c r="B601" s="13"/>
    </row>
    <row r="602" spans="2:2" x14ac:dyDescent="0.35">
      <c r="B602" s="13"/>
    </row>
    <row r="603" spans="2:2" x14ac:dyDescent="0.35">
      <c r="B603" s="13"/>
    </row>
    <row r="604" spans="2:2" x14ac:dyDescent="0.35">
      <c r="B604" s="13"/>
    </row>
    <row r="605" spans="2:2" x14ac:dyDescent="0.35">
      <c r="B605" s="13"/>
    </row>
    <row r="606" spans="2:2" x14ac:dyDescent="0.35">
      <c r="B606" s="13"/>
    </row>
    <row r="607" spans="2:2" x14ac:dyDescent="0.35">
      <c r="B607" s="13"/>
    </row>
    <row r="608" spans="2:2" x14ac:dyDescent="0.35">
      <c r="B608" s="13"/>
    </row>
    <row r="609" spans="2:2" x14ac:dyDescent="0.35">
      <c r="B609" s="13"/>
    </row>
    <row r="610" spans="2:2" x14ac:dyDescent="0.35">
      <c r="B610" s="13"/>
    </row>
    <row r="611" spans="2:2" x14ac:dyDescent="0.35">
      <c r="B611" s="13"/>
    </row>
    <row r="612" spans="2:2" x14ac:dyDescent="0.35">
      <c r="B612" s="13"/>
    </row>
    <row r="613" spans="2:2" x14ac:dyDescent="0.35">
      <c r="B613" s="13"/>
    </row>
    <row r="614" spans="2:2" x14ac:dyDescent="0.35">
      <c r="B614" s="13"/>
    </row>
    <row r="615" spans="2:2" x14ac:dyDescent="0.35">
      <c r="B615" s="13"/>
    </row>
    <row r="616" spans="2:2" x14ac:dyDescent="0.35">
      <c r="B616" s="13"/>
    </row>
    <row r="617" spans="2:2" x14ac:dyDescent="0.35">
      <c r="B617" s="13"/>
    </row>
    <row r="618" spans="2:2" x14ac:dyDescent="0.35">
      <c r="B618" s="13"/>
    </row>
    <row r="619" spans="2:2" x14ac:dyDescent="0.35">
      <c r="B619" s="13"/>
    </row>
    <row r="620" spans="2:2" x14ac:dyDescent="0.35">
      <c r="B620" s="13"/>
    </row>
    <row r="621" spans="2:2" x14ac:dyDescent="0.35">
      <c r="B621" s="13"/>
    </row>
    <row r="622" spans="2:2" x14ac:dyDescent="0.35">
      <c r="B622" s="13"/>
    </row>
    <row r="623" spans="2:2" x14ac:dyDescent="0.35">
      <c r="B623" s="13"/>
    </row>
    <row r="624" spans="2:2" x14ac:dyDescent="0.35">
      <c r="B624" s="13"/>
    </row>
    <row r="625" spans="2:2" x14ac:dyDescent="0.35">
      <c r="B625" s="13"/>
    </row>
    <row r="626" spans="2:2" x14ac:dyDescent="0.35">
      <c r="B626" s="13"/>
    </row>
    <row r="627" spans="2:2" x14ac:dyDescent="0.35">
      <c r="B627" s="13"/>
    </row>
    <row r="628" spans="2:2" x14ac:dyDescent="0.35">
      <c r="B628" s="13"/>
    </row>
    <row r="629" spans="2:2" x14ac:dyDescent="0.35">
      <c r="B629" s="13"/>
    </row>
    <row r="630" spans="2:2" x14ac:dyDescent="0.35">
      <c r="B630" s="13"/>
    </row>
    <row r="631" spans="2:2" x14ac:dyDescent="0.35">
      <c r="B631" s="13"/>
    </row>
    <row r="632" spans="2:2" x14ac:dyDescent="0.35">
      <c r="B632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78"/>
  <sheetViews>
    <sheetView tabSelected="1" topLeftCell="B4" zoomScale="93" zoomScaleNormal="115" workbookViewId="0">
      <selection activeCell="G11" sqref="G11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7" t="s">
        <v>15</v>
      </c>
      <c r="B1" s="48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>
        <v>33.799999999999997</v>
      </c>
      <c r="C2" s="20">
        <f t="shared" ref="C2:C56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52" t="s">
        <v>37</v>
      </c>
    </row>
    <row r="3" spans="1:8" x14ac:dyDescent="0.35">
      <c r="A3" s="33">
        <f>A2+5</f>
        <v>5</v>
      </c>
      <c r="B3" s="13">
        <v>33.5</v>
      </c>
      <c r="C3" s="20">
        <f t="shared" si="0"/>
        <v>-0.29999999999999716</v>
      </c>
      <c r="D3" s="18">
        <f t="shared" ref="D3:D56" si="1">C3*$H$3</f>
        <v>-0.12208180284605649</v>
      </c>
      <c r="E3" s="18">
        <f t="shared" ref="E3:E56" si="2">D3*(A4-A3)</f>
        <v>-0.61040901423028249</v>
      </c>
      <c r="G3" s="17" t="s">
        <v>13</v>
      </c>
      <c r="H3" s="50">
        <f>'BVR_STD CURVE'!K3</f>
        <v>0.40693934282019217</v>
      </c>
    </row>
    <row r="4" spans="1:8" x14ac:dyDescent="0.35">
      <c r="A4" s="33">
        <f t="shared" ref="A4:A47" si="3">A3+5</f>
        <v>10</v>
      </c>
      <c r="B4" s="13">
        <v>1804</v>
      </c>
      <c r="C4" s="20">
        <f t="shared" si="0"/>
        <v>1770.2</v>
      </c>
      <c r="D4" s="18">
        <f t="shared" si="1"/>
        <v>720.36402466030415</v>
      </c>
      <c r="E4" s="18">
        <f t="shared" si="2"/>
        <v>3601.8201233015207</v>
      </c>
      <c r="G4" s="17"/>
      <c r="H4" s="51"/>
    </row>
    <row r="5" spans="1:8" x14ac:dyDescent="0.35">
      <c r="A5" s="33">
        <f t="shared" si="3"/>
        <v>15</v>
      </c>
      <c r="B5" s="35">
        <v>1300</v>
      </c>
      <c r="C5" s="20">
        <f t="shared" si="0"/>
        <v>1266.2</v>
      </c>
      <c r="D5" s="18">
        <f t="shared" si="1"/>
        <v>515.26659587892732</v>
      </c>
      <c r="E5" s="18">
        <f t="shared" si="2"/>
        <v>2576.3329793946368</v>
      </c>
      <c r="H5" s="51"/>
    </row>
    <row r="6" spans="1:8" x14ac:dyDescent="0.35">
      <c r="A6" s="33">
        <f t="shared" si="3"/>
        <v>20</v>
      </c>
      <c r="B6" s="35">
        <v>640</v>
      </c>
      <c r="C6" s="20">
        <f t="shared" si="0"/>
        <v>606.20000000000005</v>
      </c>
      <c r="D6" s="18">
        <f t="shared" si="1"/>
        <v>246.68662961760052</v>
      </c>
      <c r="E6" s="18">
        <f t="shared" si="2"/>
        <v>1233.4331480880026</v>
      </c>
      <c r="G6" s="17" t="s">
        <v>18</v>
      </c>
      <c r="H6" s="46">
        <v>33.799999999999997</v>
      </c>
    </row>
    <row r="7" spans="1:8" x14ac:dyDescent="0.35">
      <c r="A7" s="33">
        <f t="shared" si="3"/>
        <v>25</v>
      </c>
      <c r="B7" s="35">
        <v>3680</v>
      </c>
      <c r="C7" s="20">
        <f t="shared" si="0"/>
        <v>3646.2</v>
      </c>
      <c r="D7" s="18">
        <f t="shared" si="1"/>
        <v>1483.7822317909847</v>
      </c>
      <c r="E7" s="18">
        <f t="shared" si="2"/>
        <v>7418.9111589549238</v>
      </c>
      <c r="G7" s="19"/>
      <c r="H7" s="51"/>
    </row>
    <row r="8" spans="1:8" x14ac:dyDescent="0.35">
      <c r="A8" s="33">
        <f t="shared" si="3"/>
        <v>30</v>
      </c>
      <c r="B8" s="35">
        <v>3700</v>
      </c>
      <c r="C8" s="20">
        <f t="shared" si="0"/>
        <v>3666.2</v>
      </c>
      <c r="D8" s="18">
        <f t="shared" si="1"/>
        <v>1491.9210186473886</v>
      </c>
      <c r="E8" s="18">
        <f t="shared" si="2"/>
        <v>7459.6050932369426</v>
      </c>
      <c r="G8" s="23"/>
      <c r="H8" s="25"/>
    </row>
    <row r="9" spans="1:8" x14ac:dyDescent="0.35">
      <c r="A9" s="33">
        <f t="shared" si="3"/>
        <v>35</v>
      </c>
      <c r="B9" s="35">
        <v>3000</v>
      </c>
      <c r="C9" s="20">
        <f t="shared" si="0"/>
        <v>2966.2</v>
      </c>
      <c r="D9" s="18">
        <f t="shared" si="1"/>
        <v>1207.0634786732539</v>
      </c>
      <c r="E9" s="18">
        <f t="shared" si="2"/>
        <v>6035.3173933662692</v>
      </c>
      <c r="G9" s="23"/>
      <c r="H9" s="25"/>
    </row>
    <row r="10" spans="1:8" x14ac:dyDescent="0.35">
      <c r="A10" s="33">
        <f t="shared" si="3"/>
        <v>40</v>
      </c>
      <c r="B10" s="35">
        <v>3200</v>
      </c>
      <c r="C10" s="20">
        <f t="shared" si="0"/>
        <v>3166.2</v>
      </c>
      <c r="D10" s="18">
        <f t="shared" si="1"/>
        <v>1288.4513472372923</v>
      </c>
      <c r="E10" s="18">
        <f t="shared" si="2"/>
        <v>6442.2567361864621</v>
      </c>
      <c r="G10" s="17"/>
      <c r="H10" s="45"/>
    </row>
    <row r="11" spans="1:8" x14ac:dyDescent="0.35">
      <c r="A11" s="33">
        <f t="shared" si="3"/>
        <v>45</v>
      </c>
      <c r="B11" s="35">
        <v>1750</v>
      </c>
      <c r="C11" s="20">
        <f t="shared" si="0"/>
        <v>1716.2</v>
      </c>
      <c r="D11" s="18">
        <f t="shared" si="1"/>
        <v>698.38930014801383</v>
      </c>
      <c r="E11" s="18">
        <f t="shared" si="2"/>
        <v>3491.946500740069</v>
      </c>
      <c r="H11" s="51"/>
    </row>
    <row r="12" spans="1:8" x14ac:dyDescent="0.35">
      <c r="A12" s="33">
        <f t="shared" si="3"/>
        <v>50</v>
      </c>
      <c r="B12" s="35">
        <v>142</v>
      </c>
      <c r="C12" s="20">
        <f t="shared" si="0"/>
        <v>108.2</v>
      </c>
      <c r="D12" s="18">
        <f t="shared" si="1"/>
        <v>44.030836893144794</v>
      </c>
      <c r="E12" s="18">
        <f t="shared" si="2"/>
        <v>220.15418446572397</v>
      </c>
      <c r="G12" s="17"/>
      <c r="H12" s="45"/>
    </row>
    <row r="13" spans="1:8" x14ac:dyDescent="0.35">
      <c r="A13" s="33">
        <f t="shared" si="3"/>
        <v>55</v>
      </c>
      <c r="B13" s="35">
        <v>129</v>
      </c>
      <c r="C13" s="20">
        <f t="shared" si="0"/>
        <v>95.2</v>
      </c>
      <c r="D13" s="18">
        <f t="shared" si="1"/>
        <v>38.740625436482297</v>
      </c>
      <c r="E13" s="18">
        <f t="shared" si="2"/>
        <v>193.70312718241149</v>
      </c>
      <c r="G13" s="23"/>
      <c r="H13" s="25"/>
    </row>
    <row r="14" spans="1:8" x14ac:dyDescent="0.35">
      <c r="A14" s="33">
        <f t="shared" si="3"/>
        <v>60</v>
      </c>
      <c r="B14" s="35">
        <v>120</v>
      </c>
      <c r="C14" s="20">
        <f t="shared" si="0"/>
        <v>86.2</v>
      </c>
      <c r="D14" s="18">
        <f t="shared" si="1"/>
        <v>35.078171351100565</v>
      </c>
      <c r="E14" s="18">
        <f t="shared" si="2"/>
        <v>175.39085675550282</v>
      </c>
      <c r="H14" s="51"/>
    </row>
    <row r="15" spans="1:8" x14ac:dyDescent="0.35">
      <c r="A15" s="33">
        <f t="shared" si="3"/>
        <v>65</v>
      </c>
      <c r="B15" s="35">
        <v>113</v>
      </c>
      <c r="C15" s="20">
        <f t="shared" si="0"/>
        <v>79.2</v>
      </c>
      <c r="D15" s="18">
        <f t="shared" si="1"/>
        <v>32.229595951359222</v>
      </c>
      <c r="E15" s="18">
        <f t="shared" si="2"/>
        <v>161.1479797567961</v>
      </c>
      <c r="G15" s="17" t="s">
        <v>9</v>
      </c>
      <c r="H15" s="49">
        <v>190</v>
      </c>
    </row>
    <row r="16" spans="1:8" x14ac:dyDescent="0.35">
      <c r="A16" s="33">
        <f t="shared" si="3"/>
        <v>70</v>
      </c>
      <c r="B16" s="35">
        <v>108.5</v>
      </c>
      <c r="C16" s="20">
        <f t="shared" si="0"/>
        <v>74.7</v>
      </c>
      <c r="D16" s="18">
        <f t="shared" si="1"/>
        <v>30.398368908668356</v>
      </c>
      <c r="E16" s="18">
        <f t="shared" si="2"/>
        <v>151.99184454334178</v>
      </c>
      <c r="G16" s="17" t="s">
        <v>6</v>
      </c>
      <c r="H16" s="51">
        <f>H15*0.59*1000</f>
        <v>112100</v>
      </c>
    </row>
    <row r="17" spans="1:8" x14ac:dyDescent="0.35">
      <c r="A17" s="33">
        <f t="shared" si="3"/>
        <v>75</v>
      </c>
      <c r="B17" s="35">
        <v>103.2</v>
      </c>
      <c r="C17" s="20">
        <f t="shared" si="0"/>
        <v>69.400000000000006</v>
      </c>
      <c r="D17" s="18">
        <f t="shared" si="1"/>
        <v>28.241590391721338</v>
      </c>
      <c r="E17" s="18">
        <f t="shared" si="2"/>
        <v>141.20795195860669</v>
      </c>
      <c r="G17" s="17" t="s">
        <v>7</v>
      </c>
      <c r="H17" s="18">
        <f>SUM(E2:E884)</f>
        <v>42856.613419437133</v>
      </c>
    </row>
    <row r="18" spans="1:8" x14ac:dyDescent="0.35">
      <c r="A18" s="33">
        <f t="shared" si="3"/>
        <v>80</v>
      </c>
      <c r="B18" s="35">
        <v>99.3</v>
      </c>
      <c r="C18" s="20">
        <f t="shared" si="0"/>
        <v>65.5</v>
      </c>
      <c r="D18" s="18">
        <f t="shared" si="1"/>
        <v>26.654526954722588</v>
      </c>
      <c r="E18" s="18">
        <f t="shared" si="2"/>
        <v>133.27263477361294</v>
      </c>
      <c r="G18" s="16"/>
    </row>
    <row r="19" spans="1:8" ht="16.5" x14ac:dyDescent="0.35">
      <c r="A19" s="33">
        <f t="shared" si="3"/>
        <v>85</v>
      </c>
      <c r="B19" s="35">
        <v>96.7</v>
      </c>
      <c r="C19" s="20">
        <f t="shared" si="0"/>
        <v>62.900000000000006</v>
      </c>
      <c r="D19" s="18">
        <f t="shared" si="1"/>
        <v>25.59648466339009</v>
      </c>
      <c r="E19" s="18">
        <f t="shared" si="2"/>
        <v>127.98242331695045</v>
      </c>
      <c r="G19" s="17" t="s">
        <v>19</v>
      </c>
      <c r="H19" s="21">
        <f>H16/H17</f>
        <v>2.6156989798255572</v>
      </c>
    </row>
    <row r="20" spans="1:8" ht="16.5" x14ac:dyDescent="0.35">
      <c r="A20" s="33">
        <f t="shared" si="3"/>
        <v>90</v>
      </c>
      <c r="B20" s="35">
        <v>94.1</v>
      </c>
      <c r="C20" s="20">
        <f t="shared" si="0"/>
        <v>60.3</v>
      </c>
      <c r="D20" s="18">
        <f t="shared" si="1"/>
        <v>24.538442372057588</v>
      </c>
      <c r="E20" s="18">
        <f t="shared" si="2"/>
        <v>122.69221186028794</v>
      </c>
      <c r="G20" s="17" t="s">
        <v>20</v>
      </c>
      <c r="H20" s="37">
        <f>H19/1000</f>
        <v>2.6156989798255571E-3</v>
      </c>
    </row>
    <row r="21" spans="1:8" x14ac:dyDescent="0.35">
      <c r="A21" s="33">
        <f t="shared" si="3"/>
        <v>95</v>
      </c>
      <c r="B21" s="35">
        <v>92.1</v>
      </c>
      <c r="C21" s="20">
        <f t="shared" si="0"/>
        <v>58.3</v>
      </c>
      <c r="D21" s="18">
        <f t="shared" si="1"/>
        <v>23.724563686417202</v>
      </c>
      <c r="E21" s="18">
        <f t="shared" si="2"/>
        <v>118.62281843208601</v>
      </c>
    </row>
    <row r="22" spans="1:8" x14ac:dyDescent="0.35">
      <c r="A22" s="33">
        <f t="shared" si="3"/>
        <v>100</v>
      </c>
      <c r="B22" s="35">
        <v>90.2</v>
      </c>
      <c r="C22" s="20">
        <f t="shared" si="0"/>
        <v>56.400000000000006</v>
      </c>
      <c r="D22" s="18">
        <f t="shared" si="1"/>
        <v>22.951378935058841</v>
      </c>
      <c r="E22" s="18">
        <f t="shared" si="2"/>
        <v>114.75689467529421</v>
      </c>
    </row>
    <row r="23" spans="1:8" x14ac:dyDescent="0.35">
      <c r="A23" s="33">
        <f t="shared" si="3"/>
        <v>105</v>
      </c>
      <c r="B23" s="35">
        <v>88.5</v>
      </c>
      <c r="C23" s="20">
        <f t="shared" si="0"/>
        <v>54.7</v>
      </c>
      <c r="D23" s="18">
        <f t="shared" si="1"/>
        <v>22.259582052264513</v>
      </c>
      <c r="E23" s="18">
        <f t="shared" si="2"/>
        <v>111.29791026132256</v>
      </c>
    </row>
    <row r="24" spans="1:8" x14ac:dyDescent="0.35">
      <c r="A24" s="33">
        <f t="shared" si="3"/>
        <v>110</v>
      </c>
      <c r="B24" s="35">
        <v>86.8</v>
      </c>
      <c r="C24" s="20">
        <f t="shared" si="0"/>
        <v>53</v>
      </c>
      <c r="D24" s="18">
        <f t="shared" si="1"/>
        <v>21.567785169470184</v>
      </c>
      <c r="E24" s="18">
        <f t="shared" si="2"/>
        <v>107.83892584735092</v>
      </c>
    </row>
    <row r="25" spans="1:8" x14ac:dyDescent="0.35">
      <c r="A25" s="33">
        <f t="shared" si="3"/>
        <v>115</v>
      </c>
      <c r="B25" s="35">
        <v>85.7</v>
      </c>
      <c r="C25" s="20">
        <f t="shared" si="0"/>
        <v>51.900000000000006</v>
      </c>
      <c r="D25" s="18">
        <f t="shared" si="1"/>
        <v>21.120151892367975</v>
      </c>
      <c r="E25" s="18">
        <f t="shared" si="2"/>
        <v>105.60075946183987</v>
      </c>
    </row>
    <row r="26" spans="1:8" x14ac:dyDescent="0.35">
      <c r="A26" s="33">
        <f t="shared" si="3"/>
        <v>120</v>
      </c>
      <c r="B26" s="35">
        <v>84.6</v>
      </c>
      <c r="C26" s="20">
        <f t="shared" si="0"/>
        <v>50.8</v>
      </c>
      <c r="D26" s="18">
        <f t="shared" si="1"/>
        <v>20.672518615265762</v>
      </c>
      <c r="E26" s="18">
        <f t="shared" si="2"/>
        <v>103.36259307632881</v>
      </c>
    </row>
    <row r="27" spans="1:8" x14ac:dyDescent="0.35">
      <c r="A27" s="33">
        <f t="shared" si="3"/>
        <v>125</v>
      </c>
      <c r="B27" s="36">
        <v>83.2</v>
      </c>
      <c r="C27" s="20">
        <f t="shared" si="0"/>
        <v>49.400000000000006</v>
      </c>
      <c r="D27" s="18">
        <f t="shared" si="1"/>
        <v>20.102803535317495</v>
      </c>
      <c r="E27" s="18">
        <f t="shared" si="2"/>
        <v>100.51401767658747</v>
      </c>
    </row>
    <row r="28" spans="1:8" x14ac:dyDescent="0.35">
      <c r="A28" s="33">
        <f t="shared" si="3"/>
        <v>130</v>
      </c>
      <c r="B28" s="36">
        <v>81.900000000000006</v>
      </c>
      <c r="C28" s="20">
        <f t="shared" si="0"/>
        <v>48.100000000000009</v>
      </c>
      <c r="D28" s="18">
        <f t="shared" si="1"/>
        <v>19.573782389651246</v>
      </c>
      <c r="E28" s="18">
        <f t="shared" si="2"/>
        <v>97.868911948256226</v>
      </c>
    </row>
    <row r="29" spans="1:8" x14ac:dyDescent="0.35">
      <c r="A29" s="33">
        <f t="shared" si="3"/>
        <v>135</v>
      </c>
      <c r="B29" s="36">
        <v>80.900000000000006</v>
      </c>
      <c r="C29" s="20">
        <f t="shared" si="0"/>
        <v>47.100000000000009</v>
      </c>
      <c r="D29" s="18">
        <f t="shared" si="1"/>
        <v>19.166843046831055</v>
      </c>
      <c r="E29" s="18">
        <f t="shared" si="2"/>
        <v>95.834215234155266</v>
      </c>
    </row>
    <row r="30" spans="1:8" x14ac:dyDescent="0.35">
      <c r="A30" s="33">
        <f t="shared" si="3"/>
        <v>140</v>
      </c>
      <c r="B30" s="36">
        <v>79.8</v>
      </c>
      <c r="C30" s="20">
        <f t="shared" si="0"/>
        <v>46</v>
      </c>
      <c r="D30" s="18">
        <f t="shared" si="1"/>
        <v>18.719209769728842</v>
      </c>
      <c r="E30" s="18">
        <f t="shared" si="2"/>
        <v>93.596048848644216</v>
      </c>
    </row>
    <row r="31" spans="1:8" x14ac:dyDescent="0.35">
      <c r="A31" s="33">
        <f t="shared" si="3"/>
        <v>145</v>
      </c>
      <c r="B31" s="36">
        <v>78.7</v>
      </c>
      <c r="C31" s="20">
        <f t="shared" si="0"/>
        <v>44.900000000000006</v>
      </c>
      <c r="D31" s="18">
        <f t="shared" si="1"/>
        <v>18.271576492626632</v>
      </c>
      <c r="E31" s="18">
        <f t="shared" si="2"/>
        <v>91.357882463133166</v>
      </c>
    </row>
    <row r="32" spans="1:8" x14ac:dyDescent="0.35">
      <c r="A32" s="33">
        <f t="shared" si="3"/>
        <v>150</v>
      </c>
      <c r="B32" s="36">
        <v>77.7</v>
      </c>
      <c r="C32" s="20">
        <f t="shared" si="0"/>
        <v>43.900000000000006</v>
      </c>
      <c r="D32" s="18">
        <f t="shared" si="1"/>
        <v>17.864637149806438</v>
      </c>
      <c r="E32" s="18">
        <f t="shared" si="2"/>
        <v>89.323185749032191</v>
      </c>
    </row>
    <row r="33" spans="1:5" x14ac:dyDescent="0.35">
      <c r="A33" s="33">
        <f t="shared" si="3"/>
        <v>155</v>
      </c>
      <c r="B33" s="36">
        <v>76.599999999999994</v>
      </c>
      <c r="C33" s="20">
        <f t="shared" si="0"/>
        <v>42.8</v>
      </c>
      <c r="D33" s="18">
        <f t="shared" si="1"/>
        <v>17.417003872704225</v>
      </c>
      <c r="E33" s="18">
        <f t="shared" si="2"/>
        <v>87.085019363521127</v>
      </c>
    </row>
    <row r="34" spans="1:5" x14ac:dyDescent="0.35">
      <c r="A34" s="33">
        <f t="shared" si="3"/>
        <v>160</v>
      </c>
      <c r="B34" s="36">
        <v>75.8</v>
      </c>
      <c r="C34" s="20">
        <f t="shared" si="0"/>
        <v>42</v>
      </c>
      <c r="D34" s="18">
        <f t="shared" si="1"/>
        <v>17.09145239844807</v>
      </c>
      <c r="E34" s="18">
        <f t="shared" si="2"/>
        <v>85.457261992240348</v>
      </c>
    </row>
    <row r="35" spans="1:5" x14ac:dyDescent="0.35">
      <c r="A35" s="33">
        <f t="shared" si="3"/>
        <v>165</v>
      </c>
      <c r="B35" s="36">
        <v>75.099999999999994</v>
      </c>
      <c r="C35" s="20">
        <f t="shared" si="0"/>
        <v>41.3</v>
      </c>
      <c r="D35" s="18">
        <f t="shared" si="1"/>
        <v>16.806594858473936</v>
      </c>
      <c r="E35" s="18">
        <f t="shared" si="2"/>
        <v>84.032974292369687</v>
      </c>
    </row>
    <row r="36" spans="1:5" x14ac:dyDescent="0.35">
      <c r="A36" s="33">
        <f t="shared" si="3"/>
        <v>170</v>
      </c>
      <c r="B36" s="36">
        <v>74.400000000000006</v>
      </c>
      <c r="C36" s="20">
        <f t="shared" si="0"/>
        <v>40.600000000000009</v>
      </c>
      <c r="D36" s="18">
        <f t="shared" si="1"/>
        <v>16.521737318499806</v>
      </c>
      <c r="E36" s="18">
        <f t="shared" si="2"/>
        <v>82.608686592499026</v>
      </c>
    </row>
    <row r="37" spans="1:5" x14ac:dyDescent="0.35">
      <c r="A37" s="33">
        <f t="shared" si="3"/>
        <v>175</v>
      </c>
      <c r="B37" s="36">
        <v>73.8</v>
      </c>
      <c r="C37" s="20">
        <f t="shared" si="0"/>
        <v>40</v>
      </c>
      <c r="D37" s="18">
        <f t="shared" si="1"/>
        <v>16.277573712807687</v>
      </c>
      <c r="E37" s="18">
        <f t="shared" si="2"/>
        <v>81.387868564038428</v>
      </c>
    </row>
    <row r="38" spans="1:5" x14ac:dyDescent="0.35">
      <c r="A38" s="33">
        <f t="shared" si="3"/>
        <v>180</v>
      </c>
      <c r="B38" s="36">
        <v>73.400000000000006</v>
      </c>
      <c r="C38" s="20">
        <f t="shared" si="0"/>
        <v>39.600000000000009</v>
      </c>
      <c r="D38" s="18">
        <f t="shared" si="1"/>
        <v>16.114797975679615</v>
      </c>
      <c r="E38" s="18">
        <f t="shared" si="2"/>
        <v>80.573989878398066</v>
      </c>
    </row>
    <row r="39" spans="1:5" x14ac:dyDescent="0.35">
      <c r="A39" s="33">
        <f t="shared" si="3"/>
        <v>185</v>
      </c>
      <c r="B39" s="36">
        <v>73.099999999999994</v>
      </c>
      <c r="C39" s="20">
        <f t="shared" si="0"/>
        <v>39.299999999999997</v>
      </c>
      <c r="D39" s="18">
        <f t="shared" si="1"/>
        <v>15.992716172833552</v>
      </c>
      <c r="E39" s="18">
        <f t="shared" si="2"/>
        <v>79.963580864167753</v>
      </c>
    </row>
    <row r="40" spans="1:5" x14ac:dyDescent="0.35">
      <c r="A40" s="33">
        <f t="shared" si="3"/>
        <v>190</v>
      </c>
      <c r="B40" s="36">
        <v>72.7</v>
      </c>
      <c r="C40" s="20">
        <f t="shared" si="0"/>
        <v>38.900000000000006</v>
      </c>
      <c r="D40" s="18">
        <f t="shared" si="1"/>
        <v>15.829940435705478</v>
      </c>
      <c r="E40" s="18">
        <f t="shared" si="2"/>
        <v>79.149702178527392</v>
      </c>
    </row>
    <row r="41" spans="1:5" x14ac:dyDescent="0.35">
      <c r="A41" s="33">
        <f t="shared" si="3"/>
        <v>195</v>
      </c>
      <c r="B41" s="36">
        <v>72.5</v>
      </c>
      <c r="C41" s="20">
        <f t="shared" si="0"/>
        <v>38.700000000000003</v>
      </c>
      <c r="D41" s="18">
        <f t="shared" si="1"/>
        <v>15.748552567141438</v>
      </c>
      <c r="E41" s="18">
        <f t="shared" si="2"/>
        <v>78.742762835707197</v>
      </c>
    </row>
    <row r="42" spans="1:5" x14ac:dyDescent="0.35">
      <c r="A42" s="33">
        <f t="shared" si="3"/>
        <v>200</v>
      </c>
      <c r="B42" s="36">
        <v>72.400000000000006</v>
      </c>
      <c r="C42" s="20">
        <f t="shared" si="0"/>
        <v>38.600000000000009</v>
      </c>
      <c r="D42" s="18">
        <f t="shared" si="1"/>
        <v>15.707858632859422</v>
      </c>
      <c r="E42" s="18">
        <f t="shared" si="2"/>
        <v>78.539293164297106</v>
      </c>
    </row>
    <row r="43" spans="1:5" x14ac:dyDescent="0.35">
      <c r="A43" s="33">
        <f t="shared" si="3"/>
        <v>205</v>
      </c>
      <c r="B43" s="36">
        <v>72.2</v>
      </c>
      <c r="C43" s="20">
        <f t="shared" si="0"/>
        <v>38.400000000000006</v>
      </c>
      <c r="D43" s="18">
        <f t="shared" si="1"/>
        <v>15.626470764295382</v>
      </c>
      <c r="E43" s="18">
        <f t="shared" si="2"/>
        <v>78.132353821476912</v>
      </c>
    </row>
    <row r="44" spans="1:5" x14ac:dyDescent="0.35">
      <c r="A44" s="33">
        <f t="shared" si="3"/>
        <v>210</v>
      </c>
      <c r="B44" s="36">
        <v>72</v>
      </c>
      <c r="C44" s="14">
        <f t="shared" si="0"/>
        <v>38.200000000000003</v>
      </c>
      <c r="D44" s="18">
        <f t="shared" si="1"/>
        <v>15.545082895731342</v>
      </c>
      <c r="E44" s="18">
        <f t="shared" si="2"/>
        <v>77.725414478656717</v>
      </c>
    </row>
    <row r="45" spans="1:5" x14ac:dyDescent="0.35">
      <c r="A45" s="33">
        <f t="shared" si="3"/>
        <v>215</v>
      </c>
      <c r="B45" s="36">
        <v>71.7</v>
      </c>
      <c r="C45" s="14">
        <f t="shared" si="0"/>
        <v>37.900000000000006</v>
      </c>
      <c r="D45" s="18">
        <f t="shared" si="1"/>
        <v>15.423001092885286</v>
      </c>
      <c r="E45" s="18">
        <f t="shared" si="2"/>
        <v>77.115005464426432</v>
      </c>
    </row>
    <row r="46" spans="1:5" x14ac:dyDescent="0.35">
      <c r="A46" s="33">
        <f t="shared" si="3"/>
        <v>220</v>
      </c>
      <c r="B46" s="36">
        <v>71.2</v>
      </c>
      <c r="C46" s="14">
        <f t="shared" si="0"/>
        <v>37.400000000000006</v>
      </c>
      <c r="D46" s="18">
        <f t="shared" si="1"/>
        <v>15.219531421475189</v>
      </c>
      <c r="E46" s="18">
        <f t="shared" si="2"/>
        <v>76.097657107375937</v>
      </c>
    </row>
    <row r="47" spans="1:5" x14ac:dyDescent="0.35">
      <c r="A47" s="33">
        <f t="shared" si="3"/>
        <v>225</v>
      </c>
      <c r="B47" s="36">
        <v>70.900000000000006</v>
      </c>
      <c r="C47" s="14">
        <f t="shared" si="0"/>
        <v>37.100000000000009</v>
      </c>
      <c r="D47" s="18">
        <f t="shared" si="1"/>
        <v>15.097449618629133</v>
      </c>
      <c r="E47" s="18">
        <f t="shared" si="2"/>
        <v>150.97449618629133</v>
      </c>
    </row>
    <row r="48" spans="1:5" x14ac:dyDescent="0.35">
      <c r="A48" s="33">
        <v>235</v>
      </c>
      <c r="B48" s="36">
        <v>70.599999999999994</v>
      </c>
      <c r="C48" s="14">
        <f t="shared" si="0"/>
        <v>36.799999999999997</v>
      </c>
      <c r="D48" s="18">
        <f t="shared" si="1"/>
        <v>14.975367815783072</v>
      </c>
      <c r="E48" s="18">
        <f t="shared" si="2"/>
        <v>149.75367815783071</v>
      </c>
    </row>
    <row r="49" spans="1:5" x14ac:dyDescent="0.35">
      <c r="A49" s="33">
        <v>245</v>
      </c>
      <c r="B49" s="36">
        <v>70.400000000000006</v>
      </c>
      <c r="C49" s="14">
        <f t="shared" si="0"/>
        <v>36.600000000000009</v>
      </c>
      <c r="D49" s="18">
        <f t="shared" si="1"/>
        <v>14.893979947219037</v>
      </c>
      <c r="E49" s="18">
        <f t="shared" si="2"/>
        <v>148.93979947219037</v>
      </c>
    </row>
    <row r="50" spans="1:5" x14ac:dyDescent="0.35">
      <c r="A50" s="33">
        <v>255</v>
      </c>
      <c r="B50" s="36">
        <v>70.400000000000006</v>
      </c>
      <c r="C50" s="14">
        <f t="shared" si="0"/>
        <v>36.600000000000009</v>
      </c>
      <c r="D50" s="18">
        <f t="shared" si="1"/>
        <v>14.893979947219037</v>
      </c>
      <c r="E50" s="18">
        <f>D50*(A51-A50)</f>
        <v>148.93979947219037</v>
      </c>
    </row>
    <row r="51" spans="1:5" x14ac:dyDescent="0.35">
      <c r="A51" s="33">
        <v>265</v>
      </c>
      <c r="B51" s="36">
        <v>44.8</v>
      </c>
      <c r="C51" s="14">
        <f t="shared" si="0"/>
        <v>11</v>
      </c>
      <c r="D51" s="18">
        <f t="shared" si="1"/>
        <v>4.4763327710221139</v>
      </c>
      <c r="E51" s="18">
        <f t="shared" si="2"/>
        <v>44.763327710221141</v>
      </c>
    </row>
    <row r="52" spans="1:5" x14ac:dyDescent="0.35">
      <c r="A52" s="33">
        <v>275</v>
      </c>
      <c r="B52" s="36">
        <v>44.8</v>
      </c>
      <c r="C52" s="14">
        <f t="shared" si="0"/>
        <v>11</v>
      </c>
      <c r="D52" s="18">
        <f t="shared" si="1"/>
        <v>4.4763327710221139</v>
      </c>
      <c r="E52" s="18">
        <f t="shared" si="2"/>
        <v>44.763327710221141</v>
      </c>
    </row>
    <row r="53" spans="1:5" x14ac:dyDescent="0.35">
      <c r="A53" s="33">
        <v>285</v>
      </c>
      <c r="B53" s="36">
        <v>44.9</v>
      </c>
      <c r="C53" s="14">
        <f t="shared" si="0"/>
        <v>11.100000000000001</v>
      </c>
      <c r="D53" s="18">
        <f t="shared" si="1"/>
        <v>4.5170267053041337</v>
      </c>
      <c r="E53" s="18">
        <f t="shared" si="2"/>
        <v>45.170267053041336</v>
      </c>
    </row>
    <row r="54" spans="1:5" x14ac:dyDescent="0.35">
      <c r="A54" s="33">
        <v>295</v>
      </c>
      <c r="B54" s="36">
        <v>42.4</v>
      </c>
      <c r="C54" s="14">
        <f t="shared" si="0"/>
        <v>8.6000000000000014</v>
      </c>
      <c r="D54" s="18">
        <f t="shared" si="1"/>
        <v>3.4996783482536533</v>
      </c>
      <c r="E54" s="18">
        <f t="shared" si="2"/>
        <v>34.996783482536536</v>
      </c>
    </row>
    <row r="55" spans="1:5" x14ac:dyDescent="0.35">
      <c r="A55" s="33">
        <v>305</v>
      </c>
      <c r="B55" s="36">
        <v>39.299999999999997</v>
      </c>
      <c r="C55" s="14">
        <f t="shared" si="0"/>
        <v>5.5</v>
      </c>
      <c r="D55" s="18">
        <f t="shared" si="1"/>
        <v>2.238166385511057</v>
      </c>
      <c r="E55" s="18">
        <f t="shared" si="2"/>
        <v>22.38166385511057</v>
      </c>
    </row>
    <row r="56" spans="1:5" x14ac:dyDescent="0.35">
      <c r="A56" s="33">
        <v>315</v>
      </c>
      <c r="B56" s="36">
        <v>39.4</v>
      </c>
      <c r="C56" s="14">
        <f t="shared" si="0"/>
        <v>5.6000000000000014</v>
      </c>
      <c r="D56" s="18">
        <f t="shared" si="1"/>
        <v>2.2788603197930768</v>
      </c>
      <c r="E56" s="18">
        <f t="shared" si="2"/>
        <v>22.788603197930769</v>
      </c>
    </row>
    <row r="57" spans="1:5" x14ac:dyDescent="0.35">
      <c r="A57" s="60">
        <v>325</v>
      </c>
      <c r="B57" s="13"/>
    </row>
    <row r="58" spans="1:5" x14ac:dyDescent="0.35">
      <c r="A58" s="33"/>
      <c r="B58" s="13"/>
    </row>
    <row r="59" spans="1:5" x14ac:dyDescent="0.35">
      <c r="A59" s="33"/>
      <c r="B59" s="13"/>
    </row>
    <row r="60" spans="1:5" x14ac:dyDescent="0.35">
      <c r="A60" s="33"/>
      <c r="B60" s="13"/>
    </row>
    <row r="61" spans="1:5" x14ac:dyDescent="0.35">
      <c r="A61" s="33"/>
      <c r="B61" s="13"/>
    </row>
    <row r="62" spans="1:5" x14ac:dyDescent="0.35">
      <c r="A62" s="33"/>
      <c r="B62" s="13"/>
    </row>
    <row r="63" spans="1:5" x14ac:dyDescent="0.35">
      <c r="A63" s="33"/>
      <c r="B63" s="13"/>
    </row>
    <row r="64" spans="1:5" x14ac:dyDescent="0.35">
      <c r="A64" s="33"/>
      <c r="B64" s="13"/>
    </row>
    <row r="65" spans="1:2" x14ac:dyDescent="0.35">
      <c r="A65" s="33"/>
      <c r="B65" s="13"/>
    </row>
    <row r="66" spans="1:2" x14ac:dyDescent="0.35">
      <c r="A66" s="33"/>
      <c r="B66" s="13"/>
    </row>
    <row r="67" spans="1:2" x14ac:dyDescent="0.35">
      <c r="A67" s="33"/>
      <c r="B67" s="13"/>
    </row>
    <row r="68" spans="1:2" x14ac:dyDescent="0.35">
      <c r="A68" s="33"/>
      <c r="B68" s="13"/>
    </row>
    <row r="69" spans="1:2" x14ac:dyDescent="0.35">
      <c r="A69" s="33"/>
      <c r="B69" s="13"/>
    </row>
    <row r="70" spans="1:2" x14ac:dyDescent="0.35">
      <c r="A70" s="33"/>
      <c r="B70" s="13"/>
    </row>
    <row r="71" spans="1:2" x14ac:dyDescent="0.35">
      <c r="A71" s="33"/>
      <c r="B71" s="13"/>
    </row>
    <row r="72" spans="1:2" x14ac:dyDescent="0.35">
      <c r="A72" s="33"/>
      <c r="B72" s="13"/>
    </row>
    <row r="73" spans="1:2" x14ac:dyDescent="0.35">
      <c r="A73" s="33"/>
      <c r="B73" s="13"/>
    </row>
    <row r="74" spans="1:2" x14ac:dyDescent="0.35">
      <c r="A74" s="33"/>
      <c r="B74" s="13"/>
    </row>
    <row r="75" spans="1:2" x14ac:dyDescent="0.35">
      <c r="A75" s="33"/>
      <c r="B75" s="13"/>
    </row>
    <row r="76" spans="1:2" x14ac:dyDescent="0.35">
      <c r="A76" s="33"/>
      <c r="B76" s="13"/>
    </row>
    <row r="77" spans="1:2" x14ac:dyDescent="0.35">
      <c r="A77" s="33"/>
      <c r="B77" s="13"/>
    </row>
    <row r="78" spans="1:2" x14ac:dyDescent="0.35">
      <c r="A78" s="33"/>
      <c r="B78" s="13"/>
    </row>
    <row r="79" spans="1:2" x14ac:dyDescent="0.35">
      <c r="A79" s="33"/>
      <c r="B79" s="13"/>
    </row>
    <row r="80" spans="1:2" x14ac:dyDescent="0.35">
      <c r="A80" s="33"/>
      <c r="B80" s="13"/>
    </row>
    <row r="81" spans="1:2" x14ac:dyDescent="0.35">
      <c r="A81" s="33"/>
      <c r="B81" s="13"/>
    </row>
    <row r="82" spans="1:2" x14ac:dyDescent="0.35">
      <c r="A82" s="33"/>
      <c r="B82" s="13"/>
    </row>
    <row r="83" spans="1:2" x14ac:dyDescent="0.35">
      <c r="A83" s="33"/>
      <c r="B83" s="13"/>
    </row>
    <row r="84" spans="1:2" x14ac:dyDescent="0.35">
      <c r="A84" s="33"/>
      <c r="B84" s="13"/>
    </row>
    <row r="85" spans="1:2" x14ac:dyDescent="0.35">
      <c r="A85" s="33"/>
      <c r="B85" s="13"/>
    </row>
    <row r="86" spans="1:2" x14ac:dyDescent="0.35">
      <c r="A86" s="33"/>
      <c r="B86" s="13"/>
    </row>
    <row r="87" spans="1:2" x14ac:dyDescent="0.35">
      <c r="A87" s="33"/>
      <c r="B87" s="13"/>
    </row>
    <row r="88" spans="1:2" x14ac:dyDescent="0.35">
      <c r="A88" s="33"/>
      <c r="B88" s="13"/>
    </row>
    <row r="89" spans="1:2" x14ac:dyDescent="0.35">
      <c r="A89" s="33"/>
      <c r="B89" s="13"/>
    </row>
    <row r="90" spans="1:2" x14ac:dyDescent="0.35">
      <c r="A90" s="33"/>
      <c r="B90" s="13"/>
    </row>
    <row r="91" spans="1:2" x14ac:dyDescent="0.35">
      <c r="A91" s="33"/>
      <c r="B91" s="13"/>
    </row>
    <row r="92" spans="1:2" x14ac:dyDescent="0.35">
      <c r="A92" s="33"/>
      <c r="B92" s="13"/>
    </row>
    <row r="93" spans="1:2" x14ac:dyDescent="0.35">
      <c r="A93" s="33"/>
      <c r="B93" s="13"/>
    </row>
    <row r="94" spans="1:2" x14ac:dyDescent="0.35">
      <c r="A94" s="33"/>
      <c r="B94" s="13"/>
    </row>
    <row r="95" spans="1:2" x14ac:dyDescent="0.35">
      <c r="A95" s="33"/>
      <c r="B95" s="13"/>
    </row>
    <row r="96" spans="1:2" x14ac:dyDescent="0.35">
      <c r="A96" s="33"/>
      <c r="B96" s="13"/>
    </row>
    <row r="97" spans="1:2" x14ac:dyDescent="0.35">
      <c r="A97" s="33"/>
      <c r="B97" s="13"/>
    </row>
    <row r="98" spans="1:2" x14ac:dyDescent="0.35">
      <c r="A98" s="33"/>
      <c r="B98" s="13"/>
    </row>
    <row r="99" spans="1:2" x14ac:dyDescent="0.35">
      <c r="A99" s="33"/>
      <c r="B99" s="13"/>
    </row>
    <row r="100" spans="1:2" x14ac:dyDescent="0.35">
      <c r="A100" s="33"/>
      <c r="B100" s="13"/>
    </row>
    <row r="101" spans="1:2" x14ac:dyDescent="0.35">
      <c r="A101" s="33"/>
      <c r="B101" s="13"/>
    </row>
    <row r="102" spans="1:2" x14ac:dyDescent="0.35">
      <c r="A102" s="33"/>
      <c r="B102" s="13"/>
    </row>
    <row r="103" spans="1:2" x14ac:dyDescent="0.35">
      <c r="A103" s="33"/>
      <c r="B103" s="13"/>
    </row>
    <row r="104" spans="1:2" x14ac:dyDescent="0.35">
      <c r="A104" s="33"/>
      <c r="B104" s="13"/>
    </row>
    <row r="105" spans="1:2" x14ac:dyDescent="0.35">
      <c r="A105" s="33"/>
      <c r="B105" s="13"/>
    </row>
    <row r="106" spans="1:2" x14ac:dyDescent="0.35">
      <c r="A106" s="33"/>
      <c r="B106" s="13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FCR_STD CURVE</vt:lpstr>
      <vt:lpstr>BVR_STD CURVE</vt:lpstr>
      <vt:lpstr>F01</vt:lpstr>
      <vt:lpstr>F200</vt:lpstr>
      <vt:lpstr>F99</vt:lpstr>
      <vt:lpstr>F100</vt:lpstr>
      <vt:lpstr>F101</vt:lpstr>
      <vt:lpstr>F102</vt:lpstr>
      <vt:lpstr>B100</vt:lpstr>
      <vt:lpstr>B200</vt:lpstr>
      <vt:lpstr>MASS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Farrell</dc:creator>
  <cp:lastModifiedBy>Whitney Woelmer</cp:lastModifiedBy>
  <dcterms:created xsi:type="dcterms:W3CDTF">2013-04-02T17:14:35Z</dcterms:created>
  <dcterms:modified xsi:type="dcterms:W3CDTF">2019-05-31T20:54:09Z</dcterms:modified>
</cp:coreProperties>
</file>