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imal/Documents/DataScience/UNC_Bootcamp/class_folder/Module1/Kickstarter/"/>
    </mc:Choice>
  </mc:AlternateContent>
  <xr:revisionPtr revIDLastSave="0" documentId="13_ncr:1_{C0D1C220-B8BF-4941-89E6-0984514D7401}" xr6:coauthVersionLast="47" xr6:coauthVersionMax="47" xr10:uidLastSave="{00000000-0000-0000-0000-000000000000}"/>
  <bookViews>
    <workbookView xWindow="0" yWindow="760" windowWidth="30240" windowHeight="17380" activeTab="6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8" r:id="rId5"/>
    <sheet name="Theater Outcomes by Launch Date" sheetId="18" r:id="rId6"/>
    <sheet name="Outcomes Based on Goals" sheetId="22" r:id="rId7"/>
  </sheets>
  <definedNames>
    <definedName name="_xlnm._FilterDatabase" localSheetId="0" hidden="1">Kickstarter!$A$1:$XES$4115</definedName>
  </definedNames>
  <calcPr calcId="191029"/>
  <pivotCaches>
    <pivotCache cacheId="23" r:id="rId8"/>
    <pivotCache cacheId="24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2" l="1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B12" i="22"/>
  <c r="B11" i="22"/>
  <c r="B10" i="22"/>
  <c r="B9" i="22"/>
  <c r="B8" i="22"/>
  <c r="B7" i="22"/>
  <c r="B6" i="22"/>
  <c r="B5" i="22"/>
  <c r="B3" i="22"/>
  <c r="B4" i="22"/>
  <c r="B2" i="22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22" l="1"/>
  <c r="H13" i="22" s="1"/>
  <c r="E12" i="22"/>
  <c r="H12" i="22" s="1"/>
  <c r="E11" i="22"/>
  <c r="H11" i="22" s="1"/>
  <c r="E10" i="22"/>
  <c r="H10" i="22" s="1"/>
  <c r="E9" i="22"/>
  <c r="H9" i="22" s="1"/>
  <c r="E8" i="22"/>
  <c r="H8" i="22" s="1"/>
  <c r="E7" i="22"/>
  <c r="H7" i="22" s="1"/>
  <c r="E6" i="22"/>
  <c r="H6" i="22" s="1"/>
  <c r="E5" i="22"/>
  <c r="H5" i="22" s="1"/>
  <c r="E4" i="22"/>
  <c r="H4" i="22" s="1"/>
  <c r="E3" i="22"/>
  <c r="H3" i="22" s="1"/>
  <c r="E2" i="22"/>
  <c r="H2" i="22" s="1"/>
  <c r="F2" i="22"/>
  <c r="F3" i="22"/>
  <c r="F12" i="22"/>
  <c r="G11" i="22"/>
  <c r="F13" i="22"/>
  <c r="G2" i="22"/>
  <c r="F4" i="22"/>
  <c r="G3" i="22"/>
  <c r="F11" i="22"/>
  <c r="G13" i="22" l="1"/>
  <c r="G10" i="22"/>
  <c r="F10" i="22"/>
  <c r="G9" i="22"/>
  <c r="F9" i="22"/>
  <c r="G8" i="22"/>
  <c r="F8" i="22"/>
  <c r="F7" i="22"/>
  <c r="G7" i="22"/>
  <c r="F5" i="22"/>
  <c r="G12" i="22"/>
  <c r="G6" i="22"/>
  <c r="G5" i="22"/>
  <c r="F6" i="22"/>
  <c r="G4" i="22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<sst xmlns="http://schemas.openxmlformats.org/spreadsheetml/2006/main" count="33036" uniqueCount="8405">
  <si>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</si>
  <si>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</si>
  <si>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</si>
  <si>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</si>
  <si>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</si>
  <si>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</si>
  <si>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</si>
  <si>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</si>
  <si>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</si>
  <si>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</si>
  <si>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</si>
  <si>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</si>
  <si>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</si>
  <si>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</si>
  <si>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</si>
  <si>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</si>
  <si>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</si>
  <si>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</si>
  <si>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</si>
  <si>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</si>
  <si>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</si>
  <si>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</si>
  <si>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</si>
  <si>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</si>
  <si>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</si>
  <si>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</si>
  <si>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</si>
  <si>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</si>
  <si>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</si>
  <si>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</si>
  <si>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</si>
  <si>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</si>
  <si>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</si>
  <si>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</si>
  <si>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</si>
  <si>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</si>
  <si>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</si>
  <si>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</si>
  <si>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</si>
  <si>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</si>
  <si>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</si>
  <si>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</si>
  <si>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</si>
  <si>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</si>
  <si>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</si>
  <si>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</si>
  <si>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</si>
  <si>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</si>
  <si>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</si>
  <si>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</si>
  <si>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</si>
  <si>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</si>
  <si>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</si>
  <si>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</si>
  <si>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</si>
  <si>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</si>
  <si>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</si>
  <si>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</si>
  <si>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</si>
  <si>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</si>
  <si>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</si>
  <si>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</si>
  <si>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</si>
  <si>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</si>
  <si>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</si>
  <si>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</si>
  <si>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</si>
  <si>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</si>
  <si>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</si>
  <si>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</si>
  <si>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</si>
  <si>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</si>
  <si>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</si>
  <si>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</si>
  <si>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</si>
  <si>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</si>
  <si>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</si>
  <si>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</si>
  <si>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</si>
  <si>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</si>
  <si>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</si>
  <si>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</si>
  <si>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</si>
  <si>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</si>
  <si>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</si>
  <si>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</si>
  <si>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</si>
  <si>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</si>
  <si>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</si>
  <si>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</si>
  <si>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</si>
  <si>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</si>
  <si>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</si>
  <si>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</si>
  <si>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</si>
  <si>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</si>
  <si>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</si>
  <si>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</si>
  <si>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</si>
  <si>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</si>
  <si>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</si>
  <si>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</si>
  <si>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</si>
  <si>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</si>
  <si>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</si>
  <si>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</si>
  <si>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</si>
  <si>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</si>
  <si>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</si>
  <si>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</si>
  <si>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</si>
  <si>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</si>
  <si>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</si>
  <si>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</si>
  <si>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</si>
  <si>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</si>
  <si>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</si>
  <si>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</si>
  <si>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</si>
  <si>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</si>
  <si>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</si>
  <si>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</si>
  <si>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</si>
  <si>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</si>
  <si>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</si>
  <si>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</si>
  <si>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</si>
  <si>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</si>
  <si>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</si>
  <si>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</si>
  <si>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</si>
  <si>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</si>
  <si>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</si>
  <si>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</si>
  <si>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</si>
  <si>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</si>
  <si>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</si>
  <si>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</si>
  <si>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</si>
  <si>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</si>
  <si>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</si>
  <si>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</si>
  <si>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</si>
  <si>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</si>
  <si>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</si>
  <si>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</si>
  <si>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</si>
  <si>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</si>
  <si>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</si>
  <si>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</si>
  <si>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</si>
  <si>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</si>
  <si>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</si>
  <si>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</si>
  <si>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</si>
  <si>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</si>
  <si>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</si>
  <si>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</si>
  <si>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</si>
  <si>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</si>
  <si>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</si>
  <si>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</si>
  <si>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</si>
  <si>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</si>
  <si>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</si>
  <si>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</si>
  <si>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</si>
  <si>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</si>
  <si>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</si>
  <si>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</si>
  <si>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</si>
  <si>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</si>
  <si>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</si>
  <si>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</si>
  <si>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</si>
  <si>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</si>
  <si>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</si>
  <si>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</si>
  <si>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</si>
  <si>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</si>
  <si>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</si>
  <si>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</si>
  <si>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</si>
  <si>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</si>
  <si>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</si>
  <si>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</si>
  <si>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</si>
  <si>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</si>
  <si>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</si>
  <si>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</si>
  <si>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</si>
  <si>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</si>
  <si>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</si>
  <si>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</si>
  <si>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</si>
  <si>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</si>
  <si>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</si>
  <si>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</si>
  <si>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</si>
  <si>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</si>
  <si>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</si>
  <si>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</si>
  <si>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</si>
  <si>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</si>
  <si>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</si>
  <si>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</si>
  <si>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</si>
  <si>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</si>
  <si>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</si>
  <si>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</si>
  <si>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</si>
  <si>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</si>
  <si>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</si>
  <si>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</si>
  <si>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</si>
  <si>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</si>
  <si>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</si>
  <si>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</si>
  <si>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</si>
  <si>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</si>
  <si>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</si>
  <si>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</si>
  <si>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</si>
  <si>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</si>
  <si>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</si>
  <si>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</si>
  <si>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</si>
  <si>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</si>
  <si>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</si>
  <si>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</si>
  <si>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</si>
  <si>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</si>
  <si>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</si>
  <si>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</si>
  <si>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</si>
  <si>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</si>
  <si>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</si>
  <si>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</si>
  <si>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</si>
  <si>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</si>
  <si>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</si>
  <si>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</si>
  <si>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</si>
  <si>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</si>
  <si>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</si>
  <si>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</si>
  <si>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</si>
  <si>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</si>
  <si>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</si>
  <si>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</si>
  <si>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</si>
  <si>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</si>
  <si>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</si>
  <si>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</si>
  <si>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</si>
  <si>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</si>
  <si>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</si>
  <si>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</si>
  <si>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</si>
  <si>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</si>
  <si>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</si>
  <si>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</si>
  <si>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</si>
  <si>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</si>
  <si>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</si>
  <si>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</si>
  <si>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</si>
  <si>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</si>
  <si>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</si>
  <si>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</si>
  <si>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</si>
  <si>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</si>
  <si>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</si>
  <si>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</si>
  <si>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</si>
  <si>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</si>
  <si>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</si>
  <si>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</si>
  <si>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</si>
  <si>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</si>
  <si>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</si>
  <si>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</si>
  <si>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</si>
  <si>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</si>
  <si>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</si>
  <si>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</si>
  <si>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</si>
  <si>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</si>
  <si>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</si>
  <si>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</si>
  <si>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</si>
  <si>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</si>
  <si>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</si>
  <si>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</si>
  <si>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</si>
  <si>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</si>
  <si>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</si>
  <si>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</si>
  <si>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</si>
  <si>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</si>
  <si>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</si>
  <si>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</si>
  <si>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</si>
  <si>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</si>
  <si>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</si>
  <si>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</si>
  <si>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</si>
  <si>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</si>
  <si>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</si>
  <si>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</si>
  <si>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</si>
  <si>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</si>
  <si>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</si>
  <si>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</si>
  <si>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</si>
  <si>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</si>
  <si>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</si>
  <si>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</si>
  <si>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</si>
  <si>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</si>
  <si>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</si>
  <si>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</si>
  <si>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</si>
  <si>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</si>
  <si>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</si>
  <si>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</si>
  <si>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</si>
  <si>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</si>
  <si>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</si>
  <si>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</si>
  <si>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</si>
  <si>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</si>
  <si>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</si>
  <si>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</si>
  <si>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</si>
  <si>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</si>
  <si>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</si>
  <si>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</si>
  <si>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</si>
  <si>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</si>
  <si>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</si>
  <si>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</si>
  <si>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</si>
  <si>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</si>
  <si>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</si>
  <si>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</si>
  <si>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</si>
  <si>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</si>
  <si>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</si>
  <si>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</si>
  <si>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</si>
  <si>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</si>
  <si>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</si>
  <si>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</si>
  <si>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</si>
  <si>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</si>
  <si>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</si>
  <si>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</si>
  <si>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</si>
  <si>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</si>
  <si>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</si>
  <si>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</si>
  <si>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</si>
  <si>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</si>
  <si>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</si>
  <si>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</si>
  <si>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</si>
  <si>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</si>
  <si>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</si>
  <si>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</si>
  <si>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</si>
  <si>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</si>
  <si>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</si>
  <si>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</si>
  <si>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</si>
  <si>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</si>
  <si>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</si>
  <si>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</si>
  <si>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</si>
  <si>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</si>
  <si>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</si>
  <si>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</si>
  <si>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</si>
  <si>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</si>
  <si>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</si>
  <si>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</si>
  <si>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</si>
  <si>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</si>
  <si>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</si>
  <si>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</si>
  <si>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</si>
  <si>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</si>
  <si>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</si>
  <si>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</si>
  <si>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</si>
  <si>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</si>
  <si>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</si>
  <si>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</si>
  <si>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</si>
  <si>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</si>
  <si>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</si>
  <si>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</si>
  <si>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</si>
  <si>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</si>
  <si>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</si>
  <si>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</si>
  <si>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</si>
  <si>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</si>
  <si>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</si>
  <si>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</si>
  <si>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</si>
  <si>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</si>
  <si>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</si>
  <si>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</si>
  <si>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</si>
  <si>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</si>
  <si>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</si>
  <si>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</si>
  <si>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</si>
  <si>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</si>
  <si>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</si>
  <si>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</si>
  <si>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</si>
  <si>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</si>
  <si>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</si>
  <si>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</si>
  <si>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</si>
  <si>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</si>
  <si>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</si>
  <si>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</si>
  <si>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</si>
  <si>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</si>
  <si>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</si>
  <si>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</si>
  <si>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</si>
  <si>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</si>
  <si>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</si>
  <si>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</si>
  <si>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</si>
  <si>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</si>
  <si>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</si>
  <si>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</si>
  <si>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</si>
  <si>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</si>
  <si>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</si>
  <si>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</si>
  <si>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</si>
  <si>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</si>
  <si>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</si>
  <si>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</si>
  <si>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</si>
  <si>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</si>
  <si>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</si>
  <si>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</si>
  <si>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</si>
  <si>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</si>
  <si>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</si>
  <si>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</si>
  <si>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</si>
  <si>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</si>
  <si>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</si>
  <si>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</si>
  <si>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</si>
  <si>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</si>
  <si>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</si>
  <si>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</si>
  <si>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</si>
  <si>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</si>
  <si>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</si>
  <si>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</si>
  <si>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</si>
  <si>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</si>
  <si>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</si>
  <si>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</si>
  <si>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</si>
  <si>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</si>
  <si>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</si>
  <si>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</si>
  <si>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</si>
  <si>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</si>
  <si>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</si>
  <si>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</si>
  <si>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</si>
  <si>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</si>
  <si>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</si>
  <si>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</si>
  <si>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</si>
  <si>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</si>
  <si>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</si>
  <si>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</si>
  <si>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</si>
  <si>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</si>
  <si>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</si>
  <si>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</si>
  <si>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</si>
  <si>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</si>
  <si>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</si>
  <si>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</si>
  <si>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</si>
  <si>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</si>
  <si>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</si>
  <si>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</si>
  <si>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</si>
  <si>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</si>
  <si>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</si>
  <si>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</si>
  <si>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</si>
  <si>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</si>
  <si>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</si>
  <si>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</si>
  <si>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</si>
  <si>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</si>
  <si>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</si>
  <si>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</si>
  <si>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</si>
  <si>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</si>
  <si>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</si>
  <si>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</si>
  <si>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</si>
  <si>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</si>
  <si>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</si>
  <si>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</si>
  <si>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</si>
  <si>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</si>
  <si>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</si>
  <si>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</si>
  <si>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</si>
  <si>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</si>
  <si>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</si>
  <si>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</si>
  <si>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</si>
  <si>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</si>
  <si>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</si>
  <si>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</si>
  <si>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</si>
  <si>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</si>
  <si>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</si>
  <si>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</si>
  <si>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</si>
  <si>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</si>
  <si>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</si>
  <si>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</si>
  <si>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</si>
  <si>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</si>
  <si>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</si>
  <si>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</si>
  <si>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</si>
  <si>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</si>
  <si>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</si>
  <si>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</si>
  <si>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</si>
  <si>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</si>
  <si>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</si>
  <si>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</si>
  <si>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</si>
  <si>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</si>
  <si>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</si>
  <si>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</si>
  <si>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</si>
  <si>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</si>
  <si>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</si>
  <si>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</si>
  <si>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</si>
  <si>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</si>
  <si>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</si>
  <si>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</si>
  <si>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</si>
  <si>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</si>
  <si>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</si>
  <si>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</si>
  <si>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</si>
  <si>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</si>
  <si>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</si>
  <si>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</si>
  <si>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</si>
  <si>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</si>
  <si>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</si>
  <si>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</si>
  <si>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</si>
  <si>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</si>
  <si>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</si>
  <si>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</si>
  <si>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</si>
  <si>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</si>
  <si>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</si>
  <si>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</si>
  <si>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</si>
  <si>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</si>
  <si>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</si>
  <si>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</si>
  <si>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</si>
  <si>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</si>
  <si>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</si>
  <si>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</si>
  <si>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</si>
  <si>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</si>
  <si>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</si>
  <si>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</si>
  <si>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</si>
  <si>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</si>
  <si>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</si>
  <si>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</si>
  <si>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</si>
  <si>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</si>
  <si>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</si>
  <si>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</si>
  <si>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</si>
  <si>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</si>
  <si>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</si>
  <si>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</si>
  <si>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</si>
  <si>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</si>
  <si>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</si>
  <si>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</si>
  <si>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</si>
  <si>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</si>
  <si>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</si>
  <si>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</si>
  <si>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</si>
  <si>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</si>
  <si>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</si>
  <si>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</si>
  <si>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</si>
  <si>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</si>
  <si>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</si>
  <si>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</si>
  <si>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</si>
  <si>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</si>
  <si>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</si>
  <si>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</si>
  <si>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</si>
  <si>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</si>
  <si>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</si>
  <si>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</si>
  <si>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</si>
  <si>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</si>
  <si>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</si>
  <si>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</si>
  <si>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</si>
  <si>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</si>
  <si>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</si>
  <si>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</si>
  <si>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</si>
  <si>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</si>
  <si>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</si>
  <si>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</si>
  <si>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</si>
  <si>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</si>
  <si>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</si>
  <si>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</si>
  <si>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</si>
  <si>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</si>
  <si>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</si>
  <si>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</si>
  <si>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</si>
  <si>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</si>
  <si>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</si>
  <si>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</si>
  <si>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</si>
  <si>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</si>
  <si>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</si>
  <si>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</si>
  <si>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</si>
  <si>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</si>
  <si>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</si>
  <si>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</si>
  <si>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</si>
  <si>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</si>
  <si>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</si>
  <si>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</si>
  <si>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</si>
  <si>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</si>
  <si>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</si>
  <si>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</si>
  <si>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</si>
  <si>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</si>
  <si>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</si>
  <si>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</si>
  <si>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</si>
  <si>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</si>
  <si>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</si>
  <si>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</si>
  <si>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</si>
  <si>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</si>
  <si>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</si>
  <si>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</si>
  <si>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</si>
  <si>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</si>
  <si>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</si>
  <si>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</si>
  <si>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</si>
  <si>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</si>
  <si>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</si>
  <si>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</si>
  <si>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</si>
  <si>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</si>
  <si>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</si>
  <si>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</si>
  <si>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</si>
  <si>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</si>
  <si>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</si>
  <si>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</si>
  <si>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</si>
  <si>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</si>
  <si>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</si>
  <si>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</si>
  <si>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</si>
  <si>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</si>
  <si>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</si>
  <si>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</si>
  <si>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</si>
  <si>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</si>
  <si>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</si>
  <si>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</si>
  <si>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</si>
  <si>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</si>
  <si>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</si>
  <si>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</si>
  <si>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</si>
  <si>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</si>
  <si>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</si>
  <si>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</si>
  <si>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</si>
  <si>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</si>
  <si>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</si>
  <si>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</si>
  <si>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</si>
  <si>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</si>
  <si>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</si>
  <si>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</si>
  <si>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</si>
  <si>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</si>
  <si>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</si>
  <si>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</si>
  <si>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</si>
  <si>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</si>
  <si>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</si>
  <si>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</si>
  <si>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</si>
  <si>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</si>
  <si>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</si>
  <si>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</si>
  <si>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</si>
  <si>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</si>
  <si>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</si>
  <si>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</si>
  <si>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</si>
  <si>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</si>
  <si>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</si>
  <si>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</si>
  <si>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</si>
  <si>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</si>
  <si>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</si>
  <si>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</si>
  <si>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</si>
  <si>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</si>
  <si>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</si>
  <si>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</si>
  <si>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</si>
  <si>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</si>
  <si>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</si>
  <si>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</si>
  <si>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</si>
  <si>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</si>
  <si>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</si>
  <si>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</si>
  <si>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</si>
  <si>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</si>
  <si>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</si>
  <si>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</si>
  <si>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</si>
  <si>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</si>
  <si>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</si>
  <si>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</si>
  <si>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</si>
  <si>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</si>
  <si>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</si>
  <si>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</si>
  <si>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</si>
  <si>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</si>
  <si>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</si>
  <si>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</si>
  <si>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</si>
  <si>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</si>
  <si>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</si>
  <si>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</si>
  <si>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</si>
  <si>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</si>
  <si>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</si>
  <si>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</si>
  <si>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</si>
  <si>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</si>
  <si>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</si>
  <si>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</si>
  <si>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</si>
  <si>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</si>
  <si>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</si>
  <si>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</si>
  <si>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</si>
  <si>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</si>
  <si>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</si>
  <si>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</si>
  <si>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</si>
  <si>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</si>
  <si>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</si>
  <si>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</si>
  <si>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</si>
  <si>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</si>
  <si>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</si>
  <si>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</si>
  <si>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</si>
  <si>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</si>
  <si>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</si>
  <si>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</si>
  <si>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</si>
  <si>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</si>
  <si>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</si>
  <si>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</si>
  <si>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</si>
  <si>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</si>
  <si>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</si>
  <si>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</si>
  <si>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</si>
  <si>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</si>
  <si>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</si>
  <si>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</si>
  <si>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</si>
  <si>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</si>
  <si>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</si>
  <si>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</si>
  <si>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</si>
  <si>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</si>
  <si>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</si>
  <si>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</si>
  <si>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</si>
  <si>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</si>
  <si>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</si>
  <si>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</si>
  <si>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</si>
  <si>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</si>
  <si>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</si>
  <si>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</si>
  <si>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</si>
  <si>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</si>
  <si>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</si>
  <si>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</si>
  <si>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</si>
  <si>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</si>
  <si>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</si>
  <si>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</si>
  <si>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</si>
  <si>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</si>
  <si>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</si>
  <si>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</si>
  <si>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</si>
  <si>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</si>
  <si>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</si>
  <si>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</si>
  <si>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</si>
  <si>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</si>
  <si>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</si>
  <si>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</si>
  <si>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</si>
  <si>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</si>
  <si>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</si>
  <si>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</si>
  <si>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</si>
  <si>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</si>
  <si>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</si>
  <si>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</si>
  <si>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</si>
  <si>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</si>
  <si>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</si>
  <si>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</si>
  <si>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</si>
  <si>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</si>
  <si>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</si>
  <si>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</si>
  <si>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</si>
  <si>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</si>
  <si>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</si>
  <si>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</si>
  <si>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</si>
  <si>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</si>
  <si>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</si>
  <si>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</si>
  <si>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</si>
  <si>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</si>
  <si>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</si>
  <si>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</si>
  <si>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</si>
  <si>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</si>
  <si>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</si>
  <si>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</si>
  <si>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</si>
  <si>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</si>
  <si>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</si>
  <si>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</si>
  <si>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</si>
  <si>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</si>
  <si>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</si>
  <si>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</si>
  <si>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</si>
  <si>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</si>
  <si>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</si>
  <si>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</si>
  <si>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</si>
  <si>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</si>
  <si>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</si>
  <si>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</si>
  <si>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</si>
  <si>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</si>
  <si>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</si>
  <si>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</si>
  <si>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</si>
  <si>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</si>
  <si>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</si>
  <si>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</si>
  <si>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</si>
  <si>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</si>
  <si>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</si>
  <si>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</si>
  <si>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</si>
  <si>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</si>
  <si>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</si>
  <si>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</si>
  <si>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</si>
  <si>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</si>
  <si>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</si>
  <si>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</si>
  <si>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</si>
  <si>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</si>
  <si>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</si>
  <si>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</si>
  <si>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</si>
  <si>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</si>
  <si>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</si>
  <si>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</si>
  <si>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</si>
  <si>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</si>
  <si>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</si>
  <si>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</si>
  <si>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</si>
  <si>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</si>
  <si>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</si>
  <si>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</si>
  <si>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</si>
  <si>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</si>
  <si>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</si>
  <si>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</si>
  <si>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</si>
  <si>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</si>
  <si>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</si>
  <si>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</si>
  <si>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</si>
  <si>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</si>
  <si>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</si>
  <si>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</si>
  <si>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</si>
  <si>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</si>
  <si>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</si>
  <si>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</si>
  <si>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</si>
  <si>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</si>
  <si>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</si>
  <si>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</si>
  <si>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</si>
  <si>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</si>
  <si>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</si>
  <si>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</si>
  <si>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</si>
  <si>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</si>
  <si>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</si>
  <si>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</si>
  <si>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</si>
  <si>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</si>
  <si>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</si>
  <si>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</si>
  <si>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</si>
  <si>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</si>
  <si>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</si>
  <si>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</si>
  <si>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</si>
  <si>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</si>
  <si>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</si>
  <si>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</si>
  <si>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</si>
  <si>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</si>
  <si>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</si>
  <si>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</si>
  <si>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</si>
  <si>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</si>
  <si>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</si>
  <si>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</si>
  <si>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</si>
  <si>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</si>
  <si>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</si>
  <si>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</si>
  <si>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</si>
  <si>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</si>
  <si>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</si>
  <si>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</si>
  <si>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</si>
  <si>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</si>
  <si>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</si>
  <si>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</si>
  <si>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</si>
  <si>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</si>
  <si>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</si>
  <si>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</si>
  <si>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</si>
  <si>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</si>
  <si>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</si>
  <si>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</si>
  <si>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</si>
  <si>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</si>
  <si>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</si>
  <si>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</si>
  <si>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</si>
  <si>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</si>
  <si>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</si>
  <si>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</si>
  <si>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</si>
  <si>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</si>
  <si>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</si>
  <si>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</si>
  <si>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</si>
  <si>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</si>
  <si>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</si>
  <si>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</si>
  <si>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</si>
  <si>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</si>
  <si>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</si>
  <si>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</si>
  <si>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</si>
  <si>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</si>
  <si>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</si>
  <si>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</si>
  <si>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</si>
  <si>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</si>
  <si>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</si>
  <si>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</si>
  <si>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</si>
  <si>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</si>
  <si>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</si>
  <si>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</si>
  <si>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</si>
  <si>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</si>
  <si>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</si>
  <si>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</si>
  <si>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</si>
  <si>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</si>
  <si>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</si>
  <si>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</si>
  <si>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</si>
  <si>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</si>
  <si>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</si>
  <si>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</si>
  <si>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</si>
  <si>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</si>
  <si>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</si>
  <si>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</si>
  <si>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</si>
  <si>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</si>
  <si>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</si>
  <si>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</si>
  <si>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</si>
  <si>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</si>
  <si>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</si>
  <si>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</si>
  <si>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</si>
  <si>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</si>
  <si>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</si>
  <si>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</si>
  <si>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</si>
  <si>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</si>
  <si>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</si>
  <si>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</si>
  <si>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</si>
  <si>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</si>
  <si>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</si>
  <si>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</si>
  <si>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</si>
  <si>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</si>
  <si>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</si>
  <si>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</si>
  <si>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</si>
  <si>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</si>
  <si>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</si>
  <si>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</si>
  <si>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</si>
  <si>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</si>
  <si>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</si>
  <si>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</si>
  <si>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</si>
  <si>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</si>
  <si>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</si>
  <si>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</si>
  <si>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</si>
  <si>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</si>
  <si>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</si>
  <si>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</si>
  <si>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</si>
  <si>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</si>
  <si>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</si>
  <si>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</si>
  <si>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</si>
  <si>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</si>
  <si>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</si>
  <si>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</si>
  <si>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</si>
  <si>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</si>
  <si>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</si>
  <si>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</si>
  <si>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</si>
  <si>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</si>
  <si>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</si>
  <si>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</si>
  <si>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</si>
  <si>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</si>
  <si>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</si>
  <si>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</si>
  <si>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</si>
  <si>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</si>
  <si>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</si>
  <si>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</si>
  <si>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</si>
  <si>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</si>
  <si>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</si>
  <si>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</si>
  <si>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</si>
  <si>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</si>
  <si>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</si>
  <si>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</si>
  <si>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</si>
  <si>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</si>
  <si>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</si>
  <si>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</si>
  <si>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</si>
  <si>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</si>
  <si>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</si>
  <si>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</si>
  <si>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</si>
  <si>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</si>
  <si>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</si>
  <si>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</si>
  <si>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</si>
  <si>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</si>
  <si>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</si>
  <si>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</si>
  <si>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</si>
  <si>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</si>
  <si>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</si>
  <si>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</si>
  <si>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</si>
  <si>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</si>
  <si>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</si>
  <si>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</si>
  <si>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</si>
  <si>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</si>
  <si>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</si>
  <si>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</si>
  <si>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</si>
  <si>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</si>
  <si>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</si>
  <si>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</si>
  <si>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</si>
  <si>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</si>
  <si>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</si>
  <si>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</si>
  <si>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</si>
  <si>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</si>
  <si>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</si>
  <si>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</si>
  <si>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</si>
  <si>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</si>
  <si>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</si>
  <si>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</si>
  <si>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</si>
  <si>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</si>
  <si>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</si>
  <si>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</si>
  <si>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</si>
  <si>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</si>
  <si>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</si>
  <si>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</si>
  <si>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</si>
  <si>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</si>
  <si>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</si>
  <si>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</si>
  <si>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</si>
  <si>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</si>
  <si>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</si>
  <si>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</si>
  <si>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</si>
  <si>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</si>
  <si>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</si>
  <si>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</si>
  <si>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</si>
  <si>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</si>
  <si>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</si>
  <si>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</si>
  <si>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</si>
  <si>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</si>
  <si>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</si>
  <si>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</si>
  <si>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</si>
  <si>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</si>
  <si>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</si>
  <si>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</si>
  <si>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</si>
  <si>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</si>
  <si>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</si>
  <si>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</si>
  <si>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</si>
  <si>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</si>
  <si>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</si>
  <si>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</si>
  <si>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</si>
  <si>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</si>
  <si>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</si>
  <si>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</si>
  <si>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</si>
  <si>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</si>
  <si>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</si>
  <si>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</si>
  <si>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</si>
  <si>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</si>
  <si>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</si>
  <si>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</si>
  <si>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</si>
  <si>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</si>
  <si>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</si>
  <si>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</si>
  <si>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</si>
  <si>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</si>
  <si>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</si>
  <si>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</si>
  <si>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</si>
  <si>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</si>
  <si>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</si>
  <si>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</si>
  <si>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</si>
  <si>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</si>
  <si>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</si>
  <si>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</si>
  <si>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</si>
  <si>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</si>
  <si>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</si>
  <si>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</si>
  <si>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</si>
  <si>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</si>
  <si>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</si>
  <si>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</si>
  <si>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</si>
  <si>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</si>
  <si>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</si>
  <si>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</si>
  <si>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</si>
  <si>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</si>
  <si>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</si>
  <si>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</si>
  <si>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</si>
  <si>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</si>
  <si>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</si>
  <si>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</si>
  <si>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</si>
  <si>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</si>
  <si>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</si>
  <si>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</si>
  <si>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</si>
  <si>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</si>
  <si>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</si>
  <si>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</si>
  <si>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</si>
  <si>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</si>
  <si>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</si>
  <si>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</si>
  <si>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</si>
  <si>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</si>
  <si>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</si>
  <si>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</si>
  <si>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</si>
  <si>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</si>
  <si>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</si>
  <si>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</si>
  <si>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</si>
  <si>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</si>
  <si>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</si>
  <si>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</si>
  <si>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</si>
  <si>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</si>
  <si>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</si>
  <si>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</si>
  <si>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</si>
  <si>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</si>
  <si>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</si>
  <si>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</si>
  <si>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</si>
  <si>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</si>
  <si>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</si>
  <si>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</si>
  <si>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</si>
  <si>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</si>
  <si>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</si>
  <si>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</si>
  <si>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</si>
  <si>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</si>
  <si>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</si>
  <si>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</si>
  <si>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</si>
  <si>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</si>
  <si>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</si>
  <si>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</si>
  <si>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</si>
  <si>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</si>
  <si>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</si>
  <si>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</si>
  <si>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</si>
  <si>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</si>
  <si>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</si>
  <si>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</si>
  <si>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</si>
  <si>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</si>
  <si>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</si>
  <si>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</si>
  <si>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</si>
  <si>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</si>
  <si>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</si>
  <si>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</si>
  <si>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</si>
  <si>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</si>
  <si>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</si>
  <si>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</si>
  <si>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</si>
  <si>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</si>
  <si>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</si>
  <si>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</si>
  <si>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</si>
  <si>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</si>
  <si>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</si>
  <si>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</si>
  <si>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</si>
  <si>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</si>
  <si>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</si>
  <si>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</si>
  <si>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</si>
  <si>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</si>
  <si>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</si>
  <si>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</si>
  <si>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</si>
  <si>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</si>
  <si>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</si>
  <si>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</si>
  <si>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</si>
  <si>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</si>
  <si>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</si>
  <si>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</si>
  <si>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</si>
  <si>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</si>
  <si>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</si>
  <si>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</si>
  <si>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</si>
  <si>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</si>
  <si>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</si>
  <si>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</si>
  <si>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</si>
  <si>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</si>
  <si>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</si>
  <si>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</si>
  <si>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</si>
  <si>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</si>
  <si>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</si>
  <si>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</si>
  <si>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</si>
  <si>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</si>
  <si>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</si>
  <si>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</si>
  <si>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</si>
  <si>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</si>
  <si>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</si>
  <si>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</si>
  <si>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</si>
  <si>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</si>
  <si>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</si>
  <si>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</si>
  <si>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</si>
  <si>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</si>
  <si>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</si>
  <si>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</si>
  <si>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</si>
  <si>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</si>
  <si>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</si>
  <si>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</si>
  <si>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</si>
  <si>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</si>
  <si>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</si>
  <si>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</si>
  <si>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</si>
  <si>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</si>
  <si>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</si>
  <si>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</si>
  <si>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</si>
  <si>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</si>
  <si>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</si>
  <si>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</si>
  <si>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</si>
  <si>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</si>
  <si>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</si>
  <si>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</si>
  <si>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</si>
  <si>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</si>
  <si>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</si>
  <si>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</si>
  <si>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</si>
  <si>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</si>
  <si>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</si>
  <si>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</si>
  <si>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</si>
  <si>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</si>
  <si>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</si>
  <si>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</si>
  <si>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</si>
  <si>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</si>
  <si>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</si>
  <si>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</si>
  <si>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</si>
  <si>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</si>
  <si>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</si>
  <si>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</si>
  <si>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</si>
  <si>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</si>
  <si>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</si>
  <si>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</si>
  <si>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</si>
  <si>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</si>
  <si>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</si>
  <si>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</si>
  <si>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</si>
  <si>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</si>
  <si>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</si>
  <si>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</si>
  <si>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</si>
  <si>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</si>
  <si>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</si>
  <si>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</si>
  <si>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</si>
  <si>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</si>
  <si>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</si>
  <si>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</si>
  <si>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</si>
  <si>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</si>
  <si>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</si>
  <si>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</si>
  <si>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</si>
  <si>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</si>
  <si>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</si>
  <si>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</si>
  <si>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</si>
  <si>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</si>
  <si>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</si>
  <si>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</si>
  <si>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</si>
  <si>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</si>
  <si>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</si>
  <si>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</si>
  <si>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</si>
  <si>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</si>
  <si>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</si>
  <si>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</si>
  <si>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</si>
  <si>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</si>
  <si>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</si>
  <si>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</si>
  <si>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</si>
  <si>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</si>
  <si>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</si>
  <si>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</si>
  <si>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</si>
  <si>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</si>
  <si>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</si>
  <si>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</si>
  <si>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</si>
  <si>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</si>
  <si>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</si>
  <si>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</si>
  <si>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</si>
  <si>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</si>
  <si>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</si>
  <si>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</si>
  <si>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</si>
  <si>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</si>
  <si>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</si>
  <si>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</si>
  <si>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</si>
  <si>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</si>
  <si>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</si>
  <si>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</si>
  <si>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</si>
  <si>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</si>
  <si>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</si>
  <si>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</si>
  <si>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</si>
  <si>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</si>
  <si>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</si>
  <si>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</si>
  <si>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</si>
  <si>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</si>
  <si>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</si>
  <si>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</si>
  <si>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</si>
  <si>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</si>
  <si>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</si>
  <si>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</si>
  <si>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</si>
  <si>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</si>
  <si>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</si>
  <si>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</si>
  <si>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</si>
  <si>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</si>
  <si>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</si>
  <si>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</si>
  <si>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</si>
  <si>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</si>
  <si>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</si>
  <si>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</si>
  <si>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</si>
  <si>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</si>
  <si>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</si>
  <si>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</si>
  <si>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</si>
  <si>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</si>
  <si>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</si>
  <si>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</si>
  <si>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</si>
  <si>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</si>
  <si>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</si>
  <si>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</si>
  <si>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</si>
  <si>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</si>
  <si>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</si>
  <si>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</si>
  <si>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</si>
  <si>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</si>
  <si>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</si>
  <si>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</si>
  <si>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</si>
  <si>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</si>
  <si>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</si>
  <si>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</si>
  <si>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</si>
  <si>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</si>
  <si>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</si>
  <si>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</si>
  <si>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</si>
  <si>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</si>
  <si>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</si>
  <si>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</si>
  <si>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</si>
  <si>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</si>
  <si>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</si>
  <si>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</si>
  <si>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</si>
  <si>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</si>
  <si>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</si>
  <si>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</si>
  <si>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</si>
  <si>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</si>
  <si>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</si>
  <si>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</si>
  <si>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</si>
  <si>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</si>
  <si>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</si>
  <si>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</si>
  <si>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</si>
  <si>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</si>
  <si>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</si>
  <si>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</si>
  <si>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</si>
  <si>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</si>
  <si>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</si>
  <si>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</si>
  <si>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</si>
  <si>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</si>
  <si>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</si>
  <si>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</si>
  <si>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</si>
  <si>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</si>
  <si>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</si>
  <si>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</si>
  <si>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</si>
  <si>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</si>
  <si>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</si>
  <si>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</si>
  <si>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</si>
  <si>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</si>
  <si>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</si>
  <si>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</si>
  <si>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</si>
  <si>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</si>
  <si>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</si>
  <si>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</si>
  <si>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</si>
  <si>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</si>
  <si>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</si>
  <si>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</si>
  <si>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</si>
  <si>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</si>
  <si>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</si>
  <si>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</si>
  <si>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</si>
  <si>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</si>
  <si>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</si>
  <si>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</si>
  <si>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</si>
  <si>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</si>
  <si>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</si>
  <si>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</si>
  <si>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</si>
  <si>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</si>
  <si>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</si>
  <si>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</si>
  <si>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</si>
  <si>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</si>
  <si>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</si>
  <si>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</si>
  <si>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</si>
  <si>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</si>
  <si>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</si>
  <si>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</si>
  <si>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</si>
  <si>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</si>
  <si>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</si>
  <si>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</si>
  <si>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</si>
  <si>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</si>
  <si>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</si>
  <si>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</si>
  <si>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</si>
  <si>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</si>
  <si>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</si>
  <si>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</si>
  <si>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</si>
  <si>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</si>
  <si>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</si>
  <si>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</si>
  <si>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</si>
  <si>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</si>
  <si>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</si>
  <si>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</si>
  <si>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</si>
  <si>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</si>
  <si>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</si>
  <si>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</si>
  <si>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</si>
  <si>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</si>
  <si>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</si>
  <si>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</si>
  <si>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</si>
  <si>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</si>
  <si>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</si>
  <si>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</si>
  <si>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</si>
  <si>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</si>
  <si>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</si>
  <si>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</si>
  <si>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</si>
  <si>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</si>
  <si>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</si>
  <si>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</si>
  <si>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</si>
  <si>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</si>
  <si>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</si>
  <si>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</si>
  <si>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</si>
  <si>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</si>
  <si>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</si>
  <si>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</si>
  <si>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</si>
  <si>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</si>
  <si>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</si>
  <si>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</si>
  <si>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</si>
  <si>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</si>
  <si>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</si>
  <si>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</si>
  <si>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</si>
  <si>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</si>
  <si>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</si>
  <si>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</si>
  <si>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</si>
  <si>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</si>
  <si>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</si>
  <si>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</si>
  <si>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</si>
  <si>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</si>
  <si>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</si>
  <si>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</si>
  <si>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</si>
  <si>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</si>
  <si>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</si>
  <si>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</si>
  <si>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</si>
  <si>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</si>
  <si>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</si>
  <si>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</si>
  <si>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</si>
  <si>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</si>
  <si>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</si>
  <si>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</si>
  <si>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</si>
  <si>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</si>
  <si>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</si>
  <si>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</si>
  <si>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</si>
  <si>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</si>
  <si>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</si>
  <si>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</si>
  <si>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</si>
  <si>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</si>
  <si>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</si>
  <si>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</si>
  <si>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</si>
  <si>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</si>
  <si>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</si>
  <si>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</si>
  <si>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</si>
  <si>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</si>
  <si>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</si>
  <si>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</si>
  <si>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</si>
  <si>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</si>
  <si>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</si>
  <si>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</si>
  <si>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</si>
  <si>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</si>
  <si>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</si>
  <si>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</si>
  <si>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</si>
  <si>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</si>
  <si>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</si>
  <si>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</si>
  <si>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</si>
  <si>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</si>
  <si>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</si>
  <si>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</si>
  <si>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</si>
  <si>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</si>
  <si>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</si>
  <si>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</si>
  <si>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</si>
  <si>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</si>
  <si>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</si>
  <si>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</si>
  <si>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</si>
  <si>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</si>
  <si>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</si>
  <si>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</si>
  <si>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</si>
  <si>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</si>
  <si>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</si>
  <si>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</si>
  <si>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</si>
  <si>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</si>
  <si>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</si>
  <si>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</si>
  <si>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</si>
  <si>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</si>
  <si>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</si>
  <si>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</si>
  <si>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</si>
  <si>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</si>
  <si>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</si>
  <si>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</si>
  <si>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</si>
  <si>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</si>
  <si>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</si>
  <si>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</si>
  <si>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</si>
  <si>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</si>
  <si>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</si>
  <si>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</si>
  <si>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</si>
  <si>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</si>
  <si>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</si>
  <si>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</si>
  <si>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</si>
  <si>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</si>
  <si>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</si>
  <si>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</si>
  <si>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</si>
  <si>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</si>
  <si>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</si>
  <si>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</si>
  <si>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</si>
  <si>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</si>
  <si>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</si>
  <si>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</si>
  <si>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</si>
  <si>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</si>
  <si>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</si>
  <si>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</si>
  <si>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</si>
  <si>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</si>
  <si>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</si>
  <si>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</si>
  <si>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</si>
  <si>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</si>
  <si>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</si>
  <si>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</si>
  <si>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</si>
  <si>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</si>
  <si>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</si>
  <si>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</si>
  <si>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</si>
  <si>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</si>
  <si>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</si>
  <si>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</si>
  <si>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</si>
  <si>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</si>
  <si>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</si>
  <si>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</si>
  <si>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</si>
  <si>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</si>
  <si>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</si>
  <si>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</si>
  <si>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</si>
  <si>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</si>
  <si>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</si>
  <si>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</si>
  <si>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</si>
  <si>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</si>
  <si>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</si>
  <si>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</si>
  <si>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</si>
  <si>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</si>
  <si>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</si>
  <si>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</si>
  <si>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</si>
  <si>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</si>
  <si>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</si>
  <si>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</si>
  <si>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</si>
  <si>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</si>
  <si>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</si>
  <si>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</si>
  <si>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</si>
  <si>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</si>
  <si>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</si>
  <si>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</si>
  <si>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</si>
  <si>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</si>
  <si>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</si>
  <si>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</si>
  <si>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</si>
  <si>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</si>
  <si>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</si>
  <si>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</si>
  <si>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</si>
  <si>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</si>
  <si>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</si>
  <si>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</si>
  <si>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</si>
  <si>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</si>
  <si>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</si>
  <si>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</si>
  <si>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</si>
  <si>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</si>
  <si>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</si>
  <si>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</si>
  <si>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</si>
  <si>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</si>
  <si>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</si>
  <si>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</si>
  <si>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</si>
  <si>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</si>
  <si>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</si>
  <si>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</si>
  <si>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</si>
  <si>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</si>
  <si>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</si>
  <si>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</si>
  <si>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</si>
  <si>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</si>
  <si>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</si>
  <si>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</si>
  <si>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</si>
  <si>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</si>
  <si>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</si>
  <si>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</si>
  <si>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</si>
  <si>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</si>
  <si>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</si>
  <si>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</si>
  <si>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</si>
  <si>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</si>
  <si>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</si>
  <si>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</si>
  <si>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</si>
  <si>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</si>
  <si>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</si>
  <si>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</si>
  <si>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</si>
  <si>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</si>
  <si>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</si>
  <si>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</si>
  <si>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</si>
  <si>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</si>
  <si>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</si>
  <si>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</si>
  <si>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</si>
  <si>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</si>
  <si>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</si>
  <si>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</si>
  <si>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</si>
  <si>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</si>
  <si>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</si>
  <si>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</si>
  <si>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</si>
  <si>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</si>
  <si>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</si>
  <si>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</si>
  <si>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</si>
  <si>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</si>
  <si>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</si>
  <si>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</si>
  <si>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</si>
  <si>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</si>
  <si>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</si>
  <si>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</si>
  <si>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</si>
  <si>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</si>
  <si>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</si>
  <si>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</si>
  <si>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</si>
  <si>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</si>
  <si>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</si>
  <si>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</si>
  <si>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</si>
  <si>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</si>
  <si>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</si>
  <si>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</si>
  <si>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</si>
  <si>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</si>
  <si>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</si>
  <si>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</si>
  <si>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</si>
  <si>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</si>
  <si>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</si>
  <si>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</si>
  <si>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</si>
  <si>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</si>
  <si>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</si>
  <si>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</si>
  <si>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</si>
  <si>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</si>
  <si>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</si>
  <si>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</si>
  <si>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</si>
  <si>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</si>
  <si>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</si>
  <si>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</si>
  <si>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</si>
  <si>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</si>
  <si>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</si>
  <si>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</si>
  <si>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</si>
  <si>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</si>
  <si>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</si>
  <si>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</si>
  <si>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</si>
  <si>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</si>
  <si>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</si>
  <si>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</si>
  <si>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</si>
  <si>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</si>
  <si>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</si>
  <si>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</si>
  <si>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</si>
  <si>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</si>
  <si>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</si>
  <si>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</si>
  <si>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</si>
  <si>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</si>
  <si>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</si>
  <si>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</si>
  <si>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</si>
  <si>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</si>
  <si>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</si>
  <si>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</si>
  <si>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</si>
  <si>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</si>
  <si>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</si>
  <si>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</si>
  <si>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</si>
  <si>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</si>
  <si>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</si>
  <si>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</si>
  <si>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</si>
  <si>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</si>
  <si>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</si>
  <si>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</si>
  <si>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</si>
  <si>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</si>
  <si>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</si>
  <si>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</si>
  <si>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</si>
  <si>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</si>
  <si>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</si>
  <si>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</si>
  <si>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</si>
  <si>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</si>
  <si>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</si>
  <si>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</si>
  <si>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</si>
  <si>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</si>
  <si>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</si>
  <si>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</si>
  <si>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</si>
  <si>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</si>
  <si>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</si>
  <si>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</si>
  <si>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</si>
  <si>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</si>
  <si>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</si>
  <si>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</si>
  <si>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</si>
  <si>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</si>
  <si>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</si>
  <si>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</si>
  <si>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</si>
  <si>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</si>
  <si>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</si>
  <si>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</si>
  <si>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</si>
  <si>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</si>
  <si>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</si>
  <si>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</si>
  <si>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</si>
  <si>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</si>
  <si>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</si>
  <si>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</si>
  <si>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</si>
  <si>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</si>
  <si>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</si>
  <si>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</si>
  <si>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</si>
  <si>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</si>
  <si>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</si>
  <si>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</si>
  <si>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</si>
  <si>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</si>
  <si>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</si>
  <si>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</si>
  <si>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</si>
  <si>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</si>
  <si>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</si>
  <si>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</si>
  <si>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</si>
  <si>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</si>
  <si>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</si>
  <si>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</si>
  <si>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</si>
  <si>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</si>
  <si>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</si>
  <si>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</si>
  <si>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</si>
  <si>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</si>
  <si>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</si>
  <si>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</si>
  <si>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</si>
  <si>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</si>
  <si>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</si>
  <si>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</si>
  <si>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</si>
  <si>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</si>
  <si>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</si>
  <si>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</si>
  <si>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</si>
  <si>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</si>
  <si>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</si>
  <si>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</si>
  <si>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</si>
  <si>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</si>
  <si>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</si>
  <si>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</si>
  <si>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</si>
  <si>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</si>
  <si>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</si>
  <si>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</si>
  <si>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</si>
  <si>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</si>
  <si>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</si>
  <si>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</si>
  <si>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</si>
  <si>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</si>
  <si>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</si>
  <si>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</si>
  <si>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</si>
  <si>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</si>
  <si>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</si>
  <si>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</si>
  <si>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</si>
  <si>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</si>
  <si>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</si>
  <si>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</si>
  <si>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</si>
  <si>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</si>
  <si>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</si>
  <si>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</si>
  <si>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</si>
  <si>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</si>
  <si>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</si>
  <si>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</si>
  <si>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</si>
  <si>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</si>
  <si>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</si>
  <si>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</si>
  <si>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</si>
  <si>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</si>
  <si>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</si>
  <si>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</si>
  <si>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</si>
  <si>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</si>
  <si>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</si>
  <si>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</si>
  <si>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</si>
  <si>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</si>
  <si>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</si>
  <si>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</si>
  <si>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</si>
  <si>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</si>
  <si>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</si>
  <si>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</si>
  <si>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</si>
  <si>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</si>
  <si>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</si>
  <si>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</si>
  <si>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</si>
  <si>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</si>
  <si>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</si>
  <si>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</si>
  <si>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</si>
  <si>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</si>
  <si>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</si>
  <si>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</si>
  <si>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</si>
  <si>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</si>
  <si>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</si>
  <si>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</si>
  <si>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</si>
  <si>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</si>
  <si>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</si>
  <si>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</si>
  <si>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</si>
  <si>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</si>
  <si>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</si>
  <si>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</si>
  <si>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</si>
  <si>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</si>
  <si>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</si>
  <si>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</si>
  <si>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</si>
  <si>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</si>
  <si>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</si>
  <si>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</si>
  <si>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</si>
  <si>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</si>
  <si>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</si>
  <si>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</si>
  <si>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</si>
  <si>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</si>
  <si>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</si>
  <si>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</si>
  <si>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</si>
  <si>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</si>
  <si>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</si>
  <si>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</si>
  <si>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</si>
  <si>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</si>
  <si>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</si>
  <si>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</si>
  <si>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</si>
  <si>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</si>
  <si>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</si>
  <si>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</si>
  <si>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</si>
  <si>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</si>
  <si>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</si>
  <si>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</si>
  <si>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</si>
  <si>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</si>
  <si>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</si>
  <si>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</si>
  <si>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</si>
  <si>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</si>
  <si>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</si>
  <si>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</si>
  <si>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</si>
  <si>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</si>
  <si>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</si>
  <si>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</si>
  <si>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</si>
  <si>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</si>
  <si>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</si>
  <si>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</si>
  <si>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</si>
  <si>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</si>
  <si>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</si>
  <si>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</si>
  <si>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</si>
  <si>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</si>
  <si>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</si>
  <si>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</si>
  <si>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</si>
  <si>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</si>
  <si>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</si>
  <si>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</si>
  <si>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</si>
  <si>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</si>
  <si>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</si>
  <si>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</si>
  <si>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</si>
  <si>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</si>
  <si>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</si>
  <si>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</si>
  <si>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</si>
  <si>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</si>
  <si>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</si>
  <si>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</si>
  <si>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</si>
  <si>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</si>
  <si>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</si>
  <si>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</si>
  <si>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</si>
  <si>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</si>
  <si>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</si>
  <si>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</si>
  <si>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</si>
  <si>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</si>
  <si>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</si>
  <si>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</si>
  <si>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</si>
  <si>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</si>
  <si>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</si>
  <si>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</si>
  <si>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</si>
  <si>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</si>
  <si>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</si>
  <si>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</si>
  <si>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</si>
  <si>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</si>
  <si>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</si>
  <si>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</si>
  <si>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</si>
  <si>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</si>
  <si>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</si>
  <si>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</si>
  <si>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</si>
  <si>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</si>
  <si>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</si>
  <si>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</si>
  <si>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</si>
  <si>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</si>
  <si>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</si>
  <si>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</si>
  <si>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</si>
  <si>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</si>
  <si>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</si>
  <si>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</si>
  <si>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</si>
  <si>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</si>
  <si>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</si>
  <si>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</si>
  <si>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</si>
  <si>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</si>
  <si>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</si>
  <si>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</si>
  <si>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</si>
  <si>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</si>
  <si>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</si>
  <si>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</si>
  <si>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</si>
  <si>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</si>
  <si>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</si>
  <si>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</si>
  <si>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</si>
  <si>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</si>
  <si>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</si>
  <si>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</si>
  <si>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</si>
  <si>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</si>
  <si>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</si>
  <si>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</si>
  <si>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</si>
  <si>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</si>
  <si>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</si>
  <si>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</si>
  <si>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</si>
  <si>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</si>
  <si>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</si>
  <si>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</si>
  <si>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</si>
  <si>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</si>
  <si>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</si>
  <si>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</si>
  <si>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</si>
  <si>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</si>
  <si>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</si>
  <si>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</si>
  <si>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</si>
  <si>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</si>
  <si>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</si>
  <si>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</si>
  <si>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</si>
  <si>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</si>
  <si>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</si>
  <si>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</si>
  <si>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</si>
  <si>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</si>
  <si>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</si>
  <si>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</si>
  <si>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</si>
  <si>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</si>
  <si>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</si>
  <si>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</si>
  <si>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</si>
  <si>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</si>
  <si>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</si>
  <si>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</si>
  <si>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</si>
  <si>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</si>
  <si>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</si>
  <si>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</si>
  <si>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</si>
  <si>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</si>
  <si>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</si>
  <si>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</si>
  <si>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</si>
  <si>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</si>
  <si>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</si>
  <si>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</si>
  <si>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</si>
  <si>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</si>
  <si>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</si>
  <si>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</si>
  <si>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</si>
  <si>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</si>
  <si>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</si>
  <si>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</si>
  <si>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</si>
  <si>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</si>
  <si>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</si>
  <si>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</si>
  <si>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</si>
  <si>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</si>
  <si>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</si>
  <si>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</si>
  <si>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</si>
  <si>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</si>
  <si>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</si>
  <si>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</si>
  <si>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</si>
  <si>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</si>
  <si>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</si>
  <si>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</si>
  <si>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</si>
  <si>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</si>
  <si>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</si>
  <si>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</si>
  <si>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</si>
  <si>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</si>
  <si>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</si>
  <si>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</si>
  <si>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</si>
  <si>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</si>
  <si>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</si>
  <si>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</si>
  <si>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</si>
  <si>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</si>
  <si>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</si>
  <si>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</si>
  <si>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</si>
  <si>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</si>
  <si>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</si>
  <si>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</si>
  <si>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</si>
  <si>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</si>
  <si>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</si>
  <si>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</si>
  <si>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</si>
  <si>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</si>
  <si>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</si>
  <si>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</si>
  <si>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</si>
  <si>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</si>
  <si>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</si>
  <si>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</si>
  <si>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</si>
  <si>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</si>
  <si>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</si>
  <si>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</si>
  <si>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</si>
  <si>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</si>
  <si>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</si>
  <si>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</si>
  <si>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</si>
  <si>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</si>
  <si>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</si>
  <si>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</si>
  <si>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</si>
  <si>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</si>
  <si>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</si>
  <si>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</si>
  <si>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</si>
  <si>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</si>
  <si>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</si>
  <si>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</si>
  <si>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</si>
  <si>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</si>
  <si>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</si>
  <si>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</si>
  <si>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</si>
  <si>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</si>
  <si>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</si>
  <si>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</si>
  <si>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</si>
  <si>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</si>
  <si>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</si>
  <si>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</si>
  <si>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</si>
  <si>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</si>
  <si>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</si>
  <si>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</si>
  <si>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</si>
  <si>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</si>
  <si>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</si>
  <si>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</si>
  <si>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</si>
  <si>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</si>
  <si>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</si>
  <si>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</si>
  <si>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</si>
  <si>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</si>
  <si>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</si>
  <si>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</si>
  <si>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</si>
  <si>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</si>
  <si>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</si>
  <si>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</si>
  <si>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</si>
  <si>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</si>
  <si>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</si>
  <si>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</si>
  <si>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</si>
  <si>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</si>
  <si>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</si>
  <si>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</si>
  <si>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</si>
  <si>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</si>
  <si>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</si>
  <si>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</si>
  <si>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</si>
  <si>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</si>
  <si>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</si>
  <si>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</si>
  <si>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</si>
  <si>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</si>
  <si>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</si>
  <si>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</si>
  <si>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</si>
  <si>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</si>
  <si>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</si>
  <si>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</si>
  <si>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</si>
  <si>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</si>
  <si>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</si>
  <si>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</si>
  <si>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</si>
  <si>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</si>
  <si>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</si>
  <si>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</si>
  <si>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</si>
  <si>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</si>
  <si>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</si>
  <si>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</si>
  <si>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</si>
  <si>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</si>
  <si>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</si>
  <si>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</si>
  <si>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</si>
  <si>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</si>
  <si>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</si>
  <si>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</si>
  <si>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</si>
  <si>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</si>
  <si>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</si>
  <si>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</si>
  <si>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</si>
  <si>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</si>
  <si>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</si>
  <si>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</si>
  <si>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</si>
  <si>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</si>
  <si>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</si>
  <si>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</si>
  <si>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</si>
  <si>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</si>
  <si>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</si>
  <si>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</si>
  <si>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</si>
  <si>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</si>
  <si>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</si>
  <si>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</si>
  <si>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</si>
  <si>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</si>
  <si>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</si>
  <si>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</si>
  <si>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</si>
  <si>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</si>
  <si>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</si>
  <si>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</si>
  <si>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</si>
  <si>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</si>
  <si>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</si>
  <si>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</si>
  <si>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</si>
  <si>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</si>
  <si>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</si>
  <si>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</si>
  <si>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</si>
  <si>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</si>
  <si>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</si>
  <si>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</si>
  <si>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</si>
  <si>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</si>
  <si>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</si>
  <si>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</si>
  <si>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</si>
  <si>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</si>
  <si>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</si>
  <si>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</si>
  <si>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</si>
  <si>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</si>
  <si>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</si>
  <si>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</si>
  <si>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</si>
  <si>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</si>
  <si>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</si>
  <si>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</si>
  <si>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</si>
  <si>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</si>
  <si>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</si>
  <si>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</si>
  <si>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</si>
  <si>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</si>
  <si>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</si>
  <si>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</si>
  <si>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</si>
  <si>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</si>
  <si>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</si>
  <si>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</si>
  <si>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</si>
  <si>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</si>
  <si>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</si>
  <si>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</si>
  <si>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</si>
  <si>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</si>
  <si>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</si>
  <si>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</si>
  <si>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</si>
  <si>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</si>
  <si>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</si>
  <si>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</si>
  <si>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</si>
  <si>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</si>
  <si>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</si>
  <si>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</si>
  <si>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</si>
  <si>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</si>
  <si>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</si>
  <si>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</si>
  <si>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</si>
  <si>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</si>
  <si>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</si>
  <si>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</si>
  <si>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</si>
  <si>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</si>
  <si>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</si>
  <si>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</si>
  <si>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</si>
  <si>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</si>
  <si>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</si>
  <si>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</si>
  <si>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</si>
  <si>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</si>
  <si>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</si>
  <si>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</si>
  <si>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</si>
  <si>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</si>
  <si>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</si>
  <si>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</si>
  <si>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</si>
  <si>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</si>
  <si>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</si>
  <si>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</si>
  <si>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</si>
  <si>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</si>
  <si>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</si>
  <si>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</si>
  <si>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</si>
  <si>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</si>
  <si>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</si>
  <si>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</si>
  <si>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</si>
  <si>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</si>
  <si>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</si>
  <si>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</si>
  <si>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</si>
  <si>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</si>
  <si>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</si>
  <si>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</si>
  <si>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</si>
  <si>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</si>
  <si>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</si>
  <si>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</si>
  <si>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</si>
  <si>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</si>
  <si>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</si>
  <si>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</si>
  <si>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</si>
  <si>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</si>
  <si>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</si>
  <si>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</si>
  <si>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</si>
  <si>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</si>
  <si>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</si>
  <si>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</si>
  <si>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</si>
  <si>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</si>
  <si>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</si>
  <si>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</si>
  <si>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</si>
  <si>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</si>
  <si>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</si>
  <si>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</si>
  <si>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</si>
  <si>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</si>
  <si>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</si>
  <si>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</si>
  <si>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</si>
  <si>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</si>
  <si>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</si>
  <si>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</si>
  <si>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</si>
  <si>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</si>
  <si>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</si>
  <si>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</si>
  <si>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</si>
  <si>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</si>
  <si>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</si>
  <si>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</si>
  <si>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</si>
  <si>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</si>
  <si>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</si>
  <si>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</si>
  <si>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</si>
  <si>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</si>
  <si>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</si>
  <si>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</si>
  <si>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</si>
  <si>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</si>
  <si>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</si>
  <si>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</si>
  <si>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</si>
  <si>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</si>
  <si>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</si>
  <si>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</si>
  <si>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</si>
  <si>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</si>
  <si>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</si>
  <si>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</si>
  <si>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</si>
  <si>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</si>
  <si>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</si>
  <si>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</si>
  <si>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</si>
  <si>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</si>
  <si>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</si>
  <si>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</si>
  <si>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</si>
  <si>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</si>
  <si>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</si>
  <si>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</si>
  <si>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</si>
  <si>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</si>
  <si>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</si>
  <si>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</si>
  <si>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</si>
  <si>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</si>
  <si>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</si>
  <si>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</si>
  <si>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</si>
  <si>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</si>
  <si>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</si>
  <si>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</si>
  <si>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</si>
  <si>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</si>
  <si>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</si>
  <si>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</si>
  <si>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</si>
  <si>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</si>
  <si>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</si>
  <si>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</si>
  <si>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</si>
  <si>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</si>
  <si>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</si>
  <si>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</si>
  <si>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</si>
  <si>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</si>
  <si>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</si>
  <si>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</si>
  <si>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</si>
  <si>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</si>
  <si>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</si>
  <si>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</si>
  <si>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</si>
  <si>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</si>
  <si>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</si>
  <si>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</si>
  <si>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</si>
  <si>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</si>
  <si>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</si>
  <si>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</si>
  <si>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</si>
  <si>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</si>
  <si>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</si>
  <si>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</si>
  <si>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</si>
  <si>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</si>
  <si>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</si>
  <si>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</si>
  <si>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</si>
  <si>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</si>
  <si>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</si>
  <si>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</si>
  <si>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</si>
  <si>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</si>
  <si>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</si>
  <si>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</si>
  <si>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</si>
  <si>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</si>
  <si>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</si>
  <si>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</si>
  <si>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</si>
  <si>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</si>
  <si>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</si>
  <si>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</si>
  <si>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</si>
  <si>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</si>
  <si>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</si>
  <si>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</si>
  <si>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</si>
  <si>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</si>
  <si>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</si>
  <si>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</si>
  <si>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</si>
  <si>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</si>
  <si>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</si>
  <si>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</si>
  <si>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</si>
  <si>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</si>
  <si>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</si>
  <si>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</si>
  <si>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</si>
  <si>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</si>
  <si>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</si>
  <si>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</si>
  <si>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</si>
  <si>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</si>
  <si>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</si>
  <si>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</si>
  <si>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</si>
  <si>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</si>
  <si>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</si>
  <si>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</si>
  <si>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</si>
  <si>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</si>
  <si>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</si>
  <si>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</si>
  <si>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</si>
  <si>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</si>
  <si>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</si>
  <si>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</si>
  <si>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</si>
  <si>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</si>
  <si>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</si>
  <si>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</si>
  <si>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</si>
  <si>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</si>
  <si>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</si>
  <si>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</si>
  <si>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</si>
  <si>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</si>
  <si>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</si>
  <si>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</si>
  <si>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</si>
  <si>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</si>
  <si>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</si>
  <si>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</si>
  <si>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</si>
  <si>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</si>
  <si>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</si>
  <si>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</si>
  <si>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</si>
  <si>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</si>
  <si>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</si>
  <si>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</si>
  <si>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</si>
  <si>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</si>
  <si>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</si>
  <si>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</si>
  <si>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</si>
  <si>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</si>
  <si>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</si>
  <si>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</si>
  <si>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</si>
  <si>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</si>
  <si>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</si>
  <si>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</si>
  <si>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</si>
  <si>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</si>
  <si>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</si>
  <si>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</si>
  <si>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</si>
  <si>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</si>
  <si>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</si>
  <si>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</si>
  <si>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</si>
  <si>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</si>
  <si>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</si>
  <si>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</si>
  <si>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</si>
  <si>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</si>
  <si>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</si>
  <si>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</si>
  <si>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</si>
  <si>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</si>
  <si>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</si>
  <si>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</si>
  <si>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</si>
  <si>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</si>
  <si>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</si>
  <si>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</si>
  <si>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</si>
  <si>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</si>
  <si>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</si>
  <si>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</si>
  <si>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</si>
  <si>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</si>
  <si>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</si>
  <si>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</si>
  <si>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</si>
  <si>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</si>
  <si>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</si>
  <si>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</si>
  <si>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</si>
  <si>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</si>
  <si>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</si>
  <si>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</si>
  <si>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</si>
  <si>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</si>
  <si>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</si>
  <si>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</si>
  <si>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</si>
  <si>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</si>
  <si>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</si>
  <si>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</si>
  <si>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</si>
  <si>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</si>
  <si>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</si>
  <si>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</si>
  <si>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</si>
  <si>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</si>
  <si>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</si>
  <si>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</si>
  <si>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</si>
  <si>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</si>
  <si>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</si>
  <si>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</si>
  <si>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</si>
  <si>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</si>
  <si>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</si>
  <si>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</si>
  <si>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</si>
  <si>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</si>
  <si>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</si>
  <si>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</si>
  <si>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</si>
  <si>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</si>
  <si>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</si>
  <si>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</si>
  <si>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</si>
  <si>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</si>
  <si>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</si>
  <si>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</si>
  <si>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</si>
  <si>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</si>
  <si>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</si>
  <si>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</si>
  <si>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</si>
  <si>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</si>
  <si>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</si>
  <si>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</si>
  <si>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</si>
  <si>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</si>
  <si>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</si>
  <si>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</si>
  <si>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</si>
  <si>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</si>
  <si>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</si>
  <si>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</si>
  <si>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</si>
  <si>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</si>
  <si>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</si>
  <si>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</si>
  <si>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</si>
  <si>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</si>
  <si>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</si>
  <si>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</si>
  <si>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</si>
  <si>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</si>
  <si>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</si>
  <si>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</si>
  <si>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</si>
  <si>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</si>
  <si>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</si>
  <si>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</si>
  <si>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</si>
  <si>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</si>
  <si>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</si>
  <si>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</si>
  <si>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</si>
  <si>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</si>
  <si>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</si>
  <si>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</si>
  <si>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</si>
  <si>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</si>
  <si>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</si>
  <si>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</si>
  <si>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</si>
  <si>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</si>
  <si>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</si>
  <si>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</si>
  <si>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</si>
  <si>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</si>
  <si>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</si>
  <si>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</si>
  <si>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</si>
  <si>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</si>
  <si>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</si>
  <si>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</si>
  <si>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</si>
  <si>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</si>
  <si>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</si>
  <si>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</si>
  <si>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</si>
  <si>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</si>
  <si>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</si>
  <si>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</si>
  <si>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</si>
  <si>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</si>
  <si>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</si>
  <si>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</si>
  <si>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</si>
  <si>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</si>
  <si>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</si>
  <si>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</si>
  <si>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</si>
  <si>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</si>
  <si>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</si>
  <si>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</si>
  <si>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</si>
  <si>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</si>
  <si>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</si>
  <si>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</si>
  <si>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</si>
  <si>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</si>
  <si>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</si>
  <si>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</si>
  <si>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</si>
  <si>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</si>
  <si>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</si>
  <si>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</si>
  <si>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</si>
  <si>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</si>
  <si>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</si>
  <si>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</si>
  <si>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</si>
  <si>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</si>
  <si>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</si>
  <si>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</si>
  <si>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</si>
  <si>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</si>
  <si>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</si>
  <si>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</si>
  <si>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</si>
  <si>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</si>
  <si>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</si>
  <si>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</si>
  <si>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</si>
  <si>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</si>
  <si>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</si>
  <si>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</si>
  <si>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</si>
  <si>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</si>
  <si>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</si>
  <si>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</si>
  <si>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</si>
  <si>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</si>
  <si>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</si>
  <si>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</si>
  <si>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</si>
  <si>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</si>
  <si>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</si>
  <si>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</si>
  <si>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</si>
  <si>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</si>
  <si>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</si>
  <si>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</si>
  <si>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</si>
  <si>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</si>
  <si>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</si>
  <si>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</si>
  <si>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</si>
  <si>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</si>
  <si>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</si>
  <si>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</si>
  <si>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</si>
  <si>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</si>
  <si>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</si>
  <si>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</si>
  <si>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</si>
  <si>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</si>
  <si>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</si>
  <si>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</si>
  <si>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</si>
  <si>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</si>
  <si>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</si>
  <si>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</si>
  <si>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</si>
  <si>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</si>
  <si>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</si>
  <si>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</si>
  <si>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</si>
  <si>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</si>
  <si>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</si>
  <si>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</si>
  <si>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</si>
  <si>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</si>
  <si>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</si>
  <si>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</si>
  <si>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</si>
  <si>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</si>
  <si>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</si>
  <si>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</si>
  <si>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</si>
  <si>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</si>
  <si>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</si>
  <si>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</si>
  <si>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</si>
  <si>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</si>
  <si>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</si>
  <si>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</si>
  <si>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</si>
  <si>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</si>
  <si>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</si>
  <si>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</si>
  <si>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</si>
  <si>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</si>
  <si>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</si>
  <si>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</si>
  <si>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</si>
  <si>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</si>
  <si>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</si>
  <si>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</si>
  <si>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</si>
  <si>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</si>
  <si>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</si>
  <si>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</si>
  <si>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</si>
  <si>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</si>
  <si>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</si>
  <si>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</si>
  <si>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</si>
  <si>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</si>
  <si>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</si>
  <si>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</si>
  <si>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</si>
  <si>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</si>
  <si>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</si>
  <si>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</si>
  <si>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</si>
  <si>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</si>
  <si>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</si>
  <si>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</si>
  <si>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</si>
  <si>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</si>
  <si>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</si>
  <si>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</si>
  <si>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</si>
  <si>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</si>
  <si>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</si>
  <si>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</si>
  <si>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</si>
  <si>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</si>
  <si>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</si>
  <si>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</si>
  <si>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</si>
  <si>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</si>
  <si>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</si>
  <si>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</si>
  <si>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</si>
  <si>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</si>
  <si>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</si>
  <si>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</si>
  <si>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</si>
  <si>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</si>
  <si>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</si>
  <si>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</si>
  <si>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</si>
  <si>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</si>
  <si>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</si>
  <si>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</si>
  <si>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</si>
  <si>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</si>
  <si>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</si>
  <si>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</si>
  <si>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</si>
  <si>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</si>
  <si>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</si>
  <si>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</si>
  <si>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</si>
  <si>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</si>
  <si>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</si>
  <si>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</si>
  <si>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</si>
  <si>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</si>
  <si>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</si>
  <si>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</si>
  <si>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</si>
  <si>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</si>
  <si>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</si>
  <si>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</si>
  <si>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</si>
  <si>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</si>
  <si>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</si>
  <si>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</si>
  <si>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</si>
  <si>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</si>
  <si>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</si>
  <si>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</si>
  <si>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</si>
  <si>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</si>
  <si>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</si>
  <si>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</si>
  <si>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</si>
  <si>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</si>
  <si>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</si>
  <si>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</si>
  <si>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</si>
  <si>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</si>
  <si>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</si>
  <si>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</si>
  <si>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</si>
  <si>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</si>
  <si>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</si>
  <si>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</si>
  <si>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</si>
  <si>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</si>
  <si>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</si>
  <si>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</si>
  <si>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</si>
  <si>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</si>
  <si>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</si>
  <si>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</si>
  <si>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</si>
  <si>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</si>
  <si>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</si>
  <si>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</si>
  <si>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</si>
  <si>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</si>
  <si>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</si>
  <si>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</si>
  <si>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</si>
  <si>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</si>
  <si>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</si>
  <si>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</si>
  <si>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</si>
  <si>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</si>
  <si>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</si>
  <si>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</si>
  <si>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</si>
  <si>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</si>
  <si>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</si>
  <si>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</si>
  <si>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</si>
  <si>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</si>
  <si>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</si>
  <si>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</si>
  <si>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</si>
  <si>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</si>
  <si>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</si>
  <si>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</si>
  <si>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</si>
  <si>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</si>
  <si>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</si>
  <si>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</si>
  <si>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</si>
  <si>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</si>
  <si>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</si>
  <si>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</si>
  <si>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</si>
  <si>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</si>
  <si>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</si>
  <si>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</si>
  <si>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</si>
  <si>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</si>
  <si>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</si>
  <si>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</si>
  <si>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</si>
  <si>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</si>
  <si>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</si>
  <si>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</si>
  <si>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</si>
  <si>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</si>
  <si>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</si>
  <si>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</si>
  <si>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</si>
  <si>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</si>
  <si>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</si>
  <si>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</si>
  <si>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</si>
  <si>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</si>
  <si>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</si>
  <si>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</si>
  <si>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</si>
  <si>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</si>
  <si>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</si>
  <si>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</si>
  <si>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</si>
  <si>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</si>
  <si>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</si>
  <si>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</si>
  <si>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</si>
  <si>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</si>
  <si>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</si>
  <si>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</si>
  <si>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</si>
  <si>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</si>
  <si>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</si>
  <si>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</si>
  <si>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</si>
  <si>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</si>
  <si>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</si>
  <si>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</si>
  <si>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</si>
  <si>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</si>
  <si>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</si>
  <si>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</si>
  <si>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</si>
  <si>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</si>
  <si>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</si>
  <si>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</si>
  <si>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</si>
  <si>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</si>
  <si>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</si>
  <si>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</si>
  <si>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</si>
  <si>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</si>
  <si>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</si>
  <si>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</si>
  <si>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</si>
  <si>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</si>
  <si>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</si>
  <si>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</si>
  <si>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</si>
  <si>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</si>
  <si>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</si>
  <si>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</si>
  <si>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</si>
  <si>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</si>
  <si>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</si>
  <si>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</si>
  <si>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</si>
  <si>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</si>
  <si>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</si>
  <si>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</si>
  <si>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</si>
  <si>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</si>
  <si>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</si>
  <si>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</si>
  <si>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</si>
  <si>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</si>
  <si>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</si>
  <si>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</si>
  <si>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</si>
  <si>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</si>
  <si>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</si>
  <si>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</si>
  <si>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</si>
  <si>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</si>
  <si>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</si>
  <si>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</si>
  <si>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</si>
  <si>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</si>
  <si>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</si>
  <si>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</si>
  <si>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</si>
  <si>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</si>
  <si>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</si>
  <si>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</si>
  <si>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</si>
  <si>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</si>
  <si>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</si>
  <si>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</si>
  <si>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</si>
  <si>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</si>
  <si>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</si>
  <si>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</si>
  <si>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</si>
  <si>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</si>
  <si>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</si>
  <si>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</si>
  <si>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</si>
  <si>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</si>
  <si>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</si>
  <si>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</si>
  <si>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</si>
  <si>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</si>
  <si>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</si>
  <si>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</si>
  <si>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</si>
  <si>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</si>
  <si>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</si>
  <si>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</si>
  <si>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</si>
  <si>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</si>
  <si>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</si>
  <si>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</si>
  <si>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</si>
  <si>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</si>
  <si>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</si>
  <si>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</si>
  <si>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</si>
  <si>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</si>
  <si>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</si>
  <si>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</si>
  <si>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</si>
  <si>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</si>
  <si>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</si>
  <si>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</si>
  <si>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</si>
  <si>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</si>
  <si>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</si>
  <si>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</si>
  <si>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</si>
  <si>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</si>
  <si>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</si>
  <si>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</si>
  <si>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</si>
  <si>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</si>
  <si>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</si>
  <si>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</si>
  <si>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</si>
  <si>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</si>
  <si>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</si>
  <si>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</si>
  <si>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</si>
  <si>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</si>
  <si>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</si>
  <si>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</si>
  <si>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</si>
  <si>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</si>
  <si>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</si>
  <si>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</si>
  <si>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</si>
  <si>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</si>
  <si>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</si>
  <si>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</si>
  <si>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</si>
  <si>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</si>
  <si>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</si>
  <si>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</si>
  <si>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</si>
  <si>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</si>
  <si>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</si>
  <si>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</si>
  <si>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</si>
  <si>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</si>
  <si>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</si>
  <si>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</si>
  <si>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</si>
  <si>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</si>
  <si>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</si>
  <si>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</si>
  <si>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</si>
  <si>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</si>
  <si>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</si>
  <si>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</si>
  <si>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</si>
  <si>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</si>
  <si>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</si>
  <si>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</si>
  <si>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</si>
  <si>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</si>
  <si>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</si>
  <si>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</si>
  <si>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</si>
  <si>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</si>
  <si>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</si>
  <si>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</si>
  <si>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</si>
  <si>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</si>
  <si>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</si>
  <si>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</si>
  <si>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</si>
  <si>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</si>
  <si>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</si>
  <si>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</si>
  <si>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</si>
  <si>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</si>
  <si>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</si>
  <si>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</si>
  <si>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</si>
  <si>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</si>
  <si>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</si>
  <si>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</si>
  <si>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</si>
  <si>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</si>
  <si>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</si>
  <si>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</si>
  <si>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</si>
  <si>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</si>
  <si>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</si>
  <si>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</si>
  <si>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</si>
  <si>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</si>
  <si>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</si>
  <si>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</si>
  <si>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</si>
  <si>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</si>
  <si>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</si>
  <si>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</si>
  <si>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</si>
  <si>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</si>
  <si>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</si>
  <si>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</si>
  <si>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</si>
  <si>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</si>
  <si>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</si>
  <si>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</si>
  <si>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</si>
  <si>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</si>
  <si>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</si>
  <si>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</si>
  <si>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</si>
  <si>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</si>
  <si>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</si>
  <si>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</si>
  <si>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</si>
  <si>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</si>
  <si>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</si>
  <si>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</si>
  <si>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</si>
  <si>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</si>
  <si>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</si>
  <si>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</si>
  <si>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</si>
  <si>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</si>
  <si>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</si>
  <si>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</si>
  <si>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</si>
  <si>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</si>
  <si>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</si>
  <si>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</si>
  <si>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</si>
  <si>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</si>
  <si>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</si>
  <si>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</si>
  <si>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</si>
  <si>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</si>
  <si>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</si>
  <si>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</si>
  <si>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</si>
  <si>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</si>
  <si>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</si>
  <si>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</si>
  <si>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</si>
  <si>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</si>
  <si>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</si>
  <si>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</si>
  <si>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</si>
  <si>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</si>
  <si>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</si>
  <si>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</si>
  <si>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</si>
  <si>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</si>
  <si>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</si>
  <si>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</si>
  <si>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</si>
  <si>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</si>
  <si>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</si>
  <si>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</si>
  <si>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</si>
  <si>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</si>
  <si>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</si>
  <si>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</si>
  <si>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</si>
  <si>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</si>
  <si>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</si>
  <si>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</si>
  <si>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</si>
  <si>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</si>
  <si>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</si>
  <si>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</si>
  <si>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</si>
  <si>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</si>
  <si>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</si>
  <si>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</si>
  <si>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</si>
  <si>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</si>
  <si>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</si>
  <si>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</si>
  <si>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</si>
  <si>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</si>
  <si>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</si>
  <si>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</si>
  <si>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</si>
  <si>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</si>
  <si>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</si>
  <si>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</si>
  <si>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</si>
  <si>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</si>
  <si>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</si>
  <si>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</si>
  <si>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</si>
  <si>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</si>
  <si>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</si>
  <si>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</si>
  <si>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</si>
  <si>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</si>
  <si>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</si>
  <si>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</si>
  <si>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</si>
  <si>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</si>
  <si>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</si>
  <si>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</si>
  <si>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</si>
  <si>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</si>
  <si>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</si>
  <si>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</si>
  <si>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</si>
  <si>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</si>
  <si>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</si>
  <si>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</si>
  <si>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</si>
  <si>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</si>
  <si>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</si>
  <si>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</si>
  <si>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</si>
  <si>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</si>
  <si>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</si>
  <si>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</si>
  <si>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</si>
  <si>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</si>
  <si>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</si>
  <si>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</si>
  <si>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</si>
  <si>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</si>
  <si>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</si>
  <si>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</si>
  <si>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</si>
  <si>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</si>
  <si>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</si>
  <si>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</si>
  <si>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</si>
  <si>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</si>
  <si>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</si>
  <si>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</si>
  <si>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</si>
  <si>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</si>
  <si>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</si>
  <si>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</si>
  <si>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</si>
  <si>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</si>
  <si>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</si>
  <si>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</si>
  <si>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</si>
  <si>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</si>
  <si>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</si>
  <si>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</si>
  <si>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</si>
  <si>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</si>
  <si>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</si>
  <si>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</si>
  <si>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</si>
  <si>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</si>
  <si>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</si>
  <si>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</si>
  <si>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</si>
  <si>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</si>
  <si>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</si>
  <si>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</si>
  <si>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</si>
  <si>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</si>
  <si>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</si>
  <si>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</si>
  <si>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</si>
  <si>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</si>
  <si>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</si>
  <si>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</si>
  <si>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</si>
  <si>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</si>
  <si>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</si>
  <si>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</si>
  <si>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</si>
  <si>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</si>
  <si>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</si>
  <si>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</si>
  <si>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</si>
  <si>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</si>
  <si>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</si>
  <si>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</si>
  <si>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</si>
  <si>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</si>
  <si>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</si>
  <si>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</si>
  <si>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</si>
  <si>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</si>
  <si>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</si>
  <si>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</si>
  <si>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</si>
  <si>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</si>
  <si>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</si>
  <si>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</si>
  <si>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</si>
  <si>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</si>
  <si>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</si>
  <si>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</si>
  <si>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</si>
  <si>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</si>
  <si>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</si>
  <si>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</si>
  <si>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</si>
  <si>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</si>
  <si>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</si>
  <si>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</si>
  <si>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</si>
  <si>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</si>
  <si>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</si>
  <si>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</si>
  <si>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</si>
  <si>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</si>
  <si>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</si>
  <si>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</si>
  <si>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</si>
  <si>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</si>
  <si>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</si>
  <si>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</si>
  <si>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</si>
  <si>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</si>
  <si>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</si>
  <si>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</si>
  <si>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</si>
  <si>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</si>
  <si>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</si>
  <si>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</si>
  <si>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</si>
  <si>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</si>
  <si>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</si>
  <si>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</si>
  <si>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</si>
  <si>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</si>
  <si>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</si>
  <si>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</si>
  <si>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</si>
  <si>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</si>
  <si>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</si>
  <si>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</si>
  <si>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</si>
  <si>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</si>
  <si>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</si>
  <si>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</si>
  <si>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</si>
  <si>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</si>
  <si>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</si>
  <si>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</si>
  <si>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</si>
  <si>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</si>
  <si>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</si>
  <si>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</si>
  <si>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</si>
  <si>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</si>
  <si>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</si>
  <si>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</si>
  <si>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</si>
  <si>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</si>
  <si>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</si>
  <si>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</si>
  <si>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</si>
  <si>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</si>
  <si>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</si>
  <si>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</si>
  <si>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</si>
  <si>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</si>
  <si>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</si>
  <si>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</si>
  <si>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</si>
  <si>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</si>
  <si>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</si>
  <si>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</si>
  <si>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</si>
  <si>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</si>
  <si>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</si>
  <si>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</si>
  <si>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</si>
  <si>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</si>
  <si>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</si>
  <si>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</si>
  <si>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</si>
  <si>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</si>
  <si>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</si>
  <si>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</si>
  <si>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</si>
  <si>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</si>
  <si>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</si>
  <si>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</si>
  <si>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</si>
  <si>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</si>
  <si>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</si>
  <si>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</si>
  <si>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</si>
  <si>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</si>
  <si>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</si>
  <si>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</si>
  <si>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</si>
  <si>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</si>
  <si>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</si>
  <si>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</si>
  <si>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</si>
  <si>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</si>
  <si>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</si>
  <si>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</si>
  <si>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</si>
  <si>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</si>
  <si>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</si>
  <si>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</si>
  <si>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</si>
  <si>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</si>
  <si>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</si>
  <si>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</si>
  <si>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</si>
  <si>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</si>
  <si>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</si>
  <si>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</si>
  <si>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</si>
  <si>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</si>
  <si>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</si>
  <si>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</si>
  <si>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</si>
  <si>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</si>
  <si>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</si>
  <si>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</si>
  <si>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</si>
  <si>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</si>
  <si>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</si>
  <si>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</si>
  <si>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</si>
  <si>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</si>
  <si>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</si>
  <si>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</si>
  <si>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</si>
  <si>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</si>
  <si>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</si>
  <si>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</si>
  <si>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</si>
  <si>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</si>
  <si>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</si>
  <si>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</si>
  <si>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</si>
  <si>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</si>
  <si>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</si>
  <si>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</si>
  <si>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</si>
  <si>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</si>
  <si>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</si>
  <si>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</si>
  <si>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</si>
  <si>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</si>
  <si>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</si>
  <si>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</si>
  <si>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</si>
  <si>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</si>
  <si>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</si>
  <si>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</si>
  <si>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</si>
  <si>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</si>
  <si>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</si>
  <si>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</si>
  <si>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</si>
  <si>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</si>
  <si>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</si>
  <si>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</si>
  <si>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</si>
  <si>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</si>
  <si>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</si>
  <si>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</si>
  <si>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</si>
  <si>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</si>
  <si>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</si>
  <si>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</si>
  <si>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</si>
  <si>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</si>
  <si>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</si>
  <si>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</si>
  <si>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</si>
  <si>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</si>
  <si>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</si>
  <si>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</si>
  <si>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</si>
  <si>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</si>
  <si>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</si>
  <si>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</si>
  <si>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</si>
  <si>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</si>
  <si>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</si>
  <si>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</si>
  <si>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</si>
  <si>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</si>
  <si>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</si>
  <si>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</si>
  <si>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</si>
  <si>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</si>
  <si>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</si>
  <si>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</si>
  <si>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</si>
  <si>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</si>
  <si>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</si>
  <si>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</si>
  <si>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</si>
  <si>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</si>
  <si>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</si>
  <si>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</si>
  <si>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</si>
  <si>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</si>
  <si>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</si>
  <si>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</si>
  <si>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</si>
  <si>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</si>
  <si>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</si>
  <si>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</si>
  <si>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</si>
  <si>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</si>
  <si>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</si>
  <si>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</si>
  <si>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</si>
  <si>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</si>
  <si>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</si>
  <si>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</si>
  <si>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</si>
  <si>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</si>
  <si>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</si>
  <si>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</si>
  <si>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</si>
  <si>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</si>
  <si>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</si>
  <si>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</si>
  <si>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</si>
  <si>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</si>
  <si>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</si>
  <si>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</si>
  <si>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</si>
  <si>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</si>
  <si>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</si>
  <si>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</si>
  <si>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</si>
  <si>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</si>
  <si>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</si>
  <si>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</si>
  <si>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</si>
  <si>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</si>
  <si>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</si>
  <si>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</si>
  <si>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</si>
  <si>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</si>
  <si>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</si>
  <si>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</si>
  <si>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</si>
  <si>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</si>
  <si>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</si>
  <si>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</si>
  <si>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</si>
  <si>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</si>
  <si>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</si>
  <si>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</si>
  <si>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</si>
  <si>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</si>
  <si>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</si>
  <si>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</si>
  <si>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</si>
  <si>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</si>
  <si>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</si>
  <si>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</si>
  <si>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</si>
  <si>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</si>
  <si>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</si>
  <si>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</si>
  <si>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</si>
  <si>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</si>
  <si>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</si>
  <si>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</si>
  <si>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</si>
  <si>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</si>
  <si>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</si>
  <si>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</si>
  <si>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</si>
  <si>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</si>
  <si>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</si>
  <si>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</si>
  <si>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</si>
  <si>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</si>
  <si>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</si>
  <si>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</si>
  <si>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</si>
  <si>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</si>
  <si>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</si>
  <si>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</si>
  <si>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</si>
  <si>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</si>
  <si>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</si>
  <si>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</si>
  <si>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</si>
  <si>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</si>
  <si>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</si>
  <si>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</si>
  <si>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</si>
  <si>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</si>
  <si>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</si>
  <si>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</si>
  <si>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</si>
  <si>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</si>
  <si>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</si>
  <si>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</si>
  <si>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</si>
  <si>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</si>
  <si>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</si>
  <si>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</si>
  <si>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</si>
  <si>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</si>
  <si>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</si>
  <si>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</si>
  <si>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</si>
  <si>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</si>
  <si>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</si>
  <si>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</si>
  <si>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</si>
  <si>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</si>
  <si>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</si>
  <si>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</si>
  <si>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</si>
  <si>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</si>
  <si>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</si>
  <si>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</si>
  <si>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</si>
  <si>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</si>
  <si>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</si>
  <si>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</si>
  <si>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</si>
  <si>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</si>
  <si>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</si>
  <si>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</si>
  <si>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</si>
  <si>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</si>
  <si>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</si>
  <si>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</si>
  <si>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</si>
  <si>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</si>
  <si>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</si>
  <si>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</si>
  <si>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</si>
  <si>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</si>
  <si>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</si>
  <si>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</si>
  <si>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</si>
  <si>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</si>
  <si>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</si>
  <si>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</si>
  <si>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</si>
  <si>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</si>
  <si>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</si>
  <si>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</si>
  <si>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</si>
  <si>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</si>
  <si>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</si>
  <si>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</si>
  <si>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</si>
  <si>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</si>
  <si>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</si>
  <si>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</si>
  <si>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</si>
  <si>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</si>
  <si>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</si>
  <si>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</si>
  <si>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</si>
  <si>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</si>
  <si>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</si>
  <si>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</si>
  <si>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</si>
  <si>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</si>
  <si>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</si>
  <si>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</si>
  <si>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</si>
  <si>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</si>
  <si>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</si>
  <si>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</si>
  <si>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</si>
  <si>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</si>
  <si>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</si>
  <si>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</si>
  <si>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</si>
  <si>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</si>
  <si>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</si>
  <si>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</si>
  <si>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</si>
  <si>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</si>
  <si>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</si>
  <si>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</si>
  <si>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</si>
  <si>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</si>
  <si>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</si>
  <si>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</si>
  <si>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</si>
  <si>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</si>
  <si>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</si>
  <si>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</si>
  <si>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</si>
  <si>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</si>
  <si>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</si>
  <si>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</si>
  <si>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</si>
  <si>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</si>
  <si>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</si>
  <si>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</si>
  <si>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</si>
  <si>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</si>
  <si>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</si>
  <si>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</si>
  <si>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</si>
  <si>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</si>
  <si>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</si>
  <si>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</si>
  <si>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</si>
  <si>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</si>
  <si>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</si>
  <si>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</si>
  <si>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</si>
  <si>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</si>
  <si>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</si>
  <si>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</si>
  <si>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</si>
  <si>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</si>
  <si>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</si>
  <si>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</si>
  <si>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</si>
  <si>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</si>
  <si>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</si>
  <si>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</si>
  <si>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</si>
  <si>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</si>
  <si>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</si>
  <si>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</si>
  <si>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</si>
  <si>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</si>
  <si>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</si>
  <si>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</si>
  <si>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</si>
  <si>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</si>
  <si>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</si>
  <si>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</si>
  <si>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</si>
  <si>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</si>
  <si>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</si>
  <si>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</si>
  <si>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</si>
  <si>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</si>
  <si>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</si>
  <si>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</si>
  <si>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</si>
  <si>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</si>
  <si>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</si>
  <si>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</si>
  <si>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</si>
  <si>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</si>
  <si>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</si>
  <si>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</si>
  <si>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</si>
  <si>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</si>
  <si>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</si>
  <si>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</si>
  <si>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</si>
  <si>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</si>
  <si>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</si>
  <si>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</si>
  <si>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</si>
  <si>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</si>
  <si>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</si>
  <si>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</si>
  <si>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</si>
  <si>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</si>
  <si>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</si>
  <si>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</si>
  <si>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</si>
  <si>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</si>
  <si>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</si>
  <si>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</si>
  <si>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</si>
  <si>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</si>
  <si>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</si>
  <si>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</si>
  <si>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</si>
  <si>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</si>
  <si>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</si>
  <si>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</si>
  <si>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</si>
  <si>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</si>
  <si>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</si>
  <si>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</si>
  <si>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</si>
  <si>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</si>
  <si>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</si>
  <si>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</si>
  <si>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</si>
  <si>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</si>
  <si>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</si>
  <si>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</si>
  <si>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</si>
  <si>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</si>
  <si>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</si>
  <si>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</si>
  <si>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</si>
  <si>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</si>
  <si>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</si>
  <si>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</si>
  <si>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</si>
  <si>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</si>
  <si>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</si>
  <si>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</si>
  <si>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</si>
  <si>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</si>
  <si>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</si>
  <si>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</si>
  <si>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</si>
  <si>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</si>
  <si>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</si>
  <si>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</si>
  <si>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</si>
  <si>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</si>
  <si>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</si>
  <si>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</si>
  <si>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</si>
  <si>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</si>
  <si>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</si>
  <si>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</si>
  <si>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</si>
  <si>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</si>
  <si>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</si>
  <si>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</si>
  <si>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</si>
  <si>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</si>
  <si>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</si>
  <si>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</si>
  <si>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</si>
  <si>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</si>
  <si>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</si>
  <si>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</si>
  <si>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</si>
  <si>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</si>
  <si>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</si>
  <si>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</si>
  <si>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</si>
  <si>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</si>
  <si>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</si>
  <si>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</si>
  <si>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</si>
  <si>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</si>
  <si>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</si>
  <si>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</si>
  <si>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</si>
  <si>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</si>
  <si>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</si>
  <si>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</si>
  <si>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</si>
  <si>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</si>
  <si>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</si>
  <si>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</si>
  <si>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</si>
  <si>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</si>
  <si>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</si>
  <si>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</si>
  <si>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</si>
  <si>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</si>
  <si>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</si>
  <si>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</si>
  <si>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</si>
  <si>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</si>
  <si>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</si>
  <si>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</si>
  <si>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</si>
  <si>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</si>
  <si>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</si>
  <si>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</si>
  <si>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</si>
  <si>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</si>
  <si>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</si>
  <si>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</si>
  <si>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</si>
  <si>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</si>
  <si>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</si>
  <si>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</si>
  <si>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</si>
  <si>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</si>
  <si>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</si>
  <si>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</si>
  <si>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</si>
  <si>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</si>
  <si>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</si>
  <si>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</si>
  <si>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</si>
  <si>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</si>
  <si>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</si>
  <si>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</si>
  <si>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</si>
  <si>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</si>
  <si>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</si>
  <si>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</si>
  <si>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</si>
  <si>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</si>
  <si>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</si>
  <si>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</si>
  <si>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</si>
  <si>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</si>
  <si>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</si>
  <si>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</si>
  <si>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</si>
  <si>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</si>
  <si>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</si>
  <si>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</si>
  <si>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</si>
  <si>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</si>
  <si>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</si>
  <si>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</si>
  <si>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</si>
  <si>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</si>
  <si>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</si>
  <si>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</si>
  <si>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</si>
  <si>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</si>
  <si>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</si>
  <si>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</si>
  <si>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</si>
  <si>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</si>
  <si>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</si>
  <si>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</si>
  <si>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</si>
  <si>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</si>
  <si>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</si>
  <si>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</si>
  <si>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</si>
  <si>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</si>
  <si>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</si>
  <si>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</si>
  <si>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</si>
  <si>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</si>
  <si>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</si>
  <si>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</si>
  <si>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</si>
  <si>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</si>
  <si>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</si>
  <si>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</si>
  <si>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</si>
  <si>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</si>
  <si>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</si>
  <si>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</si>
  <si>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</si>
  <si>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</si>
  <si>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</si>
  <si>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</si>
  <si>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</si>
  <si>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</si>
  <si>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</si>
  <si>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</si>
  <si>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</si>
  <si>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</si>
  <si>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</si>
  <si>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</si>
  <si>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</si>
  <si>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</si>
  <si>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</si>
  <si>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</si>
  <si>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</si>
  <si>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</si>
  <si>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</si>
  <si>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</si>
  <si>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</si>
  <si>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</si>
  <si>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</si>
  <si>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</si>
  <si>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</si>
  <si>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</si>
  <si>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</si>
  <si>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</si>
  <si>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</si>
  <si>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</si>
  <si>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</si>
  <si>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</si>
  <si>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</si>
  <si>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</si>
  <si>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</si>
  <si>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</si>
  <si>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</si>
  <si>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</si>
  <si>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</si>
  <si>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</si>
  <si>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</si>
  <si>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</si>
  <si>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</si>
  <si>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</si>
  <si>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</si>
  <si>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</si>
  <si>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</si>
  <si>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</si>
  <si>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</si>
  <si>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</si>
  <si>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</si>
  <si>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</si>
  <si>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</si>
  <si>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</si>
  <si>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</si>
  <si>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</si>
  <si>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</si>
  <si>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</si>
  <si>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</si>
  <si>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</si>
  <si>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</si>
  <si>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</si>
  <si>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</si>
  <si>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</si>
  <si>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</si>
  <si>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</si>
  <si>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</si>
  <si>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</si>
  <si>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</si>
  <si>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</si>
  <si>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</si>
  <si>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</si>
  <si>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</si>
  <si>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</si>
  <si>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</si>
  <si>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</si>
  <si>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</si>
  <si>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</si>
  <si>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</si>
  <si>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</si>
  <si>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</si>
  <si>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</si>
  <si>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</si>
  <si>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</si>
  <si>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</si>
  <si>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</si>
  <si>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</si>
  <si>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</si>
  <si>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</si>
  <si>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</si>
  <si>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</si>
  <si>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</si>
  <si>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</si>
  <si>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</si>
  <si>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</si>
  <si>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</si>
  <si>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</si>
  <si>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</si>
  <si>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</si>
  <si>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</si>
  <si>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</si>
  <si>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</si>
  <si>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</si>
  <si>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</si>
  <si>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</si>
  <si>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</si>
  <si>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</si>
  <si>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</si>
  <si>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</si>
  <si>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</si>
  <si>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</si>
  <si>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</si>
  <si>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</si>
  <si>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</si>
  <si>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</si>
  <si>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</si>
  <si>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</si>
  <si>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</si>
  <si>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</si>
  <si>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</si>
  <si>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</si>
  <si>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</si>
  <si>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</si>
  <si>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</si>
  <si>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</si>
  <si>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</si>
  <si>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</si>
  <si>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</si>
  <si>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</si>
  <si>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</si>
  <si>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</si>
  <si>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</si>
  <si>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</si>
  <si>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</si>
  <si>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</si>
  <si>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</si>
  <si>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</si>
  <si>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</si>
  <si>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</si>
  <si>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</si>
  <si>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</si>
  <si>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</si>
  <si>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</si>
  <si>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</si>
  <si>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</si>
  <si>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</si>
  <si>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</si>
  <si>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</si>
  <si>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</si>
  <si>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</si>
  <si>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</si>
  <si>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</si>
  <si>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</si>
  <si>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</si>
  <si>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</si>
  <si>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</si>
  <si>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</si>
  <si>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</si>
  <si>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</si>
  <si>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</si>
  <si>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</si>
  <si>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</si>
  <si>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</si>
  <si>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</si>
  <si>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</si>
  <si>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</si>
  <si>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</si>
  <si>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</si>
  <si>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</si>
  <si>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</si>
  <si>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</si>
  <si>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</si>
  <si>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</si>
  <si>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</si>
  <si>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</si>
  <si>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</si>
  <si>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</si>
  <si>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</si>
  <si>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</si>
  <si>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</si>
  <si>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</si>
  <si>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</si>
  <si>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</si>
  <si>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</si>
  <si>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</si>
  <si>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</si>
  <si>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</si>
  <si>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</si>
  <si>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</si>
  <si>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</si>
  <si>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</si>
  <si>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</si>
  <si>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</si>
  <si>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</si>
  <si>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</si>
  <si>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</si>
  <si>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</si>
  <si>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</si>
  <si>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</si>
  <si>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</si>
  <si>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</si>
  <si>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</si>
  <si>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</si>
  <si>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</si>
  <si>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</si>
  <si>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</si>
  <si>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</si>
  <si>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</si>
  <si>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</si>
  <si>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</si>
  <si>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</si>
  <si>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</si>
  <si>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</si>
  <si>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</si>
  <si>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</si>
  <si>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</si>
  <si>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</si>
  <si>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</si>
  <si>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</si>
  <si>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</si>
  <si>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</si>
  <si>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</si>
  <si>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</si>
  <si>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</si>
  <si>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</si>
  <si>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</si>
  <si>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</si>
  <si>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</si>
  <si>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</si>
  <si>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</si>
  <si>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</si>
  <si>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</si>
  <si>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</si>
  <si>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</si>
  <si>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</si>
  <si>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</si>
  <si>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</si>
  <si>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</si>
  <si>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</si>
  <si>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</si>
  <si>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</si>
  <si>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</si>
  <si>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</si>
  <si>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</si>
  <si>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</si>
  <si>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</si>
  <si>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</si>
  <si>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</si>
  <si>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</si>
  <si>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</si>
  <si>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</si>
  <si>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</si>
  <si>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</si>
  <si>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</si>
  <si>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</si>
  <si>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</si>
  <si>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</si>
  <si>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</si>
  <si>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</si>
  <si>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</si>
  <si>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</si>
  <si>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</si>
  <si>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</si>
  <si>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</si>
  <si>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</si>
  <si>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</si>
  <si>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</si>
  <si>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</si>
  <si>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</si>
  <si>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</si>
  <si>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</si>
  <si>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</si>
  <si>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</si>
  <si>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</si>
  <si>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</si>
  <si>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</si>
  <si>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</si>
  <si>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</si>
  <si>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</si>
  <si>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</si>
  <si>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</si>
  <si>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</si>
  <si>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</si>
  <si>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</si>
  <si>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</si>
  <si>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</si>
  <si>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</si>
  <si>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</si>
  <si>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</si>
  <si>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</si>
  <si>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</si>
  <si>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</si>
  <si>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</si>
  <si>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</si>
  <si>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</si>
  <si>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</si>
  <si>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</si>
  <si>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</si>
  <si>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</si>
  <si>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</si>
  <si>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</si>
  <si>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</si>
  <si>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</si>
  <si>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</si>
  <si>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</si>
  <si>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</si>
  <si>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</si>
  <si>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</si>
  <si>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</si>
  <si>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</si>
  <si>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</si>
  <si>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</si>
  <si>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</si>
  <si>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</si>
  <si>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</si>
  <si>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</si>
  <si>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</si>
  <si>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</si>
  <si>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</si>
  <si>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</si>
  <si>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</si>
  <si>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</si>
  <si>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</si>
  <si>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</si>
  <si>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</si>
  <si>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</si>
  <si>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</si>
  <si>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</si>
  <si>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</si>
  <si>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</si>
  <si>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</si>
  <si>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</si>
  <si>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</si>
  <si>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</si>
  <si>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</si>
  <si>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</si>
  <si>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</si>
  <si>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</si>
  <si>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</si>
  <si>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</si>
  <si>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</si>
  <si>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</si>
  <si>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</si>
  <si>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</si>
  <si>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</si>
  <si>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</si>
  <si>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</si>
  <si>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</si>
  <si>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</si>
  <si>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</si>
  <si>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</si>
  <si>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</si>
  <si>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</si>
  <si>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</si>
  <si>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</si>
  <si>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</si>
  <si>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</si>
  <si>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</si>
  <si>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</si>
  <si>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</si>
  <si>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</si>
  <si>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</si>
  <si>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</si>
  <si>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</si>
  <si>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</si>
  <si>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</si>
  <si>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</si>
  <si>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</si>
  <si>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</si>
  <si>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</si>
  <si>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</si>
  <si>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</si>
  <si>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</si>
  <si>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</si>
  <si>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</si>
  <si>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</si>
  <si>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</si>
  <si>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</si>
  <si>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</si>
  <si>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</si>
  <si>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</si>
  <si>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</si>
  <si>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</si>
  <si>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</si>
  <si>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</si>
  <si>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</si>
  <si>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</si>
  <si>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</si>
  <si>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</si>
  <si>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</si>
  <si>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</si>
  <si>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</si>
  <si>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</si>
  <si>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</si>
  <si>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</si>
  <si>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</si>
  <si>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</si>
  <si>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</si>
  <si>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</si>
  <si>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</si>
  <si>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</si>
  <si>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</si>
  <si>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</si>
  <si>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</si>
  <si>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</si>
  <si>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</si>
  <si>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</si>
  <si>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</si>
  <si>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</si>
  <si>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</si>
  <si>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</si>
  <si>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</si>
  <si>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</si>
  <si>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</si>
  <si>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</si>
  <si>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</si>
  <si>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</si>
  <si>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</si>
  <si>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</si>
  <si>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</si>
  <si>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</si>
  <si>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</si>
  <si>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</si>
  <si>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</si>
  <si>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</si>
  <si>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</si>
  <si>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</si>
  <si>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</si>
  <si>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</si>
  <si>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</si>
  <si>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</si>
  <si>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</si>
  <si>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</si>
  <si>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</si>
  <si>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</si>
  <si>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</si>
  <si>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</si>
  <si>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</si>
  <si>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</si>
  <si>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</si>
  <si>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</si>
  <si>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</si>
  <si>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</si>
  <si>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</si>
  <si>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</si>
  <si>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</si>
  <si>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</si>
  <si>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</si>
  <si>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</si>
  <si>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</si>
  <si>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</si>
  <si>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</si>
  <si>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</si>
  <si>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</si>
  <si>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</si>
  <si>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</si>
  <si>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</si>
  <si>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</si>
  <si>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</si>
  <si>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</si>
  <si>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</si>
  <si>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</si>
  <si>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</si>
  <si>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</si>
  <si>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</si>
  <si>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</si>
  <si>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</si>
  <si>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</si>
  <si>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</si>
  <si>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</si>
  <si>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</si>
  <si>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</si>
  <si>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</si>
  <si>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</si>
  <si>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</si>
  <si>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</si>
  <si>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</si>
  <si>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</si>
  <si>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</si>
  <si>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</si>
  <si>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</si>
  <si>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</si>
  <si>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</si>
  <si>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</si>
  <si>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</si>
  <si>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</si>
  <si>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</si>
  <si>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</si>
  <si>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</si>
  <si>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</si>
  <si>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</si>
  <si>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</si>
  <si>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</si>
  <si>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</si>
  <si>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</si>
  <si>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</si>
  <si>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</si>
  <si>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</si>
  <si>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</si>
  <si>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</si>
  <si>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</si>
  <si>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</si>
  <si>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</si>
  <si>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</si>
  <si>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</si>
  <si>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</si>
  <si>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</si>
  <si>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</si>
  <si>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</si>
  <si>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</si>
  <si>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</si>
  <si>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</si>
  <si>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</si>
  <si>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</si>
  <si>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</si>
  <si>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</si>
  <si>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</si>
  <si>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</si>
  <si>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</si>
  <si>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</si>
  <si>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</si>
  <si>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</si>
  <si>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</si>
  <si>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</si>
  <si>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</si>
  <si>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</si>
  <si>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</si>
  <si>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</si>
  <si>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</si>
  <si>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</si>
  <si>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</si>
  <si>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</si>
  <si>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</si>
  <si>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</si>
  <si>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</si>
  <si>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</si>
  <si>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</si>
  <si>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</si>
  <si>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</si>
  <si>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</si>
  <si>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</si>
  <si>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</si>
  <si>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</si>
  <si>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</si>
  <si>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</si>
  <si>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</si>
  <si>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</si>
  <si>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</si>
  <si>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</si>
  <si>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</si>
  <si>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</si>
  <si>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</si>
  <si>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</si>
  <si>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</si>
  <si>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</si>
  <si>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</si>
  <si>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</si>
  <si>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</si>
  <si>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</si>
  <si>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</si>
  <si>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</si>
  <si>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</si>
  <si>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</si>
  <si>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</si>
  <si>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</si>
  <si>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</si>
  <si>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</si>
  <si>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</si>
  <si>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</si>
  <si>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</si>
  <si>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</si>
  <si>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</si>
  <si>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</si>
  <si>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</si>
  <si>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</si>
  <si>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</si>
  <si>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</si>
  <si>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</si>
  <si>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</si>
  <si>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</si>
  <si>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</si>
  <si>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</si>
  <si>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</si>
  <si>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</si>
  <si>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</si>
  <si>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</si>
  <si>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</si>
  <si>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</si>
  <si>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</si>
  <si>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</si>
  <si>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</si>
  <si>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</si>
  <si>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</si>
  <si>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</si>
  <si>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</si>
  <si>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</si>
  <si>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</si>
  <si>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</si>
  <si>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</si>
  <si>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</si>
  <si>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</si>
  <si>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</si>
  <si>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</si>
  <si>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</si>
  <si>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</si>
  <si>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</si>
  <si>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</si>
  <si>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</si>
  <si>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</si>
  <si>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</si>
  <si>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</si>
  <si>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</si>
  <si>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</si>
  <si>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</si>
  <si>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</si>
  <si>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</si>
  <si>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</si>
  <si>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</si>
  <si>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</si>
  <si>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</si>
  <si>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</si>
  <si>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</si>
  <si>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</si>
  <si>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</si>
  <si>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</si>
  <si>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</si>
  <si>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</si>
  <si>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</si>
  <si>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</si>
  <si>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</si>
  <si>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</si>
  <si>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</si>
  <si>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</si>
  <si>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</si>
  <si>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</si>
  <si>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</si>
  <si>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</si>
  <si>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</si>
  <si>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</si>
  <si>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</si>
  <si>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</si>
  <si>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</si>
  <si>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</si>
  <si>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</si>
  <si>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</si>
  <si>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</si>
  <si>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</si>
  <si>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</si>
  <si>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</si>
  <si>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</si>
  <si>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</si>
  <si>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</si>
  <si>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</si>
  <si>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</si>
  <si>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</si>
  <si>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</si>
  <si>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</si>
  <si>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</si>
  <si>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</si>
  <si>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</si>
  <si>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</si>
  <si>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</si>
  <si>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</si>
  <si>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</si>
  <si>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</si>
  <si>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</si>
  <si>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</si>
  <si>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</si>
  <si>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</si>
  <si>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</si>
  <si>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</si>
  <si>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</si>
  <si>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</si>
  <si>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</si>
  <si>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</si>
  <si>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</si>
  <si>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</si>
  <si>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</si>
  <si>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</si>
  <si>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</si>
  <si>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</si>
  <si>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</si>
  <si>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</si>
  <si>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</si>
  <si>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</si>
  <si>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</si>
  <si>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</si>
  <si>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</si>
  <si>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</si>
  <si>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</si>
  <si>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</si>
  <si>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</si>
  <si>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</si>
  <si>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</si>
  <si>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</si>
  <si>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</si>
  <si>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</si>
  <si>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</si>
  <si>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</si>
  <si>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</si>
  <si>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</si>
  <si>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</si>
  <si>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</si>
  <si>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</si>
  <si>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</si>
  <si>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</si>
  <si>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</si>
  <si>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</si>
  <si>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</si>
  <si>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</si>
  <si>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</si>
  <si>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</si>
  <si>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</si>
  <si>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</si>
  <si>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</si>
  <si>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</si>
  <si>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</si>
  <si>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</si>
  <si>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</si>
  <si>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</si>
  <si>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</si>
  <si>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</si>
  <si>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</si>
  <si>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</si>
  <si>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</si>
  <si>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</si>
  <si>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</si>
  <si>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</si>
  <si>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</si>
  <si>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</si>
  <si>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</si>
  <si>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</si>
  <si>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</si>
  <si>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</si>
  <si>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</si>
  <si>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</si>
  <si>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</si>
  <si>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</si>
  <si>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</si>
  <si>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</si>
  <si>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</si>
  <si>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</si>
  <si>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</si>
  <si>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</si>
  <si>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</si>
  <si>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</si>
  <si>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</si>
  <si>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</si>
  <si>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</si>
  <si>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</si>
  <si>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</si>
  <si>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</si>
  <si>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</si>
  <si>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</si>
  <si>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</si>
  <si>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</si>
  <si>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</si>
  <si>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</si>
  <si>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</si>
  <si>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</si>
  <si>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</si>
  <si>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</si>
  <si>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</si>
  <si>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</si>
  <si>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</si>
  <si>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</si>
  <si>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</si>
  <si>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</si>
  <si>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</si>
  <si>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</si>
  <si>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</si>
  <si>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</si>
  <si>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</si>
  <si>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</si>
  <si>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</si>
  <si>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</si>
  <si>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</si>
  <si>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</si>
  <si>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</si>
  <si>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</si>
  <si>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</si>
  <si>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</si>
  <si>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</si>
  <si>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</si>
  <si>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</si>
  <si>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</si>
  <si>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</si>
  <si>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</si>
  <si>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</si>
  <si>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</si>
  <si>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</si>
  <si>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</si>
  <si>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</si>
  <si>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</si>
  <si>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</si>
  <si>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</si>
  <si>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</si>
  <si>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</si>
  <si>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</si>
  <si>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</si>
  <si>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</si>
  <si>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</si>
  <si>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</si>
  <si>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</si>
  <si>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</si>
  <si>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</si>
  <si>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</si>
  <si>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</si>
  <si>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</si>
  <si>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</si>
  <si>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</si>
  <si>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</si>
  <si>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</si>
  <si>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</si>
  <si>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</si>
  <si>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</si>
  <si>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</si>
  <si>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</si>
  <si>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</si>
  <si>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</si>
  <si>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</si>
  <si>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</si>
  <si>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</si>
  <si>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</si>
  <si>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</si>
  <si>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</si>
  <si>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</si>
  <si>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</si>
  <si>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</si>
  <si>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</si>
  <si>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</si>
  <si>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</si>
  <si>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</si>
  <si>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</si>
  <si>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</si>
  <si>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</si>
  <si>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</si>
  <si>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</si>
  <si>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</si>
  <si>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</si>
  <si>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</si>
  <si>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</si>
  <si>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</si>
  <si>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</si>
  <si>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</si>
  <si>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</si>
  <si>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</si>
  <si>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</si>
  <si>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</si>
  <si>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</si>
  <si>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</si>
  <si>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</si>
  <si>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</si>
  <si>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</si>
  <si>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</si>
  <si>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</si>
  <si>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</si>
  <si>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</si>
  <si>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</si>
  <si>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</si>
  <si>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</si>
  <si>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</si>
  <si>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</si>
  <si>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</si>
  <si>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</si>
  <si>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</si>
  <si>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</si>
  <si>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</si>
  <si>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</si>
  <si>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</si>
  <si>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</si>
  <si>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</si>
  <si>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</si>
  <si>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</si>
  <si>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</si>
  <si>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</si>
  <si>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</si>
  <si>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</si>
  <si>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</si>
  <si>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</si>
  <si>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</si>
  <si>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</si>
  <si>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</si>
  <si>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</si>
  <si>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</si>
  <si>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</si>
  <si>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</si>
  <si>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</si>
  <si>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</si>
  <si>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</si>
  <si>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</si>
  <si>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</si>
  <si>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</si>
  <si>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</si>
  <si>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</si>
  <si>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</si>
  <si>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</si>
  <si>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</si>
  <si>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</si>
  <si>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</si>
  <si>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</si>
  <si>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</si>
  <si>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</si>
  <si>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</si>
  <si>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</si>
  <si>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</si>
  <si>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</si>
  <si>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</si>
  <si>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</si>
  <si>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</si>
  <si>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</si>
  <si>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</si>
  <si>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</si>
  <si>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</si>
  <si>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</si>
  <si>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</si>
  <si>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</si>
  <si>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</si>
  <si>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</si>
  <si>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</si>
  <si>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</si>
  <si>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</si>
  <si>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</si>
  <si>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</si>
  <si>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</si>
  <si>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</si>
  <si>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</si>
  <si>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</si>
  <si>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</si>
  <si>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</si>
  <si>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</si>
  <si>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</si>
  <si>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</si>
  <si>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</si>
  <si>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</si>
  <si>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</si>
  <si>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</si>
  <si>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</si>
  <si>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</si>
  <si>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</si>
  <si>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</si>
  <si>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</si>
  <si>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</si>
  <si>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</si>
  <si>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</si>
  <si>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</si>
  <si>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</si>
  <si>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</si>
  <si>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</si>
  <si>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</si>
  <si>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</si>
  <si>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</si>
  <si>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</si>
  <si>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</si>
  <si>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</si>
  <si>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</si>
  <si>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</si>
  <si>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</si>
  <si>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</si>
  <si>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</si>
  <si>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</si>
  <si>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</si>
  <si>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</si>
  <si>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</si>
  <si>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</si>
  <si>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</si>
  <si>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</si>
  <si>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</si>
  <si>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</si>
  <si>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</si>
  <si>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</si>
  <si>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</si>
  <si>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</si>
  <si>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</si>
  <si>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</si>
  <si>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</si>
  <si>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</si>
  <si>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</si>
  <si>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</si>
  <si>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</si>
  <si>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</si>
  <si>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</si>
  <si>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</si>
  <si>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</si>
  <si>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</si>
  <si>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</si>
  <si>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</si>
  <si>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</si>
  <si>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</si>
  <si>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</si>
  <si>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</si>
  <si>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</si>
  <si>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</si>
  <si>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</si>
  <si>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</si>
  <si>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</si>
  <si>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</si>
  <si>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</si>
  <si>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</si>
  <si>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</si>
  <si>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</si>
  <si>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</si>
  <si>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</si>
  <si>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</si>
  <si>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</si>
  <si>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</si>
  <si>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</si>
  <si>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</si>
  <si>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</si>
  <si>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</si>
  <si>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</si>
  <si>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</si>
  <si>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</si>
  <si>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</si>
  <si>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</si>
  <si>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</si>
  <si>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</si>
  <si>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</si>
  <si>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</si>
  <si>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</si>
  <si>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</si>
  <si>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</si>
  <si>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</si>
  <si>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</si>
  <si>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</si>
  <si>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</si>
  <si>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</si>
  <si>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</si>
  <si>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</si>
  <si>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</si>
  <si>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</si>
  <si>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</si>
  <si>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</si>
  <si>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</si>
  <si>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</si>
  <si>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</si>
  <si>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</si>
  <si>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</si>
  <si>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</si>
  <si>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</si>
  <si>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</si>
  <si>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</si>
  <si>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</si>
  <si>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</si>
  <si>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</si>
  <si>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</si>
  <si>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</si>
  <si>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</si>
  <si>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</si>
  <si>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</si>
  <si>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</si>
  <si>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</si>
  <si>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</si>
  <si>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</si>
  <si>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</si>
  <si>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</si>
  <si>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</si>
  <si>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</si>
  <si>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</si>
  <si>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</si>
  <si>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</si>
  <si>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</si>
  <si>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</si>
  <si>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</si>
  <si>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</si>
  <si>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</si>
  <si>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</si>
  <si>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</si>
  <si>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</si>
  <si>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</si>
  <si>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</si>
  <si>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</si>
  <si>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</si>
  <si>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</si>
  <si>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</si>
  <si>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</si>
  <si>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</si>
  <si>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</si>
  <si>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</si>
  <si>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</si>
  <si>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</si>
  <si>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</si>
  <si>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</si>
  <si>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</si>
  <si>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</si>
  <si>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</si>
  <si>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</si>
  <si>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</si>
  <si>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</si>
  <si>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</si>
  <si>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</si>
  <si>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</si>
  <si>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</si>
  <si>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</si>
  <si>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</si>
  <si>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</si>
  <si>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</si>
  <si>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</si>
  <si>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</si>
  <si>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</si>
  <si>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</si>
  <si>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</si>
  <si>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</si>
  <si>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</si>
  <si>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</si>
  <si>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</si>
  <si>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</si>
  <si>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</si>
  <si>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</si>
  <si>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</si>
  <si>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</si>
  <si>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</si>
  <si>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</si>
  <si>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</si>
  <si>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</si>
  <si>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</si>
  <si>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</si>
  <si>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</si>
  <si>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</si>
  <si>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</si>
  <si>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</si>
  <si>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</si>
  <si>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</si>
  <si>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</si>
  <si>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</si>
  <si>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</si>
  <si>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</si>
  <si>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</si>
  <si>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</si>
  <si>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</si>
  <si>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</si>
  <si>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</si>
  <si>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</si>
  <si>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</si>
  <si>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</si>
  <si>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</si>
  <si>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</si>
  <si>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</si>
  <si>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</si>
  <si>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</si>
  <si>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</si>
  <si>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</si>
  <si>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</si>
  <si>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</si>
  <si>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</si>
  <si>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</si>
  <si>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</si>
  <si>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</si>
  <si>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</si>
  <si>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</si>
  <si>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</si>
  <si>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</si>
  <si>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</si>
  <si>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</si>
  <si>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</si>
  <si>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</si>
  <si>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</si>
  <si>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</si>
  <si>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</si>
  <si>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</si>
  <si>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</si>
  <si>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</si>
  <si>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</si>
  <si>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</si>
  <si>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</si>
  <si>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</si>
  <si>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</si>
  <si>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</si>
  <si>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</si>
  <si>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</si>
  <si>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</si>
  <si>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</si>
  <si>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</si>
  <si>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</si>
  <si>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</si>
  <si>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</si>
  <si>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</si>
  <si>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</si>
  <si>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</si>
  <si>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</si>
  <si>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</si>
  <si>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</si>
  <si>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</si>
  <si>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</si>
  <si>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</si>
  <si>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</si>
  <si>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</si>
  <si>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</si>
  <si>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</si>
  <si>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</si>
  <si>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</si>
  <si>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</si>
  <si>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</si>
  <si>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</si>
  <si>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</si>
  <si>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</si>
  <si>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</si>
  <si>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</si>
  <si>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</si>
  <si>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</si>
  <si>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</si>
  <si>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</si>
  <si>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</si>
  <si>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</si>
  <si>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</si>
  <si>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</si>
  <si>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</si>
  <si>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</si>
  <si>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</si>
  <si>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</si>
  <si>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</si>
  <si>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</si>
  <si>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</si>
  <si>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</si>
  <si>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</si>
  <si>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</si>
  <si>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</si>
  <si>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</si>
  <si>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</si>
  <si>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</si>
  <si>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</si>
  <si>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</si>
  <si>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</si>
  <si>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</si>
  <si>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</si>
  <si>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</si>
  <si>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</si>
  <si>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</si>
  <si>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</si>
  <si>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</si>
  <si>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</si>
  <si>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</si>
  <si>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</si>
  <si>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</si>
  <si>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</si>
  <si>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</si>
  <si>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</si>
  <si>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</si>
  <si>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</si>
  <si>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</si>
  <si>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</si>
  <si>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</si>
  <si>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</si>
  <si>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</si>
  <si>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</si>
  <si>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</si>
  <si>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</si>
  <si>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</si>
  <si>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</si>
  <si>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</si>
  <si>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</si>
  <si>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</si>
  <si>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</si>
  <si>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</si>
  <si>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</si>
  <si>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</si>
  <si>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</si>
  <si>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</si>
  <si>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</si>
  <si>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</si>
  <si>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</si>
  <si>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</si>
  <si>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</si>
  <si>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</si>
  <si>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</si>
  <si>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</si>
  <si>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</si>
  <si>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</si>
  <si>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</si>
  <si>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</si>
  <si>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</si>
  <si>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</si>
  <si>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</si>
  <si>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</si>
  <si>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</si>
  <si>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</si>
  <si>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</si>
  <si>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</si>
  <si>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</si>
  <si>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</si>
  <si>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</si>
  <si>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</si>
  <si>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</si>
  <si>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</si>
  <si>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</si>
  <si>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</si>
  <si>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</si>
  <si>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</si>
  <si>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</si>
  <si>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</si>
  <si>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</si>
  <si>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</si>
  <si>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</si>
  <si>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</si>
  <si>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</si>
  <si>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</si>
  <si>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</si>
  <si>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</si>
  <si>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</si>
  <si>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</si>
  <si>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</si>
  <si>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</si>
  <si>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</si>
  <si>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</si>
  <si>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</si>
  <si>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</si>
  <si>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</si>
  <si>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</si>
  <si>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</si>
  <si>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</si>
  <si>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</si>
  <si>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</si>
  <si>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</si>
  <si>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</si>
  <si>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</si>
  <si>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</si>
  <si>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</si>
  <si>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</si>
  <si>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</si>
  <si>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</si>
  <si>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</si>
  <si>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</si>
  <si>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</si>
  <si>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</si>
  <si>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</si>
  <si>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</si>
  <si>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</si>
  <si>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</si>
  <si>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</si>
  <si>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</si>
  <si>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</si>
  <si>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</si>
  <si>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</si>
  <si>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</si>
  <si>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</si>
  <si>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</si>
  <si>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</si>
  <si>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</si>
  <si>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</si>
  <si>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</si>
  <si>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</si>
  <si>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</si>
  <si>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</si>
  <si>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</si>
  <si>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</si>
  <si>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</si>
  <si>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</si>
  <si>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</si>
  <si>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</si>
  <si>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</si>
  <si>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</si>
  <si>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</si>
  <si>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</si>
  <si>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</si>
  <si>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</si>
  <si>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</si>
  <si>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</si>
  <si>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</si>
  <si>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</si>
  <si>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</si>
  <si>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</si>
  <si>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</si>
  <si>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</si>
  <si>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</si>
  <si>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</si>
  <si>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</si>
  <si>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</si>
  <si>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</si>
  <si>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</si>
  <si>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</si>
  <si>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</si>
  <si>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</si>
  <si>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</si>
  <si>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</si>
  <si>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</si>
  <si>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</si>
  <si>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</si>
  <si>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</si>
  <si>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</si>
  <si>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</si>
  <si>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</si>
  <si>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</si>
  <si>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</si>
  <si>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</si>
  <si>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</si>
  <si>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</si>
  <si>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</si>
  <si>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</si>
  <si>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</si>
  <si>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</si>
  <si>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</si>
  <si>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</si>
  <si>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</si>
  <si>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</si>
  <si>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</si>
  <si>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</si>
  <si>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</si>
  <si>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</si>
  <si>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</si>
  <si>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</si>
  <si>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</si>
  <si>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</si>
  <si>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</si>
  <si>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</si>
  <si>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</si>
  <si>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</si>
  <si>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</si>
  <si>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</si>
  <si>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</si>
  <si>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</si>
  <si>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</si>
  <si>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</si>
  <si>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</si>
  <si>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</si>
  <si>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</si>
  <si>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</si>
  <si>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</si>
  <si>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</si>
  <si>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</si>
  <si>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</si>
  <si>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</si>
  <si>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</si>
  <si>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</si>
  <si>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</si>
  <si>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</si>
  <si>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</si>
  <si>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</si>
  <si>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</si>
  <si>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</si>
  <si>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</si>
  <si>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</si>
  <si>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</si>
  <si>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</si>
  <si>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</si>
  <si>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</si>
  <si>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</si>
  <si>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</si>
  <si>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</si>
  <si>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</si>
  <si>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</si>
  <si>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</si>
  <si>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</si>
  <si>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</si>
  <si>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</si>
  <si>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</si>
  <si>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</si>
  <si>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</si>
  <si>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</si>
  <si>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</si>
  <si>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</si>
  <si>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</si>
  <si>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</si>
  <si>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</si>
  <si>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</si>
  <si>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</si>
  <si>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</si>
  <si>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</si>
  <si>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</si>
  <si>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</si>
  <si>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</si>
  <si>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</si>
  <si>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</si>
  <si>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</si>
  <si>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</si>
  <si>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</si>
  <si>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</si>
  <si>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</si>
  <si>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</si>
  <si>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</si>
  <si>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</si>
  <si>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</si>
  <si>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</si>
  <si>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</si>
  <si>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</si>
  <si>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</si>
  <si>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</si>
  <si>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</si>
  <si>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</si>
  <si>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</si>
  <si>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</si>
  <si>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</si>
  <si>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</si>
  <si>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</si>
  <si>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</si>
  <si>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</si>
  <si>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</si>
  <si>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</si>
  <si>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</si>
  <si>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</si>
  <si>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</si>
  <si>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</si>
  <si>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</si>
  <si>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</si>
  <si>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</si>
  <si>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</si>
  <si>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</si>
  <si>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</si>
  <si>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</si>
  <si>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</si>
  <si>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</si>
  <si>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</si>
  <si>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</si>
  <si>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</si>
  <si>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</si>
  <si>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</si>
  <si>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</si>
  <si>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</si>
  <si>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</si>
  <si>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</si>
  <si>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</si>
  <si>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</si>
  <si>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</si>
  <si>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</si>
  <si>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</si>
  <si>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</si>
  <si>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</si>
  <si>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</si>
  <si>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</si>
  <si>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</si>
  <si>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</si>
  <si>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</si>
  <si>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</si>
  <si>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</si>
  <si>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</si>
  <si>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</si>
  <si>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</si>
  <si>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</si>
  <si>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</si>
  <si>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</si>
  <si>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</si>
  <si>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</si>
  <si>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</si>
  <si>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</si>
  <si>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</si>
  <si>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</si>
  <si>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</si>
  <si>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</si>
  <si>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</si>
  <si>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</si>
  <si>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</si>
  <si>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</si>
  <si>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</si>
  <si>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</si>
  <si>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</si>
  <si>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</si>
  <si>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</si>
  <si>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</si>
  <si>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</si>
  <si>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</si>
  <si>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</si>
  <si>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</si>
  <si>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</si>
  <si>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</si>
  <si>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</si>
  <si>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</si>
  <si>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</si>
  <si>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</si>
  <si>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</si>
  <si>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</si>
  <si>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</si>
  <si>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</si>
  <si>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</si>
  <si>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</si>
  <si>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</si>
  <si>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</si>
  <si>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</si>
  <si>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</si>
  <si>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</si>
  <si>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</si>
  <si>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</si>
  <si>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</si>
  <si>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</si>
  <si>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</si>
  <si>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</si>
  <si>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</si>
  <si>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</si>
  <si>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</si>
  <si>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</si>
  <si>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</si>
  <si>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</si>
  <si>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</si>
  <si>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</si>
  <si>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</si>
  <si>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</si>
  <si>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</si>
  <si>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</si>
  <si>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</si>
  <si>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</si>
  <si>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</si>
  <si>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</si>
  <si>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</si>
  <si>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</si>
  <si>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</si>
  <si>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</si>
  <si>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</si>
  <si>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</si>
  <si>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</si>
  <si>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</si>
  <si>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</si>
  <si>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</si>
  <si>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</si>
  <si>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</si>
  <si>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</si>
  <si>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</si>
  <si>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</si>
  <si>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</si>
  <si>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</si>
  <si>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</si>
  <si>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</si>
  <si>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</si>
  <si>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</si>
  <si>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</si>
  <si>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</si>
  <si>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</si>
  <si>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</si>
  <si>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</si>
  <si>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</si>
  <si>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</si>
  <si>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</si>
  <si>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</si>
  <si>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</si>
  <si>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</si>
  <si>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</si>
  <si>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</si>
  <si>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</si>
  <si>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</si>
  <si>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</si>
  <si>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</si>
  <si>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</si>
  <si>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</si>
  <si>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</si>
  <si>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</si>
  <si>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</si>
  <si>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</si>
  <si>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</si>
  <si>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</si>
  <si>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</si>
  <si>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</si>
  <si>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</si>
  <si>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</si>
  <si>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</si>
  <si>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</si>
  <si>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</si>
  <si>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</si>
  <si>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</si>
  <si>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</si>
  <si>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</si>
  <si>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</si>
  <si>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</si>
  <si>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</si>
  <si>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</si>
  <si>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</si>
  <si>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</si>
  <si>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</si>
  <si>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</si>
  <si>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</si>
  <si>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</si>
  <si>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</si>
  <si>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</si>
  <si>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</si>
  <si>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</si>
  <si>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</si>
  <si>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</si>
  <si>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</si>
  <si>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</si>
  <si>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</si>
  <si>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</si>
  <si>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</si>
  <si>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</si>
  <si>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</si>
  <si>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</si>
  <si>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</si>
  <si>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</si>
  <si>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</si>
  <si>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</si>
  <si>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</si>
  <si>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</si>
  <si>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</si>
  <si>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</si>
  <si>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</si>
  <si>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</si>
  <si>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</si>
  <si>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</si>
  <si>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</si>
  <si>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</si>
  <si>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</si>
  <si>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</si>
  <si>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</si>
  <si>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</si>
  <si>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</si>
  <si>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</si>
  <si>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</si>
  <si>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</si>
  <si>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</si>
  <si>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</si>
  <si>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</si>
  <si>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</si>
  <si>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</si>
  <si>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</si>
  <si>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</si>
  <si>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</si>
  <si>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</si>
  <si>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</si>
  <si>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</si>
  <si>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</si>
  <si>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</si>
  <si>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</si>
  <si>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</si>
  <si>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</si>
  <si>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</si>
  <si>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</si>
  <si>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</si>
  <si>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</si>
  <si>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</si>
  <si>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</si>
  <si>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</si>
  <si>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</si>
  <si>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</si>
  <si>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</si>
  <si>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</si>
  <si>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</si>
  <si>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</si>
  <si>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</si>
  <si>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</si>
  <si>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</si>
  <si>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</si>
  <si>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</si>
  <si>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</si>
  <si>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</si>
  <si>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</si>
  <si>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</si>
  <si>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</si>
  <si>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</si>
  <si>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</si>
  <si>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</si>
  <si>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</si>
  <si>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</si>
  <si>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</si>
  <si>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</si>
  <si>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</si>
  <si>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</si>
  <si>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</si>
  <si>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</si>
  <si>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</si>
  <si>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</si>
  <si>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</si>
  <si>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</si>
  <si>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</si>
  <si>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</si>
  <si>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</si>
  <si>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</si>
  <si>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</si>
  <si>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</si>
  <si>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</si>
  <si>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</si>
  <si>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</si>
  <si>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</si>
  <si>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</si>
  <si>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</si>
  <si>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</si>
  <si>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</si>
  <si>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</si>
  <si>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</si>
  <si>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</si>
  <si>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</si>
  <si>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</si>
  <si>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</si>
  <si>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</si>
  <si>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</si>
  <si>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</si>
  <si>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</si>
  <si>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</si>
  <si>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</si>
  <si>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</si>
  <si>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</si>
  <si>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</si>
  <si>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</si>
  <si>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</si>
  <si>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</si>
  <si>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</si>
  <si>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</si>
  <si>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</si>
  <si>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</si>
  <si>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</si>
  <si>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</si>
  <si>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</si>
  <si>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</si>
  <si>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</si>
  <si>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</si>
  <si>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</si>
  <si>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</si>
  <si>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</si>
  <si>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</si>
  <si>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</si>
  <si>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</si>
  <si>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</si>
  <si>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</si>
  <si>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</si>
  <si>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</si>
  <si>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</si>
  <si>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</si>
  <si>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</si>
  <si>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</si>
  <si>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</si>
  <si>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</si>
  <si>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</si>
  <si>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</si>
  <si>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</si>
  <si>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</si>
  <si>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</si>
  <si>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</si>
  <si>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</si>
  <si>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</si>
  <si>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</si>
  <si>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</si>
  <si>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</si>
  <si>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</si>
  <si>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</si>
  <si>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</si>
  <si>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</si>
  <si>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</si>
  <si>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</si>
  <si>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</si>
  <si>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</si>
  <si>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</si>
  <si>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</si>
  <si>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</si>
  <si>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</si>
  <si>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</si>
  <si>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</si>
  <si>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</si>
  <si>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</si>
  <si>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</si>
  <si>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</si>
  <si>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</si>
  <si>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</si>
  <si>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</si>
  <si>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</si>
  <si>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</si>
  <si>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</si>
  <si>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</si>
  <si>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</si>
  <si>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</si>
  <si>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</si>
  <si>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</si>
  <si>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</si>
  <si>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</si>
  <si>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</si>
  <si>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</si>
  <si>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</si>
  <si>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</si>
  <si>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</si>
  <si>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</si>
  <si>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</si>
  <si>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</si>
  <si>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</si>
  <si>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</si>
  <si>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</si>
  <si>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</si>
  <si>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</si>
  <si>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</si>
  <si>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</si>
  <si>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</si>
  <si>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</si>
  <si>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</si>
  <si>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</si>
  <si>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</si>
  <si>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</si>
  <si>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</si>
  <si>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</si>
  <si>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</si>
  <si>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</si>
  <si>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</si>
  <si>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</si>
  <si>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</si>
  <si>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</si>
  <si>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</si>
  <si>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</si>
  <si>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</si>
  <si>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</si>
  <si>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</si>
  <si>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</si>
  <si>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</si>
  <si>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</si>
  <si>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</si>
  <si>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</si>
  <si>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</si>
  <si>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</si>
  <si>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</si>
  <si>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</si>
  <si>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</si>
  <si>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</si>
  <si>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</si>
  <si>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</si>
  <si>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</si>
  <si>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</si>
  <si>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</si>
  <si>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</si>
  <si>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</si>
  <si>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</si>
  <si>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</si>
  <si>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</si>
  <si>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</si>
  <si>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</si>
  <si>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</si>
  <si>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</si>
  <si>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</si>
  <si>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</si>
  <si>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</si>
  <si>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</si>
  <si>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</si>
  <si>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</si>
  <si>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</si>
  <si>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</si>
  <si>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</si>
  <si>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</si>
  <si>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</si>
  <si>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</si>
  <si>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</si>
  <si>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</si>
  <si>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</si>
  <si>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</si>
  <si>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</si>
  <si>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</si>
  <si>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</si>
  <si>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</si>
  <si>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</si>
  <si>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</si>
  <si>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</si>
  <si>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</si>
  <si>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</si>
  <si>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</si>
  <si>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</si>
  <si>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</si>
  <si>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</si>
  <si>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</si>
  <si>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</si>
  <si>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</si>
  <si>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</si>
  <si>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</si>
  <si>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</si>
  <si>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</si>
  <si>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</si>
  <si>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</si>
  <si>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</si>
  <si>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</si>
  <si>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</si>
  <si>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</si>
  <si>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</si>
  <si>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</si>
  <si>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</si>
  <si>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</si>
  <si>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</si>
  <si>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</si>
  <si>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</si>
  <si>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</si>
  <si>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</si>
  <si>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</si>
  <si>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</si>
  <si>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</si>
  <si>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</si>
  <si>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</si>
  <si>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</si>
  <si>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</si>
  <si>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</si>
  <si>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</si>
  <si>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</si>
  <si>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</si>
  <si>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</si>
  <si>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</si>
  <si>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</si>
  <si>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</si>
  <si>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</si>
  <si>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</si>
  <si>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</si>
  <si>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</si>
  <si>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</si>
  <si>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</si>
  <si>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</si>
  <si>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</si>
  <si>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</si>
  <si>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</si>
  <si>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</si>
  <si>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</si>
  <si>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</si>
  <si>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</si>
  <si>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</si>
  <si>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</si>
  <si>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</si>
  <si>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</si>
  <si>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</si>
  <si>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</si>
  <si>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</si>
  <si>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</si>
  <si>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</si>
  <si>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</si>
  <si>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</si>
  <si>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</si>
  <si>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</si>
  <si>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</si>
  <si>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</si>
  <si>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</si>
  <si>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</si>
  <si>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</si>
  <si>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</si>
  <si>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</si>
  <si>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</si>
  <si>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</si>
  <si>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</si>
  <si>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</si>
  <si>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</si>
  <si>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</si>
  <si>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</si>
  <si>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</si>
  <si>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</si>
  <si>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</si>
  <si>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</si>
  <si>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</si>
  <si>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</si>
  <si>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</si>
  <si>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</si>
  <si>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</si>
  <si>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</si>
  <si>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</si>
  <si>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</si>
  <si>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</si>
  <si>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</si>
  <si>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</si>
  <si>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</si>
  <si>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</si>
  <si>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</si>
  <si>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</si>
  <si>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</si>
  <si>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</si>
  <si>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</si>
  <si>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</si>
  <si>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</si>
  <si>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</si>
  <si>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</si>
  <si>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</si>
  <si>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</si>
  <si>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</si>
  <si>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</si>
  <si>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</si>
  <si>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</si>
  <si>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</si>
  <si>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</si>
  <si>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</si>
  <si>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</si>
  <si>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</si>
  <si>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</si>
  <si>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</si>
  <si>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</si>
  <si>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</si>
  <si>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</si>
  <si>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</si>
  <si>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</si>
  <si>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</si>
  <si>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</si>
  <si>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</si>
  <si>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</si>
  <si>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</si>
  <si>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</si>
  <si>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</si>
  <si>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</si>
  <si>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</si>
  <si>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</si>
  <si>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</si>
  <si>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</si>
  <si>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</si>
  <si>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</si>
  <si>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</si>
  <si>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</si>
  <si>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</si>
  <si>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</si>
  <si>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</si>
  <si>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</si>
  <si>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</si>
  <si>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</si>
  <si>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</si>
  <si>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</si>
  <si>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</si>
  <si>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</si>
  <si>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</si>
  <si>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</si>
  <si>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</si>
  <si>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</si>
  <si>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</si>
  <si>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</si>
  <si>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</si>
  <si>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</si>
  <si>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</si>
  <si>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</si>
  <si>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</si>
  <si>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</si>
  <si>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</si>
  <si>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</si>
  <si>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</si>
  <si>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</si>
  <si>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</si>
  <si>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</si>
  <si>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</si>
  <si>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</si>
  <si>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</si>
  <si>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</si>
  <si>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</si>
  <si>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</si>
  <si>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</si>
  <si>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</si>
  <si>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</si>
  <si>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</si>
  <si>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</si>
  <si>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</si>
  <si>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</si>
  <si>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</si>
  <si>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</si>
  <si>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</si>
  <si>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</si>
  <si>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</si>
  <si>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</si>
  <si>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</si>
  <si>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</si>
  <si>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</si>
  <si>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</si>
  <si>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</si>
  <si>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</si>
  <si>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</si>
  <si>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</si>
  <si>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</si>
  <si>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</si>
  <si>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</si>
  <si>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</si>
  <si>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</si>
  <si>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</si>
  <si>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</si>
  <si>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</si>
  <si>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</si>
  <si>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</si>
  <si>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</si>
  <si>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</si>
  <si>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</si>
  <si>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</si>
  <si>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</si>
  <si>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</si>
  <si>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</si>
  <si>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</si>
  <si>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</si>
  <si>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</si>
  <si>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</si>
  <si>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</si>
  <si>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</si>
  <si>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</si>
  <si>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</si>
  <si>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</si>
  <si>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</si>
  <si>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</si>
  <si>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</si>
  <si>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</si>
  <si>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</si>
  <si>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</si>
  <si>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</si>
  <si>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</si>
  <si>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</si>
  <si>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</si>
  <si>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</si>
  <si>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</si>
  <si>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</si>
  <si>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</si>
  <si>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</si>
  <si>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</si>
  <si>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</si>
  <si>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</si>
  <si>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</si>
  <si>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</si>
  <si>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</si>
  <si>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</si>
  <si>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</si>
  <si>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</si>
  <si>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</si>
  <si>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</si>
  <si>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</si>
  <si>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</si>
  <si>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</si>
  <si>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</si>
  <si>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</si>
  <si>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</si>
  <si>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</si>
  <si>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</si>
  <si>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</si>
  <si>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</si>
  <si>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</si>
  <si>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</si>
  <si>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</si>
  <si>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</si>
  <si>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</si>
  <si>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</si>
  <si>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</si>
  <si>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</si>
  <si>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</si>
  <si>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</si>
  <si>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</si>
  <si>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</si>
  <si>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</si>
  <si>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</si>
  <si>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</si>
  <si>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</si>
  <si>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</si>
  <si>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</si>
  <si>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</si>
  <si>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</si>
  <si>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</si>
  <si>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</si>
  <si>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</si>
  <si>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</si>
  <si>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</si>
  <si>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</si>
  <si>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</si>
  <si>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</si>
  <si>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</si>
  <si>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</si>
  <si>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</si>
  <si>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</si>
  <si>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</si>
  <si>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</si>
  <si>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</si>
  <si>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</si>
  <si>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</si>
  <si>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</si>
  <si>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</si>
  <si>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</si>
  <si>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</si>
  <si>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</si>
  <si>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</si>
  <si>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</si>
  <si>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</si>
  <si>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</si>
  <si>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</si>
  <si>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</si>
  <si>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</si>
  <si>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</si>
  <si>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</si>
  <si>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</si>
  <si>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</si>
  <si>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</si>
  <si>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</si>
  <si>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</si>
  <si>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</si>
  <si>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</si>
  <si>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</si>
  <si>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</si>
  <si>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</si>
  <si>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</si>
  <si>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</si>
  <si>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</si>
  <si>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</si>
  <si>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</si>
  <si>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</si>
  <si>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</si>
  <si>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</si>
  <si>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</si>
  <si>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</si>
  <si>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</si>
  <si>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</si>
  <si>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</si>
  <si>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</si>
  <si>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</si>
  <si>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</si>
  <si>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</si>
  <si>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</si>
  <si>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</si>
  <si>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</si>
  <si>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</si>
  <si>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</si>
  <si>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</si>
  <si>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</si>
  <si>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</si>
  <si>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</si>
  <si>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</si>
  <si>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</si>
  <si>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</si>
  <si>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</si>
  <si>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</si>
  <si>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</si>
  <si>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</si>
  <si>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</si>
  <si>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</si>
  <si>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</si>
  <si>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</si>
  <si>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</si>
  <si>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</si>
  <si>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</si>
  <si>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</si>
  <si>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</si>
  <si>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</si>
  <si>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</si>
  <si>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</si>
  <si>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</si>
  <si>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</si>
  <si>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</si>
  <si>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</si>
  <si>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</si>
  <si>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</si>
  <si>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</si>
  <si>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</si>
  <si>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</si>
  <si>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</si>
  <si>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</si>
  <si>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</si>
  <si>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</si>
  <si>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</si>
  <si>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</si>
  <si>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</si>
  <si>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</si>
  <si>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</si>
  <si>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</si>
  <si>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</si>
  <si>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</si>
  <si>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</si>
  <si>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</si>
  <si>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</si>
  <si>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</si>
  <si>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</si>
  <si>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</si>
  <si>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</si>
  <si>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</si>
  <si>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</si>
  <si>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</si>
  <si>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</si>
  <si>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</si>
  <si>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</si>
  <si>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</si>
  <si>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</si>
  <si>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</si>
  <si>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</si>
  <si>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</si>
  <si>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</si>
  <si>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</si>
  <si>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</si>
  <si>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</si>
  <si>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</si>
  <si>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</si>
  <si>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</si>
  <si>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</si>
  <si>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</si>
  <si>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</si>
  <si>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</si>
  <si>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</si>
  <si>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</si>
  <si>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</si>
  <si>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</si>
  <si>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</si>
  <si>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</si>
  <si>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</si>
  <si>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</si>
  <si>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</si>
  <si>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</si>
  <si>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</si>
  <si>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</si>
  <si>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</si>
  <si>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</si>
  <si>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</si>
  <si>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</si>
  <si>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</si>
  <si>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</si>
  <si>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</si>
  <si>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</si>
  <si>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</si>
  <si>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</si>
  <si>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</si>
  <si>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</si>
  <si>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</si>
  <si>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</si>
  <si>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</si>
  <si>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</si>
  <si>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</si>
  <si>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</si>
  <si>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</si>
  <si>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</si>
  <si>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</si>
  <si>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</si>
  <si>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</si>
  <si>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</si>
  <si>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</si>
  <si>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</si>
  <si>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</si>
  <si>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</si>
  <si>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</si>
  <si>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</si>
  <si>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</si>
  <si>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</si>
  <si>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</si>
  <si>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</si>
  <si>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</si>
  <si>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</si>
  <si>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</si>
  <si>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</si>
  <si>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</si>
  <si>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</si>
  <si>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</si>
  <si>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</si>
  <si>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</si>
  <si>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</si>
  <si>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</si>
  <si>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</si>
  <si>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</si>
  <si>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</si>
  <si>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</si>
  <si>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</si>
  <si>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</si>
  <si>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</si>
  <si>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</si>
  <si>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</si>
  <si>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</si>
  <si>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</si>
  <si>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</si>
  <si>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</si>
  <si>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</si>
  <si>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</si>
  <si>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</si>
  <si>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</si>
  <si>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</si>
  <si>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</si>
  <si>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</si>
  <si>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</si>
  <si>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</si>
  <si>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</si>
  <si>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</si>
  <si>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</si>
  <si>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</si>
  <si>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</si>
  <si>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</si>
  <si>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</si>
  <si>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</si>
  <si>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</si>
  <si>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</si>
  <si>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</si>
  <si>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</si>
  <si>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</si>
  <si>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</si>
  <si>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</si>
  <si>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</si>
  <si>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</si>
  <si>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</si>
  <si>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</si>
  <si>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</si>
  <si>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</si>
  <si>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</si>
  <si>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</si>
  <si>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</si>
  <si>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</si>
  <si>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</si>
  <si>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</si>
  <si>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</si>
  <si>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</si>
  <si>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</si>
  <si>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</si>
  <si>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</si>
  <si>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</si>
  <si>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</si>
  <si>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</si>
  <si>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</si>
  <si>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</si>
  <si>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</si>
  <si>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</si>
  <si>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</si>
  <si>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</si>
  <si>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</si>
  <si>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</si>
  <si>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</si>
  <si>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</si>
  <si>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</si>
  <si>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</si>
  <si>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</si>
  <si>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</si>
  <si>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</si>
  <si>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</si>
  <si>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</si>
  <si>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</si>
  <si>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</si>
  <si>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</si>
  <si>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</si>
  <si>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</si>
  <si>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</si>
  <si>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</si>
  <si>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</si>
  <si>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</si>
  <si>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</si>
  <si>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</si>
  <si>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</si>
  <si>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</si>
  <si>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</si>
  <si>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</si>
  <si>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</si>
  <si>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</si>
  <si>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</si>
  <si>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</si>
  <si>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</si>
  <si>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</si>
  <si>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</si>
  <si>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</si>
  <si>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</si>
  <si>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</si>
  <si>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</si>
  <si>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</si>
  <si>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</si>
  <si>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</si>
  <si>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</si>
  <si>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</si>
  <si>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</si>
  <si>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</si>
  <si>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</si>
  <si>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</si>
  <si>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</si>
  <si>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</si>
  <si>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</si>
  <si>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</si>
  <si>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</si>
  <si>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</si>
  <si>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</si>
  <si>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</si>
  <si>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</si>
  <si>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</si>
  <si>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</si>
  <si>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</si>
  <si>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</si>
  <si>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</si>
  <si>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</si>
  <si>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</si>
  <si>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</si>
  <si>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</si>
  <si>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</si>
  <si>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</si>
  <si>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</si>
  <si>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</si>
  <si>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</si>
  <si>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</si>
  <si>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</si>
  <si>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</si>
  <si>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</si>
  <si>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</si>
  <si>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</si>
  <si>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</si>
  <si>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</si>
  <si>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</si>
  <si>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</si>
  <si>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</si>
  <si>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</si>
  <si>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</si>
  <si>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</si>
  <si>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</si>
  <si>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</si>
  <si>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</si>
  <si>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</si>
  <si>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</si>
  <si>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</si>
  <si>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</si>
  <si>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</si>
  <si>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</si>
  <si>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</si>
  <si>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</si>
  <si>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</si>
  <si>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</si>
  <si>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</si>
  <si>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</si>
  <si>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</si>
  <si>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</si>
  <si>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</si>
  <si>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</si>
  <si>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</si>
  <si>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</si>
  <si>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</si>
  <si>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</si>
  <si>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</si>
  <si>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</si>
  <si>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</si>
  <si>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</si>
  <si>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</si>
  <si>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</si>
  <si>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</si>
  <si>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</si>
  <si>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</si>
  <si>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</si>
  <si>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</si>
  <si>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</si>
  <si>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</si>
  <si>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</si>
  <si>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</si>
  <si>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</si>
  <si>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</si>
  <si>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</si>
  <si>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</si>
  <si>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</si>
  <si>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</si>
  <si>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</si>
  <si>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</si>
  <si>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</si>
  <si>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</si>
  <si>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</si>
  <si>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</si>
  <si>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</si>
  <si>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</si>
  <si>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</si>
  <si>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</si>
  <si>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</si>
  <si>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</si>
  <si>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</si>
  <si>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</si>
  <si>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</si>
  <si>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</si>
  <si>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</si>
  <si>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</si>
  <si>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</si>
  <si>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</si>
  <si>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</si>
  <si>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</si>
  <si>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</si>
  <si>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</si>
  <si>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</si>
  <si>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</si>
  <si>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</si>
  <si>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</si>
  <si>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</si>
  <si>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</si>
  <si>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</si>
  <si>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</si>
  <si>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</si>
  <si>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</si>
  <si>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</si>
  <si>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</si>
  <si>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</si>
  <si>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</si>
  <si>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</si>
  <si>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</si>
  <si>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</si>
  <si>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</si>
  <si>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</si>
  <si>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</si>
  <si>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</si>
  <si>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</si>
  <si>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</si>
  <si>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</si>
  <si>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</si>
  <si>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</si>
  <si>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</si>
  <si>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</si>
  <si>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</si>
  <si>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</si>
  <si>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</si>
  <si>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</si>
  <si>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</si>
  <si>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</si>
  <si>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</si>
  <si>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</si>
  <si>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</si>
  <si>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</si>
  <si>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</si>
  <si>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</si>
  <si>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</si>
  <si>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</si>
  <si>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</si>
  <si>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</si>
  <si>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</si>
  <si>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</si>
  <si>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</si>
  <si>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</si>
  <si>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</si>
  <si>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</si>
  <si>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</si>
  <si>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</si>
  <si>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</si>
  <si>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</si>
  <si>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</si>
  <si>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</si>
  <si>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</si>
  <si>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</si>
  <si>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</si>
  <si>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</si>
  <si>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</si>
  <si>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</si>
  <si>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</si>
  <si>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</si>
  <si>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</si>
  <si>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</si>
  <si>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</si>
  <si>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</si>
  <si>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</si>
  <si>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</si>
  <si>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</si>
  <si>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</si>
  <si>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</si>
  <si>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</si>
  <si>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</si>
  <si>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</si>
  <si>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</si>
  <si>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</si>
  <si>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</si>
  <si>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</si>
  <si>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</si>
  <si>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</si>
  <si>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</si>
  <si>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</si>
  <si>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</si>
  <si>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</si>
  <si>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</si>
  <si>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</si>
  <si>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</si>
  <si>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</si>
  <si>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</si>
  <si>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</si>
  <si>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</si>
  <si>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</si>
  <si>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</si>
  <si>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</si>
  <si>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</si>
  <si>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</si>
  <si>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</si>
  <si>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</si>
  <si>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</si>
  <si>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</si>
  <si>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</si>
  <si>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</si>
  <si>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</si>
  <si>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</si>
  <si>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</si>
  <si>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</si>
  <si>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</si>
  <si>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</si>
  <si>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</si>
  <si>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</si>
  <si>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</si>
  <si>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</si>
  <si>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</si>
  <si>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</si>
  <si>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</si>
  <si>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</si>
  <si>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</si>
  <si>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</si>
  <si>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</si>
  <si>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</si>
  <si>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</si>
  <si>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</si>
  <si>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</si>
  <si>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</si>
  <si>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</si>
  <si>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</si>
  <si>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</si>
  <si>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</si>
  <si>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</si>
  <si>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</si>
  <si>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</si>
  <si>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</si>
  <si>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</si>
  <si>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</si>
  <si>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</si>
  <si>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</si>
  <si>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</si>
  <si>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</si>
  <si>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</si>
  <si>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</si>
  <si>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</si>
  <si>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</si>
  <si>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</si>
  <si>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</si>
  <si>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</si>
  <si>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</si>
  <si>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</si>
  <si>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</si>
  <si>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</si>
  <si>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</si>
  <si>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</si>
  <si>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</si>
  <si>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</si>
  <si>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</si>
  <si>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</si>
  <si>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</si>
  <si>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</si>
  <si>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</si>
  <si>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</si>
  <si>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</si>
  <si>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</si>
  <si>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</si>
  <si>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</si>
  <si>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</si>
  <si>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</si>
  <si>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</si>
  <si>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</si>
  <si>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</si>
  <si>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</si>
  <si>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</si>
  <si>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</si>
  <si>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</si>
  <si>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</si>
  <si>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</si>
  <si>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</si>
  <si>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</si>
  <si>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</si>
  <si>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</si>
  <si>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</si>
  <si>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</si>
  <si>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</si>
  <si>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</si>
  <si>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</si>
  <si>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</si>
  <si>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</si>
  <si>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</si>
  <si>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</si>
  <si>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</si>
  <si>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</si>
  <si>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</si>
  <si>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</si>
  <si>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</si>
  <si>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</si>
  <si>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</si>
  <si>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</si>
  <si>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</si>
  <si>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</si>
  <si>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</si>
  <si>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</si>
  <si>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</si>
  <si>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</si>
  <si>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</si>
  <si>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</si>
  <si>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</si>
  <si>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</si>
  <si>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</si>
  <si>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</si>
  <si>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</si>
  <si>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</si>
  <si>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</si>
  <si>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</si>
  <si>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</si>
  <si>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</si>
  <si>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</si>
  <si>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</si>
  <si>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</si>
  <si>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</si>
  <si>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</si>
  <si>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</si>
  <si>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</si>
  <si>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</si>
  <si>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</si>
  <si>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</si>
  <si>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</si>
  <si>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</si>
  <si>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</si>
  <si>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</si>
  <si>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</si>
  <si>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</si>
  <si>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</si>
  <si>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</si>
  <si>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</si>
  <si>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</si>
  <si>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</si>
  <si>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</si>
  <si>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</si>
  <si>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</si>
  <si>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</si>
  <si>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</si>
  <si>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</si>
  <si>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</si>
  <si>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</si>
  <si>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</si>
  <si>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</si>
  <si>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</si>
  <si>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</si>
  <si>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</si>
  <si>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</si>
  <si>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</si>
  <si>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</si>
  <si>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</si>
  <si>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</si>
  <si>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</si>
  <si>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</si>
  <si>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</si>
  <si>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</si>
  <si>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</si>
  <si>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</si>
  <si>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</si>
  <si>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</si>
  <si>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</si>
  <si>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</si>
  <si>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</si>
  <si>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</si>
  <si>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</si>
  <si>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</si>
  <si>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</si>
  <si>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</si>
  <si>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</si>
  <si>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</si>
  <si>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</si>
  <si>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</si>
  <si>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</si>
  <si>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</si>
  <si>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</si>
  <si>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</si>
  <si>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</si>
  <si>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</si>
  <si>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</si>
  <si>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</si>
  <si>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</si>
  <si>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</si>
  <si>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</si>
  <si>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</si>
  <si>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</si>
  <si>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</si>
  <si>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</si>
  <si>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</si>
  <si>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</si>
  <si>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</si>
  <si>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</si>
  <si>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</si>
  <si>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</si>
  <si>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</si>
  <si>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</si>
  <si>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</si>
  <si>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</si>
  <si>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</si>
  <si>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</si>
  <si>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</si>
  <si>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</si>
  <si>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</si>
  <si>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</si>
  <si>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</si>
  <si>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</si>
  <si>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</si>
  <si>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</si>
  <si>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</si>
  <si>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</si>
  <si>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</si>
  <si>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</si>
  <si>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</si>
  <si>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</si>
  <si>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</si>
  <si>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</si>
  <si>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</si>
  <si>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</si>
  <si>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</si>
  <si>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</si>
  <si>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</si>
  <si>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</si>
  <si>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</si>
  <si>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</si>
  <si>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</si>
  <si>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</si>
  <si>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</si>
  <si>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</si>
  <si>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</si>
  <si>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</si>
  <si>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</si>
  <si>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</si>
  <si>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</si>
  <si>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</si>
  <si>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</si>
  <si>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</si>
  <si>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</si>
  <si>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</si>
  <si>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</si>
  <si>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</si>
  <si>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</si>
  <si>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</si>
  <si>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</si>
  <si>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</si>
  <si>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</si>
  <si>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</si>
  <si>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</si>
  <si>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</si>
  <si>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</si>
  <si>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</si>
  <si>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</si>
  <si>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</si>
  <si>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</si>
  <si>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</si>
  <si>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</si>
  <si>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</si>
  <si>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</si>
  <si>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</si>
  <si>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</si>
  <si>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</si>
  <si>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</si>
  <si>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</si>
  <si>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</si>
  <si>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</si>
  <si>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</si>
  <si>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</si>
  <si>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</si>
  <si>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</si>
  <si>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</si>
  <si>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</si>
  <si>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</si>
  <si>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</si>
  <si>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</si>
  <si>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</si>
  <si>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</si>
  <si>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</si>
  <si>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</si>
  <si>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</si>
  <si>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</si>
  <si>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</si>
  <si>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</si>
  <si>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</si>
  <si>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</si>
  <si>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</si>
  <si>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</si>
  <si>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</si>
  <si>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</si>
  <si>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</si>
  <si>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</si>
  <si>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</si>
  <si>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</si>
  <si>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</si>
  <si>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</si>
  <si>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</si>
  <si>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</si>
  <si>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</si>
  <si>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</si>
  <si>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</si>
  <si>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</si>
  <si>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</si>
  <si>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</si>
  <si>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</si>
  <si>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</si>
  <si>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</si>
  <si>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</si>
  <si>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</si>
  <si>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</si>
  <si>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</si>
  <si>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</si>
  <si>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</si>
  <si>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</si>
  <si>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</si>
  <si>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</si>
  <si>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</si>
  <si>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</si>
  <si>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</si>
  <si>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</si>
  <si>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</si>
  <si>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</si>
  <si>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</si>
  <si>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</si>
  <si>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</si>
  <si>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</si>
  <si>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</si>
  <si>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</si>
  <si>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</si>
  <si>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</si>
  <si>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</si>
  <si>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</si>
  <si>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</si>
  <si>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</si>
  <si>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</si>
  <si>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</si>
  <si>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</si>
  <si>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</si>
  <si>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</si>
  <si>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</si>
  <si>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</si>
  <si>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</si>
  <si>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</si>
  <si>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</si>
  <si>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</si>
  <si>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</si>
  <si>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</si>
  <si>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</si>
  <si>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</si>
  <si>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</si>
  <si>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</si>
  <si>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</si>
  <si>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</si>
  <si>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</si>
  <si>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</si>
  <si>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</si>
  <si>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</si>
  <si>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</si>
  <si>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</si>
  <si>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</si>
  <si>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</si>
  <si>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</si>
  <si>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</si>
  <si>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</si>
  <si>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</si>
  <si>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</si>
  <si>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</si>
  <si>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</si>
  <si>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</si>
  <si>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</si>
  <si>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</si>
  <si>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</si>
  <si>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</si>
  <si>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</si>
  <si>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</si>
  <si>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</si>
  <si>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</si>
  <si>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</si>
  <si>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</si>
  <si>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</si>
  <si>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</si>
  <si>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</si>
  <si>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</si>
  <si>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</si>
  <si>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</si>
  <si>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</si>
  <si>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</si>
  <si>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</si>
  <si>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</si>
  <si>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</si>
  <si>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</si>
  <si>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</si>
  <si>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</si>
  <si>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</si>
  <si>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</si>
  <si>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</si>
  <si>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</si>
  <si>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</si>
  <si>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</si>
  <si>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</si>
  <si>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</si>
  <si>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</si>
  <si>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</si>
  <si>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</si>
  <si>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</si>
  <si>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</si>
  <si>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</si>
  <si>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</si>
  <si>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</si>
  <si>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</si>
  <si>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</si>
  <si>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</si>
  <si>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</si>
  <si>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</si>
  <si>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</si>
  <si>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</si>
  <si>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</si>
  <si>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</si>
  <si>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</si>
  <si>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</si>
  <si>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</si>
  <si>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</si>
  <si>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</si>
  <si>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</si>
  <si>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</si>
  <si>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</si>
  <si>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</si>
  <si>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</si>
  <si>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</si>
  <si>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</si>
  <si>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</si>
  <si>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</si>
  <si>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</si>
  <si>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</si>
  <si>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</si>
  <si>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</si>
  <si>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</si>
  <si>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</si>
  <si>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</si>
  <si>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</si>
  <si>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</si>
  <si>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</si>
  <si>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</si>
  <si>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</si>
  <si>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</si>
  <si>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</si>
  <si>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</si>
  <si>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</si>
  <si>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</si>
  <si>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</si>
  <si>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</si>
  <si>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</si>
  <si>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</si>
  <si>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</si>
  <si>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</si>
  <si>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</si>
  <si>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</si>
  <si>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</si>
  <si>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</si>
  <si>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</si>
  <si>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</si>
  <si>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</si>
  <si>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</si>
  <si>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</si>
  <si>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</si>
  <si>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</si>
  <si>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</si>
  <si>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</si>
  <si>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</si>
  <si>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</si>
  <si>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</si>
  <si>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</si>
  <si>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</si>
  <si>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</si>
  <si>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</si>
  <si>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</si>
  <si>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</si>
  <si>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</si>
  <si>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</si>
  <si>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</si>
  <si>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</si>
  <si>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</si>
  <si>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</si>
  <si>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</si>
  <si>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</si>
  <si>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</si>
  <si>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</si>
  <si>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</si>
  <si>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</si>
  <si>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</si>
  <si>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</si>
  <si>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</si>
  <si>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</si>
  <si>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</si>
  <si>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</si>
  <si>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</si>
  <si>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</si>
  <si>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</si>
  <si>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</si>
  <si>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</si>
  <si>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</si>
  <si>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</si>
  <si>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</si>
  <si>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</si>
  <si>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</si>
  <si>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</si>
  <si>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</si>
  <si>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</si>
  <si>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</si>
  <si>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</si>
  <si>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</si>
  <si>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</si>
  <si>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</si>
  <si>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</si>
  <si>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</si>
  <si>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</si>
  <si>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</si>
  <si>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</si>
  <si>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</si>
  <si>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</si>
  <si>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</si>
  <si>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</si>
  <si>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</si>
  <si>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</si>
  <si>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</si>
  <si>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</si>
  <si>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</si>
  <si>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</si>
  <si>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</si>
  <si>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</si>
  <si>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</si>
  <si>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</si>
  <si>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</si>
  <si>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</si>
  <si>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</si>
  <si>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</si>
  <si>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</si>
  <si>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</si>
  <si>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</si>
  <si>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</si>
  <si>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</si>
  <si>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</si>
  <si>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</si>
  <si>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</si>
  <si>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</si>
  <si>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</si>
  <si>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</si>
  <si>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</si>
  <si>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</si>
  <si>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</si>
  <si>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</si>
  <si>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</si>
  <si>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</si>
  <si>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</si>
  <si>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</si>
  <si>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</si>
  <si>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</si>
  <si>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</si>
  <si>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</si>
  <si>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</si>
  <si>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</si>
  <si>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</si>
  <si>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</si>
  <si>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</si>
  <si>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</si>
  <si>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</si>
  <si>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</si>
  <si>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</si>
  <si>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</si>
  <si>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</si>
  <si>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</si>
  <si>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</si>
  <si>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</si>
  <si>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</si>
  <si>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</si>
  <si>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</si>
  <si>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</si>
  <si>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</si>
  <si>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</si>
  <si>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</si>
  <si>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</si>
  <si>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</si>
  <si>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</si>
  <si>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</si>
  <si>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</si>
  <si>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</si>
  <si>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</si>
  <si>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</si>
  <si>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</si>
  <si>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</si>
  <si>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</si>
  <si>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</si>
  <si>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</si>
  <si>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</si>
  <si>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</si>
  <si>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</si>
  <si>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</si>
  <si>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</si>
  <si>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</si>
  <si>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</si>
  <si>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</si>
  <si>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</si>
  <si>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</si>
  <si>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</si>
  <si>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</si>
  <si>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</si>
  <si>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</si>
  <si>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</si>
  <si>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</si>
  <si>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</si>
  <si>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</si>
  <si>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</si>
  <si>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</si>
  <si>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</si>
  <si>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</si>
  <si>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</si>
  <si>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</si>
  <si>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</si>
  <si>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</si>
  <si>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</si>
  <si>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</si>
  <si>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</si>
  <si>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</si>
  <si>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</si>
  <si>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</si>
  <si>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</si>
  <si>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</si>
  <si>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</si>
  <si>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</si>
  <si>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</si>
  <si>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</si>
  <si>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</si>
  <si>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</si>
  <si>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</si>
  <si>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</si>
  <si>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</si>
  <si>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</si>
  <si>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</si>
  <si>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</si>
  <si>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</si>
  <si>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</si>
  <si>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</si>
  <si>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</si>
  <si>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</si>
  <si>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</si>
  <si>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</si>
  <si>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</si>
  <si>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</si>
  <si>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</si>
  <si>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</si>
  <si>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</si>
  <si>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</si>
  <si>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</si>
  <si>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</si>
  <si>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</si>
  <si>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</si>
  <si>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</si>
  <si>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</si>
  <si>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</si>
  <si>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</si>
  <si>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</si>
  <si>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</si>
  <si>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</si>
  <si>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</si>
  <si>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</si>
  <si>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</si>
  <si>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</si>
  <si>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</si>
  <si>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</si>
  <si>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</si>
  <si>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</si>
  <si>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</si>
  <si>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</si>
  <si>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</si>
  <si>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</si>
  <si>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</si>
  <si>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</si>
  <si>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</si>
  <si>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</si>
  <si>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</si>
  <si>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</si>
  <si>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</si>
  <si>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</si>
  <si>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</si>
  <si>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</si>
  <si>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</si>
  <si>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</si>
  <si>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</si>
  <si>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</si>
  <si>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</si>
  <si>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</si>
  <si>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</si>
  <si>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</si>
  <si>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</si>
  <si>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</si>
  <si>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</si>
  <si>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</si>
  <si>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</si>
  <si>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</si>
  <si>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</si>
  <si>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</si>
  <si>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</si>
  <si>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</si>
  <si>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</si>
  <si>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</si>
  <si>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</si>
  <si>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</si>
  <si>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</si>
  <si>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</si>
  <si>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</si>
  <si>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</si>
  <si>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</si>
  <si>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</si>
  <si>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</si>
  <si>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</si>
  <si>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</si>
  <si>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</si>
  <si>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</si>
  <si>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</si>
  <si>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</si>
  <si>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</si>
  <si>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</si>
  <si>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</si>
  <si>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</si>
  <si>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</si>
  <si>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</si>
  <si>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</si>
  <si>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</si>
  <si>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</si>
  <si>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</si>
  <si>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</si>
  <si>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</si>
  <si>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</si>
  <si>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</si>
  <si>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</si>
  <si>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</si>
  <si>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</si>
  <si>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</si>
  <si>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</si>
  <si>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</si>
  <si>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</si>
  <si>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</si>
  <si>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</si>
  <si>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</si>
  <si>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</si>
  <si>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</si>
  <si>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</si>
  <si>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</si>
  <si>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</si>
  <si>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</si>
  <si>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</si>
  <si>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</si>
  <si>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</si>
  <si>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</si>
  <si>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</si>
  <si>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</si>
  <si>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</si>
  <si>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</si>
  <si>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</si>
  <si>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</si>
  <si>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</si>
  <si>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</si>
  <si>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</si>
  <si>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</si>
  <si>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</si>
  <si>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</si>
  <si>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</si>
  <si>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</si>
  <si>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</si>
  <si>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</si>
  <si>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</si>
  <si>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</si>
  <si>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</si>
  <si>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</si>
  <si>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</si>
  <si>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</si>
  <si>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</si>
  <si>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</si>
  <si>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</si>
  <si>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</si>
  <si>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</si>
  <si>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</si>
  <si>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</si>
  <si>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</si>
  <si>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</si>
  <si>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</si>
  <si>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</si>
  <si>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</si>
  <si>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</si>
  <si>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</si>
  <si>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</si>
  <si>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</si>
  <si>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</si>
  <si>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</si>
  <si>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</si>
  <si>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</si>
  <si>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</si>
  <si>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</si>
  <si>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</si>
  <si>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</si>
  <si>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</si>
  <si>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</si>
  <si>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</si>
  <si>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</si>
  <si>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</si>
  <si>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</si>
  <si>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</si>
  <si>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</si>
  <si>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</si>
  <si>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</si>
  <si>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</si>
  <si>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</si>
  <si>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</si>
  <si>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</si>
  <si>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</si>
  <si>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</si>
  <si>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</si>
  <si>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</si>
  <si>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</si>
  <si>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</si>
  <si>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</si>
  <si>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</si>
  <si>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</si>
  <si>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</si>
  <si>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</si>
  <si>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</si>
  <si>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</si>
  <si>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</si>
  <si>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</si>
  <si>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</si>
  <si>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</si>
  <si>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</si>
  <si>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</si>
  <si>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</si>
  <si>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</si>
  <si>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</si>
  <si>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</si>
  <si>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</si>
  <si>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</si>
  <si>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</si>
  <si>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</si>
  <si>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</si>
  <si>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</si>
  <si>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</si>
  <si>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</si>
  <si>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</si>
  <si>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</si>
  <si>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</si>
  <si>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</si>
  <si>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</si>
  <si>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</si>
  <si>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</si>
  <si>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</si>
  <si>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</si>
  <si>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</si>
  <si>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</si>
  <si>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</si>
  <si>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</si>
  <si>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</si>
  <si>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</si>
  <si>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</si>
  <si>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</si>
  <si>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</si>
  <si>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</si>
  <si>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</si>
  <si>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</si>
  <si>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</si>
  <si>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</si>
  <si>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</si>
  <si>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</si>
  <si>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</si>
  <si>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</si>
  <si>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</si>
  <si>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</si>
  <si>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</si>
  <si>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</si>
  <si>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</si>
  <si>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</si>
  <si>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</si>
  <si>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</si>
  <si>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</si>
  <si>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</si>
  <si>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</si>
  <si>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</si>
  <si>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</si>
  <si>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</si>
  <si>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</si>
  <si>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</si>
  <si>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</si>
  <si>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</si>
  <si>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</si>
  <si>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</si>
  <si>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</si>
  <si>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</si>
  <si>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</si>
  <si>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</si>
  <si>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</si>
  <si>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</si>
  <si>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</si>
  <si>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</si>
  <si>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</si>
  <si>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</si>
  <si>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</si>
  <si>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</si>
  <si>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</si>
  <si>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</si>
  <si>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</si>
  <si>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</si>
  <si>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</si>
  <si>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</si>
  <si>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</si>
  <si>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</si>
  <si>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</si>
  <si>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</si>
  <si>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</si>
  <si>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</si>
  <si>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</si>
  <si>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</si>
  <si>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</si>
  <si>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</si>
  <si>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</si>
  <si>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</si>
  <si>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</si>
  <si>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</si>
  <si>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</si>
  <si>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</si>
  <si>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</si>
  <si>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</si>
  <si>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</si>
  <si>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</si>
  <si>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</si>
  <si>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</si>
  <si>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</si>
  <si>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</si>
  <si>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</si>
  <si>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</si>
  <si>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</si>
  <si>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</si>
  <si>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</si>
  <si>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</si>
  <si>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</si>
  <si>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</si>
  <si>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</si>
  <si>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</si>
  <si>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</si>
  <si>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</si>
  <si>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</si>
  <si>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</si>
  <si>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</si>
  <si>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</si>
  <si>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</si>
  <si>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</si>
  <si>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</si>
  <si>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</si>
  <si>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</si>
  <si>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</si>
  <si>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</si>
  <si>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</si>
  <si>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</si>
  <si>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</si>
  <si>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</si>
  <si>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</si>
  <si>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</si>
  <si>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</si>
  <si>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</si>
  <si>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</si>
  <si>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</si>
  <si>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</si>
  <si>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</si>
  <si>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</si>
  <si>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</si>
  <si>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</si>
  <si>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</si>
  <si>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</si>
  <si>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</si>
  <si>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</si>
  <si>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</si>
  <si>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</si>
  <si>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</si>
  <si>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</si>
  <si>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</si>
  <si>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</si>
  <si>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</si>
  <si>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</si>
  <si>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</si>
  <si>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</si>
  <si>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</si>
  <si>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</si>
  <si>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</si>
  <si>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</si>
  <si>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</si>
  <si>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</si>
  <si>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</si>
  <si>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</si>
  <si>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</si>
  <si>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</si>
  <si>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</si>
  <si>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</si>
  <si>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</si>
  <si>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</si>
  <si>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</si>
  <si>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</si>
  <si>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</si>
  <si>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</si>
  <si>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</si>
  <si>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</si>
  <si>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</si>
  <si>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</si>
  <si>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</si>
  <si>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</si>
  <si>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</si>
  <si>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</si>
  <si>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</si>
  <si>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</si>
  <si>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</si>
  <si>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</si>
  <si>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</si>
  <si>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</si>
  <si>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</si>
  <si>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</si>
  <si>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</si>
  <si>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</si>
  <si>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</si>
  <si>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</si>
  <si>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</si>
  <si>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</si>
  <si>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</si>
  <si>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</si>
  <si>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</si>
  <si>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</si>
  <si>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</si>
  <si>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</si>
  <si>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</si>
  <si>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</si>
  <si>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</si>
  <si>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</si>
  <si>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</si>
  <si>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</si>
  <si>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</si>
  <si>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</si>
  <si>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</si>
  <si>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</si>
  <si>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</si>
  <si>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</si>
  <si>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</si>
  <si>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</si>
  <si>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</si>
  <si>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</si>
  <si>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</si>
  <si>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</si>
  <si>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</si>
  <si>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</si>
  <si>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</si>
  <si>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</si>
  <si>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</si>
  <si>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</si>
  <si>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</si>
  <si>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</si>
  <si>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</si>
  <si>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</si>
  <si>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</si>
  <si>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</si>
  <si>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</si>
  <si>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</si>
  <si>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</si>
  <si>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</si>
  <si>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</si>
  <si>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</si>
  <si>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</si>
  <si>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</si>
  <si>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</si>
  <si>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</si>
  <si>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</si>
  <si>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</si>
  <si>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</si>
  <si>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</si>
  <si>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</si>
  <si>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</si>
  <si>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</si>
  <si>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</si>
  <si>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</si>
  <si>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</si>
  <si>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</si>
  <si>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</si>
  <si>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</si>
  <si>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</si>
  <si>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</si>
  <si>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</si>
  <si>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</si>
  <si>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</si>
  <si>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</si>
  <si>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</si>
  <si>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</si>
  <si>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</si>
  <si>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</si>
  <si>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</si>
  <si>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</si>
  <si>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</si>
  <si>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</si>
  <si>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</si>
  <si>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</si>
  <si>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</si>
  <si>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</si>
  <si>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</si>
  <si>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</si>
  <si>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</si>
  <si>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</si>
  <si>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</si>
  <si>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</si>
  <si>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</si>
  <si>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</si>
  <si>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</si>
  <si>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</si>
  <si>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</si>
  <si>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</si>
  <si>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</si>
  <si>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</si>
  <si>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</si>
  <si>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</si>
  <si>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</si>
  <si>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</si>
  <si>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</si>
  <si>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</si>
  <si>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</si>
  <si>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</si>
  <si>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</si>
  <si>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</si>
  <si>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</si>
  <si>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</si>
  <si>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</si>
  <si>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</si>
  <si>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</si>
  <si>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</si>
  <si>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</si>
  <si>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</si>
  <si>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</si>
  <si>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</si>
  <si>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</si>
  <si>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</si>
  <si>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</si>
  <si>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</si>
  <si>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</si>
  <si>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</si>
  <si>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</si>
  <si>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</si>
  <si>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</si>
  <si>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</si>
  <si>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</si>
  <si>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</si>
  <si>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</si>
  <si>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</si>
  <si>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</si>
  <si>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</si>
  <si>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</si>
  <si>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</si>
  <si>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</si>
  <si>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</si>
  <si>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</si>
  <si>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</si>
  <si>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</si>
  <si>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</si>
  <si>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</si>
  <si>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</si>
  <si>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</si>
  <si>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</si>
  <si>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</si>
  <si>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</si>
  <si>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</si>
  <si>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</si>
  <si>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</si>
  <si>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</si>
  <si>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</si>
  <si>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</si>
  <si>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</si>
  <si>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</si>
  <si>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</si>
  <si>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</si>
  <si>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</si>
  <si>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</si>
  <si>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</si>
  <si>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</si>
  <si>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</si>
  <si>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</si>
  <si>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</si>
  <si>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</si>
  <si>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</si>
  <si>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</si>
  <si>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</si>
  <si>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</si>
  <si>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</si>
  <si>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</si>
  <si>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</si>
  <si>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</si>
  <si>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</si>
  <si>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</si>
  <si>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</si>
  <si>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</si>
  <si>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</si>
  <si>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</si>
  <si>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</si>
  <si>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</si>
  <si>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</si>
  <si>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</si>
  <si>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</si>
  <si>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</si>
  <si>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</si>
  <si>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</si>
  <si>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</si>
  <si>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</si>
  <si>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</si>
  <si>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</si>
  <si>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</si>
  <si>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</si>
  <si>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</si>
  <si>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</si>
  <si>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</si>
  <si>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</si>
  <si>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</si>
  <si>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</si>
  <si>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</si>
  <si>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</si>
  <si>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</si>
  <si>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</si>
  <si>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</si>
  <si>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</si>
  <si>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</si>
  <si>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</si>
  <si>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</si>
  <si>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</si>
  <si>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</si>
  <si>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</si>
  <si>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</si>
  <si>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</si>
  <si>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</si>
  <si>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</si>
  <si>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</si>
  <si>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</si>
  <si>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</si>
  <si>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</si>
  <si>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</si>
  <si>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</si>
  <si>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</si>
  <si>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</si>
  <si>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</si>
  <si>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</si>
  <si>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</si>
  <si>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</si>
  <si>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</si>
  <si>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</si>
  <si>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</si>
  <si>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</si>
  <si>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</si>
  <si>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</si>
  <si>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</si>
  <si>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</si>
  <si>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</si>
  <si>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</si>
  <si>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</si>
  <si>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</si>
  <si>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</si>
  <si>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</si>
  <si>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</si>
  <si>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</si>
  <si>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</si>
  <si>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</si>
  <si>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</si>
  <si>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</si>
  <si>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</si>
  <si>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</si>
  <si>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</si>
  <si>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</si>
  <si>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</si>
  <si>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</si>
  <si>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</si>
  <si>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</si>
  <si>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</si>
  <si>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</si>
  <si>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</si>
  <si>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</si>
  <si>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</si>
  <si>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</si>
  <si>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</si>
  <si>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</si>
  <si>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</si>
  <si>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</si>
  <si>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</si>
  <si>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</si>
  <si>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</si>
  <si>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</si>
  <si>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</si>
  <si>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</si>
  <si>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</si>
  <si>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</si>
  <si>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</si>
  <si>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</si>
  <si>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</si>
  <si>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</si>
  <si>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</si>
  <si>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</si>
  <si>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</si>
  <si>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</si>
  <si>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</si>
  <si>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</si>
  <si>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</si>
  <si>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</si>
  <si>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</si>
  <si>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</si>
  <si>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</si>
  <si>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</si>
  <si>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</si>
  <si>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</si>
  <si>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</si>
  <si>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</si>
  <si>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</si>
  <si>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</si>
  <si>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</si>
  <si>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</si>
  <si>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</si>
  <si>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</si>
  <si>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</si>
  <si>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</si>
  <si>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</si>
  <si>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</si>
  <si>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</si>
  <si>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</si>
  <si>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</si>
  <si>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</si>
  <si>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</si>
  <si>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</si>
  <si>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</si>
  <si>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</si>
  <si>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</si>
  <si>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</si>
  <si>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</si>
  <si>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</si>
  <si>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</si>
  <si>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</si>
  <si>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</si>
  <si>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</si>
  <si>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</si>
  <si>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</si>
  <si>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</si>
  <si>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</si>
  <si>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</si>
  <si>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</si>
  <si>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</si>
  <si>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</si>
  <si>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</si>
  <si>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</si>
  <si>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</si>
  <si>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</si>
  <si>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</si>
  <si>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</si>
  <si>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</si>
  <si>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</si>
  <si>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</si>
  <si>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</si>
  <si>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</si>
  <si>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</si>
  <si>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</si>
  <si>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</si>
  <si>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</si>
  <si>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</si>
  <si>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</si>
  <si>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</si>
  <si>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</si>
  <si>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</si>
  <si>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</si>
  <si>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</si>
  <si>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</si>
  <si>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</si>
  <si>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</si>
  <si>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</si>
  <si>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</si>
  <si>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</si>
  <si>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</si>
  <si>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</si>
  <si>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</si>
  <si>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</si>
  <si>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</si>
  <si>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</si>
  <si>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</si>
  <si>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</si>
  <si>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</si>
  <si>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</si>
  <si>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</si>
  <si>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</si>
  <si>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</si>
  <si>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</si>
  <si>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</si>
  <si>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</si>
  <si>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</si>
  <si>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 or More</t>
  </si>
  <si>
    <t>45000 to 49999</t>
  </si>
  <si>
    <t>Less Than 1000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</si>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</sst>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2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5-314D-9F06-FB7E45FE34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D5-314D-9F06-FB7E45FE34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D5-314D-9F06-FB7E45FE34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D5-314D-9F06-FB7E45FE3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2220623"/>
        <c:axId val="1792363296"/>
      </c:barChart>
      <c:catAx>
        <c:axId val="108222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363296"/>
        <c:crosses val="autoZero"/>
        <c:auto val="1"/>
        <c:lblAlgn val="ctr"/>
        <c:lblOffset val="100"/>
        <c:noMultiLvlLbl val="0"/>
      </c:catAx>
      <c:valAx>
        <c:axId val="17923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2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B-9E4A-941E-73A9D33EEA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6-C44C-ACA7-85E74FD7C3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46-C44C-ACA7-85E74FD7C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5819072"/>
        <c:axId val="385468720"/>
      </c:barChart>
      <c:catAx>
        <c:axId val="4358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720"/>
        <c:crosses val="autoZero"/>
        <c:auto val="1"/>
        <c:lblAlgn val="ctr"/>
        <c:lblOffset val="100"/>
        <c:noMultiLvlLbl val="0"/>
      </c:catAx>
      <c:valAx>
        <c:axId val="3854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B-2248-8A9D-A629AE9C83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AB-2248-8A9D-A629AE9C83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AB-2248-8A9D-A629AE9C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46207"/>
        <c:axId val="1626747855"/>
      </c:lineChart>
      <c:catAx>
        <c:axId val="16267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47855"/>
        <c:crosses val="autoZero"/>
        <c:auto val="1"/>
        <c:lblAlgn val="ctr"/>
        <c:lblOffset val="100"/>
        <c:noMultiLvlLbl val="0"/>
      </c:catAx>
      <c:valAx>
        <c:axId val="162674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4-9E42-A2E1-176554E708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EC-6D4B-B416-A7204CDC0A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EC-6D4B-B416-A7204CDC0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504447"/>
        <c:axId val="1309506095"/>
      </c:lineChart>
      <c:catAx>
        <c:axId val="130950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506095"/>
        <c:crosses val="autoZero"/>
        <c:auto val="1"/>
        <c:lblAlgn val="ctr"/>
        <c:lblOffset val="100"/>
        <c:noMultiLvlLbl val="0"/>
      </c:catAx>
      <c:valAx>
        <c:axId val="130950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5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A-A146-A31F-8926439281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4A-A146-A31F-8926439281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4A-A146-A31F-892643928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969632"/>
        <c:axId val="970503088"/>
      </c:lineChart>
      <c:catAx>
        <c:axId val="9709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03088"/>
        <c:crosses val="autoZero"/>
        <c:auto val="1"/>
        <c:lblAlgn val="ctr"/>
        <c:lblOffset val="100"/>
        <c:noMultiLvlLbl val="0"/>
      </c:catAx>
      <c:valAx>
        <c:axId val="97050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%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9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152400</xdr:rowOff>
    </xdr:from>
    <xdr:to>
      <xdr:col>15</xdr:col>
      <xdr:colOff>533400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F6C6F-61A5-6947-9E4A-6C6BE30AF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0</xdr:row>
      <xdr:rowOff>101600</xdr:rowOff>
    </xdr:from>
    <xdr:to>
      <xdr:col>14</xdr:col>
      <xdr:colOff>101600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5F221-57D0-DD4B-A3EF-C920BE0FC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152400</xdr:rowOff>
    </xdr:from>
    <xdr:to>
      <xdr:col>14</xdr:col>
      <xdr:colOff>177800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02C62-AD43-C44C-99E7-E0C83E87C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12700</xdr:rowOff>
    </xdr:from>
    <xdr:to>
      <xdr:col>13</xdr:col>
      <xdr:colOff>431800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6CCE6-6ECA-904D-8D00-053CFEC0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0</xdr:row>
      <xdr:rowOff>38100</xdr:rowOff>
    </xdr:from>
    <xdr:to>
      <xdr:col>19</xdr:col>
      <xdr:colOff>546100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521D3-DA4F-5042-93DA-C6CFF18A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hmasiri, Wimal" refreshedDate="44618.743312615741" createdVersion="7" refreshedVersion="7" minRefreshableVersion="3" recordCount="4114" xr:uid="{38791AFF-8021-9F4D-9F06-60AD1F17A7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hmasiri, Wimal" refreshedDate="44619.332137962963" createdVersion="7" refreshedVersion="7" minRefreshableVersion="3" recordCount="4114" xr:uid="{E9035009-D1E0-0243-83CC-0DC4DA147F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hmasiri, Wimal" refreshedDate="44625.19168935185" createdVersion="7" refreshedVersion="7" minRefreshableVersion="3" recordCount="4114" xr:uid="{D668363A-5010-EE47-8C19-C5647A38161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DBB83-6ECD-434B-9A85-98E82CEF0D83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D0531-8A90-0149-8DDF-D754823AD71F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B8923-B8D1-B149-9D93-62B26287566F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33176-7A6E-104C-B85A-576EAFE8C70D}" name="PivotTable3" cacheId="25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y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ES4115"/>
  <sheetViews>
    <sheetView topLeftCell="C1" zoomScaleNormal="100" workbookViewId="0">
      <pane ySplit="1" topLeftCell="A2" activePane="bottomLeft" state="frozen"/>
      <selection activeCell="H1" sqref="H1"/>
      <selection pane="bottomLeft"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13.5" bestFit="1" customWidth="1"/>
    <col min="18" max="18" width="14.5" bestFit="1" customWidth="1"/>
    <col min="19" max="19" width="20.5" style="17" bestFit="1" customWidth="1"/>
    <col min="20" max="20" width="27.83203125" bestFit="1" customWidth="1"/>
  </cols>
  <sheetData>
    <row r="1" spans="1:21 16373:16373" s="11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1" t="s">
        <v>8359</v>
      </c>
      <c r="S1" s="15" t="s">
        <v>8366</v>
      </c>
      <c r="T1" s="11" t="s">
        <v>8367</v>
      </c>
      <c r="U1" s="11" t="s">
        <v>8380</v>
      </c>
      <c r="XES1" s="11" t="s">
        <v>8306</v>
      </c>
    </row>
    <row r="2" spans="1:21 16373:1637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 16373:1637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 16373:1637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 16373:1637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 16373:1637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 16373:1637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 16373:1637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 16373:1637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 16373:1637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 16373:1637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 16373:1637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 16373:1637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 16373:1637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 16373:1637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 16373:1637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8316</v>
      </c>
      <c r="R3138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53F3-4559-714C-8BE6-B1CE209A8C7C}">
  <sheetPr codeName="Sheet2"/>
  <dimension ref="A1:F6"/>
  <sheetViews>
    <sheetView topLeftCell="J1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8361</v>
      </c>
    </row>
    <row r="4" spans="1:6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2E85-6AAE-FE4E-90A3-32515C69C88D}">
  <sheetPr codeName="Sheet3"/>
  <dimension ref="A1:E7"/>
  <sheetViews>
    <sheetView zoomScaleNormal="10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8360</v>
      </c>
      <c r="B2" t="s">
        <v>8364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8365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1A84C-723B-5844-AB23-C5EF3C101C21}">
  <sheetPr codeName="Sheet4"/>
  <dimension ref="A1:E18"/>
  <sheetViews>
    <sheetView zoomScaleNormal="100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8360</v>
      </c>
      <c r="B1" t="s">
        <v>8316</v>
      </c>
    </row>
    <row r="2" spans="1:5" x14ac:dyDescent="0.2">
      <c r="A2" s="12" t="s">
        <v>8380</v>
      </c>
      <c r="B2" t="s">
        <v>8364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55B21-46A8-114C-8952-B788C41EBC32}">
  <sheetPr codeName="Sheet5"/>
  <dimension ref="A1:F6"/>
  <sheetViews>
    <sheetView zoomScaleNormal="100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7.5" bestFit="1" customWidth="1"/>
    <col min="5" max="5" width="15.6640625" bestFit="1" customWidth="1"/>
    <col min="6" max="6" width="11.83203125" bestFit="1" customWidth="1"/>
  </cols>
  <sheetData>
    <row r="1" spans="1:6" s="11" customFormat="1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8308</v>
      </c>
      <c r="F1" s="1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FF13-95D4-044F-AB21-57C6396CE59B}">
  <sheetPr codeName="Sheet6"/>
  <dimension ref="A1:E18"/>
  <sheetViews>
    <sheetView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.5" bestFit="1" customWidth="1"/>
    <col min="8" max="8" width="15.6640625" bestFit="1" customWidth="1"/>
    <col min="9" max="9" width="11.5" bestFit="1" customWidth="1"/>
    <col min="10" max="10" width="20" bestFit="1" customWidth="1"/>
    <col min="11" max="11" width="15.6640625" bestFit="1" customWidth="1"/>
  </cols>
  <sheetData>
    <row r="1" spans="1:5" x14ac:dyDescent="0.2">
      <c r="A1" s="12" t="s">
        <v>8360</v>
      </c>
      <c r="B1" t="s">
        <v>8316</v>
      </c>
    </row>
    <row r="2" spans="1:5" x14ac:dyDescent="0.2">
      <c r="A2" s="12" t="s">
        <v>8380</v>
      </c>
      <c r="B2" t="s">
        <v>8364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3DBB3-7208-8447-8494-0FC998ACB145}">
  <sheetPr codeName="Sheet7"/>
  <dimension ref="A1:H13"/>
  <sheetViews>
    <sheetView tabSelected="1" zoomScaleNormal="100" workbookViewId="0">
      <selection activeCell="H25" sqref="H25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1" customFormat="1" x14ac:dyDescent="0.2">
      <c r="A1" s="11" t="s">
        <v>8383</v>
      </c>
      <c r="B1" s="11" t="s">
        <v>8386</v>
      </c>
      <c r="C1" s="11" t="s">
        <v>8387</v>
      </c>
      <c r="D1" s="11" t="s">
        <v>8404</v>
      </c>
      <c r="E1" s="11" t="s">
        <v>8388</v>
      </c>
      <c r="F1" s="11" t="s">
        <v>8389</v>
      </c>
      <c r="G1" s="11" t="s">
        <v>8390</v>
      </c>
      <c r="H1" s="11" t="s">
        <v>8391</v>
      </c>
    </row>
    <row r="2" spans="1:8" x14ac:dyDescent="0.2">
      <c r="A2" t="s">
        <v>8403</v>
      </c>
      <c r="B2">
        <f>COUNTIFS(Kickstarter!$D:$D,"&lt;1000",Kickstarter!$F:$F,"successful", Kickstarter!$R:$R, "plays")</f>
        <v>141</v>
      </c>
      <c r="C2">
        <f>COUNTIFS(Kickstarter!$D:$D,"&lt;1000",Kickstarter!$F:$F,"failed", Kickstarter!$R:$R, "plays")</f>
        <v>45</v>
      </c>
      <c r="D2">
        <f>COUNTIFS(Kickstarter!$D:$D,"&lt;1000",Kickstarter!$F:$F,"canceled", Kickstarter!$R:$R, 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2">
      <c r="A3" t="s">
        <v>8392</v>
      </c>
      <c r="B3">
        <f>COUNTIFS(Kickstarter!$D:$D,"&gt;=1000",Kickstarter!$F:$F,"successful", Kickstarter!$D:$D,"&lt;5000", Kickstarter!$R:$R, "plays")</f>
        <v>388</v>
      </c>
      <c r="C3">
        <f>COUNTIFS(Kickstarter!$D:$D,"&gt;=1000",Kickstarter!$F:$F,"failed", Kickstarter!$D:$D,"&lt;5000", Kickstarter!$R:$R, "plays")</f>
        <v>146</v>
      </c>
      <c r="D3">
        <f>COUNTIFS(Kickstarter!$D:$D,"&gt;=1000",Kickstarter!$F:$F,"canceled", Kickstarter!$D:$D,"&lt;5000", Kickstarter!$R:$R, "plays")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2">
      <c r="A4" t="s">
        <v>8393</v>
      </c>
      <c r="B4">
        <f>COUNTIFS(Kickstarter!$D:$D,"&gt;=5000",Kickstarter!$F:$F,"successful", Kickstarter!$D:$D,"&lt;10000", Kickstarter!$R:$R, "plays")</f>
        <v>93</v>
      </c>
      <c r="C4">
        <f>COUNTIFS(Kickstarter!$D:$D,"&gt;=5000",Kickstarter!$F:$F,"failed", Kickstarter!$D:$D,"&lt;10000", Kickstarter!$R:$R, "plays")</f>
        <v>76</v>
      </c>
      <c r="D4">
        <f>COUNTIFS(Kickstarter!$D:$D,"&gt;=5000",Kickstarter!$F:$F,"canceled", Kickstarter!$D:$D,"&lt;10000", Kickstarter!$R:$R,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">
      <c r="A5" t="s">
        <v>8394</v>
      </c>
      <c r="B5">
        <f>COUNTIFS(Kickstarter!$D:$D,"&gt;=10000",Kickstarter!$F:$F,"successful", Kickstarter!$D:$D,"&lt;15000", Kickstarter!$R:$R, "plays")</f>
        <v>39</v>
      </c>
      <c r="C5">
        <f>COUNTIFS(Kickstarter!$D:$D,"&gt;=10000",Kickstarter!$F:$F,"failed", Kickstarter!$D:$D,"&lt;15000", Kickstarter!$R:$R, "plays")</f>
        <v>33</v>
      </c>
      <c r="D5">
        <f>COUNTIFS(Kickstarter!$D:$D,"&gt;=10000",Kickstarter!$F:$F,"canceled", Kickstarter!$D:$D,"&lt;15000", Kickstarter!$R:$R,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">
      <c r="A6" t="s">
        <v>8395</v>
      </c>
      <c r="B6">
        <f>COUNTIFS(Kickstarter!$D:$D,"&gt;=15000",Kickstarter!$F:$F,"successful", Kickstarter!$D:$D,"&lt;20000", Kickstarter!$R:$R, "plays")</f>
        <v>12</v>
      </c>
      <c r="C6">
        <f>COUNTIFS(Kickstarter!$D:$D,"&gt;=15000",Kickstarter!$F:$F,"failed", Kickstarter!$D:$D,"&lt;20000", Kickstarter!$R:$R, "plays")</f>
        <v>12</v>
      </c>
      <c r="D6">
        <f>COUNTIFS(Kickstarter!$D:$D,"&gt;=15000",Kickstarter!$F:$F,"canceled", Kickstarter!$D:$D,"&lt;20000",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8396</v>
      </c>
      <c r="B7">
        <f>COUNTIFS(Kickstarter!$D:$D,"&gt;=20000",Kickstarter!$F:$F,"successful", Kickstarter!$D:$D,"&lt;25000", Kickstarter!$R:$R, "plays")</f>
        <v>9</v>
      </c>
      <c r="C7">
        <f>COUNTIFS(Kickstarter!$D:$D,"&gt;=20000",Kickstarter!$F:$F,"failed", Kickstarter!$D:$D,"&lt;25000", Kickstarter!$R:$R, "plays")</f>
        <v>11</v>
      </c>
      <c r="D7">
        <f>COUNTIFS(Kickstarter!$D:$D,"&gt;=20000",Kickstarter!$F:$F,"canceled", Kickstarter!$D:$D,"&lt;25000", Kickstarter!$R:$R,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">
      <c r="A8" t="s">
        <v>8397</v>
      </c>
      <c r="B8">
        <f>COUNTIFS(Kickstarter!$D:$D,"&gt;=25000",Kickstarter!$F:$F,"successful", Kickstarter!$D:$D,"&lt;30000", Kickstarter!$R:$R, "plays")</f>
        <v>1</v>
      </c>
      <c r="C8">
        <f>COUNTIFS(Kickstarter!$D:$D,"&gt;=25000",Kickstarter!$F:$F,"failed", Kickstarter!$D:$D,"&lt;30000", Kickstarter!$R:$R, "plays")</f>
        <v>4</v>
      </c>
      <c r="D8">
        <f>COUNTIFS(Kickstarter!$D:$D,"&gt;=25000",Kickstarter!$F:$F,"canceled", Kickstarter!$D:$D,"&lt;30000",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8398</v>
      </c>
      <c r="B9">
        <f>COUNTIFS(Kickstarter!$D:$D,"&gt;=30000",Kickstarter!$F:$F,"successful", Kickstarter!$D:$D,"&lt;35000", Kickstarter!$R:$R, "plays")</f>
        <v>3</v>
      </c>
      <c r="C9">
        <f>COUNTIFS(Kickstarter!$D:$D,"&gt;=30000",Kickstarter!$F:$F,"failed", Kickstarter!$D:$D,"&lt;35000", Kickstarter!$R:$R, "plays")</f>
        <v>8</v>
      </c>
      <c r="D9">
        <f>COUNTIFS(Kickstarter!$D:$D,"&gt;=30000",Kickstarter!$F:$F,"canceled", Kickstarter!$D:$D,"&lt;35000", Kickstarter!$R:$R,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">
      <c r="A10" t="s">
        <v>8399</v>
      </c>
      <c r="B10">
        <f>COUNTIFS(Kickstarter!$D:$D,"&gt;=35000",Kickstarter!$F:$F,"successful", Kickstarter!$D:$D,"&lt;40000", Kickstarter!$R:$R, "plays")</f>
        <v>4</v>
      </c>
      <c r="C10">
        <f>COUNTIFS(Kickstarter!$D:$D,"&gt;=35000",Kickstarter!$F:$F,"failed", Kickstarter!$D:$D,"&lt;40000", Kickstarter!$R:$R, "plays")</f>
        <v>2</v>
      </c>
      <c r="D10">
        <f>COUNTIFS(Kickstarter!$D:$D,"&gt;=35000",Kickstarter!$F:$F,"canceled", Kickstarter!$D:$D,"&lt;40000", Kickstarter!$R:$R,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">
      <c r="A11" t="s">
        <v>8400</v>
      </c>
      <c r="B11">
        <f>COUNTIFS(Kickstarter!$D:$D,"&gt;=40000",Kickstarter!$F:$F,"successful", Kickstarter!$D:$D,"&lt;45000", Kickstarter!$R:$R, "plays")</f>
        <v>2</v>
      </c>
      <c r="C11">
        <f>COUNTIFS(Kickstarter!$D:$D,"&gt;=40000",Kickstarter!$F:$F,"failed", Kickstarter!$D:$D,"&lt;45000", Kickstarter!$R:$R, "plays")</f>
        <v>1</v>
      </c>
      <c r="D11">
        <f>COUNTIFS(Kickstarter!$D:$D,"&gt;=40000",Kickstarter!$F:$F,"canceled", Kickstarter!$D:$D,"&lt;45000", Kickstarter!$R:$R,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">
      <c r="A12" t="s">
        <v>8402</v>
      </c>
      <c r="B12">
        <f>COUNTIFS(Kickstarter!$D:$D,"&gt;=45000",Kickstarter!$F:$F,"successful", Kickstarter!$D:$D,"&lt;50000", Kickstarter!$R:$R, "plays")</f>
        <v>0</v>
      </c>
      <c r="C12">
        <f>COUNTIFS(Kickstarter!$D:$D,"&gt;=45000",Kickstarter!$F:$F,"failed", Kickstarter!$D:$D,"&lt;50000", Kickstarter!$R:$R, "plays")</f>
        <v>1</v>
      </c>
      <c r="D12">
        <f>COUNTIFS(Kickstarter!$D:$D,"&gt;=45000",Kickstarter!$F:$F,"canceled", Kickstarter!$D:$D,"&lt;50000", 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8401</v>
      </c>
      <c r="B13">
        <f>COUNTIFS(Kickstarter!$D:$D,"&gt;=50000",Kickstarter!$F:$F,"successful", Kickstarter!$R:$R, "plays")</f>
        <v>2</v>
      </c>
      <c r="C13">
        <f>COUNTIFS(Kickstarter!$D:$D,"&gt;=50000",Kickstarter!$F:$F,"failed", Kickstarter!$R:$R, "plays")</f>
        <v>14</v>
      </c>
      <c r="D13">
        <f>COUNTIFS(Kickstarter!$D:$D,"&gt;=50000",Kickstarter!$F:$F,"canceled", Kickstarter!$R:$R,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Pathmasiri, Wimal</cp:lastModifiedBy>
  <dcterms:created xsi:type="dcterms:W3CDTF">2017-04-20T15:17:24Z</dcterms:created>
  <dcterms:modified xsi:type="dcterms:W3CDTF">2022-03-13T03:21:58Z</dcterms:modified>
</cp:coreProperties>
</file>