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18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16.xml" ContentType="application/vnd.openxmlformats-officedocument.spreadsheetml.comment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comments14.xml" ContentType="application/vnd.openxmlformats-officedocument.spreadsheetml.comments+xml"/>
  <Override PartName="/xl/comments23.xml" ContentType="application/vnd.openxmlformats-officedocument.spreadsheetml.comments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21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omments5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comments17.xml" ContentType="application/vnd.openxmlformats-officedocument.spreadsheetml.comments+xml"/>
  <Default Extension="vml" ContentType="application/vnd.openxmlformats-officedocument.vmlDrawing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comments13.xml" ContentType="application/vnd.openxmlformats-officedocument.spreadsheetml.comments+xml"/>
  <Override PartName="/xl/comments2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6" windowWidth="15576" windowHeight="9816" activeTab="1"/>
  </bookViews>
  <sheets>
    <sheet name="mc0918 " sheetId="59" r:id="rId1"/>
    <sheet name="gf0902" sheetId="58" r:id="rId2"/>
    <sheet name="mc0818" sheetId="57" r:id="rId3"/>
    <sheet name="gf0802" sheetId="56" r:id="rId4"/>
    <sheet name="mc0718" sheetId="55" r:id="rId5"/>
    <sheet name="gf0702" sheetId="54" r:id="rId6"/>
    <sheet name="mc0618" sheetId="53" r:id="rId7"/>
    <sheet name="gf0602" sheetId="52" r:id="rId8"/>
    <sheet name="mc0518" sheetId="50" r:id="rId9"/>
    <sheet name="mc0418" sheetId="48" r:id="rId10"/>
    <sheet name="gf0502" sheetId="49" r:id="rId11"/>
    <sheet name="gf0402" sheetId="47" r:id="rId12"/>
    <sheet name="newrecored" sheetId="26" r:id="rId13"/>
    <sheet name="mc0318" sheetId="46" r:id="rId14"/>
    <sheet name="gf0302" sheetId="45" r:id="rId15"/>
    <sheet name="mc0218" sheetId="44" r:id="rId16"/>
    <sheet name="gf0202" sheetId="43" r:id="rId17"/>
    <sheet name="mc" sheetId="28" r:id="rId18"/>
    <sheet name="gf" sheetId="30" r:id="rId19"/>
    <sheet name="mc0118" sheetId="42" r:id="rId20"/>
    <sheet name="gf0102" sheetId="41" r:id="rId21"/>
    <sheet name="mc1218mc" sheetId="40" r:id="rId22"/>
    <sheet name="gf1202mc" sheetId="39" r:id="rId23"/>
    <sheet name="mc1118wc" sheetId="38" r:id="rId24"/>
    <sheet name="gf1102wc" sheetId="37" r:id="rId25"/>
    <sheet name="mc1202" sheetId="36" r:id="rId26"/>
    <sheet name="mc1018wc" sheetId="35" r:id="rId27"/>
    <sheet name="gf1002wc" sheetId="34" r:id="rId28"/>
    <sheet name="mc0918mc" sheetId="33" r:id="rId29"/>
    <sheet name="gf0922" sheetId="31" r:id="rId30"/>
    <sheet name="mc0817mc" sheetId="29" r:id="rId31"/>
    <sheet name="0702gfwc" sheetId="25" r:id="rId32"/>
    <sheet name="0602gfwc" sheetId="22" r:id="rId33"/>
    <sheet name="0718wc" sheetId="24" r:id="rId34"/>
    <sheet name="0618wc" sheetId="23" r:id="rId35"/>
    <sheet name="module" sheetId="13" r:id="rId36"/>
    <sheet name="0518wc" sheetId="21" r:id="rId37"/>
    <sheet name="schedule" sheetId="15" r:id="rId38"/>
    <sheet name="0503gfwc" sheetId="20" r:id="rId39"/>
    <sheet name="0418wc" sheetId="19" r:id="rId40"/>
    <sheet name="0403gfwc" sheetId="18" r:id="rId41"/>
    <sheet name="0318wc" sheetId="17" r:id="rId42"/>
    <sheet name="0303gfmc" sheetId="16" r:id="rId43"/>
    <sheet name="0219wc" sheetId="14" r:id="rId44"/>
    <sheet name="0202finished" sheetId="11" r:id="rId45"/>
    <sheet name="finished" sheetId="10" r:id="rId46"/>
    <sheet name="balance (3)" sheetId="9" r:id="rId47"/>
    <sheet name="balance (2)" sheetId="8" r:id="rId48"/>
    <sheet name="2-8-10merchanCommu" sheetId="5" r:id="rId49"/>
    <sheet name="18-22gf" sheetId="3" r:id="rId50"/>
    <sheet name="backup" sheetId="4" r:id="rId51"/>
    <sheet name="knab" sheetId="1" r:id="rId52"/>
    <sheet name="prev" sheetId="2" r:id="rId53"/>
    <sheet name="Sheet1" sheetId="6" r:id="rId54"/>
    <sheet name="balance" sheetId="7" r:id="rId55"/>
    <sheet name="000目录" sheetId="32" r:id="rId56"/>
  </sheets>
  <calcPr calcId="124519"/>
</workbook>
</file>

<file path=xl/calcChain.xml><?xml version="1.0" encoding="utf-8"?>
<calcChain xmlns="http://schemas.openxmlformats.org/spreadsheetml/2006/main">
  <c r="K3" i="59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Q19"/>
  <c r="P19"/>
  <c r="O19"/>
  <c r="N19"/>
  <c r="J19"/>
  <c r="D19"/>
  <c r="B18"/>
  <c r="B17"/>
  <c r="B16"/>
  <c r="B15"/>
  <c r="B14"/>
  <c r="B13"/>
  <c r="B12"/>
  <c r="B11"/>
  <c r="B10"/>
  <c r="B9"/>
  <c r="B8"/>
  <c r="B7"/>
  <c r="B6"/>
  <c r="B5"/>
  <c r="B4"/>
  <c r="B3"/>
  <c r="K2"/>
  <c r="E2"/>
  <c r="E3" s="1"/>
  <c r="B2"/>
  <c r="K10" i="58"/>
  <c r="K9"/>
  <c r="K8"/>
  <c r="K7"/>
  <c r="E7"/>
  <c r="L7" s="1"/>
  <c r="K6"/>
  <c r="K5"/>
  <c r="E5"/>
  <c r="B5"/>
  <c r="K4"/>
  <c r="E4"/>
  <c r="B4"/>
  <c r="K3"/>
  <c r="E3"/>
  <c r="E9"/>
  <c r="L9" s="1"/>
  <c r="B3"/>
  <c r="K2"/>
  <c r="E2"/>
  <c r="L2" s="1"/>
  <c r="B2"/>
  <c r="N19" i="57"/>
  <c r="O19"/>
  <c r="Q19"/>
  <c r="P19"/>
  <c r="J19"/>
  <c r="D19"/>
  <c r="B18"/>
  <c r="B17"/>
  <c r="B16"/>
  <c r="B15"/>
  <c r="B14"/>
  <c r="B13"/>
  <c r="B12"/>
  <c r="B11"/>
  <c r="B10"/>
  <c r="B9"/>
  <c r="B8"/>
  <c r="B7"/>
  <c r="B6"/>
  <c r="B5"/>
  <c r="B4"/>
  <c r="B3"/>
  <c r="K2"/>
  <c r="K3" s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E2"/>
  <c r="E3" s="1"/>
  <c r="B2"/>
  <c r="D3" i="56"/>
  <c r="E4" s="1"/>
  <c r="K10"/>
  <c r="E10"/>
  <c r="K9"/>
  <c r="E9"/>
  <c r="K8"/>
  <c r="E8"/>
  <c r="K7"/>
  <c r="E7"/>
  <c r="K6"/>
  <c r="E6"/>
  <c r="K5"/>
  <c r="E5"/>
  <c r="B5"/>
  <c r="K4"/>
  <c r="B4"/>
  <c r="K3"/>
  <c r="E3"/>
  <c r="B3"/>
  <c r="K2"/>
  <c r="E2"/>
  <c r="B2"/>
  <c r="J19" i="55"/>
  <c r="K2"/>
  <c r="K3" s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O19"/>
  <c r="N19"/>
  <c r="M19"/>
  <c r="D19"/>
  <c r="B18"/>
  <c r="B17"/>
  <c r="B16"/>
  <c r="B15"/>
  <c r="B14"/>
  <c r="B13"/>
  <c r="B12"/>
  <c r="B11"/>
  <c r="B10"/>
  <c r="B9"/>
  <c r="B8"/>
  <c r="B7"/>
  <c r="B6"/>
  <c r="B5"/>
  <c r="B4"/>
  <c r="B3"/>
  <c r="E2"/>
  <c r="E3" s="1"/>
  <c r="B2"/>
  <c r="K10" i="54"/>
  <c r="E10"/>
  <c r="K9"/>
  <c r="E9"/>
  <c r="L9" s="1"/>
  <c r="K8"/>
  <c r="E8"/>
  <c r="L8" s="1"/>
  <c r="K7"/>
  <c r="E7"/>
  <c r="L7" s="1"/>
  <c r="K6"/>
  <c r="E6"/>
  <c r="L6" s="1"/>
  <c r="K5"/>
  <c r="E5"/>
  <c r="L5" s="1"/>
  <c r="B5"/>
  <c r="K4"/>
  <c r="E4"/>
  <c r="B4"/>
  <c r="K3"/>
  <c r="E3"/>
  <c r="L3" s="1"/>
  <c r="B3"/>
  <c r="K2"/>
  <c r="E2"/>
  <c r="L2" s="1"/>
  <c r="B2"/>
  <c r="D19" i="53"/>
  <c r="J19"/>
  <c r="B18"/>
  <c r="B17"/>
  <c r="B16"/>
  <c r="B15"/>
  <c r="B14"/>
  <c r="B13"/>
  <c r="B12"/>
  <c r="B11"/>
  <c r="B10"/>
  <c r="B9"/>
  <c r="B8"/>
  <c r="B7"/>
  <c r="B6"/>
  <c r="B5"/>
  <c r="B4"/>
  <c r="B3"/>
  <c r="K2"/>
  <c r="K3" s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E2"/>
  <c r="E3" s="1"/>
  <c r="B2"/>
  <c r="K10" i="52"/>
  <c r="E10"/>
  <c r="L10" s="1"/>
  <c r="K9"/>
  <c r="E9"/>
  <c r="L9" s="1"/>
  <c r="K8"/>
  <c r="E8"/>
  <c r="L8" s="1"/>
  <c r="K7"/>
  <c r="E7"/>
  <c r="L7" s="1"/>
  <c r="K6"/>
  <c r="E6"/>
  <c r="L6" s="1"/>
  <c r="K5"/>
  <c r="E5"/>
  <c r="L5" s="1"/>
  <c r="B5"/>
  <c r="K4"/>
  <c r="E4"/>
  <c r="B4"/>
  <c r="K3"/>
  <c r="E3"/>
  <c r="L3" s="1"/>
  <c r="B3"/>
  <c r="K2"/>
  <c r="E2"/>
  <c r="L2" s="1"/>
  <c r="B2"/>
  <c r="E18" i="50"/>
  <c r="B18"/>
  <c r="J19"/>
  <c r="B17"/>
  <c r="B16"/>
  <c r="B15"/>
  <c r="B14"/>
  <c r="B13"/>
  <c r="B12"/>
  <c r="B11"/>
  <c r="B10"/>
  <c r="B9"/>
  <c r="B8"/>
  <c r="B7"/>
  <c r="B6"/>
  <c r="B5"/>
  <c r="B4"/>
  <c r="B3"/>
  <c r="K2"/>
  <c r="K3" s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E2"/>
  <c r="E3" s="1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B2"/>
  <c r="K10" i="49"/>
  <c r="E10"/>
  <c r="K9"/>
  <c r="E9"/>
  <c r="L9" s="1"/>
  <c r="K8"/>
  <c r="E8"/>
  <c r="L8" s="1"/>
  <c r="K7"/>
  <c r="E7"/>
  <c r="L7" s="1"/>
  <c r="K6"/>
  <c r="E6"/>
  <c r="L6" s="1"/>
  <c r="K5"/>
  <c r="E5"/>
  <c r="L5" s="1"/>
  <c r="B5"/>
  <c r="K4"/>
  <c r="E4"/>
  <c r="B4"/>
  <c r="K3"/>
  <c r="E3"/>
  <c r="L3" s="1"/>
  <c r="B3"/>
  <c r="K2"/>
  <c r="E2"/>
  <c r="B2"/>
  <c r="B17" i="48"/>
  <c r="B16"/>
  <c r="B15"/>
  <c r="B14"/>
  <c r="B13"/>
  <c r="B12"/>
  <c r="B11"/>
  <c r="B10"/>
  <c r="B9"/>
  <c r="B8"/>
  <c r="B7"/>
  <c r="B6"/>
  <c r="B5"/>
  <c r="B4"/>
  <c r="B3"/>
  <c r="K2"/>
  <c r="K3" s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E2"/>
  <c r="E3" s="1"/>
  <c r="B2"/>
  <c r="E10" i="47"/>
  <c r="L7"/>
  <c r="L10"/>
  <c r="E7"/>
  <c r="E8"/>
  <c r="L8" s="1"/>
  <c r="E9"/>
  <c r="L9" s="1"/>
  <c r="K10"/>
  <c r="K9"/>
  <c r="K8"/>
  <c r="K7"/>
  <c r="K6"/>
  <c r="E6"/>
  <c r="L6" s="1"/>
  <c r="K5"/>
  <c r="E5"/>
  <c r="L5" s="1"/>
  <c r="B5"/>
  <c r="K4"/>
  <c r="E4"/>
  <c r="L4" s="1"/>
  <c r="B4"/>
  <c r="K3"/>
  <c r="E3"/>
  <c r="L3" s="1"/>
  <c r="B3"/>
  <c r="K2"/>
  <c r="E2"/>
  <c r="L2" s="1"/>
  <c r="B2"/>
  <c r="K3" i="46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2"/>
  <c r="E2"/>
  <c r="E3" s="1"/>
  <c r="E4" s="1"/>
  <c r="L2"/>
  <c r="B2"/>
  <c r="B17"/>
  <c r="B16"/>
  <c r="B15"/>
  <c r="B14"/>
  <c r="B13"/>
  <c r="B12"/>
  <c r="B11"/>
  <c r="B10"/>
  <c r="B9"/>
  <c r="B8"/>
  <c r="B7"/>
  <c r="B6"/>
  <c r="B5"/>
  <c r="B4"/>
  <c r="B3"/>
  <c r="E6" i="45"/>
  <c r="K10"/>
  <c r="K9"/>
  <c r="K8"/>
  <c r="K7"/>
  <c r="K6"/>
  <c r="L6" s="1"/>
  <c r="K5"/>
  <c r="E5"/>
  <c r="B5"/>
  <c r="K4"/>
  <c r="E4"/>
  <c r="B4"/>
  <c r="K3"/>
  <c r="E3"/>
  <c r="B3"/>
  <c r="K2"/>
  <c r="E2"/>
  <c r="B2"/>
  <c r="B16" i="44"/>
  <c r="K16"/>
  <c r="E16"/>
  <c r="K7"/>
  <c r="E7"/>
  <c r="L7" s="1"/>
  <c r="B7"/>
  <c r="K15"/>
  <c r="E15"/>
  <c r="B15"/>
  <c r="K14"/>
  <c r="E14"/>
  <c r="B14"/>
  <c r="K13"/>
  <c r="E13"/>
  <c r="B13"/>
  <c r="K12"/>
  <c r="E12"/>
  <c r="B12"/>
  <c r="K11"/>
  <c r="E11"/>
  <c r="B11"/>
  <c r="K10"/>
  <c r="E10"/>
  <c r="L10" s="1"/>
  <c r="B10"/>
  <c r="K9"/>
  <c r="E9"/>
  <c r="B9"/>
  <c r="K8"/>
  <c r="E8"/>
  <c r="L8" s="1"/>
  <c r="B8"/>
  <c r="K6"/>
  <c r="E6"/>
  <c r="B6"/>
  <c r="K5"/>
  <c r="E5"/>
  <c r="L5" s="1"/>
  <c r="B5"/>
  <c r="K4"/>
  <c r="E4"/>
  <c r="B4"/>
  <c r="K3"/>
  <c r="E3"/>
  <c r="L3" s="1"/>
  <c r="B3"/>
  <c r="K2"/>
  <c r="E2"/>
  <c r="B2"/>
  <c r="K10" i="43"/>
  <c r="K9"/>
  <c r="K8"/>
  <c r="K7"/>
  <c r="K6"/>
  <c r="E6"/>
  <c r="K5"/>
  <c r="E5"/>
  <c r="B5"/>
  <c r="K4"/>
  <c r="E4"/>
  <c r="B4"/>
  <c r="K3"/>
  <c r="E3"/>
  <c r="B3"/>
  <c r="K2"/>
  <c r="E2"/>
  <c r="L2" s="1"/>
  <c r="B2"/>
  <c r="K14" i="42"/>
  <c r="E14"/>
  <c r="B14"/>
  <c r="K10"/>
  <c r="E10"/>
  <c r="B10"/>
  <c r="K13"/>
  <c r="E13"/>
  <c r="B13"/>
  <c r="K12"/>
  <c r="E12"/>
  <c r="B12"/>
  <c r="K11"/>
  <c r="E11"/>
  <c r="B11"/>
  <c r="K9"/>
  <c r="E9"/>
  <c r="B9"/>
  <c r="K8"/>
  <c r="E8"/>
  <c r="B8"/>
  <c r="K7"/>
  <c r="E7"/>
  <c r="B7"/>
  <c r="K6"/>
  <c r="E6"/>
  <c r="B6"/>
  <c r="K5"/>
  <c r="E5"/>
  <c r="B5"/>
  <c r="K4"/>
  <c r="E4"/>
  <c r="B4"/>
  <c r="K3"/>
  <c r="E3"/>
  <c r="B3"/>
  <c r="K2"/>
  <c r="E2"/>
  <c r="B2"/>
  <c r="K10" i="41"/>
  <c r="K9"/>
  <c r="K8"/>
  <c r="K7"/>
  <c r="K6"/>
  <c r="E6"/>
  <c r="K5"/>
  <c r="E5"/>
  <c r="B5"/>
  <c r="K4"/>
  <c r="E4"/>
  <c r="B4"/>
  <c r="K3"/>
  <c r="E3"/>
  <c r="B3"/>
  <c r="K2"/>
  <c r="E2"/>
  <c r="L2" s="1"/>
  <c r="B2"/>
  <c r="K12" i="40"/>
  <c r="E12"/>
  <c r="B12"/>
  <c r="K11"/>
  <c r="E11"/>
  <c r="B11"/>
  <c r="K10"/>
  <c r="E10"/>
  <c r="B10"/>
  <c r="K9"/>
  <c r="E9"/>
  <c r="B9"/>
  <c r="K8"/>
  <c r="E8"/>
  <c r="B8"/>
  <c r="K7"/>
  <c r="E7"/>
  <c r="B7"/>
  <c r="K6"/>
  <c r="E6"/>
  <c r="L6" s="1"/>
  <c r="B6"/>
  <c r="K5"/>
  <c r="E5"/>
  <c r="B5"/>
  <c r="K4"/>
  <c r="E4"/>
  <c r="L4" s="1"/>
  <c r="B4"/>
  <c r="K3"/>
  <c r="E3"/>
  <c r="B3"/>
  <c r="K2"/>
  <c r="E2"/>
  <c r="L2" s="1"/>
  <c r="B2"/>
  <c r="K10" i="39"/>
  <c r="K9"/>
  <c r="K8"/>
  <c r="K7"/>
  <c r="K6"/>
  <c r="E6"/>
  <c r="K5"/>
  <c r="E5"/>
  <c r="B5"/>
  <c r="K4"/>
  <c r="E4"/>
  <c r="B4"/>
  <c r="K3"/>
  <c r="E3"/>
  <c r="B3"/>
  <c r="K2"/>
  <c r="E2"/>
  <c r="B2"/>
  <c r="K11" i="38"/>
  <c r="E11"/>
  <c r="L11" s="1"/>
  <c r="B11"/>
  <c r="K9"/>
  <c r="E9"/>
  <c r="B9"/>
  <c r="K4"/>
  <c r="E4"/>
  <c r="L4" s="1"/>
  <c r="B4"/>
  <c r="K8"/>
  <c r="E8"/>
  <c r="B8"/>
  <c r="K12"/>
  <c r="E12"/>
  <c r="B12"/>
  <c r="K3"/>
  <c r="E3"/>
  <c r="B3"/>
  <c r="K6"/>
  <c r="E6"/>
  <c r="B6"/>
  <c r="K5"/>
  <c r="E5"/>
  <c r="B5"/>
  <c r="K2"/>
  <c r="E2"/>
  <c r="B2"/>
  <c r="K10"/>
  <c r="E10"/>
  <c r="B10"/>
  <c r="K7"/>
  <c r="E7"/>
  <c r="B7"/>
  <c r="K10" i="37"/>
  <c r="K9"/>
  <c r="K8"/>
  <c r="K7"/>
  <c r="K6"/>
  <c r="E6"/>
  <c r="L6" s="1"/>
  <c r="K5"/>
  <c r="E5"/>
  <c r="L5" s="1"/>
  <c r="B5"/>
  <c r="K4"/>
  <c r="E4"/>
  <c r="L4" s="1"/>
  <c r="B4"/>
  <c r="K3"/>
  <c r="E3"/>
  <c r="L3" s="1"/>
  <c r="B3"/>
  <c r="K2"/>
  <c r="E2"/>
  <c r="L2" s="1"/>
  <c r="B2"/>
  <c r="K9" i="36"/>
  <c r="E9"/>
  <c r="L9" s="1"/>
  <c r="B9"/>
  <c r="K8"/>
  <c r="E8"/>
  <c r="L8" s="1"/>
  <c r="B8"/>
  <c r="K7"/>
  <c r="E7"/>
  <c r="L7" s="1"/>
  <c r="B7"/>
  <c r="K6"/>
  <c r="E6"/>
  <c r="L6" s="1"/>
  <c r="B6"/>
  <c r="K5"/>
  <c r="E5"/>
  <c r="L5" s="1"/>
  <c r="B5"/>
  <c r="K4"/>
  <c r="E4"/>
  <c r="L4" s="1"/>
  <c r="B4"/>
  <c r="K3"/>
  <c r="E3"/>
  <c r="L3" s="1"/>
  <c r="B3"/>
  <c r="K2"/>
  <c r="E2"/>
  <c r="L2" s="1"/>
  <c r="B2"/>
  <c r="K9" i="35"/>
  <c r="E9"/>
  <c r="B9"/>
  <c r="K8"/>
  <c r="E8"/>
  <c r="B8"/>
  <c r="K7"/>
  <c r="E7"/>
  <c r="B7"/>
  <c r="K6"/>
  <c r="E6"/>
  <c r="B6"/>
  <c r="K5"/>
  <c r="E5"/>
  <c r="B5"/>
  <c r="K4"/>
  <c r="E4"/>
  <c r="B4"/>
  <c r="K3"/>
  <c r="E3"/>
  <c r="L3" s="1"/>
  <c r="B3"/>
  <c r="K2"/>
  <c r="E2"/>
  <c r="B2"/>
  <c r="K10" i="30"/>
  <c r="K9"/>
  <c r="K8"/>
  <c r="K7"/>
  <c r="K6"/>
  <c r="K5"/>
  <c r="K4"/>
  <c r="K3"/>
  <c r="K2"/>
  <c r="K10" i="34"/>
  <c r="K9"/>
  <c r="K8"/>
  <c r="K7"/>
  <c r="K6"/>
  <c r="K5"/>
  <c r="K4"/>
  <c r="K3"/>
  <c r="K2"/>
  <c r="K2" i="33"/>
  <c r="L2" i="34"/>
  <c r="E6"/>
  <c r="L6" s="1"/>
  <c r="E5"/>
  <c r="B5"/>
  <c r="E4"/>
  <c r="L4" s="1"/>
  <c r="B4"/>
  <c r="E3"/>
  <c r="L3" s="1"/>
  <c r="B3"/>
  <c r="E2"/>
  <c r="B2"/>
  <c r="K10" i="33"/>
  <c r="E10"/>
  <c r="B10"/>
  <c r="K4"/>
  <c r="K5"/>
  <c r="K6"/>
  <c r="K7"/>
  <c r="K8"/>
  <c r="K9"/>
  <c r="E9"/>
  <c r="B9"/>
  <c r="E8"/>
  <c r="L8" s="1"/>
  <c r="B8"/>
  <c r="E7"/>
  <c r="B7"/>
  <c r="E6"/>
  <c r="L6" s="1"/>
  <c r="B6"/>
  <c r="E5"/>
  <c r="B5"/>
  <c r="E4"/>
  <c r="L4" s="1"/>
  <c r="B4"/>
  <c r="K3"/>
  <c r="E3"/>
  <c r="B3"/>
  <c r="E2"/>
  <c r="L2" s="1"/>
  <c r="B2"/>
  <c r="K6" i="31"/>
  <c r="E6"/>
  <c r="L6" s="1"/>
  <c r="K5"/>
  <c r="E5"/>
  <c r="L5" s="1"/>
  <c r="B5"/>
  <c r="K4"/>
  <c r="E4"/>
  <c r="L4" s="1"/>
  <c r="B4"/>
  <c r="K3"/>
  <c r="E3"/>
  <c r="L3" s="1"/>
  <c r="B3"/>
  <c r="K2"/>
  <c r="E2"/>
  <c r="L2" s="1"/>
  <c r="B2"/>
  <c r="L2" i="25"/>
  <c r="E6" i="30"/>
  <c r="L6" s="1"/>
  <c r="E5"/>
  <c r="L5" s="1"/>
  <c r="B5"/>
  <c r="E4"/>
  <c r="L4" s="1"/>
  <c r="B4"/>
  <c r="E3"/>
  <c r="L3" s="1"/>
  <c r="B3"/>
  <c r="E2"/>
  <c r="L2" s="1"/>
  <c r="B2"/>
  <c r="J10" i="29"/>
  <c r="E10"/>
  <c r="B10"/>
  <c r="J9"/>
  <c r="E9"/>
  <c r="B9"/>
  <c r="J8"/>
  <c r="E8"/>
  <c r="B8"/>
  <c r="J7"/>
  <c r="E7"/>
  <c r="B7"/>
  <c r="J6"/>
  <c r="E6"/>
  <c r="B6"/>
  <c r="J5"/>
  <c r="E5"/>
  <c r="B5"/>
  <c r="J4"/>
  <c r="E4"/>
  <c r="B4"/>
  <c r="J3"/>
  <c r="E3"/>
  <c r="B3"/>
  <c r="J2"/>
  <c r="E2"/>
  <c r="B2"/>
  <c r="K9" i="28"/>
  <c r="E9"/>
  <c r="B9"/>
  <c r="K8"/>
  <c r="E8"/>
  <c r="B8"/>
  <c r="K7"/>
  <c r="E7"/>
  <c r="B7"/>
  <c r="K6"/>
  <c r="E6"/>
  <c r="B6"/>
  <c r="K5"/>
  <c r="E5"/>
  <c r="B5"/>
  <c r="K4"/>
  <c r="E4"/>
  <c r="L4" s="1"/>
  <c r="B4"/>
  <c r="K3"/>
  <c r="E3"/>
  <c r="B3"/>
  <c r="K2"/>
  <c r="E2"/>
  <c r="B2"/>
  <c r="K6" i="25"/>
  <c r="E6"/>
  <c r="K5"/>
  <c r="E5"/>
  <c r="L5" s="1"/>
  <c r="B5"/>
  <c r="K4"/>
  <c r="E4"/>
  <c r="B4"/>
  <c r="K3"/>
  <c r="E3"/>
  <c r="B3"/>
  <c r="K2"/>
  <c r="E2"/>
  <c r="B2"/>
  <c r="G2" i="24"/>
  <c r="J9"/>
  <c r="E9"/>
  <c r="B9"/>
  <c r="J8"/>
  <c r="E8"/>
  <c r="B8"/>
  <c r="J7"/>
  <c r="E7"/>
  <c r="B7"/>
  <c r="J6"/>
  <c r="E6"/>
  <c r="B6"/>
  <c r="J5"/>
  <c r="E5"/>
  <c r="B5"/>
  <c r="J4"/>
  <c r="G4"/>
  <c r="E4"/>
  <c r="K4" s="1"/>
  <c r="B4"/>
  <c r="J3"/>
  <c r="G3"/>
  <c r="E3"/>
  <c r="K3" s="1"/>
  <c r="B3"/>
  <c r="J2"/>
  <c r="E2"/>
  <c r="B2"/>
  <c r="E6" i="22"/>
  <c r="K6"/>
  <c r="J9" i="23"/>
  <c r="E9"/>
  <c r="B9"/>
  <c r="J8"/>
  <c r="E8"/>
  <c r="B8"/>
  <c r="J7"/>
  <c r="E7"/>
  <c r="B7"/>
  <c r="J6"/>
  <c r="E6"/>
  <c r="B6"/>
  <c r="J5"/>
  <c r="E5"/>
  <c r="B5"/>
  <c r="J4"/>
  <c r="G4"/>
  <c r="E4"/>
  <c r="K4" s="1"/>
  <c r="B4"/>
  <c r="J3"/>
  <c r="G3"/>
  <c r="E3"/>
  <c r="K3" s="1"/>
  <c r="B3"/>
  <c r="J2"/>
  <c r="G2"/>
  <c r="E2"/>
  <c r="K2" s="1"/>
  <c r="B2"/>
  <c r="K5" i="22"/>
  <c r="E5"/>
  <c r="B5"/>
  <c r="K4"/>
  <c r="E4"/>
  <c r="B4"/>
  <c r="K3"/>
  <c r="E3"/>
  <c r="B3"/>
  <c r="K2"/>
  <c r="E2"/>
  <c r="L2" s="1"/>
  <c r="B2"/>
  <c r="B9" i="21"/>
  <c r="B10"/>
  <c r="G4"/>
  <c r="G3"/>
  <c r="G2"/>
  <c r="J10"/>
  <c r="E10"/>
  <c r="J9"/>
  <c r="E9"/>
  <c r="J8"/>
  <c r="E8"/>
  <c r="B8"/>
  <c r="J7"/>
  <c r="E7"/>
  <c r="B7"/>
  <c r="J6"/>
  <c r="E6"/>
  <c r="B6"/>
  <c r="J5"/>
  <c r="E5"/>
  <c r="K5" s="1"/>
  <c r="B5"/>
  <c r="J4"/>
  <c r="E4"/>
  <c r="B4"/>
  <c r="J3"/>
  <c r="E3"/>
  <c r="K3" s="1"/>
  <c r="B3"/>
  <c r="J2"/>
  <c r="E2"/>
  <c r="B2"/>
  <c r="K5" i="20"/>
  <c r="E5"/>
  <c r="B5"/>
  <c r="K4"/>
  <c r="E4"/>
  <c r="B4"/>
  <c r="K3"/>
  <c r="E3"/>
  <c r="B3"/>
  <c r="K2"/>
  <c r="E2"/>
  <c r="B2"/>
  <c r="J10" i="19"/>
  <c r="E10"/>
  <c r="J9"/>
  <c r="E9"/>
  <c r="J8"/>
  <c r="E8"/>
  <c r="B8"/>
  <c r="J7"/>
  <c r="E7"/>
  <c r="B7"/>
  <c r="J6"/>
  <c r="E6"/>
  <c r="B6"/>
  <c r="J5"/>
  <c r="E5"/>
  <c r="B5"/>
  <c r="J4"/>
  <c r="E4"/>
  <c r="B4"/>
  <c r="J3"/>
  <c r="E3"/>
  <c r="K3" s="1"/>
  <c r="B3"/>
  <c r="J2"/>
  <c r="E2"/>
  <c r="B2"/>
  <c r="J2" i="17"/>
  <c r="K5" i="18"/>
  <c r="E5"/>
  <c r="B5"/>
  <c r="K4"/>
  <c r="E4"/>
  <c r="B4"/>
  <c r="K3"/>
  <c r="E3"/>
  <c r="B3"/>
  <c r="K2"/>
  <c r="E2"/>
  <c r="L2" s="1"/>
  <c r="B2"/>
  <c r="J8" i="17"/>
  <c r="E8"/>
  <c r="B8"/>
  <c r="J7"/>
  <c r="E7"/>
  <c r="B7"/>
  <c r="J6"/>
  <c r="E6"/>
  <c r="B6"/>
  <c r="J5"/>
  <c r="E5"/>
  <c r="B5"/>
  <c r="J4"/>
  <c r="E4"/>
  <c r="B4"/>
  <c r="J3"/>
  <c r="E3"/>
  <c r="K3" s="1"/>
  <c r="B3"/>
  <c r="E2"/>
  <c r="B2"/>
  <c r="K5" i="16"/>
  <c r="E5"/>
  <c r="B5"/>
  <c r="K4"/>
  <c r="E4"/>
  <c r="L4" s="1"/>
  <c r="B4"/>
  <c r="K3"/>
  <c r="E3"/>
  <c r="L3" s="1"/>
  <c r="B3"/>
  <c r="K2"/>
  <c r="E2"/>
  <c r="L2" s="1"/>
  <c r="B2"/>
  <c r="B3" i="13"/>
  <c r="B3" i="14"/>
  <c r="J8"/>
  <c r="E8"/>
  <c r="B8"/>
  <c r="J7"/>
  <c r="E7"/>
  <c r="B7"/>
  <c r="J6"/>
  <c r="E6"/>
  <c r="B6"/>
  <c r="J5"/>
  <c r="E5"/>
  <c r="B5"/>
  <c r="J4"/>
  <c r="E4"/>
  <c r="B4"/>
  <c r="J3"/>
  <c r="E3"/>
  <c r="J2"/>
  <c r="E2"/>
  <c r="B2"/>
  <c r="K14" i="13"/>
  <c r="E14"/>
  <c r="B14"/>
  <c r="K13"/>
  <c r="E13"/>
  <c r="B13"/>
  <c r="K12"/>
  <c r="E12"/>
  <c r="B12"/>
  <c r="K11"/>
  <c r="E11"/>
  <c r="B11"/>
  <c r="K10"/>
  <c r="E10"/>
  <c r="L10" s="1"/>
  <c r="B10"/>
  <c r="K9"/>
  <c r="E9"/>
  <c r="B9"/>
  <c r="K8"/>
  <c r="E8"/>
  <c r="L8" s="1"/>
  <c r="B8"/>
  <c r="K7"/>
  <c r="E7"/>
  <c r="B7"/>
  <c r="K6"/>
  <c r="E6"/>
  <c r="L6" s="1"/>
  <c r="B6"/>
  <c r="K5"/>
  <c r="E5"/>
  <c r="B5"/>
  <c r="K4"/>
  <c r="E4"/>
  <c r="L4" s="1"/>
  <c r="B4"/>
  <c r="K3"/>
  <c r="E3"/>
  <c r="K2"/>
  <c r="E2"/>
  <c r="B2"/>
  <c r="B6" i="11"/>
  <c r="B5"/>
  <c r="B4"/>
  <c r="B3"/>
  <c r="J6"/>
  <c r="E6"/>
  <c r="J5"/>
  <c r="E5"/>
  <c r="J4"/>
  <c r="E4"/>
  <c r="J3"/>
  <c r="E3"/>
  <c r="J2"/>
  <c r="E2"/>
  <c r="B2"/>
  <c r="J10" i="10"/>
  <c r="K10" s="1"/>
  <c r="J11"/>
  <c r="J12"/>
  <c r="J13"/>
  <c r="J14"/>
  <c r="E14"/>
  <c r="E13"/>
  <c r="K13" s="1"/>
  <c r="E12"/>
  <c r="E11"/>
  <c r="K11" s="1"/>
  <c r="E10"/>
  <c r="J9"/>
  <c r="E9"/>
  <c r="J8"/>
  <c r="E8"/>
  <c r="J7"/>
  <c r="E7"/>
  <c r="J6"/>
  <c r="E6"/>
  <c r="J5"/>
  <c r="E5"/>
  <c r="J4"/>
  <c r="E4"/>
  <c r="J3"/>
  <c r="E3"/>
  <c r="J2"/>
  <c r="E2"/>
  <c r="K2" s="1"/>
  <c r="B2"/>
  <c r="J9" i="9"/>
  <c r="E9"/>
  <c r="K9" s="1"/>
  <c r="J8"/>
  <c r="E8"/>
  <c r="K8" s="1"/>
  <c r="J7"/>
  <c r="K7"/>
  <c r="E7"/>
  <c r="K3"/>
  <c r="K4"/>
  <c r="K5"/>
  <c r="K2"/>
  <c r="E5"/>
  <c r="E6"/>
  <c r="K6" s="1"/>
  <c r="J6"/>
  <c r="J3"/>
  <c r="J4"/>
  <c r="J5"/>
  <c r="B2"/>
  <c r="E4"/>
  <c r="B8" i="8"/>
  <c r="B7"/>
  <c r="B6"/>
  <c r="B3"/>
  <c r="I3"/>
  <c r="J6" s="1"/>
  <c r="K6" s="1"/>
  <c r="D2"/>
  <c r="E5" s="1"/>
  <c r="I2"/>
  <c r="J7" s="1"/>
  <c r="K7" s="1"/>
  <c r="E2"/>
  <c r="J2"/>
  <c r="E4"/>
  <c r="L5" i="7"/>
  <c r="J14"/>
  <c r="K14" s="1"/>
  <c r="E14"/>
  <c r="E11"/>
  <c r="E12"/>
  <c r="E13"/>
  <c r="J11"/>
  <c r="K11" s="1"/>
  <c r="J12"/>
  <c r="J13"/>
  <c r="K13"/>
  <c r="B11"/>
  <c r="B12"/>
  <c r="B13"/>
  <c r="B14"/>
  <c r="J9"/>
  <c r="K9" s="1"/>
  <c r="J10"/>
  <c r="K10" s="1"/>
  <c r="E9"/>
  <c r="E10"/>
  <c r="B9"/>
  <c r="B10"/>
  <c r="E8"/>
  <c r="B8"/>
  <c r="B7"/>
  <c r="B3"/>
  <c r="B4"/>
  <c r="B5"/>
  <c r="B6"/>
  <c r="B2"/>
  <c r="J3"/>
  <c r="J4"/>
  <c r="J5"/>
  <c r="J6"/>
  <c r="J7"/>
  <c r="J8"/>
  <c r="J2"/>
  <c r="E2"/>
  <c r="K2" s="1"/>
  <c r="E7"/>
  <c r="K7" s="1"/>
  <c r="E4"/>
  <c r="K4" s="1"/>
  <c r="E5"/>
  <c r="K5" s="1"/>
  <c r="E6"/>
  <c r="K6" s="1"/>
  <c r="E3"/>
  <c r="K3" s="1"/>
  <c r="H20" i="5"/>
  <c r="H21"/>
  <c r="C5" i="6"/>
  <c r="C4"/>
  <c r="C3"/>
  <c r="E1" i="4"/>
  <c r="G1" i="3"/>
  <c r="F1"/>
  <c r="G1" i="5"/>
  <c r="F1"/>
  <c r="D3" i="3"/>
  <c r="C29" i="4"/>
  <c r="C39"/>
  <c r="D3"/>
  <c r="E3" s="1"/>
  <c r="D2"/>
  <c r="H5" i="3"/>
  <c r="D2"/>
  <c r="H22" i="5"/>
  <c r="I22" s="1"/>
  <c r="D18"/>
  <c r="D17"/>
  <c r="D19" s="1"/>
  <c r="D3"/>
  <c r="H6"/>
  <c r="H7"/>
  <c r="H5"/>
  <c r="D2"/>
  <c r="E4" s="1"/>
  <c r="A1" i="2"/>
  <c r="L4" i="58" l="1"/>
  <c r="L3"/>
  <c r="L5"/>
  <c r="E4" i="59"/>
  <c r="L3"/>
  <c r="L2"/>
  <c r="E6" i="58"/>
  <c r="L6" s="1"/>
  <c r="E8"/>
  <c r="L8" s="1"/>
  <c r="E10"/>
  <c r="L10" s="1"/>
  <c r="L3" i="56"/>
  <c r="L5"/>
  <c r="L6"/>
  <c r="L7"/>
  <c r="L8"/>
  <c r="L9"/>
  <c r="L10"/>
  <c r="E4" i="57"/>
  <c r="L3"/>
  <c r="L2"/>
  <c r="L2" i="56"/>
  <c r="L4"/>
  <c r="L10" i="54"/>
  <c r="L4"/>
  <c r="E4" i="55"/>
  <c r="L3"/>
  <c r="L2"/>
  <c r="E4" i="53"/>
  <c r="L3"/>
  <c r="L2"/>
  <c r="L4" i="52"/>
  <c r="L16" i="50"/>
  <c r="K17"/>
  <c r="L10" i="49"/>
  <c r="L2"/>
  <c r="L4"/>
  <c r="L3" i="50"/>
  <c r="L2"/>
  <c r="E4" i="48"/>
  <c r="L3"/>
  <c r="L2"/>
  <c r="E5" i="46"/>
  <c r="L4"/>
  <c r="L3" i="45"/>
  <c r="L5"/>
  <c r="L2"/>
  <c r="L4"/>
  <c r="L12" i="44"/>
  <c r="L14"/>
  <c r="L16"/>
  <c r="L2"/>
  <c r="L4"/>
  <c r="L6"/>
  <c r="L9"/>
  <c r="L11"/>
  <c r="L13"/>
  <c r="L15"/>
  <c r="L4" i="43"/>
  <c r="L3"/>
  <c r="L5"/>
  <c r="L6"/>
  <c r="L3" i="42"/>
  <c r="L5"/>
  <c r="L7"/>
  <c r="L9"/>
  <c r="L12"/>
  <c r="L10"/>
  <c r="L14"/>
  <c r="L2"/>
  <c r="L4"/>
  <c r="L6"/>
  <c r="L8"/>
  <c r="L11"/>
  <c r="L13"/>
  <c r="L5" i="41"/>
  <c r="L6"/>
  <c r="L8" i="40"/>
  <c r="L12"/>
  <c r="L4" i="41"/>
  <c r="L3"/>
  <c r="L3" i="39"/>
  <c r="L5"/>
  <c r="L6"/>
  <c r="L2"/>
  <c r="L3" i="40"/>
  <c r="L5"/>
  <c r="L7"/>
  <c r="L9"/>
  <c r="L11"/>
  <c r="L10"/>
  <c r="L9" i="38"/>
  <c r="L4" i="39"/>
  <c r="L10" i="38"/>
  <c r="L5"/>
  <c r="L3"/>
  <c r="L8"/>
  <c r="L7"/>
  <c r="L2"/>
  <c r="L6"/>
  <c r="L12"/>
  <c r="L5" i="33"/>
  <c r="L7"/>
  <c r="L9"/>
  <c r="L5" i="35"/>
  <c r="L7"/>
  <c r="L9"/>
  <c r="L2" i="28"/>
  <c r="L5"/>
  <c r="L2" i="35"/>
  <c r="L4"/>
  <c r="L6"/>
  <c r="L8"/>
  <c r="L5" i="34"/>
  <c r="L10" i="33"/>
  <c r="L3"/>
  <c r="K10" i="29"/>
  <c r="K3"/>
  <c r="K5"/>
  <c r="K7"/>
  <c r="K9"/>
  <c r="K2"/>
  <c r="K4"/>
  <c r="K6"/>
  <c r="K8"/>
  <c r="L3" i="28"/>
  <c r="L6"/>
  <c r="L8"/>
  <c r="L7"/>
  <c r="L9"/>
  <c r="L4" i="25"/>
  <c r="L3"/>
  <c r="L6"/>
  <c r="K5" i="24"/>
  <c r="K7"/>
  <c r="K9"/>
  <c r="K2"/>
  <c r="K6"/>
  <c r="K8"/>
  <c r="L6" i="22"/>
  <c r="K5" i="23"/>
  <c r="K7"/>
  <c r="K9"/>
  <c r="K6"/>
  <c r="K8"/>
  <c r="K7" i="21"/>
  <c r="L3" i="22"/>
  <c r="L4"/>
  <c r="L5"/>
  <c r="K2" i="21"/>
  <c r="K4"/>
  <c r="K6"/>
  <c r="K8"/>
  <c r="K9"/>
  <c r="K10"/>
  <c r="L3" i="20"/>
  <c r="L5"/>
  <c r="L2"/>
  <c r="L4"/>
  <c r="K2" i="19"/>
  <c r="K4"/>
  <c r="K9"/>
  <c r="K10"/>
  <c r="K6"/>
  <c r="K5"/>
  <c r="K7"/>
  <c r="K8"/>
  <c r="L4" i="18"/>
  <c r="L3"/>
  <c r="L5"/>
  <c r="K5" i="17"/>
  <c r="K7"/>
  <c r="K2"/>
  <c r="K4"/>
  <c r="K6"/>
  <c r="K8"/>
  <c r="L5" i="16"/>
  <c r="K3" i="14"/>
  <c r="K5"/>
  <c r="K7"/>
  <c r="L14" i="13"/>
  <c r="L2"/>
  <c r="L3"/>
  <c r="L5"/>
  <c r="L7"/>
  <c r="L9"/>
  <c r="L11"/>
  <c r="L13"/>
  <c r="L12"/>
  <c r="K2" i="14"/>
  <c r="K4"/>
  <c r="K6"/>
  <c r="K8"/>
  <c r="K3" i="10"/>
  <c r="K12"/>
  <c r="K4"/>
  <c r="K14"/>
  <c r="K2" i="11"/>
  <c r="K3"/>
  <c r="K4"/>
  <c r="K5"/>
  <c r="K6"/>
  <c r="K5" i="10"/>
  <c r="K6"/>
  <c r="K7"/>
  <c r="K8"/>
  <c r="K9"/>
  <c r="J2" i="9"/>
  <c r="E2"/>
  <c r="E3"/>
  <c r="J4" i="8"/>
  <c r="E3"/>
  <c r="J3"/>
  <c r="J5"/>
  <c r="K5" s="1"/>
  <c r="J8"/>
  <c r="K8"/>
  <c r="K2"/>
  <c r="K3"/>
  <c r="K12" i="7"/>
  <c r="K8"/>
  <c r="I21" i="5"/>
  <c r="E4" i="3"/>
  <c r="L3" i="46"/>
  <c r="E5" i="59" l="1"/>
  <c r="L4"/>
  <c r="E5" i="57"/>
  <c r="L4"/>
  <c r="E5" i="55"/>
  <c r="L4"/>
  <c r="E5" i="53"/>
  <c r="L4"/>
  <c r="L17" i="50"/>
  <c r="K18"/>
  <c r="L18" s="1"/>
  <c r="L4"/>
  <c r="E5" i="48"/>
  <c r="L4"/>
  <c r="E6" i="46"/>
  <c r="L5"/>
  <c r="E6" i="59" l="1"/>
  <c r="L5"/>
  <c r="E6" i="57"/>
  <c r="L5"/>
  <c r="E6" i="55"/>
  <c r="L5"/>
  <c r="E6" i="53"/>
  <c r="L5"/>
  <c r="L5" i="50"/>
  <c r="E6" i="48"/>
  <c r="L5"/>
  <c r="L6" i="46"/>
  <c r="E7"/>
  <c r="E7" i="59" l="1"/>
  <c r="L6"/>
  <c r="E7" i="57"/>
  <c r="L6"/>
  <c r="E7" i="55"/>
  <c r="L6"/>
  <c r="E7" i="53"/>
  <c r="L6"/>
  <c r="L6" i="50"/>
  <c r="E7" i="48"/>
  <c r="L6"/>
  <c r="E8" i="46"/>
  <c r="L7"/>
  <c r="E8" i="59" l="1"/>
  <c r="L7"/>
  <c r="E8" i="57"/>
  <c r="L7"/>
  <c r="E8" i="55"/>
  <c r="L7"/>
  <c r="E8" i="53"/>
  <c r="L7"/>
  <c r="L7" i="50"/>
  <c r="E8" i="48"/>
  <c r="L7"/>
  <c r="E9" i="46"/>
  <c r="L8"/>
  <c r="E9" i="59" l="1"/>
  <c r="L8"/>
  <c r="E9" i="57"/>
  <c r="L8"/>
  <c r="E9" i="55"/>
  <c r="L8"/>
  <c r="E9" i="53"/>
  <c r="L8"/>
  <c r="L8" i="50"/>
  <c r="E9" i="48"/>
  <c r="L8"/>
  <c r="E10" i="46"/>
  <c r="L9"/>
  <c r="E10" i="59" l="1"/>
  <c r="L9"/>
  <c r="E10" i="57"/>
  <c r="L9"/>
  <c r="E10" i="55"/>
  <c r="L9"/>
  <c r="E10" i="53"/>
  <c r="L9"/>
  <c r="L9" i="50"/>
  <c r="E10" i="48"/>
  <c r="L9"/>
  <c r="E11" i="46"/>
  <c r="L10"/>
  <c r="E11" i="59" l="1"/>
  <c r="L10"/>
  <c r="E11" i="57"/>
  <c r="L10"/>
  <c r="E11" i="55"/>
  <c r="L10"/>
  <c r="E11" i="53"/>
  <c r="L10"/>
  <c r="L10" i="50"/>
  <c r="E11" i="48"/>
  <c r="L10"/>
  <c r="E12" i="46"/>
  <c r="L11"/>
  <c r="E12" i="59" l="1"/>
  <c r="L11"/>
  <c r="E12" i="57"/>
  <c r="L11"/>
  <c r="E12" i="55"/>
  <c r="L11"/>
  <c r="E12" i="53"/>
  <c r="L11"/>
  <c r="L11" i="50"/>
  <c r="E12" i="48"/>
  <c r="L11"/>
  <c r="E13" i="46"/>
  <c r="L12"/>
  <c r="E13" i="59" l="1"/>
  <c r="L12"/>
  <c r="E13" i="57"/>
  <c r="L12"/>
  <c r="E13" i="55"/>
  <c r="L12"/>
  <c r="E13" i="53"/>
  <c r="L12"/>
  <c r="L12" i="50"/>
  <c r="E13" i="48"/>
  <c r="L12"/>
  <c r="E14" i="46"/>
  <c r="L13"/>
  <c r="E14" i="59" l="1"/>
  <c r="L13"/>
  <c r="E14" i="57"/>
  <c r="L13"/>
  <c r="E14" i="55"/>
  <c r="L13"/>
  <c r="E14" i="53"/>
  <c r="L13"/>
  <c r="L13" i="50"/>
  <c r="E14" i="48"/>
  <c r="L13"/>
  <c r="E15" i="46"/>
  <c r="L14"/>
  <c r="E15" i="59" l="1"/>
  <c r="L14"/>
  <c r="E15" i="57"/>
  <c r="L14"/>
  <c r="E15" i="55"/>
  <c r="L14"/>
  <c r="E15" i="53"/>
  <c r="L14"/>
  <c r="L14" i="50"/>
  <c r="E15" i="48"/>
  <c r="L14"/>
  <c r="E16" i="46"/>
  <c r="L15"/>
  <c r="E16" i="59" l="1"/>
  <c r="L15"/>
  <c r="E16" i="57"/>
  <c r="L15"/>
  <c r="E16" i="55"/>
  <c r="L15"/>
  <c r="E16" i="53"/>
  <c r="L15"/>
  <c r="L15" i="50"/>
  <c r="E16" i="48"/>
  <c r="L15"/>
  <c r="E17" i="46"/>
  <c r="L17" s="1"/>
  <c r="L16"/>
  <c r="E17" i="59" l="1"/>
  <c r="L16"/>
  <c r="E17" i="57"/>
  <c r="L16"/>
  <c r="E17" i="55"/>
  <c r="L16"/>
  <c r="E17" i="53"/>
  <c r="L16"/>
  <c r="E17" i="48"/>
  <c r="L17" s="1"/>
  <c r="L16"/>
  <c r="E18" i="59" l="1"/>
  <c r="L18" s="1"/>
  <c r="L17"/>
  <c r="E18" i="57"/>
  <c r="L18" s="1"/>
  <c r="L17"/>
  <c r="E18" i="55"/>
  <c r="L18" s="1"/>
  <c r="L17"/>
  <c r="E18" i="53"/>
  <c r="L18" s="1"/>
  <c r="L17"/>
</calcChain>
</file>

<file path=xl/comments1.xml><?xml version="1.0" encoding="utf-8"?>
<comments xmlns="http://schemas.openxmlformats.org/spreadsheetml/2006/main">
  <authors>
    <author>作者</author>
    <author>wwuhnwu01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本期应还款：</t>
        </r>
        <r>
          <rPr>
            <b/>
            <sz val="9"/>
            <color indexed="81"/>
            <rFont val="Tahoma"/>
            <family val="2"/>
          </rPr>
          <t xml:space="preserve"> RMB 8562.43
</t>
        </r>
        <r>
          <rPr>
            <b/>
            <sz val="9"/>
            <color indexed="81"/>
            <rFont val="宋体"/>
            <family val="3"/>
            <charset val="134"/>
          </rPr>
          <t>最低还款额：</t>
        </r>
        <r>
          <rPr>
            <b/>
            <sz val="9"/>
            <color indexed="81"/>
            <rFont val="Tahoma"/>
            <family val="2"/>
          </rPr>
          <t xml:space="preserve"> RMB 2768.89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wwuhnwu01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本期应还款：</t>
        </r>
        <r>
          <rPr>
            <b/>
            <sz val="9"/>
            <color indexed="81"/>
            <rFont val="Tahoma"/>
            <family val="2"/>
          </rPr>
          <t xml:space="preserve"> RMB 8562.43
</t>
        </r>
        <r>
          <rPr>
            <b/>
            <sz val="9"/>
            <color indexed="81"/>
            <rFont val="宋体"/>
            <family val="3"/>
            <charset val="134"/>
          </rPr>
          <t>最低还款额：</t>
        </r>
        <r>
          <rPr>
            <b/>
            <sz val="9"/>
            <color indexed="81"/>
            <rFont val="Tahoma"/>
            <family val="2"/>
          </rPr>
          <t xml:space="preserve"> RMB 2768.89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本期应还款：</t>
        </r>
        <r>
          <rPr>
            <b/>
            <sz val="9"/>
            <color indexed="81"/>
            <rFont val="Tahoma"/>
            <family val="2"/>
          </rPr>
          <t xml:space="preserve"> RMB 8562.43
</t>
        </r>
        <r>
          <rPr>
            <b/>
            <sz val="9"/>
            <color indexed="81"/>
            <rFont val="宋体"/>
            <family val="3"/>
            <charset val="134"/>
          </rPr>
          <t>最低还款额：</t>
        </r>
        <r>
          <rPr>
            <b/>
            <sz val="9"/>
            <color indexed="81"/>
            <rFont val="Tahoma"/>
            <family val="2"/>
          </rPr>
          <t xml:space="preserve"> RMB 2768.89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  <author>wwuhnwu01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1">
      <text>
        <r>
          <rPr>
            <b/>
            <sz val="9"/>
            <color indexed="81"/>
            <rFont val="Tahoma"/>
            <family val="2"/>
          </rPr>
          <t>wwuhnwu01:</t>
        </r>
        <r>
          <rPr>
            <sz val="9"/>
            <color indexed="81"/>
            <rFont val="Tahoma"/>
            <family val="2"/>
          </rPr>
          <t xml:space="preserve">
app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作者</author>
    <author>wwuhnwu01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1">
      <text>
        <r>
          <rPr>
            <b/>
            <sz val="9"/>
            <color indexed="81"/>
            <rFont val="Tahoma"/>
            <family val="2"/>
          </rPr>
          <t>wwuhnwu01:</t>
        </r>
        <r>
          <rPr>
            <sz val="9"/>
            <color indexed="81"/>
            <rFont val="Tahoma"/>
            <family val="2"/>
          </rPr>
          <t xml:space="preserve">
app</t>
        </r>
      </text>
    </comment>
    <comment ref="H11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OK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OK
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OK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17\18</t>
        </r>
        <r>
          <rPr>
            <b/>
            <sz val="9"/>
            <color indexed="81"/>
            <rFont val="宋体"/>
            <family val="3"/>
            <charset val="134"/>
          </rPr>
          <t>号通知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一般是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>号才有邮件通知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 xml:space="preserve">credit </t>
        </r>
        <r>
          <rPr>
            <b/>
            <sz val="9"/>
            <color indexed="81"/>
            <rFont val="宋体"/>
            <family val="3"/>
            <charset val="134"/>
          </rPr>
          <t>每月</t>
        </r>
        <r>
          <rPr>
            <b/>
            <sz val="9"/>
            <color indexed="81"/>
            <rFont val="Tahoma"/>
            <family val="2"/>
          </rPr>
          <t>18</t>
        </r>
        <r>
          <rPr>
            <b/>
            <sz val="9"/>
            <color indexed="81"/>
            <rFont val="宋体"/>
            <family val="3"/>
            <charset val="134"/>
          </rPr>
          <t>号</t>
        </r>
        <r>
          <rPr>
            <b/>
            <sz val="9"/>
            <color indexed="81"/>
            <rFont val="Tahoma"/>
            <family val="2"/>
          </rPr>
          <t>,8</t>
        </r>
        <r>
          <rPr>
            <b/>
            <sz val="9"/>
            <color indexed="81"/>
            <rFont val="宋体"/>
            <family val="3"/>
            <charset val="134"/>
          </rPr>
          <t>号</t>
        </r>
        <r>
          <rPr>
            <b/>
            <sz val="9"/>
            <color indexed="81"/>
            <rFont val="Tahoma"/>
            <family val="2"/>
          </rPr>
          <t>Merchants,10</t>
        </r>
        <r>
          <rPr>
            <b/>
            <sz val="9"/>
            <color indexed="81"/>
            <rFont val="宋体"/>
            <family val="3"/>
            <charset val="134"/>
          </rPr>
          <t>号</t>
        </r>
        <r>
          <rPr>
            <b/>
            <sz val="9"/>
            <color indexed="81"/>
            <rFont val="Tahoma"/>
            <family val="2"/>
          </rPr>
          <t>Communications;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credit </t>
        </r>
        <r>
          <rPr>
            <sz val="9"/>
            <color indexed="81"/>
            <rFont val="宋体"/>
            <family val="3"/>
            <charset val="134"/>
          </rPr>
          <t>每月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号，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>GuangFa;</t>
        </r>
        <r>
          <rPr>
            <sz val="9"/>
            <color indexed="81"/>
            <rFont val="宋体"/>
            <family val="3"/>
            <charset val="134"/>
          </rPr>
          <t>（提前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天准备）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sharedStrings.xml><?xml version="1.0" encoding="utf-8"?>
<sst xmlns="http://schemas.openxmlformats.org/spreadsheetml/2006/main" count="1449" uniqueCount="164">
  <si>
    <t>5187 1808 0188 8771</t>
  </si>
  <si>
    <t>Gold</t>
    <phoneticPr fontId="1" type="noConversion"/>
  </si>
  <si>
    <t>platinum</t>
    <phoneticPr fontId="1" type="noConversion"/>
  </si>
  <si>
    <t>6225 7807 0430 3786</t>
    <phoneticPr fontId="1" type="noConversion"/>
  </si>
  <si>
    <t>621226 36020 63040 935</t>
    <phoneticPr fontId="1" type="noConversion"/>
  </si>
  <si>
    <t>广发</t>
    <phoneticPr fontId="1" type="noConversion"/>
  </si>
  <si>
    <t>交通</t>
    <phoneticPr fontId="1" type="noConversion"/>
  </si>
  <si>
    <t>中国</t>
    <phoneticPr fontId="1" type="noConversion"/>
  </si>
  <si>
    <t>招商2</t>
    <phoneticPr fontId="1" type="noConversion"/>
  </si>
  <si>
    <t>招商1</t>
    <phoneticPr fontId="1" type="noConversion"/>
  </si>
  <si>
    <t>6222 5307 1278 2791</t>
  </si>
  <si>
    <t>6225 5510 1302 0712</t>
  </si>
  <si>
    <t>6013 8219 0006 8648992</t>
    <phoneticPr fontId="1" type="noConversion"/>
  </si>
  <si>
    <t>1 请发货</t>
    <phoneticPr fontId="1" type="noConversion"/>
  </si>
  <si>
    <t>2 届时按以下方式转帐</t>
    <phoneticPr fontId="1" type="noConversion"/>
  </si>
  <si>
    <t>bank</t>
    <phoneticPr fontId="1" type="noConversion"/>
  </si>
  <si>
    <t>account</t>
    <phoneticPr fontId="1" type="noConversion"/>
  </si>
  <si>
    <t>qty</t>
    <phoneticPr fontId="1" type="noConversion"/>
  </si>
  <si>
    <t>收到后请回复！</t>
    <phoneticPr fontId="1" type="noConversion"/>
  </si>
  <si>
    <t>招商1,</t>
    <phoneticPr fontId="1" type="noConversion"/>
  </si>
  <si>
    <t>招商2,</t>
    <phoneticPr fontId="1" type="noConversion"/>
  </si>
  <si>
    <t>中国,</t>
    <phoneticPr fontId="1" type="noConversion"/>
  </si>
  <si>
    <t>交通,</t>
    <phoneticPr fontId="1" type="noConversion"/>
  </si>
  <si>
    <t>工商,</t>
    <phoneticPr fontId="1" type="noConversion"/>
  </si>
  <si>
    <t>广发,</t>
    <phoneticPr fontId="1" type="noConversion"/>
  </si>
  <si>
    <t>日期快捷键：ctrl+;</t>
    <phoneticPr fontId="1" type="noConversion"/>
  </si>
  <si>
    <t>招商(金)</t>
    <phoneticPr fontId="1" type="noConversion"/>
  </si>
  <si>
    <t>招商2(白金)</t>
    <phoneticPr fontId="1" type="noConversion"/>
  </si>
  <si>
    <t>1 请发下货</t>
    <phoneticPr fontId="1" type="noConversion"/>
  </si>
  <si>
    <t>comm</t>
    <phoneticPr fontId="1" type="noConversion"/>
  </si>
  <si>
    <t>2 届时转</t>
    <phoneticPr fontId="1" type="noConversion"/>
  </si>
  <si>
    <t>gf</t>
    <phoneticPr fontId="1" type="noConversion"/>
  </si>
  <si>
    <t>merchant</t>
    <phoneticPr fontId="1" type="noConversion"/>
  </si>
  <si>
    <t>patium</t>
    <phoneticPr fontId="1" type="noConversion"/>
  </si>
  <si>
    <t>totoal</t>
    <phoneticPr fontId="1" type="noConversion"/>
  </si>
  <si>
    <t>data</t>
    <phoneticPr fontId="1" type="noConversion"/>
  </si>
  <si>
    <t>detail</t>
    <phoneticPr fontId="1" type="noConversion"/>
  </si>
  <si>
    <t>balance</t>
    <phoneticPr fontId="1" type="noConversion"/>
  </si>
  <si>
    <t>201706</t>
    <phoneticPr fontId="1" type="noConversion"/>
  </si>
  <si>
    <t>surplus</t>
    <phoneticPr fontId="1" type="noConversion"/>
  </si>
  <si>
    <t>2017//8</t>
    <phoneticPr fontId="1" type="noConversion"/>
  </si>
  <si>
    <t>Date</t>
    <phoneticPr fontId="1" type="noConversion"/>
  </si>
  <si>
    <t>sum</t>
    <phoneticPr fontId="1" type="noConversion"/>
  </si>
  <si>
    <t>累计</t>
    <phoneticPr fontId="1" type="noConversion"/>
  </si>
  <si>
    <t>merchantP</t>
    <phoneticPr fontId="1" type="noConversion"/>
  </si>
  <si>
    <t>merchant</t>
  </si>
  <si>
    <t>commu</t>
    <phoneticPr fontId="1" type="noConversion"/>
  </si>
  <si>
    <t>cn</t>
    <phoneticPr fontId="1" type="noConversion"/>
  </si>
  <si>
    <t>tb</t>
    <phoneticPr fontId="1" type="noConversion"/>
  </si>
  <si>
    <t>blance</t>
    <phoneticPr fontId="1" type="noConversion"/>
  </si>
  <si>
    <t>gf</t>
    <phoneticPr fontId="1" type="noConversion"/>
  </si>
  <si>
    <t>comm</t>
    <phoneticPr fontId="1" type="noConversion"/>
  </si>
  <si>
    <t>merch</t>
    <phoneticPr fontId="1" type="noConversion"/>
  </si>
  <si>
    <t>comm</t>
    <phoneticPr fontId="1" type="noConversion"/>
  </si>
  <si>
    <t>merchantb</t>
    <phoneticPr fontId="1" type="noConversion"/>
  </si>
  <si>
    <t>GF</t>
    <phoneticPr fontId="1" type="noConversion"/>
  </si>
  <si>
    <t>cnBank</t>
    <phoneticPr fontId="1" type="noConversion"/>
  </si>
  <si>
    <t>GF</t>
    <phoneticPr fontId="1" type="noConversion"/>
  </si>
  <si>
    <t>fu</t>
    <phoneticPr fontId="1" type="noConversion"/>
  </si>
  <si>
    <t>houserent</t>
    <phoneticPr fontId="1" type="noConversion"/>
  </si>
  <si>
    <t>merchanP</t>
    <phoneticPr fontId="1" type="noConversion"/>
  </si>
  <si>
    <t>commu</t>
    <phoneticPr fontId="1" type="noConversion"/>
  </si>
  <si>
    <t>merchan</t>
    <phoneticPr fontId="1" type="noConversion"/>
  </si>
  <si>
    <t>wx</t>
    <phoneticPr fontId="1" type="noConversion"/>
  </si>
  <si>
    <t>comm</t>
  </si>
  <si>
    <t>patium</t>
  </si>
  <si>
    <t>comm</t>
    <phoneticPr fontId="1" type="noConversion"/>
  </si>
  <si>
    <t>8771merchant</t>
    <phoneticPr fontId="1" type="noConversion"/>
  </si>
  <si>
    <t>3786patium</t>
    <phoneticPr fontId="1" type="noConversion"/>
  </si>
  <si>
    <t>微信零钱：1000元免费提现额，超出部分按0.1%收费；</t>
    <phoneticPr fontId="1" type="noConversion"/>
  </si>
  <si>
    <t>微信零钱：5000元免费信用卡还款额，超出部分按0.1%收费；</t>
    <phoneticPr fontId="1" type="noConversion"/>
  </si>
  <si>
    <t>GF</t>
    <phoneticPr fontId="1" type="noConversion"/>
  </si>
  <si>
    <t>merchant estimate</t>
    <phoneticPr fontId="1" type="noConversion"/>
  </si>
  <si>
    <t>comm</t>
    <phoneticPr fontId="1" type="noConversion"/>
  </si>
  <si>
    <t>merchant</t>
    <phoneticPr fontId="1" type="noConversion"/>
  </si>
  <si>
    <t>platium</t>
    <phoneticPr fontId="1" type="noConversion"/>
  </si>
  <si>
    <t>2791comm</t>
    <phoneticPr fontId="1" type="noConversion"/>
  </si>
  <si>
    <t>taobao sum</t>
    <phoneticPr fontId="1" type="noConversion"/>
  </si>
  <si>
    <t>pay sum</t>
    <phoneticPr fontId="1" type="noConversion"/>
  </si>
  <si>
    <t>platium3786</t>
    <phoneticPr fontId="1" type="noConversion"/>
  </si>
  <si>
    <t>merchant8771</t>
    <phoneticPr fontId="1" type="noConversion"/>
  </si>
  <si>
    <t>comm2791</t>
    <phoneticPr fontId="1" type="noConversion"/>
  </si>
  <si>
    <t>gf0712</t>
    <phoneticPr fontId="1" type="noConversion"/>
  </si>
  <si>
    <t>month</t>
    <phoneticPr fontId="1" type="noConversion"/>
  </si>
  <si>
    <t>day</t>
    <phoneticPr fontId="1" type="noConversion"/>
  </si>
  <si>
    <t>repay</t>
  </si>
  <si>
    <t>month</t>
    <phoneticPr fontId="1" type="noConversion"/>
  </si>
  <si>
    <t>Communi</t>
  </si>
  <si>
    <t>Merchants</t>
    <phoneticPr fontId="1" type="noConversion"/>
  </si>
  <si>
    <t>Merch Plati</t>
    <phoneticPr fontId="1" type="noConversion"/>
  </si>
  <si>
    <t>advanced</t>
  </si>
  <si>
    <t>上月18号-本月8号</t>
    <phoneticPr fontId="1" type="noConversion"/>
  </si>
  <si>
    <t>本月2号-本月22号</t>
    <phoneticPr fontId="1" type="noConversion"/>
  </si>
  <si>
    <t>Merch &amp; Communi</t>
    <phoneticPr fontId="1" type="noConversion"/>
  </si>
  <si>
    <t xml:space="preserve">GF </t>
    <phoneticPr fontId="1" type="noConversion"/>
  </si>
  <si>
    <t>CN balance</t>
    <phoneticPr fontId="1" type="noConversion"/>
  </si>
  <si>
    <t>本期应还款：</t>
  </si>
  <si>
    <t>RMB 47777.89</t>
  </si>
  <si>
    <t>最低还款额：</t>
  </si>
  <si>
    <t>RMB 4778.00</t>
  </si>
  <si>
    <t>最后还款日：</t>
  </si>
  <si>
    <t>账单周期：</t>
  </si>
  <si>
    <t>2018/02/03 至 2018/03/02</t>
  </si>
  <si>
    <t>转账金额:</t>
  </si>
  <si>
    <t>剩余可用余额:</t>
  </si>
  <si>
    <t>GF一般在4-5号通知帐单；</t>
    <phoneticPr fontId="1" type="noConversion"/>
  </si>
  <si>
    <t>estimate</t>
    <phoneticPr fontId="1" type="noConversion"/>
  </si>
  <si>
    <t>20天后日期</t>
    <phoneticPr fontId="1" type="noConversion"/>
  </si>
  <si>
    <t>due Date</t>
    <phoneticPr fontId="1" type="noConversion"/>
  </si>
  <si>
    <t>月份→</t>
    <phoneticPr fontId="1" type="noConversion"/>
  </si>
  <si>
    <t>rent</t>
    <phoneticPr fontId="1" type="noConversion"/>
  </si>
  <si>
    <t>add</t>
    <phoneticPr fontId="1" type="noConversion"/>
  </si>
  <si>
    <t>当前余额  </t>
  </si>
  <si>
    <t>欠款7,076.76</t>
  </si>
  <si>
    <t>本期应还款总额  </t>
  </si>
  <si>
    <t>本期最低还款额  </t>
  </si>
  <si>
    <t>当前可用额度  </t>
  </si>
  <si>
    <t>提现额度  </t>
  </si>
  <si>
    <t>账单日  </t>
  </si>
  <si>
    <t>本期还款到期日  </t>
  </si>
  <si>
    <t>cn</t>
    <phoneticPr fontId="1" type="noConversion"/>
  </si>
  <si>
    <t>一直都是全额完，多1000多</t>
    <phoneticPr fontId="1" type="noConversion"/>
  </si>
  <si>
    <t>一直都是全额完,有分期</t>
    <phoneticPr fontId="1" type="noConversion"/>
  </si>
  <si>
    <t>cnbk</t>
    <phoneticPr fontId="1" type="noConversion"/>
  </si>
  <si>
    <t>more</t>
    <phoneticPr fontId="1" type="noConversion"/>
  </si>
  <si>
    <t>balance</t>
    <phoneticPr fontId="1" type="noConversion"/>
  </si>
  <si>
    <t>finished</t>
    <phoneticPr fontId="1" type="noConversion"/>
  </si>
  <si>
    <t>21号到163</t>
    <phoneticPr fontId="1" type="noConversion"/>
  </si>
  <si>
    <t>编号</t>
  </si>
  <si>
    <t>目录</t>
  </si>
  <si>
    <t>newrecored</t>
  </si>
  <si>
    <t>mc</t>
  </si>
  <si>
    <t>gf</t>
  </si>
  <si>
    <t>gf0922</t>
  </si>
  <si>
    <t>mc0817mc</t>
  </si>
  <si>
    <t>0702gfwc</t>
  </si>
  <si>
    <t>0602gfwc</t>
  </si>
  <si>
    <t>0718wc</t>
  </si>
  <si>
    <t>0618wc</t>
  </si>
  <si>
    <t>module</t>
  </si>
  <si>
    <t>0518wc</t>
  </si>
  <si>
    <t>schedule</t>
  </si>
  <si>
    <t>0503gfwc</t>
  </si>
  <si>
    <t>0418wc</t>
  </si>
  <si>
    <t>0403gfwc</t>
  </si>
  <si>
    <t>0318wc</t>
  </si>
  <si>
    <t>0303gfmc</t>
  </si>
  <si>
    <t>0219wc</t>
  </si>
  <si>
    <t>0202finished</t>
  </si>
  <si>
    <t>finished</t>
  </si>
  <si>
    <t>balance (3)</t>
  </si>
  <si>
    <t>balance (2)</t>
  </si>
  <si>
    <t>2-8-10merchanCommu</t>
  </si>
  <si>
    <t>18-22gf</t>
  </si>
  <si>
    <t>backup</t>
  </si>
  <si>
    <t>knab</t>
  </si>
  <si>
    <t>prev</t>
  </si>
  <si>
    <t>Sheet1</t>
  </si>
  <si>
    <t>balance</t>
  </si>
  <si>
    <t>000目录</t>
  </si>
  <si>
    <t>three bike</t>
    <phoneticPr fontId="1" type="noConversion"/>
  </si>
  <si>
    <t>cnbalance</t>
    <phoneticPr fontId="1" type="noConversion"/>
  </si>
  <si>
    <t>app7127</t>
    <phoneticPr fontId="1" type="noConversion"/>
  </si>
  <si>
    <t>还APP上的数字</t>
    <phoneticPr fontId="1" type="noConversion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</si>
</sst>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0_);[Red]\(0\)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color rgb="FF000000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rgb="FFAEAEAE"/>
      <name val="Verdana"/>
      <family val="2"/>
    </font>
    <font>
      <sz val="10"/>
      <color rgb="FF444444"/>
      <name val="Verdana"/>
      <family val="2"/>
    </font>
    <font>
      <b/>
      <sz val="10"/>
      <color rgb="FF444444"/>
      <name val="Verdana"/>
      <family val="2"/>
    </font>
    <font>
      <sz val="8"/>
      <color rgb="FF444444"/>
      <name val="Verdana"/>
      <family val="2"/>
    </font>
    <font>
      <sz val="7"/>
      <color rgb="FF000000"/>
      <name val="Arial"/>
      <family val="2"/>
    </font>
    <font>
      <sz val="11"/>
      <color rgb="FF00B050"/>
      <name val="宋体"/>
      <family val="2"/>
      <charset val="134"/>
      <scheme val="minor"/>
    </font>
    <font>
      <sz val="11"/>
      <color rgb="FF424242"/>
      <name val="Tahoma"/>
      <family val="2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u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145481734672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tted">
        <color rgb="FFE4E4E4"/>
      </bottom>
      <diagonal/>
    </border>
    <border>
      <left/>
      <right style="hair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5" fontId="0" fillId="0" borderId="0" xfId="0" applyNumberFormat="1" applyAlignment="1">
      <alignment horizontal="left" vertical="center"/>
    </xf>
    <xf numFmtId="5" fontId="2" fillId="0" borderId="1" xfId="0" applyNumberFormat="1" applyFont="1" applyBorder="1" applyAlignment="1">
      <alignment horizontal="left" vertical="center"/>
    </xf>
    <xf numFmtId="5" fontId="2" fillId="0" borderId="1" xfId="0" applyNumberFormat="1" applyFont="1" applyBorder="1">
      <alignment vertical="center"/>
    </xf>
    <xf numFmtId="5" fontId="2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4" fontId="4" fillId="2" borderId="0" xfId="0" applyNumberFormat="1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" fontId="0" fillId="0" borderId="1" xfId="0" applyNumberForma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5" fontId="2" fillId="0" borderId="2" xfId="0" applyNumberFormat="1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4" fillId="2" borderId="0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14" fontId="0" fillId="0" borderId="12" xfId="0" applyNumberFormat="1" applyFill="1" applyBorder="1">
      <alignment vertical="center"/>
    </xf>
    <xf numFmtId="0" fontId="0" fillId="0" borderId="12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2" borderId="12" xfId="0" applyFill="1" applyBorder="1">
      <alignment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>
      <alignment vertical="center"/>
    </xf>
    <xf numFmtId="14" fontId="6" fillId="0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0" borderId="12" xfId="0" applyFont="1" applyFill="1" applyBorder="1">
      <alignment vertical="center"/>
    </xf>
    <xf numFmtId="0" fontId="6" fillId="0" borderId="12" xfId="0" applyFont="1" applyFill="1" applyBorder="1">
      <alignment vertical="center"/>
    </xf>
    <xf numFmtId="14" fontId="6" fillId="0" borderId="0" xfId="0" applyNumberFormat="1" applyFont="1">
      <alignment vertical="center"/>
    </xf>
    <xf numFmtId="14" fontId="6" fillId="6" borderId="0" xfId="0" applyNumberFormat="1" applyFont="1" applyFill="1">
      <alignment vertical="center"/>
    </xf>
    <xf numFmtId="0" fontId="0" fillId="6" borderId="0" xfId="0" applyFill="1">
      <alignment vertical="center"/>
    </xf>
    <xf numFmtId="14" fontId="0" fillId="6" borderId="0" xfId="0" applyNumberFormat="1" applyFill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7" borderId="13" xfId="0" applyFont="1" applyFill="1" applyBorder="1" applyAlignment="1">
      <alignment horizontal="left" vertical="center" wrapText="1"/>
    </xf>
    <xf numFmtId="0" fontId="14" fillId="7" borderId="13" xfId="0" applyFont="1" applyFill="1" applyBorder="1" applyAlignment="1">
      <alignment vertical="center" wrapText="1"/>
    </xf>
    <xf numFmtId="14" fontId="13" fillId="7" borderId="13" xfId="0" applyNumberFormat="1" applyFont="1" applyFill="1" applyBorder="1" applyAlignment="1">
      <alignment vertical="center" wrapText="1"/>
    </xf>
    <xf numFmtId="0" fontId="12" fillId="7" borderId="0" xfId="0" applyFont="1" applyFill="1" applyAlignment="1">
      <alignment horizontal="left" vertical="center" wrapText="1"/>
    </xf>
    <xf numFmtId="0" fontId="15" fillId="7" borderId="0" xfId="0" applyFont="1" applyFill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4" fontId="16" fillId="0" borderId="0" xfId="0" applyNumberFormat="1" applyFont="1" applyAlignment="1">
      <alignment horizontal="left" vertical="center" wrapText="1" indent="14"/>
    </xf>
    <xf numFmtId="14" fontId="0" fillId="5" borderId="0" xfId="0" applyNumberFormat="1" applyFill="1" applyBorder="1">
      <alignment vertical="center"/>
    </xf>
    <xf numFmtId="0" fontId="0" fillId="5" borderId="0" xfId="0" applyFill="1" applyBorder="1">
      <alignment vertical="center"/>
    </xf>
    <xf numFmtId="0" fontId="17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 applyFill="1" applyBorder="1">
      <alignment vertical="center"/>
    </xf>
    <xf numFmtId="0" fontId="18" fillId="7" borderId="0" xfId="0" applyFont="1" applyFill="1" applyAlignment="1">
      <alignment horizontal="right" vertical="center"/>
    </xf>
    <xf numFmtId="0" fontId="18" fillId="7" borderId="0" xfId="0" applyFont="1" applyFill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14" fontId="18" fillId="7" borderId="0" xfId="0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1" xfId="0" applyFont="1" applyBorder="1">
      <alignment vertical="center"/>
    </xf>
    <xf numFmtId="0" fontId="19" fillId="8" borderId="1" xfId="0" applyFont="1" applyFill="1" applyBorder="1">
      <alignment vertical="center"/>
    </xf>
    <xf numFmtId="177" fontId="19" fillId="8" borderId="1" xfId="0" applyNumberFormat="1" applyFont="1" applyFill="1" applyBorder="1">
      <alignment vertical="center"/>
    </xf>
    <xf numFmtId="14" fontId="19" fillId="8" borderId="1" xfId="0" applyNumberFormat="1" applyFont="1" applyFill="1" applyBorder="1">
      <alignment vertical="center"/>
    </xf>
    <xf numFmtId="0" fontId="18" fillId="7" borderId="1" xfId="0" applyFont="1" applyFill="1" applyBorder="1" applyAlignment="1">
      <alignment horizontal="right" vertical="center"/>
    </xf>
    <xf numFmtId="4" fontId="16" fillId="0" borderId="1" xfId="0" applyNumberFormat="1" applyFont="1" applyBorder="1" applyAlignment="1">
      <alignment horizontal="left" vertical="center" wrapText="1" indent="14"/>
    </xf>
    <xf numFmtId="0" fontId="20" fillId="0" borderId="0" xfId="1" applyAlignment="1" applyProtection="1">
      <alignment vertical="center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177" fontId="0" fillId="0" borderId="0" xfId="0" applyNumberFormat="1" applyAlignment="1">
      <alignment vertical="center" shrinkToFit="1"/>
    </xf>
    <xf numFmtId="14" fontId="0" fillId="0" borderId="0" xfId="0" applyNumberFormat="1" applyAlignment="1">
      <alignment vertical="center" shrinkToFit="1"/>
    </xf>
    <xf numFmtId="14" fontId="0" fillId="5" borderId="1" xfId="0" applyNumberFormat="1" applyFill="1" applyBorder="1" applyAlignment="1">
      <alignment vertical="center" shrinkToFit="1"/>
    </xf>
    <xf numFmtId="14" fontId="0" fillId="0" borderId="12" xfId="0" applyNumberFormat="1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0" fillId="0" borderId="12" xfId="0" applyFill="1" applyBorder="1" applyAlignment="1">
      <alignment vertical="center" shrinkToFit="1"/>
    </xf>
    <xf numFmtId="14" fontId="0" fillId="0" borderId="0" xfId="0" applyNumberForma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177" fontId="6" fillId="0" borderId="0" xfId="0" applyNumberFormat="1" applyFont="1" applyAlignment="1">
      <alignment vertical="center" shrinkToFit="1"/>
    </xf>
    <xf numFmtId="14" fontId="0" fillId="0" borderId="0" xfId="0" applyNumberFormat="1" applyFill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22" fillId="0" borderId="1" xfId="0" applyFont="1" applyBorder="1" applyAlignment="1">
      <alignment vertical="center" shrinkToFit="1"/>
    </xf>
    <xf numFmtId="0" fontId="22" fillId="0" borderId="0" xfId="0" applyFont="1" applyFill="1" applyBorder="1" applyAlignment="1">
      <alignment vertical="center" shrinkToFit="1"/>
    </xf>
    <xf numFmtId="0" fontId="22" fillId="0" borderId="0" xfId="0" applyFont="1" applyAlignment="1">
      <alignment vertical="center" shrinkToFit="1"/>
    </xf>
    <xf numFmtId="0" fontId="22" fillId="0" borderId="0" xfId="0" applyFont="1">
      <alignment vertical="center"/>
    </xf>
    <xf numFmtId="0" fontId="22" fillId="0" borderId="14" xfId="0" applyFont="1" applyBorder="1" applyAlignment="1">
      <alignment vertical="center" shrinkToFit="1"/>
    </xf>
    <xf numFmtId="0" fontId="23" fillId="0" borderId="0" xfId="0" applyFont="1" applyAlignment="1">
      <alignment vertical="center" shrinkToFit="1"/>
    </xf>
    <xf numFmtId="0" fontId="7" fillId="0" borderId="1" xfId="0" applyFont="1" applyBorder="1" applyAlignment="1">
      <alignment vertical="center" shrinkToFit="1"/>
    </xf>
    <xf numFmtId="0" fontId="7" fillId="0" borderId="0" xfId="0" applyFont="1" applyFill="1" applyBorder="1" applyAlignment="1">
      <alignment vertical="center" shrinkToFit="1"/>
    </xf>
    <xf numFmtId="0" fontId="7" fillId="0" borderId="0" xfId="0" applyFont="1" applyAlignment="1">
      <alignment vertical="center" shrinkToFit="1"/>
    </xf>
    <xf numFmtId="14" fontId="0" fillId="5" borderId="0" xfId="0" applyNumberForma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5" borderId="0" xfId="0" applyFill="1" applyBorder="1" applyAlignment="1">
      <alignment vertical="center" shrinkToFit="1"/>
    </xf>
    <xf numFmtId="0" fontId="24" fillId="0" borderId="1" xfId="0" applyFont="1" applyFill="1" applyBorder="1">
      <alignment vertical="center"/>
    </xf>
    <xf numFmtId="0" fontId="6" fillId="0" borderId="0" xfId="0" applyFont="1" applyBorder="1" applyAlignment="1">
      <alignment vertical="center" shrinkToFit="1"/>
    </xf>
    <xf numFmtId="0" fontId="4" fillId="0" borderId="1" xfId="0" applyFont="1" applyFill="1" applyBorder="1" applyAlignment="1">
      <alignment vertical="center" shrinkToFit="1"/>
    </xf>
    <xf numFmtId="0" fontId="4" fillId="0" borderId="12" xfId="0" applyFont="1" applyFill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1" xfId="0" applyFont="1" applyBorder="1" applyAlignment="1">
      <alignment vertical="center" shrinkToFit="1"/>
    </xf>
    <xf numFmtId="0" fontId="6" fillId="0" borderId="1" xfId="0" applyFont="1" applyFill="1" applyBorder="1" applyAlignment="1">
      <alignment vertical="center" shrinkToFit="1"/>
    </xf>
    <xf numFmtId="0" fontId="25" fillId="0" borderId="14" xfId="0" applyFont="1" applyBorder="1" applyAlignment="1">
      <alignment vertical="center" shrinkToFit="1"/>
    </xf>
    <xf numFmtId="0" fontId="26" fillId="0" borderId="0" xfId="0" applyFont="1" applyAlignment="1">
      <alignment vertical="center" shrinkToFit="1"/>
    </xf>
    <xf numFmtId="0" fontId="25" fillId="0" borderId="1" xfId="0" applyFont="1" applyBorder="1" applyAlignment="1">
      <alignment vertical="center" shrinkToFit="1"/>
    </xf>
    <xf numFmtId="0" fontId="25" fillId="6" borderId="14" xfId="0" applyFont="1" applyFill="1" applyBorder="1" applyAlignment="1">
      <alignment vertical="center" shrinkToFit="1"/>
    </xf>
    <xf numFmtId="0" fontId="26" fillId="6" borderId="0" xfId="0" applyFont="1" applyFill="1" applyAlignment="1">
      <alignment vertical="center" shrinkToFit="1"/>
    </xf>
    <xf numFmtId="0" fontId="25" fillId="6" borderId="1" xfId="0" applyFont="1" applyFill="1" applyBorder="1" applyAlignment="1">
      <alignment vertical="center" shrinkToFit="1"/>
    </xf>
    <xf numFmtId="0" fontId="22" fillId="6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Border="1" applyAlignment="1">
      <alignment vertical="center" shrinkToFit="1"/>
    </xf>
    <xf numFmtId="177" fontId="22" fillId="0" borderId="0" xfId="0" applyNumberFormat="1" applyFont="1">
      <alignment vertical="center"/>
    </xf>
    <xf numFmtId="0" fontId="7" fillId="0" borderId="0" xfId="0" applyFont="1" applyFill="1" applyAlignment="1">
      <alignment vertical="center" shrinkToFit="1"/>
    </xf>
    <xf numFmtId="0" fontId="7" fillId="0" borderId="0" xfId="0" applyFont="1" applyFill="1">
      <alignment vertical="center"/>
    </xf>
    <xf numFmtId="0" fontId="22" fillId="0" borderId="0" xfId="0" applyFont="1" applyFill="1" applyAlignment="1">
      <alignment vertical="center" shrinkToFit="1"/>
    </xf>
    <xf numFmtId="0" fontId="22" fillId="0" borderId="0" xfId="0" applyFont="1" applyFill="1">
      <alignment vertical="center"/>
    </xf>
    <xf numFmtId="177" fontId="0" fillId="0" borderId="1" xfId="0" applyNumberFormat="1" applyBorder="1" applyAlignment="1">
      <alignment vertical="center" shrinkToFit="1"/>
    </xf>
    <xf numFmtId="177" fontId="7" fillId="0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R22"/>
  <sheetViews>
    <sheetView workbookViewId="0">
      <pane xSplit="5" ySplit="1" topLeftCell="G2" activePane="bottomRight" state="frozen"/>
      <selection pane="topRight" activeCell="D1" sqref="D1"/>
      <selection pane="bottomLeft" activeCell="A2" sqref="A2"/>
      <selection pane="bottomRight" activeCell="K22" sqref="K22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9.6640625" customWidth="1"/>
    <col min="8" max="8" width="13.88671875" bestFit="1" customWidth="1"/>
    <col min="9" max="9" width="5.5546875" bestFit="1" customWidth="1"/>
    <col min="10" max="10" width="8.5546875" style="151" bestFit="1" customWidth="1"/>
    <col min="11" max="11" width="6.5546875" bestFit="1" customWidth="1"/>
    <col min="12" max="12" width="7.5546875" bestFit="1" customWidth="1"/>
    <col min="13" max="13" width="9.6640625" style="72" customWidth="1"/>
    <col min="14" max="14" width="7.5546875" customWidth="1"/>
    <col min="15" max="15" width="7.5546875" style="72" bestFit="1" customWidth="1"/>
    <col min="16" max="17" width="6.5546875" bestFit="1" customWidth="1"/>
  </cols>
  <sheetData>
    <row r="1" spans="1:18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32" t="s">
        <v>78</v>
      </c>
      <c r="K1" s="102" t="s">
        <v>43</v>
      </c>
      <c r="L1" s="102" t="s">
        <v>49</v>
      </c>
      <c r="M1" s="152"/>
      <c r="N1" s="128">
        <v>7</v>
      </c>
      <c r="O1" s="104" t="s">
        <v>109</v>
      </c>
      <c r="P1" s="72">
        <v>8</v>
      </c>
    </row>
    <row r="2" spans="1:18">
      <c r="A2" s="105">
        <v>43726</v>
      </c>
      <c r="B2" s="106">
        <f t="shared" ref="B2:B18" si="0">A2+20</f>
        <v>43746</v>
      </c>
      <c r="C2" s="107" t="s">
        <v>81</v>
      </c>
      <c r="D2" s="116">
        <v>978</v>
      </c>
      <c r="E2" s="108">
        <f>D2</f>
        <v>978</v>
      </c>
      <c r="F2" s="103"/>
      <c r="G2" s="105"/>
      <c r="H2" s="115" t="s">
        <v>110</v>
      </c>
      <c r="I2" s="103"/>
      <c r="J2" s="148"/>
      <c r="K2" s="108">
        <f>J2</f>
        <v>0</v>
      </c>
      <c r="L2" s="108">
        <f t="shared" ref="L2:L16" si="1">$E2-K2</f>
        <v>978</v>
      </c>
      <c r="M2" s="104"/>
      <c r="N2" s="126"/>
      <c r="O2" s="104"/>
    </row>
    <row r="3" spans="1:18">
      <c r="A3" s="105"/>
      <c r="B3" s="106">
        <f t="shared" si="0"/>
        <v>20</v>
      </c>
      <c r="C3" s="107" t="s">
        <v>81</v>
      </c>
      <c r="D3" s="135">
        <v>1939</v>
      </c>
      <c r="E3" s="108">
        <f>E2+D3</f>
        <v>2917</v>
      </c>
      <c r="F3" s="103"/>
      <c r="G3" s="105"/>
      <c r="H3" s="107" t="s">
        <v>81</v>
      </c>
      <c r="I3" s="118"/>
      <c r="J3" s="149">
        <v>4399</v>
      </c>
      <c r="K3" s="108">
        <f>J3+K2</f>
        <v>4399</v>
      </c>
      <c r="L3" s="108">
        <f t="shared" si="1"/>
        <v>-1482</v>
      </c>
      <c r="M3" s="153">
        <v>8566</v>
      </c>
      <c r="N3" s="149">
        <v>8566</v>
      </c>
      <c r="O3" s="104">
        <v>6588</v>
      </c>
      <c r="P3" s="72">
        <v>4919</v>
      </c>
      <c r="Q3" s="121">
        <v>4388</v>
      </c>
      <c r="R3" s="144">
        <v>4757</v>
      </c>
    </row>
    <row r="4" spans="1:18">
      <c r="A4" s="105"/>
      <c r="B4" s="106">
        <f t="shared" si="0"/>
        <v>20</v>
      </c>
      <c r="C4" s="114" t="s">
        <v>81</v>
      </c>
      <c r="D4" s="102">
        <v>1700</v>
      </c>
      <c r="E4" s="108">
        <f t="shared" ref="E4:E16" si="2">E3+D4</f>
        <v>4617</v>
      </c>
      <c r="F4" s="103"/>
      <c r="G4" s="103"/>
      <c r="H4" s="103"/>
      <c r="I4" s="103"/>
      <c r="J4" s="103">
        <v>1000</v>
      </c>
      <c r="K4" s="108">
        <f t="shared" ref="K4:K18" si="3">J4+K3</f>
        <v>5399</v>
      </c>
      <c r="L4" s="108">
        <f t="shared" si="1"/>
        <v>-782</v>
      </c>
      <c r="M4" s="104"/>
      <c r="N4" s="146">
        <v>4966</v>
      </c>
    </row>
    <row r="5" spans="1:18">
      <c r="A5" s="105"/>
      <c r="B5" s="106">
        <f t="shared" si="0"/>
        <v>20</v>
      </c>
      <c r="C5" s="114" t="s">
        <v>81</v>
      </c>
      <c r="D5" s="135">
        <v>1956</v>
      </c>
      <c r="E5" s="108">
        <f t="shared" si="2"/>
        <v>6573</v>
      </c>
      <c r="F5" s="103"/>
      <c r="G5" s="103"/>
      <c r="H5" s="103"/>
      <c r="I5" s="103"/>
      <c r="J5" s="103">
        <v>1000</v>
      </c>
      <c r="K5" s="108">
        <f t="shared" si="3"/>
        <v>6399</v>
      </c>
      <c r="L5" s="108">
        <f t="shared" si="1"/>
        <v>174</v>
      </c>
      <c r="M5" s="104"/>
      <c r="N5" s="125"/>
      <c r="O5" s="104"/>
    </row>
    <row r="6" spans="1:18">
      <c r="A6" s="105"/>
      <c r="B6" s="106">
        <f t="shared" si="0"/>
        <v>20</v>
      </c>
      <c r="C6" s="115" t="s">
        <v>82</v>
      </c>
      <c r="D6" s="136"/>
      <c r="E6" s="108">
        <f t="shared" si="2"/>
        <v>6573</v>
      </c>
      <c r="F6" s="103"/>
      <c r="G6" s="105"/>
      <c r="H6" s="115" t="s">
        <v>110</v>
      </c>
      <c r="I6" s="103"/>
      <c r="J6" s="105"/>
      <c r="K6" s="108">
        <f t="shared" si="3"/>
        <v>6399</v>
      </c>
      <c r="L6" s="108">
        <f t="shared" si="1"/>
        <v>174</v>
      </c>
      <c r="M6" s="104"/>
      <c r="N6" s="126">
        <v>400</v>
      </c>
      <c r="O6" s="104"/>
    </row>
    <row r="7" spans="1:18">
      <c r="A7" s="105"/>
      <c r="B7" s="106">
        <f t="shared" si="0"/>
        <v>20</v>
      </c>
      <c r="C7" s="103" t="s">
        <v>82</v>
      </c>
      <c r="D7" s="133">
        <v>1680</v>
      </c>
      <c r="E7" s="108">
        <f t="shared" si="2"/>
        <v>8253</v>
      </c>
      <c r="F7" s="103"/>
      <c r="G7" s="105"/>
      <c r="H7" s="114" t="s">
        <v>111</v>
      </c>
      <c r="I7" s="111"/>
      <c r="J7" s="105"/>
      <c r="K7" s="108">
        <f t="shared" si="3"/>
        <v>6399</v>
      </c>
      <c r="L7" s="108">
        <f t="shared" si="1"/>
        <v>1854</v>
      </c>
      <c r="M7" s="104"/>
      <c r="N7" s="126">
        <v>600</v>
      </c>
      <c r="O7" s="104"/>
    </row>
    <row r="8" spans="1:18">
      <c r="A8" s="105"/>
      <c r="B8" s="106">
        <f t="shared" si="0"/>
        <v>20</v>
      </c>
      <c r="C8" s="114" t="s">
        <v>80</v>
      </c>
      <c r="D8" s="135">
        <v>1680</v>
      </c>
      <c r="E8" s="108">
        <f t="shared" si="2"/>
        <v>9933</v>
      </c>
      <c r="F8" s="103"/>
      <c r="G8" s="105"/>
      <c r="H8" s="114" t="s">
        <v>111</v>
      </c>
      <c r="I8" s="111"/>
      <c r="J8" s="105"/>
      <c r="K8" s="108">
        <f t="shared" si="3"/>
        <v>6399</v>
      </c>
      <c r="L8" s="108">
        <f t="shared" si="1"/>
        <v>3534</v>
      </c>
      <c r="M8" s="104"/>
      <c r="N8" s="126"/>
      <c r="O8" s="104"/>
    </row>
    <row r="9" spans="1:18">
      <c r="A9" s="105"/>
      <c r="B9" s="106">
        <f t="shared" si="0"/>
        <v>20</v>
      </c>
      <c r="C9" s="114" t="s">
        <v>80</v>
      </c>
      <c r="D9" s="135">
        <v>1290</v>
      </c>
      <c r="E9" s="108">
        <f t="shared" si="2"/>
        <v>11223</v>
      </c>
      <c r="F9" s="103"/>
      <c r="G9" s="105"/>
      <c r="H9" s="111" t="s">
        <v>80</v>
      </c>
      <c r="I9" s="111"/>
      <c r="J9" s="149">
        <v>7155</v>
      </c>
      <c r="K9" s="108">
        <f t="shared" si="3"/>
        <v>13554</v>
      </c>
      <c r="L9" s="108">
        <f t="shared" si="1"/>
        <v>-2331</v>
      </c>
      <c r="M9" s="153">
        <v>7155</v>
      </c>
      <c r="N9" s="145">
        <v>6787</v>
      </c>
      <c r="O9" s="104">
        <v>5818</v>
      </c>
      <c r="P9">
        <v>6600</v>
      </c>
      <c r="Q9" s="143">
        <v>7233</v>
      </c>
      <c r="R9">
        <v>7088</v>
      </c>
    </row>
    <row r="10" spans="1:18">
      <c r="A10" s="105"/>
      <c r="B10" s="106">
        <f t="shared" si="0"/>
        <v>20</v>
      </c>
      <c r="C10" s="107" t="s">
        <v>80</v>
      </c>
      <c r="D10" s="135"/>
      <c r="E10" s="108">
        <f t="shared" si="2"/>
        <v>11223</v>
      </c>
      <c r="F10" s="103"/>
      <c r="G10" s="103"/>
      <c r="H10" s="103"/>
      <c r="I10" s="103"/>
      <c r="J10" s="103"/>
      <c r="K10" s="108">
        <f t="shared" si="3"/>
        <v>13554</v>
      </c>
      <c r="L10" s="108">
        <f t="shared" si="1"/>
        <v>-2331</v>
      </c>
      <c r="M10" s="104"/>
      <c r="N10" s="126"/>
      <c r="O10" s="144"/>
    </row>
    <row r="11" spans="1:18">
      <c r="A11" s="105"/>
      <c r="B11" s="106">
        <f t="shared" si="0"/>
        <v>20</v>
      </c>
      <c r="C11" s="107" t="s">
        <v>80</v>
      </c>
      <c r="D11" s="135">
        <v>1952</v>
      </c>
      <c r="E11" s="108">
        <f t="shared" si="2"/>
        <v>13175</v>
      </c>
      <c r="F11" s="103"/>
      <c r="G11" s="103"/>
      <c r="H11" s="103"/>
      <c r="I11" s="103"/>
      <c r="J11" s="103"/>
      <c r="K11" s="108">
        <f t="shared" si="3"/>
        <v>13554</v>
      </c>
      <c r="L11" s="108">
        <f t="shared" si="1"/>
        <v>-379</v>
      </c>
      <c r="M11" s="104"/>
      <c r="N11" s="126"/>
      <c r="O11" s="104"/>
    </row>
    <row r="12" spans="1:18">
      <c r="A12" s="105"/>
      <c r="B12" s="106">
        <f t="shared" si="0"/>
        <v>20</v>
      </c>
      <c r="C12" s="103" t="s">
        <v>79</v>
      </c>
      <c r="D12" s="135">
        <v>1956</v>
      </c>
      <c r="E12" s="108">
        <f t="shared" si="2"/>
        <v>15131</v>
      </c>
      <c r="F12" s="103"/>
      <c r="G12" s="103"/>
      <c r="H12" s="103"/>
      <c r="I12" s="103"/>
      <c r="J12" s="103"/>
      <c r="K12" s="108">
        <f t="shared" si="3"/>
        <v>13554</v>
      </c>
      <c r="L12" s="108">
        <f t="shared" si="1"/>
        <v>1577</v>
      </c>
      <c r="M12" s="104"/>
      <c r="N12" s="126"/>
      <c r="O12" s="104"/>
    </row>
    <row r="13" spans="1:18">
      <c r="A13" s="105"/>
      <c r="B13" s="106">
        <f t="shared" si="0"/>
        <v>20</v>
      </c>
      <c r="C13" s="103" t="s">
        <v>79</v>
      </c>
      <c r="D13" s="135">
        <v>1968</v>
      </c>
      <c r="E13" s="108">
        <f t="shared" si="2"/>
        <v>17099</v>
      </c>
      <c r="F13" s="103"/>
      <c r="G13" s="105"/>
      <c r="H13" s="103" t="s">
        <v>79</v>
      </c>
      <c r="I13" s="103">
        <v>1968</v>
      </c>
      <c r="J13" s="149">
        <v>7811</v>
      </c>
      <c r="K13" s="108">
        <f t="shared" si="3"/>
        <v>21365</v>
      </c>
      <c r="L13" s="108">
        <f t="shared" si="1"/>
        <v>-4266</v>
      </c>
      <c r="M13" s="153">
        <v>7811</v>
      </c>
      <c r="N13" s="145">
        <v>7437</v>
      </c>
      <c r="O13" s="104">
        <v>5878</v>
      </c>
      <c r="P13" s="141">
        <v>6215</v>
      </c>
      <c r="Q13" s="143">
        <v>6633</v>
      </c>
      <c r="R13">
        <v>6988</v>
      </c>
    </row>
    <row r="14" spans="1:18">
      <c r="A14" s="105"/>
      <c r="B14" s="106">
        <f t="shared" si="0"/>
        <v>20</v>
      </c>
      <c r="C14" s="115" t="s">
        <v>79</v>
      </c>
      <c r="D14" s="135">
        <v>1956</v>
      </c>
      <c r="E14" s="108">
        <f t="shared" si="2"/>
        <v>19055</v>
      </c>
      <c r="F14" s="103"/>
      <c r="G14" s="103"/>
      <c r="H14" s="103"/>
      <c r="I14" s="103"/>
      <c r="J14" s="103"/>
      <c r="K14" s="108">
        <f t="shared" si="3"/>
        <v>21365</v>
      </c>
      <c r="L14" s="108">
        <f t="shared" si="1"/>
        <v>-2310</v>
      </c>
      <c r="M14" s="104"/>
      <c r="N14" s="129"/>
      <c r="O14" s="143"/>
    </row>
    <row r="15" spans="1:18">
      <c r="A15" s="105"/>
      <c r="B15" s="106">
        <f t="shared" si="0"/>
        <v>20</v>
      </c>
      <c r="C15" s="115" t="s">
        <v>79</v>
      </c>
      <c r="D15" s="134">
        <v>1680</v>
      </c>
      <c r="E15" s="108">
        <f t="shared" si="2"/>
        <v>20735</v>
      </c>
      <c r="F15" s="103"/>
      <c r="G15" s="103"/>
      <c r="H15" s="103"/>
      <c r="I15" s="103"/>
      <c r="J15" s="150"/>
      <c r="K15" s="108">
        <f t="shared" si="3"/>
        <v>21365</v>
      </c>
      <c r="L15" s="108">
        <f t="shared" si="1"/>
        <v>-630</v>
      </c>
      <c r="M15" s="104"/>
      <c r="N15" s="129"/>
      <c r="O15" s="104"/>
    </row>
    <row r="16" spans="1:18">
      <c r="A16" s="105"/>
      <c r="B16" s="106">
        <f t="shared" si="0"/>
        <v>20</v>
      </c>
      <c r="C16" s="115" t="s">
        <v>79</v>
      </c>
      <c r="D16" s="102"/>
      <c r="E16" s="108">
        <f t="shared" si="2"/>
        <v>20735</v>
      </c>
      <c r="F16" s="103"/>
      <c r="G16" s="103"/>
      <c r="H16" s="103"/>
      <c r="I16" s="103"/>
      <c r="J16" s="150"/>
      <c r="K16" s="108">
        <f t="shared" si="3"/>
        <v>21365</v>
      </c>
      <c r="L16" s="108">
        <f t="shared" si="1"/>
        <v>-630</v>
      </c>
      <c r="M16" s="104"/>
      <c r="N16" s="129"/>
      <c r="O16" s="104"/>
    </row>
    <row r="17" spans="1:17">
      <c r="A17" s="105"/>
      <c r="B17" s="106">
        <f t="shared" si="0"/>
        <v>20</v>
      </c>
      <c r="C17" s="115" t="s">
        <v>81</v>
      </c>
      <c r="D17" s="131">
        <v>1952</v>
      </c>
      <c r="E17" s="108">
        <f>E16+D17</f>
        <v>22687</v>
      </c>
      <c r="F17" s="103"/>
      <c r="G17" s="103"/>
      <c r="H17" s="103"/>
      <c r="I17" s="103"/>
      <c r="J17" s="150"/>
      <c r="K17" s="108">
        <f t="shared" si="3"/>
        <v>21365</v>
      </c>
      <c r="L17" s="108">
        <f>$E17-K17</f>
        <v>1322</v>
      </c>
      <c r="M17" s="104"/>
      <c r="N17" s="129"/>
      <c r="O17" s="104"/>
    </row>
    <row r="18" spans="1:17">
      <c r="A18" s="105"/>
      <c r="B18" s="106">
        <f t="shared" si="0"/>
        <v>20</v>
      </c>
      <c r="C18" s="115" t="s">
        <v>82</v>
      </c>
      <c r="D18" s="136"/>
      <c r="E18" s="108">
        <f>E17+D18</f>
        <v>22687</v>
      </c>
      <c r="F18" s="103"/>
      <c r="G18" s="105"/>
      <c r="H18" s="115"/>
      <c r="I18" s="103"/>
      <c r="J18" s="148"/>
      <c r="K18" s="108">
        <f t="shared" si="3"/>
        <v>21365</v>
      </c>
      <c r="L18" s="108">
        <f>$E18-K18</f>
        <v>1322</v>
      </c>
      <c r="M18" s="104"/>
      <c r="N18" s="129"/>
      <c r="O18" s="104"/>
    </row>
    <row r="19" spans="1:17">
      <c r="D19">
        <f>SUM(D2:D18)</f>
        <v>22687</v>
      </c>
      <c r="J19" s="151">
        <f>SUM(J3:J17)</f>
        <v>21365</v>
      </c>
      <c r="N19" s="147">
        <f>SUM(N3:N17)</f>
        <v>28756</v>
      </c>
      <c r="O19" s="147">
        <f>SUM(O3:O17)</f>
        <v>18284</v>
      </c>
      <c r="P19" s="121">
        <f>SUM(P3:P17)</f>
        <v>17734</v>
      </c>
      <c r="Q19" s="121">
        <f>SUM(Q3:Q17)</f>
        <v>18254</v>
      </c>
    </row>
    <row r="20" spans="1:17">
      <c r="A20" t="s">
        <v>69</v>
      </c>
    </row>
    <row r="21" spans="1:17">
      <c r="A21" t="s">
        <v>70</v>
      </c>
    </row>
    <row r="22" spans="1:17">
      <c r="B22" s="14">
        <v>43621</v>
      </c>
      <c r="C22" t="s">
        <v>161</v>
      </c>
      <c r="D22">
        <v>4156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12"/>
  <sheetViews>
    <sheetView showGridLines="0" tabSelected="1" workbookViewId="0">
      <pane ySplit="1" topLeftCell="A2" activePane="bottomLeft" state="frozen"/>
      <selection pane="bottomLeft" activeCell="J21" sqref="J21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>
        <v>43648</v>
      </c>
      <c r="B2" s="60">
        <f t="shared" ref="B2:B5" si="0">A2+20</f>
        <v>43668</v>
      </c>
      <c r="C2" s="56" t="s">
        <v>80</v>
      </c>
      <c r="D2">
        <v>1260</v>
      </c>
      <c r="E2" s="59">
        <f>SUM($D$6:D6)</f>
        <v>0</v>
      </c>
      <c r="F2" s="25"/>
      <c r="G2" s="71"/>
      <c r="H2" s="71"/>
      <c r="I2" s="25" t="s">
        <v>82</v>
      </c>
      <c r="J2">
        <v>5066</v>
      </c>
      <c r="K2" s="108">
        <f>SUM($M$2:M2)</f>
        <v>4333</v>
      </c>
      <c r="L2" s="59">
        <f>$E2-K2</f>
        <v>-4333</v>
      </c>
      <c r="M2" s="130">
        <v>4333</v>
      </c>
    </row>
    <row r="3" spans="1:13">
      <c r="A3" s="25"/>
      <c r="B3" s="60">
        <f t="shared" si="0"/>
        <v>20</v>
      </c>
      <c r="C3" s="25" t="s">
        <v>79</v>
      </c>
      <c r="D3">
        <v>1440</v>
      </c>
      <c r="E3" s="59">
        <f>SUM($D$2:D5)</f>
        <v>5631</v>
      </c>
      <c r="F3" s="25"/>
      <c r="G3" s="71"/>
      <c r="H3" s="71"/>
      <c r="I3" s="25"/>
      <c r="J3" s="25"/>
      <c r="K3" s="108">
        <f>SUM($J$2:J3)</f>
        <v>5066</v>
      </c>
      <c r="L3" s="59">
        <f t="shared" ref="L3:L10" si="1">$E3-K3</f>
        <v>565</v>
      </c>
      <c r="M3">
        <v>4599</v>
      </c>
    </row>
    <row r="4" spans="1:13">
      <c r="A4" s="50"/>
      <c r="B4" s="60">
        <f t="shared" si="0"/>
        <v>20</v>
      </c>
      <c r="C4" s="56" t="s">
        <v>81</v>
      </c>
      <c r="D4" s="57">
        <v>1464</v>
      </c>
      <c r="E4" s="59">
        <f>SUM($D$2:D4)</f>
        <v>4164</v>
      </c>
      <c r="F4" s="25"/>
      <c r="G4" s="71"/>
      <c r="H4" s="71"/>
      <c r="I4" s="56"/>
      <c r="J4" s="25">
        <v>500</v>
      </c>
      <c r="K4" s="108">
        <f>SUM($J$2:J4)</f>
        <v>5566</v>
      </c>
      <c r="L4" s="59">
        <f t="shared" si="1"/>
        <v>-1402</v>
      </c>
      <c r="M4">
        <v>4918</v>
      </c>
    </row>
    <row r="5" spans="1:13">
      <c r="A5" s="25"/>
      <c r="B5" s="60">
        <f t="shared" si="0"/>
        <v>20</v>
      </c>
      <c r="C5" s="25" t="s">
        <v>82</v>
      </c>
      <c r="D5" s="57">
        <v>1467</v>
      </c>
      <c r="E5" s="59">
        <f>SUM($D$2:D5)</f>
        <v>5631</v>
      </c>
      <c r="F5" s="25"/>
      <c r="G5" s="71"/>
      <c r="H5" s="71"/>
      <c r="I5" s="25"/>
      <c r="J5" s="25"/>
      <c r="K5" s="108">
        <f>SUM($J$2:J5)</f>
        <v>5566</v>
      </c>
      <c r="L5" s="59">
        <f t="shared" si="1"/>
        <v>65</v>
      </c>
      <c r="M5" s="99"/>
    </row>
    <row r="6" spans="1:13">
      <c r="A6" s="50"/>
      <c r="B6" s="60"/>
      <c r="C6" s="25" t="s">
        <v>82</v>
      </c>
      <c r="D6" s="57"/>
      <c r="E6" s="59">
        <f>SUM($D$2:D6)</f>
        <v>5631</v>
      </c>
      <c r="F6" s="25"/>
      <c r="G6" s="71"/>
      <c r="H6" s="71"/>
      <c r="I6" s="25"/>
      <c r="J6" s="25"/>
      <c r="K6" s="108">
        <f>SUM($J$2:J6)</f>
        <v>5566</v>
      </c>
      <c r="L6" s="59">
        <f t="shared" si="1"/>
        <v>65</v>
      </c>
      <c r="M6" s="99"/>
    </row>
    <row r="7" spans="1:13">
      <c r="A7" s="25"/>
      <c r="B7" s="60"/>
      <c r="C7" s="56" t="s">
        <v>80</v>
      </c>
      <c r="D7" s="57"/>
      <c r="E7" s="59">
        <f>SUM($D$2:D7)</f>
        <v>5631</v>
      </c>
      <c r="F7" s="25"/>
      <c r="G7" s="71"/>
      <c r="H7" s="71"/>
      <c r="I7" s="25"/>
      <c r="J7" s="25"/>
      <c r="K7" s="108">
        <f>SUM($J$2:J7)</f>
        <v>5566</v>
      </c>
      <c r="L7" s="59">
        <f t="shared" si="1"/>
        <v>65</v>
      </c>
      <c r="M7" s="99"/>
    </row>
    <row r="8" spans="1:13">
      <c r="A8" s="25"/>
      <c r="B8" s="60"/>
      <c r="C8" s="25" t="s">
        <v>79</v>
      </c>
      <c r="D8" s="25"/>
      <c r="E8" s="59">
        <f>SUM($D$2:D8)</f>
        <v>5631</v>
      </c>
      <c r="F8" s="25"/>
      <c r="G8" s="71"/>
      <c r="H8" s="71"/>
      <c r="I8" s="25"/>
      <c r="J8" s="25"/>
      <c r="K8" s="108">
        <f>SUM($J$2:J8)</f>
        <v>5566</v>
      </c>
      <c r="L8" s="59">
        <f t="shared" si="1"/>
        <v>65</v>
      </c>
      <c r="M8" s="99"/>
    </row>
    <row r="9" spans="1:13">
      <c r="A9" s="25"/>
      <c r="B9" s="60"/>
      <c r="C9" s="25"/>
      <c r="D9" s="25"/>
      <c r="E9" s="59">
        <f>SUM($D$2:D9)</f>
        <v>5631</v>
      </c>
      <c r="F9" s="25"/>
      <c r="G9" s="71"/>
      <c r="H9" s="71"/>
      <c r="I9" s="25"/>
      <c r="J9" s="25"/>
      <c r="K9" s="108">
        <f>SUM($J$2:J9)</f>
        <v>5566</v>
      </c>
      <c r="L9" s="59">
        <f t="shared" si="1"/>
        <v>65</v>
      </c>
      <c r="M9" s="25"/>
    </row>
    <row r="10" spans="1:13">
      <c r="A10" s="25" t="s">
        <v>105</v>
      </c>
      <c r="B10" s="60"/>
      <c r="C10" s="25"/>
      <c r="D10" s="25"/>
      <c r="E10" s="59">
        <f>SUM($D$2:D10)</f>
        <v>5631</v>
      </c>
      <c r="F10" s="25"/>
      <c r="G10" s="71"/>
      <c r="H10" s="71"/>
      <c r="I10" s="25"/>
      <c r="J10" s="25"/>
      <c r="K10" s="108">
        <f>SUM($J$2:J10)</f>
        <v>5566</v>
      </c>
      <c r="L10" s="59">
        <f t="shared" si="1"/>
        <v>65</v>
      </c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R2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H15" sqref="H15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9.6640625" customWidth="1"/>
    <col min="8" max="8" width="13.88671875" bestFit="1" customWidth="1"/>
    <col min="9" max="9" width="5.5546875" bestFit="1" customWidth="1"/>
    <col min="10" max="10" width="8.5546875" style="151" bestFit="1" customWidth="1"/>
    <col min="11" max="11" width="6.5546875" bestFit="1" customWidth="1"/>
    <col min="12" max="12" width="7.5546875" bestFit="1" customWidth="1"/>
    <col min="13" max="13" width="9.6640625" customWidth="1"/>
    <col min="14" max="14" width="7.5546875" customWidth="1"/>
    <col min="15" max="15" width="7.5546875" style="72" bestFit="1" customWidth="1"/>
    <col min="16" max="17" width="6.5546875" bestFit="1" customWidth="1"/>
  </cols>
  <sheetData>
    <row r="1" spans="1:18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32" t="s">
        <v>78</v>
      </c>
      <c r="K1" s="102" t="s">
        <v>43</v>
      </c>
      <c r="L1" s="102" t="s">
        <v>49</v>
      </c>
      <c r="M1" s="102"/>
      <c r="N1" s="128">
        <v>7</v>
      </c>
      <c r="O1" s="104" t="s">
        <v>109</v>
      </c>
      <c r="P1" s="72">
        <v>8</v>
      </c>
    </row>
    <row r="2" spans="1:18">
      <c r="A2" s="105">
        <v>43692</v>
      </c>
      <c r="B2" s="106">
        <f t="shared" ref="B2:B18" si="0">A2+20</f>
        <v>43712</v>
      </c>
      <c r="C2" t="s">
        <v>82</v>
      </c>
      <c r="D2" s="116">
        <v>1952</v>
      </c>
      <c r="E2" s="108">
        <f>D2</f>
        <v>1952</v>
      </c>
      <c r="F2" s="103"/>
      <c r="G2" s="105"/>
      <c r="H2" s="115" t="s">
        <v>110</v>
      </c>
      <c r="I2" s="103"/>
      <c r="J2" s="148"/>
      <c r="K2" s="108">
        <f>J2</f>
        <v>0</v>
      </c>
      <c r="L2" s="108">
        <f t="shared" ref="L2:L16" si="1">$E2-K2</f>
        <v>1952</v>
      </c>
      <c r="M2" s="105"/>
      <c r="N2" s="126"/>
      <c r="O2" s="104"/>
    </row>
    <row r="3" spans="1:18">
      <c r="A3" s="105"/>
      <c r="B3" s="106">
        <f t="shared" si="0"/>
        <v>20</v>
      </c>
      <c r="C3" s="107" t="s">
        <v>81</v>
      </c>
      <c r="D3" s="135">
        <v>1956</v>
      </c>
      <c r="E3" s="108">
        <f>E2+D3</f>
        <v>3908</v>
      </c>
      <c r="F3" s="103"/>
      <c r="G3" s="105"/>
      <c r="H3" s="107" t="s">
        <v>81</v>
      </c>
      <c r="I3" s="118"/>
      <c r="J3" s="149"/>
      <c r="K3" s="108">
        <f>J3+K2</f>
        <v>0</v>
      </c>
      <c r="L3" s="108">
        <f t="shared" si="1"/>
        <v>3908</v>
      </c>
      <c r="M3" s="105"/>
      <c r="N3" s="149">
        <v>8566</v>
      </c>
      <c r="O3" s="104">
        <v>6588</v>
      </c>
      <c r="P3" s="72">
        <v>4919</v>
      </c>
      <c r="Q3" s="121">
        <v>4388</v>
      </c>
      <c r="R3" s="144">
        <v>4757</v>
      </c>
    </row>
    <row r="4" spans="1:18">
      <c r="A4" s="105"/>
      <c r="B4" s="106">
        <f t="shared" si="0"/>
        <v>20</v>
      </c>
      <c r="C4" s="114" t="s">
        <v>81</v>
      </c>
      <c r="D4" s="102">
        <v>840</v>
      </c>
      <c r="E4" s="108">
        <f t="shared" ref="E4:E16" si="2">E3+D4</f>
        <v>4748</v>
      </c>
      <c r="F4" s="103"/>
      <c r="G4" s="103"/>
      <c r="H4" s="103"/>
      <c r="I4" s="103"/>
      <c r="J4" s="125"/>
      <c r="K4" s="108">
        <f t="shared" ref="K4:K18" si="3">J4+K3</f>
        <v>0</v>
      </c>
      <c r="L4" s="108">
        <f t="shared" si="1"/>
        <v>4748</v>
      </c>
      <c r="M4" s="103"/>
      <c r="N4" s="146">
        <v>4966</v>
      </c>
    </row>
    <row r="5" spans="1:18">
      <c r="A5" s="105"/>
      <c r="B5" s="106">
        <f t="shared" si="0"/>
        <v>20</v>
      </c>
      <c r="C5" s="114" t="s">
        <v>81</v>
      </c>
      <c r="D5" s="135">
        <v>488</v>
      </c>
      <c r="E5" s="108">
        <f t="shared" si="2"/>
        <v>5236</v>
      </c>
      <c r="F5" s="103"/>
      <c r="G5" s="103"/>
      <c r="H5" s="103"/>
      <c r="I5" s="103"/>
      <c r="J5" s="125"/>
      <c r="K5" s="108">
        <f t="shared" si="3"/>
        <v>0</v>
      </c>
      <c r="L5" s="108">
        <f t="shared" si="1"/>
        <v>5236</v>
      </c>
      <c r="M5" s="103"/>
      <c r="N5" s="125"/>
      <c r="O5" s="104"/>
    </row>
    <row r="6" spans="1:18">
      <c r="A6" s="105"/>
      <c r="B6" s="106">
        <f t="shared" si="0"/>
        <v>20</v>
      </c>
      <c r="C6" s="115" t="s">
        <v>82</v>
      </c>
      <c r="D6" s="136">
        <v>978</v>
      </c>
      <c r="E6" s="108">
        <f t="shared" si="2"/>
        <v>6214</v>
      </c>
      <c r="F6" s="103"/>
      <c r="G6" s="105"/>
      <c r="H6" s="115" t="s">
        <v>110</v>
      </c>
      <c r="I6" s="103"/>
      <c r="J6" s="148"/>
      <c r="K6" s="108">
        <f t="shared" si="3"/>
        <v>0</v>
      </c>
      <c r="L6" s="108">
        <f t="shared" si="1"/>
        <v>6214</v>
      </c>
      <c r="M6" s="105"/>
      <c r="N6" s="126">
        <v>400</v>
      </c>
      <c r="O6" s="104"/>
    </row>
    <row r="7" spans="1:18">
      <c r="A7" s="105"/>
      <c r="B7" s="106">
        <f t="shared" si="0"/>
        <v>20</v>
      </c>
      <c r="C7" s="103" t="s">
        <v>82</v>
      </c>
      <c r="D7" s="133"/>
      <c r="E7" s="108">
        <f t="shared" si="2"/>
        <v>6214</v>
      </c>
      <c r="F7" s="103"/>
      <c r="G7" s="105"/>
      <c r="H7" s="114" t="s">
        <v>111</v>
      </c>
      <c r="I7" s="111"/>
      <c r="J7" s="148"/>
      <c r="K7" s="108">
        <f t="shared" si="3"/>
        <v>0</v>
      </c>
      <c r="L7" s="108">
        <f t="shared" si="1"/>
        <v>6214</v>
      </c>
      <c r="M7" s="105"/>
      <c r="N7" s="126">
        <v>600</v>
      </c>
      <c r="O7" s="104"/>
    </row>
    <row r="8" spans="1:18">
      <c r="A8" s="105"/>
      <c r="B8" s="106">
        <f t="shared" si="0"/>
        <v>20</v>
      </c>
      <c r="C8" s="114" t="s">
        <v>80</v>
      </c>
      <c r="D8" s="135">
        <v>1920</v>
      </c>
      <c r="E8" s="108">
        <f t="shared" si="2"/>
        <v>8134</v>
      </c>
      <c r="F8" s="103"/>
      <c r="G8" s="105"/>
      <c r="H8" s="114" t="s">
        <v>111</v>
      </c>
      <c r="I8" s="111"/>
      <c r="J8" s="148"/>
      <c r="K8" s="108">
        <f t="shared" si="3"/>
        <v>0</v>
      </c>
      <c r="L8" s="108">
        <f t="shared" si="1"/>
        <v>8134</v>
      </c>
      <c r="M8" s="105"/>
      <c r="N8" s="126"/>
      <c r="O8" s="104"/>
    </row>
    <row r="9" spans="1:18">
      <c r="A9" s="105"/>
      <c r="B9" s="106">
        <f t="shared" si="0"/>
        <v>20</v>
      </c>
      <c r="C9" s="114" t="s">
        <v>80</v>
      </c>
      <c r="D9" s="135">
        <v>1700</v>
      </c>
      <c r="E9" s="108">
        <f t="shared" si="2"/>
        <v>9834</v>
      </c>
      <c r="F9" s="103"/>
      <c r="G9" s="105"/>
      <c r="H9" s="111" t="s">
        <v>80</v>
      </c>
      <c r="I9" s="111"/>
      <c r="J9" s="149"/>
      <c r="K9" s="108">
        <f>J9+K8</f>
        <v>0</v>
      </c>
      <c r="L9" s="108">
        <f t="shared" si="1"/>
        <v>9834</v>
      </c>
      <c r="M9" s="149">
        <v>7155</v>
      </c>
      <c r="N9" s="145">
        <v>6787</v>
      </c>
      <c r="O9" s="104">
        <v>5818</v>
      </c>
      <c r="P9">
        <v>6600</v>
      </c>
      <c r="Q9" s="143">
        <v>7233</v>
      </c>
      <c r="R9">
        <v>7088</v>
      </c>
    </row>
    <row r="10" spans="1:18">
      <c r="A10" s="105"/>
      <c r="B10" s="106">
        <f t="shared" si="0"/>
        <v>20</v>
      </c>
      <c r="C10" s="107" t="s">
        <v>80</v>
      </c>
      <c r="D10" s="135">
        <v>1952</v>
      </c>
      <c r="E10" s="108">
        <f t="shared" si="2"/>
        <v>11786</v>
      </c>
      <c r="F10" s="103"/>
      <c r="G10" s="103"/>
      <c r="H10" s="103"/>
      <c r="I10" s="103"/>
      <c r="J10" s="148"/>
      <c r="K10" s="108">
        <f t="shared" si="3"/>
        <v>0</v>
      </c>
      <c r="L10" s="108">
        <f t="shared" si="1"/>
        <v>11786</v>
      </c>
      <c r="M10" s="103"/>
      <c r="N10" s="126"/>
      <c r="O10" s="144"/>
    </row>
    <row r="11" spans="1:18">
      <c r="A11" s="105"/>
      <c r="B11" s="106">
        <f t="shared" si="0"/>
        <v>20</v>
      </c>
      <c r="C11" s="107" t="s">
        <v>80</v>
      </c>
      <c r="D11" s="135">
        <v>1920</v>
      </c>
      <c r="E11" s="108">
        <f t="shared" si="2"/>
        <v>13706</v>
      </c>
      <c r="F11" s="103"/>
      <c r="G11" s="103"/>
      <c r="H11" s="103"/>
      <c r="I11" s="103"/>
      <c r="J11" s="148"/>
      <c r="K11" s="108">
        <f t="shared" si="3"/>
        <v>0</v>
      </c>
      <c r="L11" s="108">
        <f t="shared" si="1"/>
        <v>13706</v>
      </c>
      <c r="M11" s="103"/>
      <c r="N11" s="126"/>
      <c r="O11" s="104"/>
    </row>
    <row r="12" spans="1:18">
      <c r="A12" s="105"/>
      <c r="B12" s="106">
        <f t="shared" si="0"/>
        <v>20</v>
      </c>
      <c r="C12" s="103" t="s">
        <v>79</v>
      </c>
      <c r="D12" s="135">
        <v>1680</v>
      </c>
      <c r="E12" s="108">
        <f t="shared" si="2"/>
        <v>15386</v>
      </c>
      <c r="F12" s="103"/>
      <c r="G12" s="103"/>
      <c r="H12" s="103"/>
      <c r="I12" s="103"/>
      <c r="J12" s="148"/>
      <c r="K12" s="108">
        <f t="shared" si="3"/>
        <v>0</v>
      </c>
      <c r="L12" s="108">
        <f t="shared" si="1"/>
        <v>15386</v>
      </c>
      <c r="M12" s="103"/>
      <c r="N12" s="126"/>
      <c r="O12" s="104"/>
    </row>
    <row r="13" spans="1:18">
      <c r="A13" s="105"/>
      <c r="B13" s="106">
        <f t="shared" si="0"/>
        <v>20</v>
      </c>
      <c r="C13" s="103" t="s">
        <v>79</v>
      </c>
      <c r="D13" s="135">
        <v>1290</v>
      </c>
      <c r="E13" s="108">
        <f t="shared" si="2"/>
        <v>16676</v>
      </c>
      <c r="F13" s="103"/>
      <c r="G13" s="105"/>
      <c r="H13" s="103" t="s">
        <v>79</v>
      </c>
      <c r="I13" s="103">
        <v>1968</v>
      </c>
      <c r="J13" s="149"/>
      <c r="K13" s="108">
        <f t="shared" si="3"/>
        <v>0</v>
      </c>
      <c r="L13" s="108">
        <f t="shared" si="1"/>
        <v>16676</v>
      </c>
      <c r="M13" s="149">
        <v>7811</v>
      </c>
      <c r="N13" s="145">
        <v>7437</v>
      </c>
      <c r="O13" s="104">
        <v>5878</v>
      </c>
      <c r="P13" s="141">
        <v>6215</v>
      </c>
      <c r="Q13" s="143">
        <v>6633</v>
      </c>
      <c r="R13">
        <v>6988</v>
      </c>
    </row>
    <row r="14" spans="1:18">
      <c r="A14" s="105"/>
      <c r="B14" s="106">
        <f t="shared" si="0"/>
        <v>20</v>
      </c>
      <c r="C14" s="115" t="s">
        <v>79</v>
      </c>
      <c r="D14" s="135">
        <v>1956</v>
      </c>
      <c r="E14" s="108">
        <f t="shared" si="2"/>
        <v>18632</v>
      </c>
      <c r="F14" s="103"/>
      <c r="G14" s="103"/>
      <c r="H14" s="103"/>
      <c r="I14" s="103"/>
      <c r="J14" s="148"/>
      <c r="K14" s="108">
        <f t="shared" si="3"/>
        <v>0</v>
      </c>
      <c r="L14" s="108">
        <f t="shared" si="1"/>
        <v>18632</v>
      </c>
      <c r="M14" s="103"/>
      <c r="N14" s="129"/>
      <c r="O14" s="143"/>
    </row>
    <row r="15" spans="1:18">
      <c r="A15" s="105"/>
      <c r="B15" s="106">
        <f t="shared" si="0"/>
        <v>20</v>
      </c>
      <c r="C15" s="115" t="s">
        <v>79</v>
      </c>
      <c r="D15" s="134">
        <v>1680</v>
      </c>
      <c r="E15" s="108">
        <f t="shared" si="2"/>
        <v>20312</v>
      </c>
      <c r="F15" s="103"/>
      <c r="G15" s="103"/>
      <c r="H15" s="103"/>
      <c r="I15" s="103"/>
      <c r="J15" s="150"/>
      <c r="K15" s="108">
        <f t="shared" si="3"/>
        <v>0</v>
      </c>
      <c r="L15" s="108">
        <f t="shared" si="1"/>
        <v>20312</v>
      </c>
      <c r="M15" s="103"/>
      <c r="N15" s="129"/>
      <c r="O15" s="104"/>
    </row>
    <row r="16" spans="1:18">
      <c r="A16" s="105"/>
      <c r="B16" s="106">
        <f t="shared" si="0"/>
        <v>20</v>
      </c>
      <c r="C16" s="115" t="s">
        <v>79</v>
      </c>
      <c r="D16" s="102"/>
      <c r="E16" s="108">
        <f t="shared" si="2"/>
        <v>20312</v>
      </c>
      <c r="F16" s="103"/>
      <c r="G16" s="103"/>
      <c r="H16" s="103"/>
      <c r="I16" s="103"/>
      <c r="J16" s="150"/>
      <c r="K16" s="108">
        <f t="shared" si="3"/>
        <v>0</v>
      </c>
      <c r="L16" s="108">
        <f t="shared" si="1"/>
        <v>20312</v>
      </c>
      <c r="M16" s="103"/>
      <c r="N16" s="129"/>
      <c r="O16" s="104"/>
    </row>
    <row r="17" spans="1:17">
      <c r="A17" s="105"/>
      <c r="B17" s="106">
        <f t="shared" si="0"/>
        <v>20</v>
      </c>
      <c r="C17" s="115" t="s">
        <v>81</v>
      </c>
      <c r="D17" s="131"/>
      <c r="E17" s="108">
        <f>E16+D17</f>
        <v>20312</v>
      </c>
      <c r="F17" s="103"/>
      <c r="G17" s="103"/>
      <c r="H17" s="103"/>
      <c r="I17" s="103"/>
      <c r="J17" s="150"/>
      <c r="K17" s="108">
        <f t="shared" si="3"/>
        <v>0</v>
      </c>
      <c r="L17" s="108">
        <f>$E17-K17</f>
        <v>20312</v>
      </c>
      <c r="M17" s="103"/>
      <c r="N17" s="129"/>
      <c r="O17" s="104"/>
    </row>
    <row r="18" spans="1:17">
      <c r="A18" s="105"/>
      <c r="B18" s="106">
        <f t="shared" si="0"/>
        <v>20</v>
      </c>
      <c r="C18" s="115" t="s">
        <v>82</v>
      </c>
      <c r="D18" s="136"/>
      <c r="E18" s="108">
        <f>E17+D18</f>
        <v>20312</v>
      </c>
      <c r="F18" s="103"/>
      <c r="G18" s="105"/>
      <c r="H18" s="115"/>
      <c r="I18" s="103"/>
      <c r="J18" s="148"/>
      <c r="K18" s="108">
        <f t="shared" si="3"/>
        <v>0</v>
      </c>
      <c r="L18" s="108">
        <f>$E18-K18</f>
        <v>20312</v>
      </c>
      <c r="M18" s="105"/>
      <c r="N18" s="129"/>
      <c r="O18" s="104"/>
    </row>
    <row r="19" spans="1:17">
      <c r="D19">
        <f>SUM(D2:D18)</f>
        <v>20312</v>
      </c>
      <c r="J19" s="151">
        <f>SUM(J3:J17)</f>
        <v>0</v>
      </c>
      <c r="N19" s="147">
        <f>SUM(N3:N17)</f>
        <v>28756</v>
      </c>
      <c r="O19" s="147">
        <f>SUM(O3:O17)</f>
        <v>18284</v>
      </c>
      <c r="P19" s="121">
        <f>SUM(P3:P17)</f>
        <v>17734</v>
      </c>
      <c r="Q19" s="121">
        <f>SUM(Q3:Q17)</f>
        <v>18254</v>
      </c>
    </row>
    <row r="20" spans="1:17">
      <c r="A20" t="s">
        <v>69</v>
      </c>
    </row>
    <row r="21" spans="1:17">
      <c r="A21" t="s">
        <v>70</v>
      </c>
    </row>
    <row r="22" spans="1:17">
      <c r="B22" s="14">
        <v>43621</v>
      </c>
      <c r="C22" t="s">
        <v>161</v>
      </c>
      <c r="D22">
        <v>4156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12"/>
  <sheetViews>
    <sheetView showGridLines="0" workbookViewId="0">
      <pane ySplit="1" topLeftCell="A2" activePane="bottomLeft" state="frozen"/>
      <selection pane="bottomLeft" activeCell="I17" sqref="I17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>
        <v>43648</v>
      </c>
      <c r="B2" s="60">
        <f t="shared" ref="B2:B5" si="0">A2+20</f>
        <v>43668</v>
      </c>
      <c r="C2" s="56" t="s">
        <v>80</v>
      </c>
      <c r="D2">
        <v>1464</v>
      </c>
      <c r="E2" s="59">
        <f>SUM($D$6:D6)</f>
        <v>0</v>
      </c>
      <c r="F2" s="25"/>
      <c r="G2" s="71"/>
      <c r="H2" s="71"/>
      <c r="I2" s="25" t="s">
        <v>82</v>
      </c>
      <c r="J2">
        <v>4966</v>
      </c>
      <c r="K2" s="108">
        <f>SUM($M$2:M2)</f>
        <v>4333</v>
      </c>
      <c r="L2" s="59">
        <f>$E2-K2</f>
        <v>-4333</v>
      </c>
      <c r="M2" s="130">
        <v>4333</v>
      </c>
    </row>
    <row r="3" spans="1:13">
      <c r="A3" s="25"/>
      <c r="B3" s="60">
        <f t="shared" si="0"/>
        <v>20</v>
      </c>
      <c r="C3" s="25" t="s">
        <v>79</v>
      </c>
      <c r="D3">
        <f>489*3</f>
        <v>1467</v>
      </c>
      <c r="E3" s="59">
        <f>SUM($D$2:D5)</f>
        <v>5631</v>
      </c>
      <c r="F3" s="25"/>
      <c r="G3" s="71"/>
      <c r="H3" s="71"/>
      <c r="I3" s="25"/>
      <c r="J3" s="25"/>
      <c r="K3" s="108">
        <f>SUM($J$2:J3)</f>
        <v>4966</v>
      </c>
      <c r="L3" s="59">
        <f t="shared" ref="L3:L10" si="1">$E3-K3</f>
        <v>665</v>
      </c>
      <c r="M3">
        <v>4599</v>
      </c>
    </row>
    <row r="4" spans="1:13">
      <c r="A4" s="50"/>
      <c r="B4" s="60">
        <f t="shared" si="0"/>
        <v>20</v>
      </c>
      <c r="C4" s="56" t="s">
        <v>81</v>
      </c>
      <c r="D4" s="57">
        <v>1440</v>
      </c>
      <c r="E4" s="59">
        <f>SUM($D$2:D4)</f>
        <v>4371</v>
      </c>
      <c r="F4" s="25"/>
      <c r="G4" s="71"/>
      <c r="H4" s="71"/>
      <c r="I4" s="56"/>
      <c r="J4" s="25">
        <v>500</v>
      </c>
      <c r="K4" s="108">
        <f>SUM($J$2:J4)</f>
        <v>5466</v>
      </c>
      <c r="L4" s="59">
        <f t="shared" si="1"/>
        <v>-1095</v>
      </c>
      <c r="M4">
        <v>4918</v>
      </c>
    </row>
    <row r="5" spans="1:13">
      <c r="A5" s="25"/>
      <c r="B5" s="60">
        <f t="shared" si="0"/>
        <v>20</v>
      </c>
      <c r="C5" s="25" t="s">
        <v>82</v>
      </c>
      <c r="D5" s="57">
        <v>1260</v>
      </c>
      <c r="E5" s="59">
        <f>SUM($D$2:D5)</f>
        <v>5631</v>
      </c>
      <c r="F5" s="25"/>
      <c r="G5" s="71"/>
      <c r="H5" s="71"/>
      <c r="I5" s="25"/>
      <c r="J5" s="25"/>
      <c r="K5" s="108">
        <f>SUM($J$2:J5)</f>
        <v>5466</v>
      </c>
      <c r="L5" s="59">
        <f t="shared" si="1"/>
        <v>165</v>
      </c>
      <c r="M5" s="99"/>
    </row>
    <row r="6" spans="1:13">
      <c r="A6" s="50"/>
      <c r="B6" s="60"/>
      <c r="C6" s="25" t="s">
        <v>82</v>
      </c>
      <c r="D6" s="57"/>
      <c r="E6" s="59">
        <f>SUM($D$2:D6)</f>
        <v>5631</v>
      </c>
      <c r="F6" s="25"/>
      <c r="G6" s="71"/>
      <c r="H6" s="71"/>
      <c r="I6" s="25"/>
      <c r="J6" s="25"/>
      <c r="K6" s="108">
        <f>SUM($J$2:J6)</f>
        <v>5466</v>
      </c>
      <c r="L6" s="59">
        <f t="shared" si="1"/>
        <v>165</v>
      </c>
      <c r="M6" s="99"/>
    </row>
    <row r="7" spans="1:13">
      <c r="A7" s="25"/>
      <c r="B7" s="60"/>
      <c r="C7" s="56" t="s">
        <v>80</v>
      </c>
      <c r="D7" s="57"/>
      <c r="E7" s="59">
        <f>SUM($D$2:D7)</f>
        <v>5631</v>
      </c>
      <c r="F7" s="25"/>
      <c r="G7" s="71"/>
      <c r="H7" s="71"/>
      <c r="I7" s="25"/>
      <c r="J7" s="25"/>
      <c r="K7" s="108">
        <f>SUM($J$2:J7)</f>
        <v>5466</v>
      </c>
      <c r="L7" s="59">
        <f t="shared" si="1"/>
        <v>165</v>
      </c>
      <c r="M7" s="99"/>
    </row>
    <row r="8" spans="1:13">
      <c r="A8" s="25"/>
      <c r="B8" s="60"/>
      <c r="C8" s="25" t="s">
        <v>79</v>
      </c>
      <c r="D8" s="25"/>
      <c r="E8" s="59">
        <f>SUM($D$2:D8)</f>
        <v>5631</v>
      </c>
      <c r="F8" s="25"/>
      <c r="G8" s="71"/>
      <c r="H8" s="71"/>
      <c r="I8" s="25"/>
      <c r="J8" s="25"/>
      <c r="K8" s="108">
        <f>SUM($J$2:J8)</f>
        <v>5466</v>
      </c>
      <c r="L8" s="59">
        <f t="shared" si="1"/>
        <v>165</v>
      </c>
      <c r="M8" s="99"/>
    </row>
    <row r="9" spans="1:13">
      <c r="A9" s="25"/>
      <c r="B9" s="60"/>
      <c r="C9" s="25"/>
      <c r="D9" s="25"/>
      <c r="E9" s="59">
        <f>SUM($D$2:D9)</f>
        <v>5631</v>
      </c>
      <c r="F9" s="25"/>
      <c r="G9" s="71"/>
      <c r="H9" s="71"/>
      <c r="I9" s="25"/>
      <c r="J9" s="25"/>
      <c r="K9" s="108">
        <f>SUM($J$2:J9)</f>
        <v>5466</v>
      </c>
      <c r="L9" s="59">
        <f t="shared" si="1"/>
        <v>165</v>
      </c>
      <c r="M9" s="25"/>
    </row>
    <row r="10" spans="1:13">
      <c r="A10" s="25" t="s">
        <v>105</v>
      </c>
      <c r="B10" s="60"/>
      <c r="C10" s="25"/>
      <c r="D10" s="25"/>
      <c r="E10" s="59">
        <f>SUM($D$2:D10)</f>
        <v>5631</v>
      </c>
      <c r="F10" s="25"/>
      <c r="G10" s="71"/>
      <c r="H10" s="71"/>
      <c r="I10" s="25"/>
      <c r="J10" s="25"/>
      <c r="K10" s="108">
        <f>SUM($J$2:J10)</f>
        <v>5466</v>
      </c>
      <c r="L10" s="59">
        <f t="shared" si="1"/>
        <v>165</v>
      </c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P22"/>
  <sheetViews>
    <sheetView workbookViewId="0">
      <pane xSplit="5" ySplit="1" topLeftCell="F5" activePane="bottomRight" state="frozen"/>
      <selection pane="topRight" activeCell="D1" sqref="D1"/>
      <selection pane="bottomLeft" activeCell="A2" sqref="A2"/>
      <selection pane="bottomRight" activeCell="H17" sqref="H17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9.6640625" customWidth="1"/>
    <col min="8" max="8" width="13.88671875" bestFit="1" customWidth="1"/>
    <col min="9" max="9" width="5.5546875" bestFit="1" customWidth="1"/>
    <col min="10" max="10" width="8.5546875" style="121" bestFit="1" customWidth="1"/>
    <col min="11" max="11" width="6.5546875" bestFit="1" customWidth="1"/>
    <col min="12" max="12" width="7.5546875" bestFit="1" customWidth="1"/>
    <col min="13" max="13" width="7.5546875" style="72" bestFit="1" customWidth="1"/>
    <col min="14" max="15" width="6.5546875" bestFit="1" customWidth="1"/>
  </cols>
  <sheetData>
    <row r="1" spans="1:16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17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6">
      <c r="A2" s="105"/>
      <c r="B2" s="106">
        <f t="shared" ref="B2:B18" si="0">A2+20</f>
        <v>20</v>
      </c>
      <c r="C2" t="s">
        <v>82</v>
      </c>
      <c r="D2" s="116">
        <v>1620</v>
      </c>
      <c r="E2" s="108">
        <f>D2</f>
        <v>1620</v>
      </c>
      <c r="F2" s="103"/>
      <c r="G2" s="105"/>
      <c r="H2" s="115" t="s">
        <v>110</v>
      </c>
      <c r="I2" s="103"/>
      <c r="J2" s="126"/>
      <c r="K2" s="108">
        <f>J2</f>
        <v>0</v>
      </c>
      <c r="L2" s="108">
        <f t="shared" ref="L2:L16" si="1">$E2-K2</f>
        <v>1620</v>
      </c>
      <c r="M2" s="104"/>
    </row>
    <row r="3" spans="1:16">
      <c r="A3" s="105">
        <v>43631</v>
      </c>
      <c r="B3" s="106">
        <f t="shared" si="0"/>
        <v>43651</v>
      </c>
      <c r="C3" s="107" t="s">
        <v>81</v>
      </c>
      <c r="D3" s="135">
        <v>1920</v>
      </c>
      <c r="E3" s="108">
        <f>E2+D3</f>
        <v>3540</v>
      </c>
      <c r="F3" s="103"/>
      <c r="G3" s="105"/>
      <c r="H3" s="107" t="s">
        <v>81</v>
      </c>
      <c r="I3" s="118"/>
      <c r="J3" s="144"/>
      <c r="K3" s="108">
        <f>J3+K2</f>
        <v>0</v>
      </c>
      <c r="L3" s="108">
        <f t="shared" si="1"/>
        <v>3540</v>
      </c>
      <c r="M3" s="104">
        <v>6588</v>
      </c>
      <c r="N3" s="72">
        <v>4919</v>
      </c>
      <c r="O3" s="121">
        <v>4388</v>
      </c>
      <c r="P3" s="144">
        <v>4757</v>
      </c>
    </row>
    <row r="4" spans="1:16">
      <c r="A4" s="105"/>
      <c r="B4" s="106">
        <f t="shared" si="0"/>
        <v>20</v>
      </c>
      <c r="C4" s="114" t="s">
        <v>81</v>
      </c>
      <c r="D4" s="102">
        <v>1290</v>
      </c>
      <c r="E4" s="108">
        <f t="shared" ref="E4:E16" si="2">E3+D4</f>
        <v>4830</v>
      </c>
      <c r="F4" s="103"/>
      <c r="G4" s="103"/>
      <c r="H4" s="103"/>
      <c r="I4" s="103"/>
      <c r="J4" s="146">
        <v>4966</v>
      </c>
      <c r="K4" s="108">
        <f t="shared" ref="K4:K18" si="3">J4+K3</f>
        <v>4966</v>
      </c>
      <c r="L4" s="108">
        <f t="shared" si="1"/>
        <v>-136</v>
      </c>
    </row>
    <row r="5" spans="1:16">
      <c r="A5" s="105"/>
      <c r="B5" s="106">
        <f t="shared" si="0"/>
        <v>20</v>
      </c>
      <c r="C5" s="114" t="s">
        <v>81</v>
      </c>
      <c r="D5" s="135">
        <v>1700</v>
      </c>
      <c r="E5" s="108">
        <f t="shared" si="2"/>
        <v>6530</v>
      </c>
      <c r="F5" s="103"/>
      <c r="G5" s="103"/>
      <c r="H5" s="103"/>
      <c r="I5" s="103"/>
      <c r="J5" s="125"/>
      <c r="K5" s="108">
        <f t="shared" si="3"/>
        <v>4966</v>
      </c>
      <c r="L5" s="108">
        <f t="shared" si="1"/>
        <v>1564</v>
      </c>
      <c r="M5" s="104"/>
    </row>
    <row r="6" spans="1:16">
      <c r="A6" s="105">
        <v>43631</v>
      </c>
      <c r="B6" s="106">
        <f t="shared" si="0"/>
        <v>43651</v>
      </c>
      <c r="C6" s="115" t="s">
        <v>82</v>
      </c>
      <c r="D6" s="136">
        <v>1700</v>
      </c>
      <c r="E6" s="108">
        <f t="shared" si="2"/>
        <v>8230</v>
      </c>
      <c r="F6" s="103"/>
      <c r="G6" s="105"/>
      <c r="H6" s="115" t="s">
        <v>110</v>
      </c>
      <c r="I6" s="103"/>
      <c r="J6" s="126">
        <v>400</v>
      </c>
      <c r="K6" s="108">
        <f t="shared" si="3"/>
        <v>5366</v>
      </c>
      <c r="L6" s="108">
        <f t="shared" si="1"/>
        <v>2864</v>
      </c>
      <c r="M6" s="104"/>
    </row>
    <row r="7" spans="1:16">
      <c r="A7" s="105"/>
      <c r="B7" s="106">
        <f t="shared" si="0"/>
        <v>20</v>
      </c>
      <c r="C7" s="103" t="s">
        <v>82</v>
      </c>
      <c r="D7" s="133"/>
      <c r="E7" s="108">
        <f t="shared" si="2"/>
        <v>8230</v>
      </c>
      <c r="F7" s="103"/>
      <c r="G7" s="105"/>
      <c r="H7" s="114" t="s">
        <v>111</v>
      </c>
      <c r="I7" s="111"/>
      <c r="J7" s="126">
        <v>600</v>
      </c>
      <c r="K7" s="108">
        <f t="shared" si="3"/>
        <v>5966</v>
      </c>
      <c r="L7" s="108">
        <f t="shared" si="1"/>
        <v>2264</v>
      </c>
      <c r="M7" s="104"/>
    </row>
    <row r="8" spans="1:16">
      <c r="A8" s="105">
        <v>43631</v>
      </c>
      <c r="B8" s="106">
        <f t="shared" si="0"/>
        <v>43651</v>
      </c>
      <c r="C8" s="114" t="s">
        <v>80</v>
      </c>
      <c r="D8" s="135">
        <v>1952</v>
      </c>
      <c r="E8" s="108">
        <f t="shared" si="2"/>
        <v>10182</v>
      </c>
      <c r="F8" s="103"/>
      <c r="G8" s="105"/>
      <c r="H8" s="114" t="s">
        <v>111</v>
      </c>
      <c r="I8" s="111"/>
      <c r="J8" s="126"/>
      <c r="K8" s="108">
        <f t="shared" si="3"/>
        <v>5966</v>
      </c>
      <c r="L8" s="108">
        <f t="shared" si="1"/>
        <v>4216</v>
      </c>
      <c r="M8" s="104"/>
    </row>
    <row r="9" spans="1:16">
      <c r="A9" s="105"/>
      <c r="B9" s="106">
        <f t="shared" si="0"/>
        <v>20</v>
      </c>
      <c r="C9" s="114" t="s">
        <v>80</v>
      </c>
      <c r="D9" s="135">
        <v>960</v>
      </c>
      <c r="E9" s="108">
        <f t="shared" si="2"/>
        <v>11142</v>
      </c>
      <c r="F9" s="103"/>
      <c r="G9" s="105"/>
      <c r="H9" s="111" t="s">
        <v>80</v>
      </c>
      <c r="I9" s="111"/>
      <c r="J9" s="145">
        <v>6787</v>
      </c>
      <c r="K9" s="108">
        <f>J9+K8</f>
        <v>12753</v>
      </c>
      <c r="L9" s="108">
        <f t="shared" si="1"/>
        <v>-1611</v>
      </c>
      <c r="M9" s="104">
        <v>5818</v>
      </c>
      <c r="N9">
        <v>6600</v>
      </c>
      <c r="O9" s="143">
        <v>7233</v>
      </c>
      <c r="P9">
        <v>7088</v>
      </c>
    </row>
    <row r="10" spans="1:16">
      <c r="A10" s="105"/>
      <c r="B10" s="106">
        <f t="shared" si="0"/>
        <v>20</v>
      </c>
      <c r="C10" s="107" t="s">
        <v>80</v>
      </c>
      <c r="D10" s="135"/>
      <c r="E10" s="108">
        <f t="shared" si="2"/>
        <v>11142</v>
      </c>
      <c r="F10" s="103"/>
      <c r="G10" s="103"/>
      <c r="H10" s="103"/>
      <c r="I10" s="103"/>
      <c r="J10" s="126"/>
      <c r="K10" s="108">
        <f t="shared" si="3"/>
        <v>12753</v>
      </c>
      <c r="L10" s="108">
        <f t="shared" si="1"/>
        <v>-1611</v>
      </c>
      <c r="M10" s="144">
        <v>6787</v>
      </c>
    </row>
    <row r="11" spans="1:16">
      <c r="A11" s="105"/>
      <c r="B11" s="106">
        <f t="shared" si="0"/>
        <v>20</v>
      </c>
      <c r="C11" s="107" t="s">
        <v>80</v>
      </c>
      <c r="D11" s="135"/>
      <c r="E11" s="108">
        <f t="shared" si="2"/>
        <v>11142</v>
      </c>
      <c r="F11" s="103"/>
      <c r="G11" s="103"/>
      <c r="H11" s="103"/>
      <c r="I11" s="103"/>
      <c r="J11" s="126"/>
      <c r="K11" s="108">
        <f t="shared" si="3"/>
        <v>12753</v>
      </c>
      <c r="L11" s="108">
        <f t="shared" si="1"/>
        <v>-1611</v>
      </c>
      <c r="M11" s="104"/>
    </row>
    <row r="12" spans="1:16">
      <c r="A12" s="105">
        <v>43634</v>
      </c>
      <c r="B12" s="106">
        <f t="shared" si="0"/>
        <v>43654</v>
      </c>
      <c r="C12" s="103" t="s">
        <v>79</v>
      </c>
      <c r="D12" s="135">
        <v>1956</v>
      </c>
      <c r="E12" s="108">
        <f t="shared" si="2"/>
        <v>13098</v>
      </c>
      <c r="F12" s="103"/>
      <c r="G12" s="103"/>
      <c r="H12" s="103"/>
      <c r="I12" s="103"/>
      <c r="J12" s="126"/>
      <c r="K12" s="108">
        <f t="shared" si="3"/>
        <v>12753</v>
      </c>
      <c r="L12" s="108">
        <f t="shared" si="1"/>
        <v>345</v>
      </c>
      <c r="M12" s="104"/>
    </row>
    <row r="13" spans="1:16">
      <c r="A13" s="105">
        <v>43631</v>
      </c>
      <c r="B13" s="106">
        <f t="shared" si="0"/>
        <v>43651</v>
      </c>
      <c r="C13" s="103" t="s">
        <v>79</v>
      </c>
      <c r="D13" s="135">
        <v>1920</v>
      </c>
      <c r="E13" s="108">
        <f t="shared" si="2"/>
        <v>15018</v>
      </c>
      <c r="F13" s="103"/>
      <c r="G13" s="105"/>
      <c r="H13" s="103" t="s">
        <v>79</v>
      </c>
      <c r="I13" s="103">
        <v>1968</v>
      </c>
      <c r="J13" s="145">
        <v>7437</v>
      </c>
      <c r="K13" s="108">
        <f t="shared" si="3"/>
        <v>20190</v>
      </c>
      <c r="L13" s="108">
        <f t="shared" si="1"/>
        <v>-5172</v>
      </c>
      <c r="M13" s="104">
        <v>5878</v>
      </c>
      <c r="N13" s="141">
        <v>6215</v>
      </c>
      <c r="O13" s="143">
        <v>6633</v>
      </c>
      <c r="P13">
        <v>6988</v>
      </c>
    </row>
    <row r="14" spans="1:16">
      <c r="A14" s="105"/>
      <c r="B14" s="106">
        <f t="shared" si="0"/>
        <v>20</v>
      </c>
      <c r="C14" s="115" t="s">
        <v>79</v>
      </c>
      <c r="D14" s="135">
        <v>1952</v>
      </c>
      <c r="E14" s="108">
        <f t="shared" si="2"/>
        <v>16970</v>
      </c>
      <c r="F14" s="103"/>
      <c r="G14" s="103"/>
      <c r="H14" s="103"/>
      <c r="I14" s="103"/>
      <c r="J14" s="126"/>
      <c r="K14" s="108">
        <f t="shared" si="3"/>
        <v>20190</v>
      </c>
      <c r="L14" s="108">
        <f t="shared" si="1"/>
        <v>-3220</v>
      </c>
      <c r="M14" s="143"/>
    </row>
    <row r="15" spans="1:16">
      <c r="A15" s="105"/>
      <c r="B15" s="106">
        <f t="shared" si="0"/>
        <v>20</v>
      </c>
      <c r="C15" s="115" t="s">
        <v>79</v>
      </c>
      <c r="D15" s="134">
        <v>1968</v>
      </c>
      <c r="E15" s="108">
        <f t="shared" si="2"/>
        <v>18938</v>
      </c>
      <c r="F15" s="103"/>
      <c r="G15" s="103"/>
      <c r="H15" s="103"/>
      <c r="I15" s="103"/>
      <c r="J15" s="120"/>
      <c r="K15" s="108">
        <f t="shared" si="3"/>
        <v>20190</v>
      </c>
      <c r="L15" s="108">
        <f t="shared" si="1"/>
        <v>-1252</v>
      </c>
      <c r="M15" s="104"/>
    </row>
    <row r="16" spans="1:16">
      <c r="A16" s="105"/>
      <c r="B16" s="106">
        <f t="shared" si="0"/>
        <v>20</v>
      </c>
      <c r="C16" s="115" t="s">
        <v>79</v>
      </c>
      <c r="D16" s="102"/>
      <c r="E16" s="108">
        <f t="shared" si="2"/>
        <v>18938</v>
      </c>
      <c r="F16" s="103"/>
      <c r="G16" s="103"/>
      <c r="H16" s="103"/>
      <c r="I16" s="103"/>
      <c r="J16" s="120"/>
      <c r="K16" s="108">
        <f t="shared" si="3"/>
        <v>20190</v>
      </c>
      <c r="L16" s="108">
        <f t="shared" si="1"/>
        <v>-1252</v>
      </c>
      <c r="M16" s="104"/>
    </row>
    <row r="17" spans="1:15">
      <c r="A17" s="105"/>
      <c r="B17" s="106">
        <f t="shared" si="0"/>
        <v>20</v>
      </c>
      <c r="C17" s="115" t="s">
        <v>81</v>
      </c>
      <c r="D17" s="131"/>
      <c r="E17" s="108">
        <f>E16+D17</f>
        <v>18938</v>
      </c>
      <c r="F17" s="103"/>
      <c r="G17" s="103"/>
      <c r="H17" s="103"/>
      <c r="I17" s="103"/>
      <c r="J17" s="120"/>
      <c r="K17" s="108">
        <f t="shared" si="3"/>
        <v>20190</v>
      </c>
      <c r="L17" s="108">
        <f>$E17-K17</f>
        <v>-1252</v>
      </c>
      <c r="M17" s="104"/>
    </row>
    <row r="18" spans="1:15">
      <c r="A18" s="105"/>
      <c r="B18" s="106">
        <f t="shared" si="0"/>
        <v>20</v>
      </c>
      <c r="C18" s="115" t="s">
        <v>82</v>
      </c>
      <c r="D18" s="136"/>
      <c r="E18" s="108">
        <f>E17+D18</f>
        <v>18938</v>
      </c>
      <c r="F18" s="103"/>
      <c r="G18" s="105"/>
      <c r="H18" s="115"/>
      <c r="I18" s="103"/>
      <c r="J18" s="126"/>
      <c r="K18" s="108">
        <f t="shared" si="3"/>
        <v>20190</v>
      </c>
      <c r="L18" s="108">
        <f>$E18-K18</f>
        <v>-1252</v>
      </c>
      <c r="M18" s="104"/>
    </row>
    <row r="19" spans="1:15">
      <c r="D19">
        <f>SUM(D2:D18)</f>
        <v>18938</v>
      </c>
      <c r="J19" s="121">
        <f>SUM(J3:J17)</f>
        <v>20190</v>
      </c>
      <c r="M19" s="121">
        <f>SUM(M3:M17)</f>
        <v>25071</v>
      </c>
      <c r="N19" s="121">
        <f>SUM(N3:N17)</f>
        <v>17734</v>
      </c>
      <c r="O19" s="121">
        <f>SUM(O3:O17)</f>
        <v>18254</v>
      </c>
    </row>
    <row r="20" spans="1:15">
      <c r="A20" t="s">
        <v>69</v>
      </c>
    </row>
    <row r="21" spans="1:15">
      <c r="A21" t="s">
        <v>70</v>
      </c>
    </row>
    <row r="22" spans="1:15">
      <c r="B22" s="14">
        <v>43621</v>
      </c>
      <c r="C22" t="s">
        <v>161</v>
      </c>
      <c r="D22">
        <v>4156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12"/>
  <sheetViews>
    <sheetView showGridLines="0" workbookViewId="0">
      <pane ySplit="1" topLeftCell="A2" activePane="bottomLeft" state="frozen"/>
      <selection pane="bottomLeft" activeCell="I16" sqref="I16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>
        <v>43648</v>
      </c>
      <c r="B2" s="60">
        <f t="shared" ref="B2:B5" si="0">A2+20</f>
        <v>43668</v>
      </c>
      <c r="C2" s="56" t="s">
        <v>80</v>
      </c>
      <c r="E2" s="59">
        <f>SUM($D$6:D6)</f>
        <v>489</v>
      </c>
      <c r="F2" s="25"/>
      <c r="G2" s="71"/>
      <c r="H2" s="71"/>
      <c r="I2" s="25" t="s">
        <v>82</v>
      </c>
      <c r="J2">
        <v>4918</v>
      </c>
      <c r="K2" s="108">
        <f>SUM($M$2:M2)</f>
        <v>4333</v>
      </c>
      <c r="L2" s="59">
        <f>$E2-K2</f>
        <v>-3844</v>
      </c>
      <c r="M2" s="130">
        <v>4333</v>
      </c>
    </row>
    <row r="3" spans="1:13">
      <c r="A3" s="25"/>
      <c r="B3" s="60">
        <f t="shared" si="0"/>
        <v>20</v>
      </c>
      <c r="C3" s="25" t="s">
        <v>79</v>
      </c>
      <c r="D3">
        <v>1680</v>
      </c>
      <c r="E3" s="59">
        <f>SUM($D$2:D5)</f>
        <v>2649</v>
      </c>
      <c r="F3" s="25"/>
      <c r="G3" s="71"/>
      <c r="H3" s="71"/>
      <c r="I3" s="25"/>
      <c r="J3" s="25"/>
      <c r="K3" s="108">
        <f>SUM($J$2:J3)</f>
        <v>4918</v>
      </c>
      <c r="L3" s="59">
        <f t="shared" ref="L3:L10" si="1">$E3-K3</f>
        <v>-2269</v>
      </c>
      <c r="M3">
        <v>4599</v>
      </c>
    </row>
    <row r="4" spans="1:13">
      <c r="A4" s="50"/>
      <c r="B4" s="60">
        <f t="shared" si="0"/>
        <v>20</v>
      </c>
      <c r="C4" s="56" t="s">
        <v>81</v>
      </c>
      <c r="D4" s="57">
        <v>489</v>
      </c>
      <c r="E4" s="59">
        <f>SUM($D$2:D4)</f>
        <v>2169</v>
      </c>
      <c r="F4" s="25"/>
      <c r="G4" s="71"/>
      <c r="H4" s="71"/>
      <c r="I4" s="56"/>
      <c r="J4" s="25">
        <v>500</v>
      </c>
      <c r="K4" s="108">
        <f>SUM($J$2:J4)</f>
        <v>5418</v>
      </c>
      <c r="L4" s="59">
        <f t="shared" si="1"/>
        <v>-3249</v>
      </c>
      <c r="M4" s="99"/>
    </row>
    <row r="5" spans="1:13">
      <c r="A5" s="25"/>
      <c r="B5" s="60">
        <f t="shared" si="0"/>
        <v>20</v>
      </c>
      <c r="C5" s="25" t="s">
        <v>82</v>
      </c>
      <c r="D5" s="57">
        <v>480</v>
      </c>
      <c r="E5" s="59">
        <f>SUM($D$2:D5)</f>
        <v>2649</v>
      </c>
      <c r="F5" s="25"/>
      <c r="G5" s="71"/>
      <c r="H5" s="71"/>
      <c r="I5" s="25"/>
      <c r="J5" s="25"/>
      <c r="K5" s="108">
        <f>SUM($J$2:J5)</f>
        <v>5418</v>
      </c>
      <c r="L5" s="59">
        <f t="shared" si="1"/>
        <v>-2769</v>
      </c>
      <c r="M5" s="99"/>
    </row>
    <row r="6" spans="1:13">
      <c r="A6" s="50"/>
      <c r="B6" s="60"/>
      <c r="C6" s="25" t="s">
        <v>82</v>
      </c>
      <c r="D6" s="57">
        <v>489</v>
      </c>
      <c r="E6" s="59">
        <f>SUM($D$2:D6)</f>
        <v>3138</v>
      </c>
      <c r="F6" s="25"/>
      <c r="G6" s="71"/>
      <c r="H6" s="71"/>
      <c r="I6" s="25"/>
      <c r="J6" s="25"/>
      <c r="K6" s="108">
        <f>SUM($J$2:J6)</f>
        <v>5418</v>
      </c>
      <c r="L6" s="59">
        <f t="shared" si="1"/>
        <v>-2280</v>
      </c>
      <c r="M6" s="99"/>
    </row>
    <row r="7" spans="1:13">
      <c r="A7" s="25"/>
      <c r="B7" s="60"/>
      <c r="C7" s="56" t="s">
        <v>80</v>
      </c>
      <c r="D7" s="57"/>
      <c r="E7" s="59">
        <f>SUM($D$2:D7)</f>
        <v>3138</v>
      </c>
      <c r="F7" s="25"/>
      <c r="G7" s="71"/>
      <c r="H7" s="71"/>
      <c r="I7" s="25"/>
      <c r="J7" s="25"/>
      <c r="K7" s="108">
        <f>SUM($J$2:J7)</f>
        <v>5418</v>
      </c>
      <c r="L7" s="59">
        <f t="shared" si="1"/>
        <v>-2280</v>
      </c>
      <c r="M7" s="99"/>
    </row>
    <row r="8" spans="1:13">
      <c r="A8" s="25"/>
      <c r="B8" s="60"/>
      <c r="C8" s="25" t="s">
        <v>79</v>
      </c>
      <c r="D8" s="25">
        <v>1952</v>
      </c>
      <c r="E8" s="59">
        <f>SUM($D$2:D8)</f>
        <v>5090</v>
      </c>
      <c r="F8" s="25"/>
      <c r="G8" s="71"/>
      <c r="H8" s="71"/>
      <c r="I8" s="25"/>
      <c r="J8" s="25"/>
      <c r="K8" s="108">
        <f>SUM($J$2:J8)</f>
        <v>5418</v>
      </c>
      <c r="L8" s="59">
        <f t="shared" si="1"/>
        <v>-328</v>
      </c>
      <c r="M8" s="99"/>
    </row>
    <row r="9" spans="1:13">
      <c r="A9" s="25"/>
      <c r="B9" s="60"/>
      <c r="C9" s="25"/>
      <c r="D9" s="25"/>
      <c r="E9" s="59">
        <f>SUM($D$2:D9)</f>
        <v>5090</v>
      </c>
      <c r="F9" s="25"/>
      <c r="G9" s="71"/>
      <c r="H9" s="71"/>
      <c r="I9" s="25"/>
      <c r="J9" s="25"/>
      <c r="K9" s="108">
        <f>SUM($J$2:J9)</f>
        <v>5418</v>
      </c>
      <c r="L9" s="59">
        <f t="shared" si="1"/>
        <v>-328</v>
      </c>
      <c r="M9" s="25"/>
    </row>
    <row r="10" spans="1:13">
      <c r="A10" s="25" t="s">
        <v>105</v>
      </c>
      <c r="B10" s="60"/>
      <c r="C10" s="25"/>
      <c r="D10" s="25"/>
      <c r="E10" s="59">
        <f>SUM($D$2:D10)</f>
        <v>5090</v>
      </c>
      <c r="F10" s="25"/>
      <c r="G10" s="71"/>
      <c r="H10" s="71"/>
      <c r="I10" s="25"/>
      <c r="J10" s="25"/>
      <c r="K10" s="108">
        <f>SUM($J$2:J10)</f>
        <v>5418</v>
      </c>
      <c r="L10" s="59">
        <f t="shared" si="1"/>
        <v>-328</v>
      </c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A1:N2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G14" sqref="G14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style="121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6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17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/>
      <c r="B2" s="106">
        <f t="shared" ref="B2:B18" si="0">A2+20</f>
        <v>20</v>
      </c>
      <c r="C2" t="s">
        <v>82</v>
      </c>
      <c r="D2" s="116">
        <v>840</v>
      </c>
      <c r="E2" s="108">
        <f>D2</f>
        <v>840</v>
      </c>
      <c r="F2" s="103"/>
      <c r="G2" s="105"/>
      <c r="H2" s="115" t="s">
        <v>110</v>
      </c>
      <c r="I2" s="103"/>
      <c r="J2" s="126"/>
      <c r="K2" s="108">
        <f>J2</f>
        <v>0</v>
      </c>
      <c r="L2" s="108">
        <f t="shared" ref="L2:L16" si="1">$E2-K2</f>
        <v>840</v>
      </c>
      <c r="M2" s="104"/>
    </row>
    <row r="3" spans="1:14">
      <c r="A3" s="105">
        <v>43631</v>
      </c>
      <c r="B3" s="106">
        <f t="shared" si="0"/>
        <v>43651</v>
      </c>
      <c r="C3" s="107" t="s">
        <v>81</v>
      </c>
      <c r="D3" s="135">
        <v>1700</v>
      </c>
      <c r="E3" s="108">
        <f>E2+D3</f>
        <v>2540</v>
      </c>
      <c r="F3" s="103"/>
      <c r="G3" s="105"/>
      <c r="H3" s="107" t="s">
        <v>81</v>
      </c>
      <c r="I3" s="118"/>
      <c r="J3" s="144">
        <v>4757</v>
      </c>
      <c r="K3" s="108">
        <f>M4+K2</f>
        <v>4388</v>
      </c>
      <c r="L3" s="108">
        <f t="shared" si="1"/>
        <v>-1848</v>
      </c>
      <c r="M3" s="104">
        <v>6588</v>
      </c>
      <c r="N3" s="72">
        <v>4919</v>
      </c>
    </row>
    <row r="4" spans="1:14">
      <c r="A4" s="105"/>
      <c r="B4" s="106">
        <f t="shared" si="0"/>
        <v>20</v>
      </c>
      <c r="C4" s="114" t="s">
        <v>81</v>
      </c>
      <c r="D4" s="102">
        <v>840</v>
      </c>
      <c r="E4" s="108">
        <f t="shared" ref="E4:E16" si="2">E3+D4</f>
        <v>3380</v>
      </c>
      <c r="F4" s="103"/>
      <c r="G4" s="103"/>
      <c r="H4" s="103"/>
      <c r="I4" s="103"/>
      <c r="J4" s="125"/>
      <c r="K4" s="108">
        <f t="shared" ref="K4:K16" si="3">J4+K3</f>
        <v>4388</v>
      </c>
      <c r="L4" s="108">
        <f t="shared" si="1"/>
        <v>-1008</v>
      </c>
      <c r="M4" s="121">
        <v>4388</v>
      </c>
    </row>
    <row r="5" spans="1:14">
      <c r="A5" s="105"/>
      <c r="B5" s="106">
        <f t="shared" si="0"/>
        <v>20</v>
      </c>
      <c r="C5" s="114" t="s">
        <v>81</v>
      </c>
      <c r="D5" s="135">
        <v>1290</v>
      </c>
      <c r="E5" s="108">
        <f t="shared" si="2"/>
        <v>4670</v>
      </c>
      <c r="F5" s="103"/>
      <c r="G5" s="103"/>
      <c r="H5" s="103"/>
      <c r="I5" s="103"/>
      <c r="J5" s="125"/>
      <c r="K5" s="108">
        <f t="shared" si="3"/>
        <v>4388</v>
      </c>
      <c r="L5" s="108">
        <f t="shared" si="1"/>
        <v>282</v>
      </c>
      <c r="M5" s="104"/>
    </row>
    <row r="6" spans="1:14">
      <c r="A6" s="105">
        <v>43631</v>
      </c>
      <c r="B6" s="106">
        <f t="shared" si="0"/>
        <v>43651</v>
      </c>
      <c r="C6" s="115" t="s">
        <v>82</v>
      </c>
      <c r="D6" s="136">
        <v>1290</v>
      </c>
      <c r="E6" s="108">
        <f t="shared" si="2"/>
        <v>5960</v>
      </c>
      <c r="F6" s="103"/>
      <c r="G6" s="105"/>
      <c r="H6" s="115" t="s">
        <v>110</v>
      </c>
      <c r="I6" s="103"/>
      <c r="J6" s="126">
        <v>400</v>
      </c>
      <c r="K6" s="108">
        <f t="shared" si="3"/>
        <v>4788</v>
      </c>
      <c r="L6" s="108">
        <f t="shared" si="1"/>
        <v>1172</v>
      </c>
      <c r="M6" s="104"/>
    </row>
    <row r="7" spans="1:14">
      <c r="A7" s="105"/>
      <c r="B7" s="106">
        <f t="shared" si="0"/>
        <v>20</v>
      </c>
      <c r="C7" s="103" t="s">
        <v>82</v>
      </c>
      <c r="D7" s="133">
        <v>480</v>
      </c>
      <c r="E7" s="108">
        <f t="shared" si="2"/>
        <v>6440</v>
      </c>
      <c r="F7" s="103"/>
      <c r="G7" s="105"/>
      <c r="H7" s="114" t="s">
        <v>111</v>
      </c>
      <c r="I7" s="111"/>
      <c r="J7" s="126">
        <v>600</v>
      </c>
      <c r="K7" s="108">
        <f t="shared" si="3"/>
        <v>5388</v>
      </c>
      <c r="L7" s="108">
        <f t="shared" si="1"/>
        <v>1052</v>
      </c>
      <c r="M7" s="104"/>
    </row>
    <row r="8" spans="1:14">
      <c r="A8" s="105">
        <v>43631</v>
      </c>
      <c r="B8" s="106">
        <f t="shared" si="0"/>
        <v>43651</v>
      </c>
      <c r="C8" s="114" t="s">
        <v>80</v>
      </c>
      <c r="D8" s="135">
        <v>489</v>
      </c>
      <c r="E8" s="108">
        <f t="shared" si="2"/>
        <v>6929</v>
      </c>
      <c r="F8" s="103"/>
      <c r="G8" s="105"/>
      <c r="H8" s="114" t="s">
        <v>111</v>
      </c>
      <c r="I8" s="111"/>
      <c r="J8" s="126"/>
      <c r="K8" s="108">
        <f t="shared" si="3"/>
        <v>5388</v>
      </c>
      <c r="L8" s="108">
        <f t="shared" si="1"/>
        <v>1541</v>
      </c>
      <c r="M8" s="104"/>
    </row>
    <row r="9" spans="1:14">
      <c r="A9" s="105"/>
      <c r="B9" s="106">
        <f t="shared" si="0"/>
        <v>20</v>
      </c>
      <c r="C9" s="114" t="s">
        <v>80</v>
      </c>
      <c r="D9" s="135">
        <v>488</v>
      </c>
      <c r="E9" s="108">
        <f t="shared" si="2"/>
        <v>7417</v>
      </c>
      <c r="F9" s="103"/>
      <c r="G9" s="105"/>
      <c r="H9" s="111" t="s">
        <v>80</v>
      </c>
      <c r="I9" s="111"/>
      <c r="J9" s="144">
        <v>7088</v>
      </c>
      <c r="K9" s="108">
        <f>M10+K8</f>
        <v>12621</v>
      </c>
      <c r="L9" s="108">
        <f t="shared" si="1"/>
        <v>-5204</v>
      </c>
      <c r="M9" s="104">
        <v>5818</v>
      </c>
      <c r="N9">
        <v>6600</v>
      </c>
    </row>
    <row r="10" spans="1:14">
      <c r="A10" s="105"/>
      <c r="B10" s="106">
        <f t="shared" si="0"/>
        <v>20</v>
      </c>
      <c r="C10" s="107" t="s">
        <v>80</v>
      </c>
      <c r="D10" s="135"/>
      <c r="E10" s="108">
        <f t="shared" si="2"/>
        <v>7417</v>
      </c>
      <c r="F10" s="103"/>
      <c r="G10" s="103"/>
      <c r="H10" s="103"/>
      <c r="I10" s="103"/>
      <c r="J10" s="126"/>
      <c r="K10" s="108">
        <f t="shared" si="3"/>
        <v>12621</v>
      </c>
      <c r="L10" s="108">
        <f t="shared" si="1"/>
        <v>-5204</v>
      </c>
      <c r="M10" s="143">
        <v>7233</v>
      </c>
    </row>
    <row r="11" spans="1:14">
      <c r="A11" s="105"/>
      <c r="B11" s="106">
        <f t="shared" si="0"/>
        <v>20</v>
      </c>
      <c r="C11" s="107" t="s">
        <v>80</v>
      </c>
      <c r="D11" s="135"/>
      <c r="E11" s="108">
        <f t="shared" si="2"/>
        <v>7417</v>
      </c>
      <c r="F11" s="103"/>
      <c r="G11" s="103"/>
      <c r="H11" s="103"/>
      <c r="I11" s="103"/>
      <c r="J11" s="126"/>
      <c r="K11" s="108">
        <f t="shared" si="3"/>
        <v>12621</v>
      </c>
      <c r="L11" s="108">
        <f t="shared" si="1"/>
        <v>-5204</v>
      </c>
      <c r="M11" s="104"/>
    </row>
    <row r="12" spans="1:14">
      <c r="A12" s="105">
        <v>43634</v>
      </c>
      <c r="B12" s="106">
        <f t="shared" si="0"/>
        <v>43654</v>
      </c>
      <c r="C12" s="103" t="s">
        <v>79</v>
      </c>
      <c r="D12" s="135">
        <v>1968</v>
      </c>
      <c r="E12" s="108">
        <f t="shared" si="2"/>
        <v>9385</v>
      </c>
      <c r="F12" s="103"/>
      <c r="G12" s="103"/>
      <c r="H12" s="103"/>
      <c r="I12" s="103"/>
      <c r="J12" s="126"/>
      <c r="K12" s="108">
        <f t="shared" si="3"/>
        <v>12621</v>
      </c>
      <c r="L12" s="108">
        <f t="shared" si="1"/>
        <v>-3236</v>
      </c>
      <c r="M12" s="104"/>
    </row>
    <row r="13" spans="1:14">
      <c r="A13" s="105">
        <v>43631</v>
      </c>
      <c r="B13" s="106">
        <f t="shared" si="0"/>
        <v>43651</v>
      </c>
      <c r="C13" s="103" t="s">
        <v>79</v>
      </c>
      <c r="D13" s="135">
        <v>1968</v>
      </c>
      <c r="E13" s="108">
        <f t="shared" si="2"/>
        <v>11353</v>
      </c>
      <c r="F13" s="103"/>
      <c r="G13" s="105"/>
      <c r="H13" s="103" t="s">
        <v>79</v>
      </c>
      <c r="I13" s="103">
        <v>1968</v>
      </c>
      <c r="J13" s="144">
        <v>6988</v>
      </c>
      <c r="K13" s="108">
        <f>N13+K12</f>
        <v>18836</v>
      </c>
      <c r="L13" s="108">
        <f t="shared" si="1"/>
        <v>-7483</v>
      </c>
      <c r="M13" s="104">
        <v>5878</v>
      </c>
      <c r="N13" s="141">
        <v>6215</v>
      </c>
    </row>
    <row r="14" spans="1:14">
      <c r="A14" s="105"/>
      <c r="B14" s="106">
        <f t="shared" si="0"/>
        <v>20</v>
      </c>
      <c r="C14" s="115" t="s">
        <v>79</v>
      </c>
      <c r="D14" s="135">
        <v>1700</v>
      </c>
      <c r="E14" s="108">
        <f t="shared" si="2"/>
        <v>13053</v>
      </c>
      <c r="F14" s="103"/>
      <c r="G14" s="103"/>
      <c r="H14" s="103"/>
      <c r="I14" s="103"/>
      <c r="J14" s="126"/>
      <c r="K14" s="108">
        <f t="shared" si="3"/>
        <v>18836</v>
      </c>
      <c r="L14" s="108">
        <f t="shared" si="1"/>
        <v>-5783</v>
      </c>
      <c r="M14" s="143">
        <v>6633</v>
      </c>
    </row>
    <row r="15" spans="1:14">
      <c r="A15" s="105"/>
      <c r="B15" s="106">
        <f t="shared" si="0"/>
        <v>20</v>
      </c>
      <c r="C15" s="115" t="s">
        <v>79</v>
      </c>
      <c r="D15" s="134">
        <v>1680</v>
      </c>
      <c r="E15" s="108">
        <f t="shared" si="2"/>
        <v>14733</v>
      </c>
      <c r="F15" s="103"/>
      <c r="G15" s="103"/>
      <c r="H15" s="103"/>
      <c r="I15" s="103"/>
      <c r="J15" s="120"/>
      <c r="K15" s="108">
        <f t="shared" si="3"/>
        <v>18836</v>
      </c>
      <c r="L15" s="108">
        <f t="shared" si="1"/>
        <v>-4103</v>
      </c>
      <c r="M15" s="104"/>
    </row>
    <row r="16" spans="1:14">
      <c r="A16" s="105"/>
      <c r="B16" s="106">
        <f t="shared" si="0"/>
        <v>20</v>
      </c>
      <c r="C16" s="115" t="s">
        <v>79</v>
      </c>
      <c r="D16" s="102">
        <v>1440</v>
      </c>
      <c r="E16" s="108">
        <f t="shared" si="2"/>
        <v>16173</v>
      </c>
      <c r="F16" s="103"/>
      <c r="G16" s="103"/>
      <c r="H16" s="103"/>
      <c r="I16" s="103"/>
      <c r="J16" s="120"/>
      <c r="K16" s="108">
        <f t="shared" si="3"/>
        <v>18836</v>
      </c>
      <c r="L16" s="108">
        <f t="shared" si="1"/>
        <v>-2663</v>
      </c>
      <c r="M16" s="104"/>
    </row>
    <row r="17" spans="1:13">
      <c r="A17" s="105"/>
      <c r="B17" s="106">
        <f t="shared" si="0"/>
        <v>20</v>
      </c>
      <c r="C17" s="115" t="s">
        <v>81</v>
      </c>
      <c r="D17" s="131">
        <v>978</v>
      </c>
      <c r="E17" s="108">
        <f>E16+D17</f>
        <v>17151</v>
      </c>
      <c r="F17" s="103"/>
      <c r="G17" s="103"/>
      <c r="H17" s="103"/>
      <c r="I17" s="103"/>
      <c r="J17" s="120"/>
      <c r="K17" s="108">
        <f>J17+K16</f>
        <v>18836</v>
      </c>
      <c r="L17" s="108">
        <f>$E17-K17</f>
        <v>-1685</v>
      </c>
      <c r="M17" s="104"/>
    </row>
    <row r="18" spans="1:13">
      <c r="A18" s="105"/>
      <c r="B18" s="106">
        <f t="shared" si="0"/>
        <v>20</v>
      </c>
      <c r="C18" s="115" t="s">
        <v>82</v>
      </c>
      <c r="D18" s="136">
        <v>1968</v>
      </c>
      <c r="E18" s="108">
        <f>E17+D18</f>
        <v>19119</v>
      </c>
      <c r="F18" s="103"/>
      <c r="G18" s="105"/>
      <c r="H18" s="115"/>
      <c r="I18" s="103"/>
      <c r="J18" s="126"/>
      <c r="K18" s="108">
        <f t="shared" ref="K18" si="4">J18+K17</f>
        <v>18836</v>
      </c>
      <c r="L18" s="108">
        <f>$E18-K18</f>
        <v>283</v>
      </c>
      <c r="M18" s="104"/>
    </row>
    <row r="19" spans="1:13">
      <c r="D19">
        <f>SUM(D2:D18)</f>
        <v>19119</v>
      </c>
      <c r="J19" s="121">
        <f>SUM(J3:J17)</f>
        <v>19833</v>
      </c>
    </row>
    <row r="20" spans="1:13">
      <c r="A20" t="s">
        <v>69</v>
      </c>
    </row>
    <row r="21" spans="1:13">
      <c r="A21" t="s">
        <v>70</v>
      </c>
    </row>
    <row r="22" spans="1:13">
      <c r="B22" s="14">
        <v>43621</v>
      </c>
      <c r="C22" t="s">
        <v>161</v>
      </c>
      <c r="D22">
        <v>3894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M12"/>
  <sheetViews>
    <sheetView showGridLines="0" workbookViewId="0">
      <pane ySplit="1" topLeftCell="A2" activePane="bottomLeft" state="frozen"/>
      <selection pane="bottomLeft" activeCell="B24" sqref="B24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>
        <v>43525</v>
      </c>
      <c r="B2" s="60">
        <f t="shared" ref="B2:B5" si="0">A2+20</f>
        <v>43545</v>
      </c>
      <c r="C2" s="56" t="s">
        <v>80</v>
      </c>
      <c r="D2">
        <v>1700</v>
      </c>
      <c r="E2" s="59">
        <f>SUM($D$6:D6)</f>
        <v>0</v>
      </c>
      <c r="F2" s="25"/>
      <c r="G2" s="71"/>
      <c r="H2" s="71"/>
      <c r="I2" s="25" t="s">
        <v>82</v>
      </c>
      <c r="J2">
        <v>4792</v>
      </c>
      <c r="K2" s="108">
        <f>SUM($M$2:M2)</f>
        <v>4333</v>
      </c>
      <c r="L2" s="59">
        <f>$E2-K2</f>
        <v>-4333</v>
      </c>
      <c r="M2" s="130">
        <v>4333</v>
      </c>
    </row>
    <row r="3" spans="1:13">
      <c r="A3" s="25"/>
      <c r="B3" s="60">
        <f t="shared" si="0"/>
        <v>20</v>
      </c>
      <c r="C3" s="25" t="s">
        <v>79</v>
      </c>
      <c r="D3">
        <v>1290</v>
      </c>
      <c r="E3" s="59">
        <f>SUM($D$2:D5)</f>
        <v>3899</v>
      </c>
      <c r="F3" s="25"/>
      <c r="G3" s="71"/>
      <c r="H3" s="71"/>
      <c r="I3" s="25"/>
      <c r="J3" s="25"/>
      <c r="K3" s="108">
        <f>SUM($J$2:J3)</f>
        <v>4792</v>
      </c>
      <c r="L3" s="59">
        <f t="shared" ref="L3:L10" si="1">$E3-K3</f>
        <v>-893</v>
      </c>
      <c r="M3">
        <v>4599</v>
      </c>
    </row>
    <row r="4" spans="1:13">
      <c r="A4" s="50"/>
      <c r="B4" s="60">
        <f t="shared" si="0"/>
        <v>20</v>
      </c>
      <c r="C4" s="56" t="s">
        <v>81</v>
      </c>
      <c r="D4" s="57">
        <v>489</v>
      </c>
      <c r="E4" s="59">
        <f>SUM($D$2:D4)</f>
        <v>3479</v>
      </c>
      <c r="F4" s="25"/>
      <c r="G4" s="71"/>
      <c r="H4" s="71"/>
      <c r="I4" s="56"/>
      <c r="J4" s="25">
        <v>500</v>
      </c>
      <c r="K4" s="108">
        <f>SUM($J$2:J4)</f>
        <v>5292</v>
      </c>
      <c r="L4" s="59">
        <f t="shared" si="1"/>
        <v>-1813</v>
      </c>
      <c r="M4" s="99"/>
    </row>
    <row r="5" spans="1:13">
      <c r="A5" s="25"/>
      <c r="B5" s="60">
        <f t="shared" si="0"/>
        <v>20</v>
      </c>
      <c r="C5" s="25" t="s">
        <v>82</v>
      </c>
      <c r="D5" s="57">
        <v>420</v>
      </c>
      <c r="E5" s="59">
        <f>SUM($D$2:D5)</f>
        <v>3899</v>
      </c>
      <c r="F5" s="25"/>
      <c r="G5" s="71"/>
      <c r="H5" s="71"/>
      <c r="I5" s="25"/>
      <c r="J5" s="25"/>
      <c r="K5" s="108">
        <f>SUM($J$2:J5)</f>
        <v>5292</v>
      </c>
      <c r="L5" s="59">
        <f t="shared" si="1"/>
        <v>-1393</v>
      </c>
      <c r="M5" s="99"/>
    </row>
    <row r="6" spans="1:13">
      <c r="A6" s="50"/>
      <c r="B6" s="60"/>
      <c r="C6" s="25" t="s">
        <v>82</v>
      </c>
      <c r="D6" s="57"/>
      <c r="E6" s="59">
        <f>SUM($D$2:D6)</f>
        <v>3899</v>
      </c>
      <c r="F6" s="25"/>
      <c r="G6" s="71"/>
      <c r="H6" s="71"/>
      <c r="I6" s="25"/>
      <c r="J6" s="25"/>
      <c r="K6" s="108">
        <f>SUM($J$2:J6)</f>
        <v>5292</v>
      </c>
      <c r="L6" s="59">
        <f t="shared" si="1"/>
        <v>-1393</v>
      </c>
      <c r="M6" s="99"/>
    </row>
    <row r="7" spans="1:13">
      <c r="A7" s="25"/>
      <c r="B7" s="60"/>
      <c r="C7" s="56" t="s">
        <v>80</v>
      </c>
      <c r="D7" s="57">
        <v>488</v>
      </c>
      <c r="E7" s="59">
        <f>SUM($D$2:D7)</f>
        <v>4387</v>
      </c>
      <c r="F7" s="25"/>
      <c r="G7" s="71"/>
      <c r="H7" s="71"/>
      <c r="I7" s="25"/>
      <c r="J7" s="25"/>
      <c r="K7" s="108">
        <f>SUM($J$2:J7)</f>
        <v>5292</v>
      </c>
      <c r="L7" s="59">
        <f t="shared" si="1"/>
        <v>-905</v>
      </c>
      <c r="M7" s="99"/>
    </row>
    <row r="8" spans="1:13">
      <c r="A8" s="25"/>
      <c r="B8" s="60"/>
      <c r="C8" s="25" t="s">
        <v>79</v>
      </c>
      <c r="D8" s="25">
        <v>960</v>
      </c>
      <c r="E8" s="59">
        <f>SUM($D$2:D8)</f>
        <v>5347</v>
      </c>
      <c r="F8" s="25"/>
      <c r="G8" s="71"/>
      <c r="H8" s="71"/>
      <c r="I8" s="25"/>
      <c r="J8" s="25"/>
      <c r="K8" s="108">
        <f>SUM($J$2:J8)</f>
        <v>5292</v>
      </c>
      <c r="L8" s="59">
        <f t="shared" si="1"/>
        <v>55</v>
      </c>
      <c r="M8" s="99"/>
    </row>
    <row r="9" spans="1:13">
      <c r="A9" s="25"/>
      <c r="B9" s="60"/>
      <c r="C9" s="25"/>
      <c r="D9" s="25"/>
      <c r="E9" s="59">
        <f>SUM($D$2:D9)</f>
        <v>5347</v>
      </c>
      <c r="F9" s="25"/>
      <c r="G9" s="71"/>
      <c r="H9" s="71"/>
      <c r="I9" s="25"/>
      <c r="J9" s="25"/>
      <c r="K9" s="108">
        <f>SUM($J$2:J9)</f>
        <v>5292</v>
      </c>
      <c r="L9" s="59">
        <f t="shared" si="1"/>
        <v>55</v>
      </c>
      <c r="M9" s="25"/>
    </row>
    <row r="10" spans="1:13">
      <c r="A10" s="25" t="s">
        <v>105</v>
      </c>
      <c r="B10" s="60"/>
      <c r="C10" s="25"/>
      <c r="D10" s="25"/>
      <c r="E10" s="59">
        <f>SUM($D$2:D10)</f>
        <v>5347</v>
      </c>
      <c r="F10" s="25"/>
      <c r="G10" s="71"/>
      <c r="H10" s="71"/>
      <c r="I10" s="25"/>
      <c r="J10" s="25"/>
      <c r="K10" s="108">
        <f>SUM($J$2:J10)</f>
        <v>5292</v>
      </c>
      <c r="L10" s="59">
        <f t="shared" si="1"/>
        <v>55</v>
      </c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N2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H24" sqref="H24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style="121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6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17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>
        <v>43570</v>
      </c>
      <c r="B2" s="106">
        <f t="shared" ref="B2:B17" si="0">A2+20</f>
        <v>43590</v>
      </c>
      <c r="C2" t="s">
        <v>82</v>
      </c>
      <c r="D2" s="116">
        <v>480</v>
      </c>
      <c r="E2" s="108">
        <f>D2</f>
        <v>480</v>
      </c>
      <c r="F2" s="103"/>
      <c r="G2" s="105"/>
      <c r="H2" s="115" t="s">
        <v>110</v>
      </c>
      <c r="I2" s="103"/>
      <c r="J2" s="126"/>
      <c r="K2" s="108">
        <f>J2</f>
        <v>0</v>
      </c>
      <c r="L2" s="108">
        <f t="shared" ref="L2:L16" si="1">$E2-K2</f>
        <v>480</v>
      </c>
      <c r="M2" s="104"/>
    </row>
    <row r="3" spans="1:14">
      <c r="A3" s="105"/>
      <c r="B3" s="106">
        <f t="shared" si="0"/>
        <v>20</v>
      </c>
      <c r="C3" s="107" t="s">
        <v>81</v>
      </c>
      <c r="D3" s="135">
        <v>420</v>
      </c>
      <c r="E3" s="108">
        <f>E2+D3</f>
        <v>900</v>
      </c>
      <c r="F3" s="103"/>
      <c r="G3" s="105"/>
      <c r="H3" s="107" t="s">
        <v>81</v>
      </c>
      <c r="I3" s="118"/>
      <c r="J3" s="121">
        <v>4388</v>
      </c>
      <c r="K3" s="108">
        <f>J3+K2</f>
        <v>4388</v>
      </c>
      <c r="L3" s="108">
        <f t="shared" si="1"/>
        <v>-3488</v>
      </c>
      <c r="M3" s="104">
        <v>6588</v>
      </c>
      <c r="N3" s="72">
        <v>4919</v>
      </c>
    </row>
    <row r="4" spans="1:14">
      <c r="A4" s="105"/>
      <c r="B4" s="106">
        <f t="shared" si="0"/>
        <v>20</v>
      </c>
      <c r="C4" s="114" t="s">
        <v>81</v>
      </c>
      <c r="D4" s="102">
        <v>480</v>
      </c>
      <c r="E4" s="108">
        <f t="shared" ref="E4:E16" si="2">E3+D4</f>
        <v>1380</v>
      </c>
      <c r="F4" s="103"/>
      <c r="G4" s="103"/>
      <c r="H4" s="103"/>
      <c r="I4" s="103"/>
      <c r="J4" s="125"/>
      <c r="K4" s="108">
        <f t="shared" ref="K4:K16" si="3">J4+K3</f>
        <v>4388</v>
      </c>
      <c r="L4" s="108">
        <f t="shared" si="1"/>
        <v>-3008</v>
      </c>
      <c r="M4" s="104"/>
    </row>
    <row r="5" spans="1:14">
      <c r="A5" s="105"/>
      <c r="B5" s="106">
        <f t="shared" si="0"/>
        <v>20</v>
      </c>
      <c r="C5" s="114" t="s">
        <v>81</v>
      </c>
      <c r="D5" s="135">
        <v>488</v>
      </c>
      <c r="E5" s="108">
        <f t="shared" si="2"/>
        <v>1868</v>
      </c>
      <c r="F5" s="103"/>
      <c r="G5" s="103"/>
      <c r="H5" s="103"/>
      <c r="I5" s="103"/>
      <c r="J5" s="125"/>
      <c r="K5" s="108">
        <f t="shared" si="3"/>
        <v>4388</v>
      </c>
      <c r="L5" s="108">
        <f t="shared" si="1"/>
        <v>-2520</v>
      </c>
      <c r="M5" s="104"/>
    </row>
    <row r="6" spans="1:14">
      <c r="A6" s="105"/>
      <c r="B6" s="106">
        <f t="shared" si="0"/>
        <v>20</v>
      </c>
      <c r="C6" s="115" t="s">
        <v>82</v>
      </c>
      <c r="D6" s="136">
        <v>489</v>
      </c>
      <c r="E6" s="108">
        <f t="shared" si="2"/>
        <v>2357</v>
      </c>
      <c r="F6" s="103"/>
      <c r="G6" s="105"/>
      <c r="H6" s="115" t="s">
        <v>110</v>
      </c>
      <c r="I6" s="103"/>
      <c r="J6" s="126">
        <v>400</v>
      </c>
      <c r="K6" s="108">
        <f t="shared" si="3"/>
        <v>4788</v>
      </c>
      <c r="L6" s="108">
        <f t="shared" si="1"/>
        <v>-2431</v>
      </c>
      <c r="M6" s="104"/>
    </row>
    <row r="7" spans="1:14">
      <c r="A7" s="105"/>
      <c r="B7" s="106">
        <f t="shared" si="0"/>
        <v>20</v>
      </c>
      <c r="C7" s="103" t="s">
        <v>82</v>
      </c>
      <c r="D7" s="133">
        <v>488</v>
      </c>
      <c r="E7" s="108">
        <f t="shared" si="2"/>
        <v>2845</v>
      </c>
      <c r="F7" s="103"/>
      <c r="G7" s="105"/>
      <c r="H7" s="114" t="s">
        <v>111</v>
      </c>
      <c r="I7" s="111"/>
      <c r="J7" s="126">
        <v>600</v>
      </c>
      <c r="K7" s="108">
        <f t="shared" si="3"/>
        <v>5388</v>
      </c>
      <c r="L7" s="108">
        <f t="shared" si="1"/>
        <v>-2543</v>
      </c>
      <c r="M7" s="104"/>
    </row>
    <row r="8" spans="1:14">
      <c r="A8" s="105"/>
      <c r="B8" s="106">
        <f t="shared" si="0"/>
        <v>20</v>
      </c>
      <c r="C8" s="114" t="s">
        <v>80</v>
      </c>
      <c r="D8" s="135">
        <v>1680</v>
      </c>
      <c r="E8" s="108">
        <f t="shared" si="2"/>
        <v>4525</v>
      </c>
      <c r="F8" s="103"/>
      <c r="G8" s="105"/>
      <c r="H8" s="114" t="s">
        <v>111</v>
      </c>
      <c r="I8" s="111"/>
      <c r="J8" s="126"/>
      <c r="K8" s="108">
        <f t="shared" si="3"/>
        <v>5388</v>
      </c>
      <c r="L8" s="108">
        <f t="shared" si="1"/>
        <v>-863</v>
      </c>
      <c r="M8" s="104"/>
    </row>
    <row r="9" spans="1:14">
      <c r="A9" s="105"/>
      <c r="B9" s="106">
        <f t="shared" si="0"/>
        <v>20</v>
      </c>
      <c r="C9" s="114" t="s">
        <v>80</v>
      </c>
      <c r="D9" s="135">
        <v>1968</v>
      </c>
      <c r="E9" s="108">
        <f t="shared" si="2"/>
        <v>6493</v>
      </c>
      <c r="F9" s="103"/>
      <c r="G9" s="105"/>
      <c r="H9" s="111" t="s">
        <v>80</v>
      </c>
      <c r="I9" s="111"/>
      <c r="J9" s="143">
        <v>7233</v>
      </c>
      <c r="K9" s="108">
        <f t="shared" si="3"/>
        <v>12621</v>
      </c>
      <c r="L9" s="108">
        <f t="shared" si="1"/>
        <v>-6128</v>
      </c>
      <c r="M9" s="104">
        <v>5818</v>
      </c>
      <c r="N9">
        <v>6600</v>
      </c>
    </row>
    <row r="10" spans="1:14">
      <c r="A10" s="105"/>
      <c r="B10" s="106">
        <f t="shared" si="0"/>
        <v>20</v>
      </c>
      <c r="C10" s="107" t="s">
        <v>80</v>
      </c>
      <c r="D10" s="135">
        <v>1680</v>
      </c>
      <c r="E10" s="108">
        <f t="shared" si="2"/>
        <v>8173</v>
      </c>
      <c r="F10" s="103"/>
      <c r="G10" s="103"/>
      <c r="H10" s="103"/>
      <c r="I10" s="103"/>
      <c r="J10" s="126"/>
      <c r="K10" s="108">
        <f t="shared" si="3"/>
        <v>12621</v>
      </c>
      <c r="L10" s="108">
        <f t="shared" si="1"/>
        <v>-4448</v>
      </c>
      <c r="M10" s="104"/>
    </row>
    <row r="11" spans="1:14">
      <c r="A11" s="105"/>
      <c r="B11" s="106">
        <f t="shared" si="0"/>
        <v>20</v>
      </c>
      <c r="C11" s="107" t="s">
        <v>80</v>
      </c>
      <c r="D11" s="135">
        <v>1968</v>
      </c>
      <c r="E11" s="108">
        <f t="shared" si="2"/>
        <v>10141</v>
      </c>
      <c r="F11" s="103"/>
      <c r="G11" s="103"/>
      <c r="H11" s="103"/>
      <c r="I11" s="103"/>
      <c r="J11" s="126"/>
      <c r="K11" s="108">
        <f t="shared" si="3"/>
        <v>12621</v>
      </c>
      <c r="L11" s="108">
        <f t="shared" si="1"/>
        <v>-2480</v>
      </c>
      <c r="M11" s="104"/>
    </row>
    <row r="12" spans="1:14">
      <c r="A12" s="105"/>
      <c r="B12" s="106">
        <f t="shared" si="0"/>
        <v>20</v>
      </c>
      <c r="C12" s="107" t="s">
        <v>80</v>
      </c>
      <c r="D12" s="116">
        <v>1290</v>
      </c>
      <c r="E12" s="108">
        <f t="shared" si="2"/>
        <v>11431</v>
      </c>
      <c r="F12" s="103"/>
      <c r="G12" s="103"/>
      <c r="H12" s="103"/>
      <c r="I12" s="103"/>
      <c r="J12" s="126"/>
      <c r="K12" s="108">
        <f t="shared" si="3"/>
        <v>12621</v>
      </c>
      <c r="L12" s="108">
        <f t="shared" si="1"/>
        <v>-1190</v>
      </c>
      <c r="M12" s="104"/>
    </row>
    <row r="13" spans="1:14">
      <c r="A13" s="105"/>
      <c r="B13" s="106">
        <f t="shared" si="0"/>
        <v>20</v>
      </c>
      <c r="C13" s="103" t="s">
        <v>79</v>
      </c>
      <c r="D13" s="135">
        <v>1968</v>
      </c>
      <c r="E13" s="108">
        <f t="shared" si="2"/>
        <v>13399</v>
      </c>
      <c r="F13" s="103"/>
      <c r="G13" s="105"/>
      <c r="H13" s="103" t="s">
        <v>79</v>
      </c>
      <c r="I13" s="103">
        <v>1968</v>
      </c>
      <c r="J13" s="143">
        <v>6633</v>
      </c>
      <c r="K13" s="108">
        <f>N13+K12</f>
        <v>18836</v>
      </c>
      <c r="L13" s="108">
        <f t="shared" si="1"/>
        <v>-5437</v>
      </c>
      <c r="M13" s="104">
        <v>5878</v>
      </c>
      <c r="N13" s="141">
        <v>6215</v>
      </c>
    </row>
    <row r="14" spans="1:14">
      <c r="A14" s="105"/>
      <c r="B14" s="106">
        <f t="shared" si="0"/>
        <v>20</v>
      </c>
      <c r="C14" s="115" t="s">
        <v>79</v>
      </c>
      <c r="D14" s="135">
        <v>1680</v>
      </c>
      <c r="E14" s="108">
        <f t="shared" si="2"/>
        <v>15079</v>
      </c>
      <c r="F14" s="103"/>
      <c r="G14" s="103"/>
      <c r="H14" s="103"/>
      <c r="I14" s="103"/>
      <c r="J14" s="126"/>
      <c r="K14" s="108">
        <f t="shared" si="3"/>
        <v>18836</v>
      </c>
      <c r="L14" s="108">
        <f t="shared" si="1"/>
        <v>-3757</v>
      </c>
      <c r="M14" s="104"/>
    </row>
    <row r="15" spans="1:14">
      <c r="A15" s="105"/>
      <c r="B15" s="106">
        <f t="shared" si="0"/>
        <v>20</v>
      </c>
      <c r="C15" s="115" t="s">
        <v>79</v>
      </c>
      <c r="D15" s="134">
        <v>1700</v>
      </c>
      <c r="E15" s="108">
        <f t="shared" si="2"/>
        <v>16779</v>
      </c>
      <c r="F15" s="103"/>
      <c r="G15" s="103"/>
      <c r="H15" s="103"/>
      <c r="I15" s="103"/>
      <c r="J15" s="120"/>
      <c r="K15" s="108">
        <f t="shared" si="3"/>
        <v>18836</v>
      </c>
      <c r="L15" s="108">
        <f t="shared" si="1"/>
        <v>-2057</v>
      </c>
      <c r="M15" s="104"/>
    </row>
    <row r="16" spans="1:14">
      <c r="A16" s="105"/>
      <c r="B16" s="106">
        <f t="shared" si="0"/>
        <v>20</v>
      </c>
      <c r="C16" s="115" t="s">
        <v>79</v>
      </c>
      <c r="D16" s="102">
        <v>1680</v>
      </c>
      <c r="E16" s="108">
        <f t="shared" si="2"/>
        <v>18459</v>
      </c>
      <c r="F16" s="103"/>
      <c r="G16" s="103"/>
      <c r="H16" s="103"/>
      <c r="I16" s="103"/>
      <c r="J16" s="120"/>
      <c r="K16" s="108">
        <f t="shared" si="3"/>
        <v>18836</v>
      </c>
      <c r="L16" s="108">
        <f t="shared" si="1"/>
        <v>-377</v>
      </c>
      <c r="M16" s="104"/>
    </row>
    <row r="17" spans="1:13">
      <c r="A17" s="105"/>
      <c r="B17" s="106">
        <f t="shared" si="0"/>
        <v>20</v>
      </c>
      <c r="C17" s="115" t="s">
        <v>81</v>
      </c>
      <c r="D17" s="131">
        <v>420</v>
      </c>
      <c r="E17" s="108">
        <f>E16+D17</f>
        <v>18879</v>
      </c>
      <c r="F17" s="103"/>
      <c r="G17" s="103"/>
      <c r="H17" s="103"/>
      <c r="I17" s="103"/>
      <c r="J17" s="120"/>
      <c r="K17" s="108">
        <f>J17+K16</f>
        <v>18836</v>
      </c>
      <c r="L17" s="108">
        <f>$E17-K17</f>
        <v>43</v>
      </c>
      <c r="M17" s="104"/>
    </row>
    <row r="18" spans="1:13">
      <c r="A18" s="105"/>
      <c r="B18" s="106">
        <f t="shared" ref="B18" si="4">A18+20</f>
        <v>20</v>
      </c>
      <c r="C18" s="115" t="s">
        <v>82</v>
      </c>
      <c r="D18" s="136">
        <v>480</v>
      </c>
      <c r="E18" s="108">
        <f>E17+D18</f>
        <v>19359</v>
      </c>
      <c r="F18" s="103"/>
      <c r="G18" s="105"/>
      <c r="H18" s="115"/>
      <c r="I18" s="103"/>
      <c r="J18" s="126"/>
      <c r="K18" s="108">
        <f t="shared" ref="K18" si="5">J18+K17</f>
        <v>18836</v>
      </c>
      <c r="L18" s="108">
        <f>$E18-K18</f>
        <v>523</v>
      </c>
      <c r="M18" s="104"/>
    </row>
    <row r="19" spans="1:13">
      <c r="A19" t="s">
        <v>69</v>
      </c>
      <c r="J19" s="121">
        <f>SUM(J3:J17)</f>
        <v>19254</v>
      </c>
    </row>
    <row r="20" spans="1:13">
      <c r="A20" t="s">
        <v>70</v>
      </c>
    </row>
    <row r="22" spans="1:13">
      <c r="B22" s="14">
        <v>43621</v>
      </c>
      <c r="C22" t="s">
        <v>161</v>
      </c>
      <c r="D22">
        <v>3894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N21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H17" sqref="H17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style="121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17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>
        <v>43570</v>
      </c>
      <c r="B2" s="106">
        <f t="shared" ref="B2:B17" si="0">A2+20</f>
        <v>43590</v>
      </c>
      <c r="C2" t="s">
        <v>82</v>
      </c>
      <c r="D2" s="116">
        <v>1290</v>
      </c>
      <c r="E2" s="108">
        <f>D2</f>
        <v>1290</v>
      </c>
      <c r="F2" s="103"/>
      <c r="G2" s="105"/>
      <c r="H2" s="115" t="s">
        <v>110</v>
      </c>
      <c r="I2" s="103"/>
      <c r="J2" s="126"/>
      <c r="K2" s="108">
        <f>J2</f>
        <v>0</v>
      </c>
      <c r="L2" s="108">
        <f t="shared" ref="L2:L17" si="1">$E2-K2</f>
        <v>1290</v>
      </c>
      <c r="M2" s="104"/>
    </row>
    <row r="3" spans="1:14">
      <c r="A3" s="105"/>
      <c r="B3" s="106">
        <f t="shared" si="0"/>
        <v>20</v>
      </c>
      <c r="C3" s="107" t="s">
        <v>81</v>
      </c>
      <c r="D3" s="135">
        <v>420</v>
      </c>
      <c r="E3" s="108">
        <f>E2+D3</f>
        <v>1710</v>
      </c>
      <c r="F3" s="103"/>
      <c r="G3" s="105"/>
      <c r="H3" s="107" t="s">
        <v>81</v>
      </c>
      <c r="I3" s="118"/>
      <c r="J3" s="142">
        <v>4919</v>
      </c>
      <c r="K3" s="108">
        <f>J3+K2</f>
        <v>4919</v>
      </c>
      <c r="L3" s="108">
        <f t="shared" si="1"/>
        <v>-3209</v>
      </c>
      <c r="M3" s="104">
        <v>6588</v>
      </c>
      <c r="N3" s="72" t="s">
        <v>121</v>
      </c>
    </row>
    <row r="4" spans="1:14">
      <c r="A4" s="105"/>
      <c r="B4" s="106">
        <f t="shared" si="0"/>
        <v>20</v>
      </c>
      <c r="C4" s="114" t="s">
        <v>81</v>
      </c>
      <c r="D4" s="102">
        <v>420</v>
      </c>
      <c r="E4" s="108">
        <f t="shared" ref="E4:E17" si="2">E3+D4</f>
        <v>2130</v>
      </c>
      <c r="F4" s="103"/>
      <c r="G4" s="103"/>
      <c r="H4" s="103"/>
      <c r="I4" s="103"/>
      <c r="J4" s="125"/>
      <c r="K4" s="108">
        <f t="shared" ref="K4:K17" si="3">J4+K3</f>
        <v>4919</v>
      </c>
      <c r="L4" s="108">
        <f t="shared" si="1"/>
        <v>-2789</v>
      </c>
      <c r="M4" s="104"/>
    </row>
    <row r="5" spans="1:14">
      <c r="A5" s="105"/>
      <c r="B5" s="106">
        <f t="shared" si="0"/>
        <v>20</v>
      </c>
      <c r="C5" s="114" t="s">
        <v>81</v>
      </c>
      <c r="D5" s="135">
        <v>488</v>
      </c>
      <c r="E5" s="108">
        <f t="shared" si="2"/>
        <v>2618</v>
      </c>
      <c r="F5" s="103"/>
      <c r="G5" s="103"/>
      <c r="H5" s="103"/>
      <c r="I5" s="103"/>
      <c r="J5" s="125"/>
      <c r="K5" s="108">
        <f t="shared" si="3"/>
        <v>4919</v>
      </c>
      <c r="L5" s="108">
        <f t="shared" si="1"/>
        <v>-2301</v>
      </c>
      <c r="M5" s="104"/>
    </row>
    <row r="6" spans="1:14">
      <c r="A6" s="105"/>
      <c r="B6" s="106">
        <f t="shared" si="0"/>
        <v>20</v>
      </c>
      <c r="C6" s="115" t="s">
        <v>82</v>
      </c>
      <c r="D6" s="136">
        <v>488</v>
      </c>
      <c r="E6" s="108">
        <f t="shared" si="2"/>
        <v>3106</v>
      </c>
      <c r="F6" s="103"/>
      <c r="G6" s="105"/>
      <c r="H6" s="115" t="s">
        <v>110</v>
      </c>
      <c r="I6" s="103"/>
      <c r="J6" s="126">
        <v>400</v>
      </c>
      <c r="K6" s="108">
        <f t="shared" si="3"/>
        <v>5319</v>
      </c>
      <c r="L6" s="108">
        <f t="shared" si="1"/>
        <v>-2213</v>
      </c>
      <c r="M6" s="104"/>
    </row>
    <row r="7" spans="1:14">
      <c r="A7" s="105"/>
      <c r="B7" s="106">
        <f t="shared" si="0"/>
        <v>20</v>
      </c>
      <c r="C7" s="103" t="s">
        <v>82</v>
      </c>
      <c r="D7" s="133">
        <v>489</v>
      </c>
      <c r="E7" s="108">
        <f t="shared" si="2"/>
        <v>3595</v>
      </c>
      <c r="F7" s="103"/>
      <c r="G7" s="105"/>
      <c r="H7" s="114" t="s">
        <v>111</v>
      </c>
      <c r="I7" s="111"/>
      <c r="J7" s="126">
        <v>600</v>
      </c>
      <c r="K7" s="108">
        <f t="shared" si="3"/>
        <v>5919</v>
      </c>
      <c r="L7" s="108">
        <f t="shared" si="1"/>
        <v>-2324</v>
      </c>
      <c r="M7" s="104"/>
    </row>
    <row r="8" spans="1:14">
      <c r="A8" s="105"/>
      <c r="B8" s="106">
        <f t="shared" si="0"/>
        <v>20</v>
      </c>
      <c r="C8" s="114" t="s">
        <v>80</v>
      </c>
      <c r="D8" s="135">
        <v>1680</v>
      </c>
      <c r="E8" s="108">
        <f t="shared" si="2"/>
        <v>5275</v>
      </c>
      <c r="F8" s="103"/>
      <c r="G8" s="105"/>
      <c r="H8" s="114" t="s">
        <v>111</v>
      </c>
      <c r="I8" s="111"/>
      <c r="J8" s="126"/>
      <c r="K8" s="108">
        <f t="shared" si="3"/>
        <v>5919</v>
      </c>
      <c r="L8" s="108">
        <f t="shared" si="1"/>
        <v>-644</v>
      </c>
      <c r="M8" s="104"/>
    </row>
    <row r="9" spans="1:14">
      <c r="A9" s="105"/>
      <c r="B9" s="106">
        <f t="shared" si="0"/>
        <v>20</v>
      </c>
      <c r="C9" s="114" t="s">
        <v>80</v>
      </c>
      <c r="D9" s="134">
        <v>1290</v>
      </c>
      <c r="E9" s="108">
        <f t="shared" si="2"/>
        <v>6565</v>
      </c>
      <c r="F9" s="103"/>
      <c r="G9" s="105"/>
      <c r="H9" s="111" t="s">
        <v>80</v>
      </c>
      <c r="I9" s="111"/>
      <c r="J9" s="140">
        <v>6600</v>
      </c>
      <c r="K9" s="108">
        <f t="shared" si="3"/>
        <v>12519</v>
      </c>
      <c r="L9" s="108">
        <f t="shared" si="1"/>
        <v>-5954</v>
      </c>
      <c r="M9" s="104">
        <v>5818</v>
      </c>
    </row>
    <row r="10" spans="1:14">
      <c r="A10" s="105"/>
      <c r="B10" s="106">
        <f t="shared" si="0"/>
        <v>20</v>
      </c>
      <c r="C10" s="107" t="s">
        <v>80</v>
      </c>
      <c r="D10" s="135">
        <v>1968</v>
      </c>
      <c r="E10" s="108">
        <f t="shared" si="2"/>
        <v>8533</v>
      </c>
      <c r="F10" s="103"/>
      <c r="G10" s="103"/>
      <c r="H10" s="103"/>
      <c r="I10" s="103"/>
      <c r="J10" s="126"/>
      <c r="K10" s="108">
        <f t="shared" si="3"/>
        <v>12519</v>
      </c>
      <c r="L10" s="108">
        <f t="shared" si="1"/>
        <v>-3986</v>
      </c>
      <c r="M10" s="104"/>
    </row>
    <row r="11" spans="1:14">
      <c r="A11" s="105"/>
      <c r="B11" s="106">
        <f t="shared" si="0"/>
        <v>20</v>
      </c>
      <c r="C11" s="107" t="s">
        <v>80</v>
      </c>
      <c r="D11" s="135">
        <v>1700</v>
      </c>
      <c r="E11" s="108">
        <f t="shared" si="2"/>
        <v>10233</v>
      </c>
      <c r="F11" s="103"/>
      <c r="G11" s="103"/>
      <c r="H11" s="103"/>
      <c r="I11" s="103"/>
      <c r="J11" s="126"/>
      <c r="K11" s="108">
        <f t="shared" si="3"/>
        <v>12519</v>
      </c>
      <c r="L11" s="108">
        <f t="shared" si="1"/>
        <v>-2286</v>
      </c>
      <c r="M11" s="104"/>
    </row>
    <row r="12" spans="1:14">
      <c r="A12" s="105"/>
      <c r="B12" s="106">
        <f t="shared" si="0"/>
        <v>20</v>
      </c>
      <c r="C12" s="107" t="s">
        <v>80</v>
      </c>
      <c r="D12" s="116">
        <v>1680</v>
      </c>
      <c r="E12" s="108">
        <f t="shared" si="2"/>
        <v>11913</v>
      </c>
      <c r="F12" s="103"/>
      <c r="G12" s="103"/>
      <c r="H12" s="103"/>
      <c r="I12" s="103"/>
      <c r="J12" s="126"/>
      <c r="K12" s="108">
        <f t="shared" si="3"/>
        <v>12519</v>
      </c>
      <c r="L12" s="108">
        <f t="shared" si="1"/>
        <v>-606</v>
      </c>
      <c r="M12" s="104"/>
    </row>
    <row r="13" spans="1:14">
      <c r="A13" s="105"/>
      <c r="B13" s="106">
        <f t="shared" si="0"/>
        <v>20</v>
      </c>
      <c r="C13" s="103" t="s">
        <v>79</v>
      </c>
      <c r="D13" s="135">
        <v>1968</v>
      </c>
      <c r="E13" s="108">
        <f t="shared" si="2"/>
        <v>13881</v>
      </c>
      <c r="F13" s="103"/>
      <c r="G13" s="105"/>
      <c r="H13" s="103" t="s">
        <v>79</v>
      </c>
      <c r="I13" s="103"/>
      <c r="J13" s="141">
        <v>6215</v>
      </c>
      <c r="K13" s="108">
        <f t="shared" si="3"/>
        <v>18734</v>
      </c>
      <c r="L13" s="108">
        <f t="shared" si="1"/>
        <v>-4853</v>
      </c>
      <c r="M13" s="104">
        <v>5878</v>
      </c>
      <c r="N13" s="72" t="s">
        <v>122</v>
      </c>
    </row>
    <row r="14" spans="1:14">
      <c r="A14" s="105"/>
      <c r="B14" s="106">
        <f t="shared" si="0"/>
        <v>20</v>
      </c>
      <c r="C14" s="115" t="s">
        <v>79</v>
      </c>
      <c r="D14" s="134">
        <v>1700</v>
      </c>
      <c r="E14" s="108">
        <f t="shared" si="2"/>
        <v>15581</v>
      </c>
      <c r="F14" s="103"/>
      <c r="G14" s="103"/>
      <c r="H14" s="103"/>
      <c r="I14" s="103"/>
      <c r="J14" s="126"/>
      <c r="K14" s="108">
        <f t="shared" si="3"/>
        <v>18734</v>
      </c>
      <c r="L14" s="108">
        <f t="shared" si="1"/>
        <v>-3153</v>
      </c>
      <c r="M14" s="104"/>
    </row>
    <row r="15" spans="1:14">
      <c r="A15" s="105"/>
      <c r="B15" s="106">
        <f t="shared" si="0"/>
        <v>20</v>
      </c>
      <c r="C15" s="115" t="s">
        <v>79</v>
      </c>
      <c r="D15" s="134">
        <v>1680</v>
      </c>
      <c r="E15" s="108">
        <f t="shared" si="2"/>
        <v>17261</v>
      </c>
      <c r="F15" s="103"/>
      <c r="G15" s="103"/>
      <c r="H15" s="103"/>
      <c r="I15" s="103"/>
      <c r="J15" s="120"/>
      <c r="K15" s="108">
        <f t="shared" si="3"/>
        <v>18734</v>
      </c>
      <c r="L15" s="108">
        <f t="shared" si="1"/>
        <v>-1473</v>
      </c>
      <c r="M15" s="104"/>
    </row>
    <row r="16" spans="1:14">
      <c r="A16" s="105"/>
      <c r="B16" s="106">
        <f t="shared" si="0"/>
        <v>20</v>
      </c>
      <c r="C16" s="115" t="s">
        <v>79</v>
      </c>
      <c r="D16" s="102">
        <v>1968</v>
      </c>
      <c r="E16" s="108">
        <f t="shared" si="2"/>
        <v>19229</v>
      </c>
      <c r="F16" s="103"/>
      <c r="G16" s="103"/>
      <c r="H16" s="103"/>
      <c r="I16" s="103"/>
      <c r="J16" s="120"/>
      <c r="K16" s="108">
        <f t="shared" si="3"/>
        <v>18734</v>
      </c>
      <c r="L16" s="108">
        <f t="shared" si="1"/>
        <v>495</v>
      </c>
      <c r="M16" s="104"/>
    </row>
    <row r="17" spans="1:13">
      <c r="A17" s="105"/>
      <c r="B17" s="106">
        <f t="shared" si="0"/>
        <v>20</v>
      </c>
      <c r="C17" s="115" t="s">
        <v>81</v>
      </c>
      <c r="D17" s="131">
        <v>480</v>
      </c>
      <c r="E17" s="108">
        <f t="shared" si="2"/>
        <v>19709</v>
      </c>
      <c r="F17" s="103"/>
      <c r="G17" s="103"/>
      <c r="H17" s="103"/>
      <c r="I17" s="103"/>
      <c r="J17" s="120"/>
      <c r="K17" s="108">
        <f t="shared" si="3"/>
        <v>18734</v>
      </c>
      <c r="L17" s="108">
        <f t="shared" si="1"/>
        <v>975</v>
      </c>
      <c r="M17" s="104"/>
    </row>
    <row r="18" spans="1:13">
      <c r="A18" t="s">
        <v>69</v>
      </c>
    </row>
    <row r="19" spans="1:13">
      <c r="A19" t="s">
        <v>70</v>
      </c>
    </row>
    <row r="21" spans="1:13">
      <c r="B21" s="14">
        <v>43498</v>
      </c>
      <c r="C21" t="s">
        <v>161</v>
      </c>
      <c r="D21">
        <v>1326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4"/>
  </sheetPr>
  <dimension ref="A1:M12"/>
  <sheetViews>
    <sheetView showGridLines="0" workbookViewId="0">
      <pane ySplit="1" topLeftCell="A2" activePane="bottomLeft" state="frozen"/>
      <selection pane="bottomLeft" activeCell="B19" sqref="B19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>
        <v>43525</v>
      </c>
      <c r="B2" s="60">
        <f t="shared" ref="B2:B5" si="0">A2+20</f>
        <v>43545</v>
      </c>
      <c r="C2" s="56" t="s">
        <v>80</v>
      </c>
      <c r="D2">
        <v>1290</v>
      </c>
      <c r="E2" s="59">
        <f>SUM($D$6:D6)</f>
        <v>0</v>
      </c>
      <c r="F2" s="25"/>
      <c r="G2" s="71"/>
      <c r="H2" s="71"/>
      <c r="I2" s="25" t="s">
        <v>82</v>
      </c>
      <c r="J2">
        <v>4599</v>
      </c>
      <c r="K2" s="108">
        <f>SUM($M$2:M2)</f>
        <v>4333</v>
      </c>
      <c r="L2" s="59">
        <f>$E2-K2</f>
        <v>-4333</v>
      </c>
      <c r="M2" s="130">
        <v>4333</v>
      </c>
    </row>
    <row r="3" spans="1:13">
      <c r="A3" s="25"/>
      <c r="B3" s="60">
        <f t="shared" si="0"/>
        <v>20</v>
      </c>
      <c r="C3" s="25" t="s">
        <v>79</v>
      </c>
      <c r="D3">
        <v>1700</v>
      </c>
      <c r="E3" s="59">
        <f>SUM($D$2:D5)</f>
        <v>3478</v>
      </c>
      <c r="F3" s="25"/>
      <c r="G3" s="71"/>
      <c r="H3" s="71"/>
      <c r="I3" s="25"/>
      <c r="J3" s="25"/>
      <c r="K3" s="108">
        <f>SUM($J$2:J3)</f>
        <v>4599</v>
      </c>
      <c r="L3" s="59">
        <f t="shared" ref="L3:L10" si="1">$E3-K3</f>
        <v>-1121</v>
      </c>
      <c r="M3" s="99"/>
    </row>
    <row r="4" spans="1:13">
      <c r="A4" s="50"/>
      <c r="B4" s="60">
        <f t="shared" si="0"/>
        <v>20</v>
      </c>
      <c r="C4" s="56" t="s">
        <v>81</v>
      </c>
      <c r="D4" s="57">
        <v>488</v>
      </c>
      <c r="E4" s="59">
        <f>SUM($D$2:D4)</f>
        <v>3478</v>
      </c>
      <c r="F4" s="25"/>
      <c r="G4" s="71"/>
      <c r="H4" s="71"/>
      <c r="I4" s="56"/>
      <c r="J4" s="25">
        <v>500</v>
      </c>
      <c r="K4" s="108">
        <f>SUM($J$2:J4)</f>
        <v>5099</v>
      </c>
      <c r="L4" s="59">
        <f t="shared" si="1"/>
        <v>-1621</v>
      </c>
      <c r="M4" s="99"/>
    </row>
    <row r="5" spans="1:13">
      <c r="A5" s="25"/>
      <c r="B5" s="60">
        <f t="shared" si="0"/>
        <v>20</v>
      </c>
      <c r="C5" s="25" t="s">
        <v>82</v>
      </c>
      <c r="D5" s="57"/>
      <c r="E5" s="59">
        <f>SUM($D$2:D5)</f>
        <v>3478</v>
      </c>
      <c r="F5" s="25"/>
      <c r="G5" s="71"/>
      <c r="H5" s="71"/>
      <c r="I5" s="25"/>
      <c r="J5" s="25"/>
      <c r="K5" s="108">
        <f>SUM($J$2:J5)</f>
        <v>5099</v>
      </c>
      <c r="L5" s="59">
        <f t="shared" si="1"/>
        <v>-1621</v>
      </c>
      <c r="M5" s="99"/>
    </row>
    <row r="6" spans="1:13">
      <c r="A6" s="50"/>
      <c r="B6" s="60"/>
      <c r="C6" s="25" t="s">
        <v>82</v>
      </c>
      <c r="D6" s="57"/>
      <c r="E6" s="59">
        <f>SUM($D$2:D6)</f>
        <v>3478</v>
      </c>
      <c r="F6" s="25"/>
      <c r="G6" s="71"/>
      <c r="H6" s="71"/>
      <c r="I6" s="25"/>
      <c r="J6" s="25"/>
      <c r="K6" s="108">
        <f>SUM($J$2:J6)</f>
        <v>5099</v>
      </c>
      <c r="L6" s="59">
        <f t="shared" si="1"/>
        <v>-1621</v>
      </c>
      <c r="M6" s="99"/>
    </row>
    <row r="7" spans="1:13">
      <c r="A7" s="25"/>
      <c r="B7" s="60"/>
      <c r="C7" s="56" t="s">
        <v>80</v>
      </c>
      <c r="D7" s="57"/>
      <c r="E7" s="59">
        <f>SUM($D$2:D7)</f>
        <v>3478</v>
      </c>
      <c r="F7" s="25"/>
      <c r="G7" s="71"/>
      <c r="H7" s="71"/>
      <c r="I7" s="25"/>
      <c r="J7" s="25"/>
      <c r="K7" s="108">
        <f>SUM($J$2:J7)</f>
        <v>5099</v>
      </c>
      <c r="L7" s="59">
        <f t="shared" si="1"/>
        <v>-1621</v>
      </c>
      <c r="M7" s="99"/>
    </row>
    <row r="8" spans="1:13">
      <c r="A8" s="25"/>
      <c r="B8" s="60"/>
      <c r="C8" s="25" t="s">
        <v>79</v>
      </c>
      <c r="D8" s="25">
        <v>1700</v>
      </c>
      <c r="E8" s="59">
        <f>SUM($D$2:D8)</f>
        <v>5178</v>
      </c>
      <c r="F8" s="25"/>
      <c r="G8" s="71"/>
      <c r="H8" s="71"/>
      <c r="I8" s="25"/>
      <c r="J8" s="25"/>
      <c r="K8" s="108">
        <f>SUM($J$2:J8)</f>
        <v>5099</v>
      </c>
      <c r="L8" s="59">
        <f t="shared" si="1"/>
        <v>79</v>
      </c>
      <c r="M8" s="99"/>
    </row>
    <row r="9" spans="1:13">
      <c r="A9" s="25"/>
      <c r="B9" s="60"/>
      <c r="C9" s="25"/>
      <c r="D9" s="25"/>
      <c r="E9" s="59">
        <f>SUM($D$2:D9)</f>
        <v>5178</v>
      </c>
      <c r="F9" s="25"/>
      <c r="G9" s="71"/>
      <c r="H9" s="71"/>
      <c r="I9" s="25"/>
      <c r="J9" s="25"/>
      <c r="K9" s="108">
        <f>SUM($J$2:J9)</f>
        <v>5099</v>
      </c>
      <c r="L9" s="59">
        <f t="shared" si="1"/>
        <v>79</v>
      </c>
      <c r="M9" s="25"/>
    </row>
    <row r="10" spans="1:13">
      <c r="A10" s="25" t="s">
        <v>105</v>
      </c>
      <c r="B10" s="60"/>
      <c r="C10" s="25"/>
      <c r="D10" s="25"/>
      <c r="E10" s="59">
        <f>SUM($D$2:D10)</f>
        <v>5178</v>
      </c>
      <c r="F10" s="25"/>
      <c r="G10" s="71"/>
      <c r="H10" s="71"/>
      <c r="I10" s="25"/>
      <c r="J10" s="25"/>
      <c r="K10" s="108">
        <f>SUM($J$2:J10)</f>
        <v>5099</v>
      </c>
      <c r="L10" s="59">
        <f t="shared" si="1"/>
        <v>79</v>
      </c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12"/>
  <sheetViews>
    <sheetView showGridLines="0" workbookViewId="0">
      <pane ySplit="1" topLeftCell="A2" activePane="bottomLeft" state="frozen"/>
      <selection pane="bottomLeft" activeCell="G16" sqref="G16:G17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>
        <v>43525</v>
      </c>
      <c r="B2" s="60">
        <f t="shared" ref="B2:B5" si="0">A2+20</f>
        <v>43545</v>
      </c>
      <c r="C2" s="56" t="s">
        <v>80</v>
      </c>
      <c r="D2">
        <v>1968</v>
      </c>
      <c r="E2" s="59">
        <f>SUM($D$6:D6)</f>
        <v>0</v>
      </c>
      <c r="F2" s="25"/>
      <c r="G2" s="71"/>
      <c r="H2" s="71"/>
      <c r="I2" s="25" t="s">
        <v>82</v>
      </c>
      <c r="J2" s="130">
        <v>4333</v>
      </c>
      <c r="K2" s="108">
        <f>SUM($J$2:J2)</f>
        <v>4333</v>
      </c>
      <c r="L2" s="59">
        <f>$E2-K2</f>
        <v>-4333</v>
      </c>
      <c r="M2" s="95"/>
    </row>
    <row r="3" spans="1:13">
      <c r="A3" s="25"/>
      <c r="B3" s="60">
        <f t="shared" si="0"/>
        <v>20</v>
      </c>
      <c r="C3" s="25" t="s">
        <v>79</v>
      </c>
      <c r="D3">
        <v>1680</v>
      </c>
      <c r="E3" s="59">
        <f>SUM($D$2:D5)</f>
        <v>4137</v>
      </c>
      <c r="F3" s="25"/>
      <c r="G3" s="71"/>
      <c r="H3" s="71"/>
      <c r="I3" s="25"/>
      <c r="J3" s="25"/>
      <c r="K3" s="108">
        <f>SUM($J$2:J3)</f>
        <v>4333</v>
      </c>
      <c r="L3" s="59">
        <f t="shared" ref="L3:L10" si="1">$E3-K3</f>
        <v>-196</v>
      </c>
      <c r="M3" s="99"/>
    </row>
    <row r="4" spans="1:13">
      <c r="A4" s="50"/>
      <c r="B4" s="60">
        <f t="shared" si="0"/>
        <v>20</v>
      </c>
      <c r="C4" s="56" t="s">
        <v>81</v>
      </c>
      <c r="D4" s="57">
        <v>489</v>
      </c>
      <c r="E4" s="59">
        <f>SUM($D$2:D4)</f>
        <v>4137</v>
      </c>
      <c r="F4" s="25"/>
      <c r="G4" s="71"/>
      <c r="H4" s="71"/>
      <c r="I4" s="56"/>
      <c r="J4" s="25">
        <v>500</v>
      </c>
      <c r="K4" s="108">
        <f>SUM($J$2:J4)</f>
        <v>4833</v>
      </c>
      <c r="L4" s="59">
        <f t="shared" si="1"/>
        <v>-696</v>
      </c>
      <c r="M4" s="99"/>
    </row>
    <row r="5" spans="1:13">
      <c r="A5" s="25"/>
      <c r="B5" s="60">
        <f t="shared" si="0"/>
        <v>20</v>
      </c>
      <c r="C5" s="25" t="s">
        <v>82</v>
      </c>
      <c r="D5" s="57"/>
      <c r="E5" s="59">
        <f>SUM($D$2:D5)</f>
        <v>4137</v>
      </c>
      <c r="F5" s="25"/>
      <c r="G5" s="71"/>
      <c r="H5" s="71"/>
      <c r="I5" s="25"/>
      <c r="J5" s="25"/>
      <c r="K5" s="108">
        <f>SUM($J$2:J5)</f>
        <v>4833</v>
      </c>
      <c r="L5" s="59">
        <f t="shared" si="1"/>
        <v>-696</v>
      </c>
      <c r="M5" s="99"/>
    </row>
    <row r="6" spans="1:13">
      <c r="A6" s="50"/>
      <c r="B6" s="60"/>
      <c r="C6" s="25" t="s">
        <v>82</v>
      </c>
      <c r="D6" s="57"/>
      <c r="E6" s="59">
        <f>SUM($D$2:D6)</f>
        <v>4137</v>
      </c>
      <c r="F6" s="25"/>
      <c r="G6" s="71"/>
      <c r="H6" s="71"/>
      <c r="I6" s="25"/>
      <c r="J6" s="25"/>
      <c r="K6" s="108">
        <f>SUM($J$2:J6)</f>
        <v>4833</v>
      </c>
      <c r="L6" s="59">
        <f t="shared" si="1"/>
        <v>-696</v>
      </c>
      <c r="M6" s="99"/>
    </row>
    <row r="7" spans="1:13">
      <c r="A7" s="25"/>
      <c r="B7" s="60"/>
      <c r="C7" s="56" t="s">
        <v>80</v>
      </c>
      <c r="D7" s="57">
        <v>488</v>
      </c>
      <c r="E7" s="59">
        <f>SUM($D$2:D7)</f>
        <v>4625</v>
      </c>
      <c r="F7" s="25"/>
      <c r="G7" s="71"/>
      <c r="H7" s="71"/>
      <c r="I7" s="25"/>
      <c r="J7" s="25"/>
      <c r="K7" s="108">
        <f>SUM($J$2:J7)</f>
        <v>4833</v>
      </c>
      <c r="L7" s="59">
        <f t="shared" si="1"/>
        <v>-208</v>
      </c>
      <c r="M7" s="99"/>
    </row>
    <row r="8" spans="1:13">
      <c r="A8" s="25"/>
      <c r="B8" s="60"/>
      <c r="C8" s="25" t="s">
        <v>79</v>
      </c>
      <c r="D8" s="25">
        <v>420</v>
      </c>
      <c r="E8" s="59">
        <f>SUM($D$2:D8)</f>
        <v>5045</v>
      </c>
      <c r="F8" s="25"/>
      <c r="G8" s="71"/>
      <c r="H8" s="71"/>
      <c r="I8" s="25"/>
      <c r="J8" s="25"/>
      <c r="K8" s="108">
        <f>SUM($J$2:J8)</f>
        <v>4833</v>
      </c>
      <c r="L8" s="59">
        <f t="shared" si="1"/>
        <v>212</v>
      </c>
      <c r="M8" s="99"/>
    </row>
    <row r="9" spans="1:13">
      <c r="A9" s="25"/>
      <c r="B9" s="60"/>
      <c r="C9" s="25"/>
      <c r="D9" s="25"/>
      <c r="E9" s="59">
        <f>SUM($D$2:D9)</f>
        <v>5045</v>
      </c>
      <c r="F9" s="25"/>
      <c r="G9" s="71"/>
      <c r="H9" s="71"/>
      <c r="I9" s="25"/>
      <c r="J9" s="25"/>
      <c r="K9" s="108">
        <f>SUM($J$2:J9)</f>
        <v>4833</v>
      </c>
      <c r="L9" s="59">
        <f t="shared" si="1"/>
        <v>212</v>
      </c>
      <c r="M9" s="25"/>
    </row>
    <row r="10" spans="1:13">
      <c r="A10" s="25" t="s">
        <v>105</v>
      </c>
      <c r="B10" s="60"/>
      <c r="C10" s="25"/>
      <c r="D10" s="25"/>
      <c r="E10" s="59">
        <f>SUM($D$2:D10)</f>
        <v>5045</v>
      </c>
      <c r="F10" s="25"/>
      <c r="G10" s="71"/>
      <c r="H10" s="71"/>
      <c r="I10" s="25"/>
      <c r="J10" s="25"/>
      <c r="K10" s="108">
        <f>SUM($J$2:J10)</f>
        <v>4833</v>
      </c>
      <c r="L10" s="59">
        <f t="shared" si="1"/>
        <v>212</v>
      </c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0"/>
  <dimension ref="A1:D5"/>
  <sheetViews>
    <sheetView workbookViewId="0">
      <selection activeCell="F21" sqref="F21"/>
    </sheetView>
  </sheetViews>
  <sheetFormatPr defaultRowHeight="14.4"/>
  <cols>
    <col min="1" max="1" width="10.5546875" bestFit="1" customWidth="1"/>
  </cols>
  <sheetData>
    <row r="1" spans="1:4">
      <c r="B1" t="s">
        <v>123</v>
      </c>
      <c r="C1" t="s">
        <v>124</v>
      </c>
      <c r="D1" t="s">
        <v>125</v>
      </c>
    </row>
    <row r="2" spans="1:4">
      <c r="A2" s="14">
        <v>43317</v>
      </c>
      <c r="B2">
        <v>2500</v>
      </c>
      <c r="C2">
        <v>1900</v>
      </c>
    </row>
    <row r="3" spans="1:4">
      <c r="A3" s="14">
        <v>43332</v>
      </c>
    </row>
    <row r="4" spans="1:4">
      <c r="A4" s="14">
        <v>43351</v>
      </c>
      <c r="B4">
        <v>5900</v>
      </c>
    </row>
    <row r="5" spans="1:4">
      <c r="A5" s="14">
        <v>43362</v>
      </c>
      <c r="B5">
        <v>4100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21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J13" sqref="J3:J13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style="121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17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/>
      <c r="B2" s="106">
        <f t="shared" ref="B2" si="0">A2+20</f>
        <v>20</v>
      </c>
      <c r="C2" t="s">
        <v>161</v>
      </c>
      <c r="D2" s="116">
        <v>3000</v>
      </c>
      <c r="E2" s="108">
        <f>D2</f>
        <v>3000</v>
      </c>
      <c r="F2" s="103"/>
      <c r="G2" s="105"/>
      <c r="H2" s="115" t="s">
        <v>110</v>
      </c>
      <c r="I2" s="103"/>
      <c r="J2" s="126"/>
      <c r="K2" s="108">
        <f>J2</f>
        <v>0</v>
      </c>
      <c r="L2" s="108">
        <f t="shared" ref="L2" si="1">$E2-K2</f>
        <v>3000</v>
      </c>
      <c r="M2" s="104"/>
    </row>
    <row r="3" spans="1:14">
      <c r="A3" s="105"/>
      <c r="B3" s="106">
        <f t="shared" ref="B3:B17" si="2">A3+20</f>
        <v>20</v>
      </c>
      <c r="C3" s="107" t="s">
        <v>81</v>
      </c>
      <c r="D3" s="135">
        <v>489</v>
      </c>
      <c r="E3" s="108">
        <f>E2+D3</f>
        <v>3489</v>
      </c>
      <c r="F3" s="103"/>
      <c r="G3" s="105"/>
      <c r="H3" s="107" t="s">
        <v>81</v>
      </c>
      <c r="I3" s="118"/>
      <c r="J3" s="139">
        <v>6588</v>
      </c>
      <c r="K3" s="108">
        <f>J3+K2</f>
        <v>6588</v>
      </c>
      <c r="L3" s="108">
        <f t="shared" ref="L3:L17" si="3">$E3-K3</f>
        <v>-3099</v>
      </c>
      <c r="M3" s="104"/>
      <c r="N3" s="72" t="s">
        <v>121</v>
      </c>
    </row>
    <row r="4" spans="1:14">
      <c r="A4" s="105"/>
      <c r="B4" s="106">
        <f t="shared" si="2"/>
        <v>20</v>
      </c>
      <c r="C4" s="114" t="s">
        <v>81</v>
      </c>
      <c r="D4" s="102">
        <v>420</v>
      </c>
      <c r="E4" s="108">
        <f t="shared" ref="E4:E17" si="4">E3+D4</f>
        <v>3909</v>
      </c>
      <c r="F4" s="103"/>
      <c r="G4" s="103"/>
      <c r="H4" s="103"/>
      <c r="I4" s="103"/>
      <c r="J4" s="125"/>
      <c r="K4" s="108">
        <f t="shared" ref="K4:K17" si="5">J4+K3</f>
        <v>6588</v>
      </c>
      <c r="L4" s="108">
        <f t="shared" si="3"/>
        <v>-2679</v>
      </c>
      <c r="M4" s="104"/>
    </row>
    <row r="5" spans="1:14">
      <c r="A5" s="105"/>
      <c r="B5" s="106">
        <f t="shared" si="2"/>
        <v>20</v>
      </c>
      <c r="C5" s="114" t="s">
        <v>81</v>
      </c>
      <c r="D5" s="135">
        <v>420</v>
      </c>
      <c r="E5" s="108">
        <f t="shared" si="4"/>
        <v>4329</v>
      </c>
      <c r="F5" s="103"/>
      <c r="G5" s="103"/>
      <c r="H5" s="103"/>
      <c r="I5" s="103"/>
      <c r="J5" s="125"/>
      <c r="K5" s="108">
        <f t="shared" si="5"/>
        <v>6588</v>
      </c>
      <c r="L5" s="108">
        <f t="shared" si="3"/>
        <v>-2259</v>
      </c>
      <c r="M5" s="104"/>
    </row>
    <row r="6" spans="1:14">
      <c r="A6" s="105"/>
      <c r="B6" s="106">
        <f t="shared" si="2"/>
        <v>20</v>
      </c>
      <c r="C6" s="115" t="s">
        <v>82</v>
      </c>
      <c r="D6" s="136">
        <v>488</v>
      </c>
      <c r="E6" s="108">
        <f t="shared" si="4"/>
        <v>4817</v>
      </c>
      <c r="F6" s="103"/>
      <c r="G6" s="105"/>
      <c r="H6" s="115" t="s">
        <v>110</v>
      </c>
      <c r="I6" s="103"/>
      <c r="J6" s="126">
        <v>400</v>
      </c>
      <c r="K6" s="108">
        <f t="shared" si="5"/>
        <v>6988</v>
      </c>
      <c r="L6" s="108">
        <f t="shared" si="3"/>
        <v>-2171</v>
      </c>
      <c r="M6" s="104"/>
    </row>
    <row r="7" spans="1:14">
      <c r="A7" s="105"/>
      <c r="B7" s="106">
        <f t="shared" si="2"/>
        <v>20</v>
      </c>
      <c r="C7" s="103" t="s">
        <v>82</v>
      </c>
      <c r="D7" s="133"/>
      <c r="E7" s="108">
        <f t="shared" si="4"/>
        <v>4817</v>
      </c>
      <c r="F7" s="103"/>
      <c r="G7" s="105"/>
      <c r="H7" s="114" t="s">
        <v>111</v>
      </c>
      <c r="I7" s="111"/>
      <c r="J7" s="126">
        <v>600</v>
      </c>
      <c r="K7" s="108">
        <f t="shared" si="5"/>
        <v>7588</v>
      </c>
      <c r="L7" s="108">
        <f t="shared" si="3"/>
        <v>-2771</v>
      </c>
      <c r="M7" s="104"/>
    </row>
    <row r="8" spans="1:14">
      <c r="A8" s="105"/>
      <c r="B8" s="106">
        <f t="shared" si="2"/>
        <v>20</v>
      </c>
      <c r="C8" s="114" t="s">
        <v>80</v>
      </c>
      <c r="D8" s="135">
        <v>1680</v>
      </c>
      <c r="E8" s="108">
        <f t="shared" si="4"/>
        <v>6497</v>
      </c>
      <c r="F8" s="103"/>
      <c r="G8" s="105"/>
      <c r="H8" s="114" t="s">
        <v>111</v>
      </c>
      <c r="I8" s="111"/>
      <c r="J8" s="126"/>
      <c r="K8" s="108">
        <f t="shared" si="5"/>
        <v>7588</v>
      </c>
      <c r="L8" s="108">
        <f t="shared" si="3"/>
        <v>-1091</v>
      </c>
      <c r="M8" s="104"/>
    </row>
    <row r="9" spans="1:14">
      <c r="A9" s="105"/>
      <c r="B9" s="106">
        <f t="shared" si="2"/>
        <v>20</v>
      </c>
      <c r="C9" s="114" t="s">
        <v>80</v>
      </c>
      <c r="D9" s="134">
        <v>1968</v>
      </c>
      <c r="E9" s="108">
        <f t="shared" si="4"/>
        <v>8465</v>
      </c>
      <c r="F9" s="103"/>
      <c r="G9" s="105"/>
      <c r="H9" s="111" t="s">
        <v>80</v>
      </c>
      <c r="I9" s="111"/>
      <c r="J9" s="137">
        <v>5818</v>
      </c>
      <c r="K9" s="108">
        <f t="shared" si="5"/>
        <v>13406</v>
      </c>
      <c r="L9" s="108">
        <f t="shared" si="3"/>
        <v>-4941</v>
      </c>
      <c r="M9" s="104"/>
    </row>
    <row r="10" spans="1:14">
      <c r="A10" s="105"/>
      <c r="B10" s="106">
        <f t="shared" si="2"/>
        <v>20</v>
      </c>
      <c r="C10" s="107" t="s">
        <v>80</v>
      </c>
      <c r="D10" s="135">
        <v>1700</v>
      </c>
      <c r="E10" s="108">
        <f t="shared" si="4"/>
        <v>10165</v>
      </c>
      <c r="F10" s="103"/>
      <c r="G10" s="103"/>
      <c r="H10" s="103"/>
      <c r="I10" s="103"/>
      <c r="J10" s="126"/>
      <c r="K10" s="108">
        <f t="shared" si="5"/>
        <v>13406</v>
      </c>
      <c r="L10" s="108">
        <f t="shared" si="3"/>
        <v>-3241</v>
      </c>
      <c r="M10" s="104"/>
    </row>
    <row r="11" spans="1:14">
      <c r="A11" s="105"/>
      <c r="B11" s="106">
        <f t="shared" si="2"/>
        <v>20</v>
      </c>
      <c r="C11" s="107" t="s">
        <v>80</v>
      </c>
      <c r="D11" s="135">
        <v>1680</v>
      </c>
      <c r="E11" s="108">
        <f t="shared" si="4"/>
        <v>11845</v>
      </c>
      <c r="F11" s="103"/>
      <c r="G11" s="103"/>
      <c r="H11" s="103"/>
      <c r="I11" s="103"/>
      <c r="J11" s="126"/>
      <c r="K11" s="108">
        <f t="shared" si="5"/>
        <v>13406</v>
      </c>
      <c r="L11" s="108">
        <f t="shared" si="3"/>
        <v>-1561</v>
      </c>
      <c r="M11" s="104"/>
    </row>
    <row r="12" spans="1:14">
      <c r="A12" s="105"/>
      <c r="B12" s="106">
        <f t="shared" si="2"/>
        <v>20</v>
      </c>
      <c r="C12" s="107" t="s">
        <v>80</v>
      </c>
      <c r="D12" s="116">
        <v>1290</v>
      </c>
      <c r="E12" s="108">
        <f t="shared" si="4"/>
        <v>13135</v>
      </c>
      <c r="F12" s="103"/>
      <c r="G12" s="103"/>
      <c r="H12" s="103"/>
      <c r="I12" s="103"/>
      <c r="J12" s="126"/>
      <c r="K12" s="108">
        <f t="shared" si="5"/>
        <v>13406</v>
      </c>
      <c r="L12" s="108">
        <f t="shared" si="3"/>
        <v>-271</v>
      </c>
      <c r="M12" s="104"/>
    </row>
    <row r="13" spans="1:14">
      <c r="A13" s="105"/>
      <c r="B13" s="106">
        <f t="shared" si="2"/>
        <v>20</v>
      </c>
      <c r="C13" s="103" t="s">
        <v>79</v>
      </c>
      <c r="D13" s="135">
        <v>1680</v>
      </c>
      <c r="E13" s="108">
        <f t="shared" si="4"/>
        <v>14815</v>
      </c>
      <c r="F13" s="103"/>
      <c r="G13" s="105"/>
      <c r="H13" s="103" t="s">
        <v>79</v>
      </c>
      <c r="I13" s="103"/>
      <c r="J13" s="138">
        <v>5878</v>
      </c>
      <c r="K13" s="108">
        <f t="shared" si="5"/>
        <v>19284</v>
      </c>
      <c r="L13" s="108">
        <f t="shared" si="3"/>
        <v>-4469</v>
      </c>
      <c r="M13" s="104"/>
      <c r="N13" s="72" t="s">
        <v>122</v>
      </c>
    </row>
    <row r="14" spans="1:14">
      <c r="A14" s="105"/>
      <c r="B14" s="106">
        <f t="shared" si="2"/>
        <v>20</v>
      </c>
      <c r="C14" s="115" t="s">
        <v>79</v>
      </c>
      <c r="D14" s="134">
        <v>1968</v>
      </c>
      <c r="E14" s="108">
        <f t="shared" si="4"/>
        <v>16783</v>
      </c>
      <c r="F14" s="103"/>
      <c r="G14" s="103"/>
      <c r="H14" s="103"/>
      <c r="I14" s="103"/>
      <c r="J14" s="126"/>
      <c r="K14" s="108">
        <f t="shared" si="5"/>
        <v>19284</v>
      </c>
      <c r="L14" s="108">
        <f t="shared" si="3"/>
        <v>-2501</v>
      </c>
      <c r="M14" s="104"/>
    </row>
    <row r="15" spans="1:14">
      <c r="A15" s="105"/>
      <c r="B15" s="106">
        <f t="shared" si="2"/>
        <v>20</v>
      </c>
      <c r="C15" s="115" t="s">
        <v>79</v>
      </c>
      <c r="D15" s="134">
        <v>1968</v>
      </c>
      <c r="E15" s="108">
        <f t="shared" si="4"/>
        <v>18751</v>
      </c>
      <c r="F15" s="103"/>
      <c r="G15" s="103"/>
      <c r="H15" s="103"/>
      <c r="I15" s="103"/>
      <c r="J15" s="120"/>
      <c r="K15" s="108">
        <f t="shared" si="5"/>
        <v>19284</v>
      </c>
      <c r="L15" s="108">
        <f t="shared" si="3"/>
        <v>-533</v>
      </c>
      <c r="M15" s="104"/>
    </row>
    <row r="16" spans="1:14">
      <c r="A16" s="105"/>
      <c r="B16" s="106">
        <f t="shared" si="2"/>
        <v>20</v>
      </c>
      <c r="C16" s="115" t="s">
        <v>79</v>
      </c>
      <c r="D16" s="102">
        <v>480</v>
      </c>
      <c r="E16" s="108">
        <f t="shared" si="4"/>
        <v>19231</v>
      </c>
      <c r="F16" s="103"/>
      <c r="G16" s="103"/>
      <c r="H16" s="103"/>
      <c r="I16" s="103"/>
      <c r="J16" s="120"/>
      <c r="K16" s="108">
        <f t="shared" si="5"/>
        <v>19284</v>
      </c>
      <c r="L16" s="108">
        <f t="shared" si="3"/>
        <v>-53</v>
      </c>
      <c r="M16" s="104"/>
    </row>
    <row r="17" spans="1:13">
      <c r="A17" s="105"/>
      <c r="B17" s="106">
        <f t="shared" si="2"/>
        <v>20</v>
      </c>
      <c r="C17" s="115" t="s">
        <v>79</v>
      </c>
      <c r="D17" s="131"/>
      <c r="E17" s="108">
        <f t="shared" si="4"/>
        <v>19231</v>
      </c>
      <c r="F17" s="103"/>
      <c r="G17" s="103"/>
      <c r="H17" s="103"/>
      <c r="I17" s="103"/>
      <c r="J17" s="120"/>
      <c r="K17" s="108">
        <f t="shared" si="5"/>
        <v>19284</v>
      </c>
      <c r="L17" s="108">
        <f t="shared" si="3"/>
        <v>-53</v>
      </c>
      <c r="M17" s="104"/>
    </row>
    <row r="18" spans="1:13">
      <c r="A18" t="s">
        <v>69</v>
      </c>
    </row>
    <row r="19" spans="1:13">
      <c r="A19" t="s">
        <v>70</v>
      </c>
    </row>
    <row r="21" spans="1:13">
      <c r="B21" s="14">
        <v>43498</v>
      </c>
      <c r="C21" t="s">
        <v>161</v>
      </c>
      <c r="D21">
        <v>1326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4"/>
  </sheetPr>
  <dimension ref="A1:M12"/>
  <sheetViews>
    <sheetView showGridLines="0" workbookViewId="0">
      <pane ySplit="1" topLeftCell="A2" activePane="bottomLeft" state="frozen"/>
      <selection pane="bottomLeft" activeCell="C16" sqref="C16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>
        <v>43525</v>
      </c>
      <c r="B2" s="60">
        <f t="shared" ref="B2:B5" si="0">A2+20</f>
        <v>43545</v>
      </c>
      <c r="C2" s="56" t="s">
        <v>80</v>
      </c>
      <c r="D2">
        <v>1290</v>
      </c>
      <c r="E2" s="59">
        <f>SUM($D$6:D6)</f>
        <v>978</v>
      </c>
      <c r="F2" s="25"/>
      <c r="G2" s="71"/>
      <c r="H2" s="71"/>
      <c r="I2" s="25" t="s">
        <v>82</v>
      </c>
      <c r="J2" s="130">
        <v>4333</v>
      </c>
      <c r="K2" s="108">
        <f>SUM($J$2:J2)</f>
        <v>4333</v>
      </c>
      <c r="L2" s="59">
        <f>$E2-K2</f>
        <v>-3355</v>
      </c>
      <c r="M2" s="95"/>
    </row>
    <row r="3" spans="1:13">
      <c r="A3" s="25"/>
      <c r="B3" s="60">
        <f t="shared" si="0"/>
        <v>20</v>
      </c>
      <c r="C3" s="25" t="s">
        <v>79</v>
      </c>
      <c r="D3">
        <v>1290</v>
      </c>
      <c r="E3" s="59">
        <f>SUM($D$2:D5)</f>
        <v>3480</v>
      </c>
      <c r="F3" s="25"/>
      <c r="G3" s="71"/>
      <c r="H3" s="71"/>
      <c r="I3" s="25"/>
      <c r="J3" s="25"/>
      <c r="K3" s="108">
        <f>SUM($J$2:J3)</f>
        <v>4333</v>
      </c>
      <c r="L3" s="59">
        <f t="shared" ref="L3:L6" si="1">$E3-K3</f>
        <v>-853</v>
      </c>
      <c r="M3" s="99"/>
    </row>
    <row r="4" spans="1:13">
      <c r="A4" s="50"/>
      <c r="B4" s="60">
        <f t="shared" si="0"/>
        <v>20</v>
      </c>
      <c r="C4" s="56" t="s">
        <v>81</v>
      </c>
      <c r="D4" s="57">
        <v>420</v>
      </c>
      <c r="E4" s="59">
        <f>SUM($D$2:D4)</f>
        <v>3000</v>
      </c>
      <c r="F4" s="25"/>
      <c r="G4" s="71"/>
      <c r="H4" s="71"/>
      <c r="I4" s="56"/>
      <c r="J4" s="25">
        <v>500</v>
      </c>
      <c r="K4" s="108">
        <f>SUM($J$2:J4)</f>
        <v>4833</v>
      </c>
      <c r="L4" s="59">
        <f t="shared" si="1"/>
        <v>-1833</v>
      </c>
      <c r="M4" s="99"/>
    </row>
    <row r="5" spans="1:13">
      <c r="A5" s="25"/>
      <c r="B5" s="60">
        <f t="shared" si="0"/>
        <v>20</v>
      </c>
      <c r="C5" s="25" t="s">
        <v>82</v>
      </c>
      <c r="D5" s="57">
        <v>480</v>
      </c>
      <c r="E5" s="59">
        <f>SUM($D$2:D5)</f>
        <v>3480</v>
      </c>
      <c r="F5" s="25"/>
      <c r="G5" s="71"/>
      <c r="H5" s="71"/>
      <c r="I5" s="25"/>
      <c r="J5" s="25"/>
      <c r="K5" s="108">
        <f>SUM($J$2:J5)</f>
        <v>4833</v>
      </c>
      <c r="L5" s="59">
        <f t="shared" si="1"/>
        <v>-1353</v>
      </c>
      <c r="M5" s="99"/>
    </row>
    <row r="6" spans="1:13">
      <c r="A6" s="50"/>
      <c r="B6" s="60"/>
      <c r="C6" s="25" t="s">
        <v>82</v>
      </c>
      <c r="D6" s="57">
        <v>978</v>
      </c>
      <c r="E6" s="59">
        <f>SUM($D$2:D6)</f>
        <v>4458</v>
      </c>
      <c r="F6" s="25"/>
      <c r="G6" s="71"/>
      <c r="H6" s="71"/>
      <c r="I6" s="25"/>
      <c r="J6" s="25"/>
      <c r="K6" s="108">
        <f>SUM($J$2:J6)</f>
        <v>4833</v>
      </c>
      <c r="L6" s="59">
        <f t="shared" si="1"/>
        <v>-375</v>
      </c>
      <c r="M6" s="99"/>
    </row>
    <row r="7" spans="1:13">
      <c r="A7" s="25"/>
      <c r="B7" s="60"/>
      <c r="C7" s="25"/>
      <c r="D7" s="57"/>
      <c r="E7" s="59"/>
      <c r="F7" s="25"/>
      <c r="G7" s="71"/>
      <c r="H7" s="71"/>
      <c r="I7" s="25"/>
      <c r="J7" s="25"/>
      <c r="K7" s="108">
        <f>SUM($J$2:J7)</f>
        <v>4833</v>
      </c>
      <c r="L7" s="59"/>
      <c r="M7" s="99"/>
    </row>
    <row r="8" spans="1:13">
      <c r="A8" s="25"/>
      <c r="B8" s="60"/>
      <c r="C8" s="25"/>
      <c r="D8" s="25"/>
      <c r="E8" s="59"/>
      <c r="F8" s="25"/>
      <c r="G8" s="71"/>
      <c r="H8" s="71"/>
      <c r="I8" s="25"/>
      <c r="J8" s="25"/>
      <c r="K8" s="108">
        <f>SUM($J$2:J8)</f>
        <v>4833</v>
      </c>
      <c r="L8" s="59"/>
      <c r="M8" s="99"/>
    </row>
    <row r="9" spans="1:13">
      <c r="A9" s="25"/>
      <c r="B9" s="60"/>
      <c r="C9" s="25"/>
      <c r="D9" s="25"/>
      <c r="E9" s="59"/>
      <c r="F9" s="25"/>
      <c r="G9" s="71"/>
      <c r="H9" s="71"/>
      <c r="I9" s="25"/>
      <c r="J9" s="25"/>
      <c r="K9" s="108">
        <f>SUM($J$2:J9)</f>
        <v>4833</v>
      </c>
      <c r="L9" s="59"/>
      <c r="M9" s="25"/>
    </row>
    <row r="10" spans="1:13">
      <c r="A10" s="25" t="s">
        <v>105</v>
      </c>
      <c r="B10" s="60"/>
      <c r="C10" s="25"/>
      <c r="D10" s="25"/>
      <c r="E10" s="59"/>
      <c r="F10" s="25"/>
      <c r="G10" s="71"/>
      <c r="H10" s="71"/>
      <c r="I10" s="25"/>
      <c r="J10" s="25"/>
      <c r="K10" s="108">
        <f>SUM($J$2:J10)</f>
        <v>4833</v>
      </c>
      <c r="L10" s="59"/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3"/>
  </sheetPr>
  <dimension ref="A1:N20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21" sqref="I21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style="121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17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/>
      <c r="B2" s="106">
        <f t="shared" ref="B2:B15" si="0">A2+20</f>
        <v>20</v>
      </c>
      <c r="C2" s="107" t="s">
        <v>81</v>
      </c>
      <c r="D2" s="102"/>
      <c r="E2" s="108">
        <f>SUM($D$2:D2)</f>
        <v>0</v>
      </c>
      <c r="F2" s="103"/>
      <c r="G2" s="105"/>
      <c r="H2" s="107" t="s">
        <v>81</v>
      </c>
      <c r="I2" s="118">
        <v>12066</v>
      </c>
      <c r="J2" s="118">
        <v>7599</v>
      </c>
      <c r="K2" s="108">
        <f>SUM($J$2:J2)</f>
        <v>7599</v>
      </c>
      <c r="L2" s="108">
        <f t="shared" ref="L2:L15" si="1">$E2-K2</f>
        <v>-7599</v>
      </c>
      <c r="M2" s="104" t="s">
        <v>162</v>
      </c>
      <c r="N2" s="72" t="s">
        <v>121</v>
      </c>
    </row>
    <row r="3" spans="1:14">
      <c r="A3" s="105"/>
      <c r="B3" s="106">
        <f t="shared" si="0"/>
        <v>20</v>
      </c>
      <c r="C3" s="114" t="s">
        <v>81</v>
      </c>
      <c r="D3" s="102"/>
      <c r="E3" s="108">
        <f>SUM($D$2:D3)</f>
        <v>0</v>
      </c>
      <c r="F3" s="103"/>
      <c r="G3" s="103"/>
      <c r="H3" s="103"/>
      <c r="I3" s="103"/>
      <c r="J3" s="125"/>
      <c r="K3" s="108">
        <f>SUM($J$2:J3)</f>
        <v>7599</v>
      </c>
      <c r="L3" s="108">
        <f t="shared" si="1"/>
        <v>-7599</v>
      </c>
      <c r="M3" s="104"/>
    </row>
    <row r="4" spans="1:14">
      <c r="A4" s="105">
        <v>43514</v>
      </c>
      <c r="B4" s="106">
        <f t="shared" si="0"/>
        <v>43534</v>
      </c>
      <c r="C4" s="114" t="s">
        <v>81</v>
      </c>
      <c r="D4" s="117">
        <v>1290</v>
      </c>
      <c r="E4" s="108">
        <f>SUM($D$2:D4)</f>
        <v>1290</v>
      </c>
      <c r="F4" s="103"/>
      <c r="G4" s="103"/>
      <c r="H4" s="103"/>
      <c r="I4" s="103"/>
      <c r="J4" s="125"/>
      <c r="K4" s="108">
        <f>SUM($J$2:J4)</f>
        <v>7599</v>
      </c>
      <c r="L4" s="108">
        <f t="shared" si="1"/>
        <v>-6309</v>
      </c>
      <c r="M4" s="104"/>
    </row>
    <row r="5" spans="1:14">
      <c r="A5" s="105"/>
      <c r="B5" s="106">
        <f t="shared" si="0"/>
        <v>20</v>
      </c>
      <c r="C5" s="115" t="s">
        <v>82</v>
      </c>
      <c r="D5" s="116">
        <v>480</v>
      </c>
      <c r="E5" s="108">
        <f>SUM($D$2:D5)</f>
        <v>1770</v>
      </c>
      <c r="F5" s="103"/>
      <c r="G5" s="105"/>
      <c r="H5" s="115" t="s">
        <v>110</v>
      </c>
      <c r="I5" s="103"/>
      <c r="J5" s="126">
        <v>400</v>
      </c>
      <c r="K5" s="108">
        <f>SUM($J$2:J5)</f>
        <v>7999</v>
      </c>
      <c r="L5" s="108">
        <f t="shared" si="1"/>
        <v>-6229</v>
      </c>
      <c r="M5" s="104"/>
    </row>
    <row r="6" spans="1:14">
      <c r="A6" s="105">
        <v>43514</v>
      </c>
      <c r="B6" s="106">
        <f t="shared" si="0"/>
        <v>43534</v>
      </c>
      <c r="C6" s="103" t="s">
        <v>82</v>
      </c>
      <c r="D6" s="133">
        <v>1680</v>
      </c>
      <c r="E6" s="108">
        <f>SUM($D$2:D6)</f>
        <v>3450</v>
      </c>
      <c r="F6" s="103"/>
      <c r="G6" s="105"/>
      <c r="H6" s="114" t="s">
        <v>111</v>
      </c>
      <c r="I6" s="111"/>
      <c r="J6" s="126">
        <v>600</v>
      </c>
      <c r="K6" s="108">
        <f>SUM($J$2:J6)</f>
        <v>8599</v>
      </c>
      <c r="L6" s="108">
        <f t="shared" si="1"/>
        <v>-5149</v>
      </c>
      <c r="M6" s="104">
        <v>7127</v>
      </c>
    </row>
    <row r="7" spans="1:14">
      <c r="A7" s="105"/>
      <c r="B7" s="106">
        <f t="shared" ref="B7" si="2">A7+20</f>
        <v>20</v>
      </c>
      <c r="C7" s="103" t="s">
        <v>82</v>
      </c>
      <c r="D7" s="110">
        <v>488</v>
      </c>
      <c r="E7" s="108">
        <f>SUM($D$2:D7)</f>
        <v>3938</v>
      </c>
      <c r="F7" s="103"/>
      <c r="G7" s="105"/>
      <c r="H7" s="114" t="s">
        <v>111</v>
      </c>
      <c r="I7" s="111"/>
      <c r="J7" s="126"/>
      <c r="K7" s="108">
        <f>SUM($J$2:J7)</f>
        <v>8599</v>
      </c>
      <c r="L7" s="108">
        <f t="shared" ref="L7" si="3">$E7-K7</f>
        <v>-4661</v>
      </c>
      <c r="M7" s="104">
        <v>7127</v>
      </c>
    </row>
    <row r="8" spans="1:14">
      <c r="A8" s="105"/>
      <c r="B8" s="106">
        <f t="shared" si="0"/>
        <v>20</v>
      </c>
      <c r="C8" s="114" t="s">
        <v>80</v>
      </c>
      <c r="D8" s="115">
        <v>1680</v>
      </c>
      <c r="E8" s="108">
        <f>SUM($D$2:D8)</f>
        <v>5618</v>
      </c>
      <c r="F8" s="103"/>
      <c r="G8" s="105"/>
      <c r="H8" s="111" t="s">
        <v>80</v>
      </c>
      <c r="I8" s="111"/>
      <c r="J8" s="122">
        <v>5177</v>
      </c>
      <c r="K8" s="108">
        <f>SUM($J$2:J8)</f>
        <v>13776</v>
      </c>
      <c r="L8" s="108">
        <f t="shared" si="1"/>
        <v>-8158</v>
      </c>
      <c r="M8" s="104">
        <v>4717</v>
      </c>
    </row>
    <row r="9" spans="1:14">
      <c r="A9" s="105"/>
      <c r="B9" s="106">
        <f t="shared" si="0"/>
        <v>20</v>
      </c>
      <c r="C9" s="107" t="s">
        <v>80</v>
      </c>
      <c r="D9" s="102">
        <v>1968</v>
      </c>
      <c r="E9" s="108">
        <f>SUM($D$2:D9)</f>
        <v>7586</v>
      </c>
      <c r="F9" s="103"/>
      <c r="G9" s="103"/>
      <c r="H9" s="103"/>
      <c r="I9" s="103"/>
      <c r="J9" s="126"/>
      <c r="K9" s="108">
        <f>SUM($J$2:J9)</f>
        <v>13776</v>
      </c>
      <c r="L9" s="108">
        <f t="shared" si="1"/>
        <v>-6190</v>
      </c>
      <c r="M9" s="104"/>
    </row>
    <row r="10" spans="1:14">
      <c r="A10" s="105"/>
      <c r="B10" s="106">
        <f t="shared" si="0"/>
        <v>20</v>
      </c>
      <c r="C10" s="107" t="s">
        <v>80</v>
      </c>
      <c r="D10" s="132">
        <v>1700</v>
      </c>
      <c r="E10" s="108">
        <f>SUM($D$2:D10)</f>
        <v>9286</v>
      </c>
      <c r="F10" s="103"/>
      <c r="G10" s="103"/>
      <c r="H10" s="103"/>
      <c r="I10" s="103"/>
      <c r="J10" s="126"/>
      <c r="K10" s="108">
        <f>SUM($J$2:J10)</f>
        <v>13776</v>
      </c>
      <c r="L10" s="108">
        <f t="shared" si="1"/>
        <v>-4490</v>
      </c>
      <c r="M10" s="104"/>
    </row>
    <row r="11" spans="1:14">
      <c r="A11" s="105"/>
      <c r="B11" s="106">
        <f t="shared" si="0"/>
        <v>20</v>
      </c>
      <c r="C11" s="107" t="s">
        <v>80</v>
      </c>
      <c r="D11" s="116">
        <v>1700</v>
      </c>
      <c r="E11" s="108">
        <f>SUM($D$2:D11)</f>
        <v>10986</v>
      </c>
      <c r="F11" s="103"/>
      <c r="G11" s="103"/>
      <c r="H11" s="103"/>
      <c r="I11" s="103"/>
      <c r="J11" s="126"/>
      <c r="K11" s="108">
        <f>SUM($J$2:J11)</f>
        <v>13776</v>
      </c>
      <c r="L11" s="108">
        <f t="shared" si="1"/>
        <v>-2790</v>
      </c>
      <c r="M11" s="104"/>
    </row>
    <row r="12" spans="1:14">
      <c r="A12" s="105"/>
      <c r="B12" s="106">
        <f t="shared" si="0"/>
        <v>20</v>
      </c>
      <c r="C12" s="103" t="s">
        <v>79</v>
      </c>
      <c r="D12" s="102">
        <v>1968</v>
      </c>
      <c r="E12" s="108">
        <f>SUM($D$2:D12)</f>
        <v>12954</v>
      </c>
      <c r="F12" s="103"/>
      <c r="G12" s="105"/>
      <c r="H12" s="103" t="s">
        <v>79</v>
      </c>
      <c r="I12" s="103"/>
      <c r="J12" s="123">
        <v>5588</v>
      </c>
      <c r="K12" s="108">
        <f>SUM($J$2:J12)</f>
        <v>19364</v>
      </c>
      <c r="L12" s="108">
        <f t="shared" si="1"/>
        <v>-6410</v>
      </c>
      <c r="M12" s="104"/>
      <c r="N12" s="72" t="s">
        <v>122</v>
      </c>
    </row>
    <row r="13" spans="1:14">
      <c r="A13" s="105"/>
      <c r="B13" s="106">
        <f t="shared" si="0"/>
        <v>20</v>
      </c>
      <c r="C13" s="115" t="s">
        <v>79</v>
      </c>
      <c r="D13" s="115">
        <v>1680</v>
      </c>
      <c r="E13" s="108">
        <f>SUM($D$2:D13)</f>
        <v>14634</v>
      </c>
      <c r="F13" s="103"/>
      <c r="G13" s="103"/>
      <c r="H13" s="103"/>
      <c r="I13" s="103"/>
      <c r="J13" s="120"/>
      <c r="K13" s="108">
        <f>SUM($J$2:J13)</f>
        <v>19364</v>
      </c>
      <c r="L13" s="108">
        <f t="shared" si="1"/>
        <v>-4730</v>
      </c>
      <c r="M13" s="104"/>
    </row>
    <row r="14" spans="1:14">
      <c r="A14" s="105"/>
      <c r="B14" s="106">
        <f t="shared" si="0"/>
        <v>20</v>
      </c>
      <c r="C14" s="115" t="s">
        <v>79</v>
      </c>
      <c r="D14" s="115">
        <v>1290</v>
      </c>
      <c r="E14" s="108">
        <f>SUM($D$2:D14)</f>
        <v>15924</v>
      </c>
      <c r="F14" s="103"/>
      <c r="G14" s="103"/>
      <c r="H14" s="103"/>
      <c r="I14" s="103"/>
      <c r="J14" s="120"/>
      <c r="K14" s="108">
        <f>SUM($J$2:J14)</f>
        <v>19364</v>
      </c>
      <c r="L14" s="108">
        <f t="shared" si="1"/>
        <v>-3440</v>
      </c>
      <c r="M14" s="104"/>
    </row>
    <row r="15" spans="1:14">
      <c r="A15" s="105">
        <v>43514</v>
      </c>
      <c r="B15" s="106">
        <f t="shared" si="0"/>
        <v>43534</v>
      </c>
      <c r="C15" s="115" t="s">
        <v>79</v>
      </c>
      <c r="D15" s="102">
        <v>1968</v>
      </c>
      <c r="E15" s="108">
        <f>SUM($D$2:D15)</f>
        <v>17892</v>
      </c>
      <c r="F15" s="103"/>
      <c r="G15" s="103"/>
      <c r="H15" s="103"/>
      <c r="I15" s="103"/>
      <c r="J15" s="120"/>
      <c r="K15" s="108">
        <f>SUM($J$2:J15)</f>
        <v>19364</v>
      </c>
      <c r="L15" s="108">
        <f t="shared" si="1"/>
        <v>-1472</v>
      </c>
      <c r="M15" s="104"/>
    </row>
    <row r="16" spans="1:14">
      <c r="A16" s="105"/>
      <c r="B16" s="106">
        <f t="shared" ref="B16" si="4">A16+20</f>
        <v>20</v>
      </c>
      <c r="C16" s="115" t="s">
        <v>79</v>
      </c>
      <c r="D16" s="131"/>
      <c r="E16" s="108">
        <f>SUM($D$2:D16)</f>
        <v>17892</v>
      </c>
      <c r="F16" s="103"/>
      <c r="G16" s="103"/>
      <c r="H16" s="103"/>
      <c r="I16" s="103"/>
      <c r="J16" s="120"/>
      <c r="K16" s="108">
        <f>SUM($J$2:J16)</f>
        <v>19364</v>
      </c>
      <c r="L16" s="108">
        <f t="shared" ref="L16" si="5">$E16-K16</f>
        <v>-1472</v>
      </c>
      <c r="M16" s="104"/>
    </row>
    <row r="17" spans="1:4">
      <c r="A17" t="s">
        <v>69</v>
      </c>
    </row>
    <row r="18" spans="1:4">
      <c r="A18" t="s">
        <v>70</v>
      </c>
    </row>
    <row r="20" spans="1:4">
      <c r="B20" s="14">
        <v>43498</v>
      </c>
      <c r="C20" t="s">
        <v>161</v>
      </c>
      <c r="D20">
        <v>1326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12"/>
  <sheetViews>
    <sheetView showGridLines="0" workbookViewId="0">
      <pane ySplit="1" topLeftCell="A2" activePane="bottomLeft" state="frozen"/>
      <selection pane="bottomLeft" activeCell="E22" sqref="E22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/>
      <c r="B2" s="60">
        <f t="shared" ref="B2:B5" si="0">A2+20</f>
        <v>20</v>
      </c>
      <c r="C2" s="56" t="s">
        <v>80</v>
      </c>
      <c r="D2" s="57">
        <v>1968</v>
      </c>
      <c r="E2" s="59">
        <f>SUM($D$2:D2)</f>
        <v>1968</v>
      </c>
      <c r="F2" s="25"/>
      <c r="G2" s="71"/>
      <c r="H2" s="71"/>
      <c r="I2" s="25" t="s">
        <v>82</v>
      </c>
      <c r="J2" s="130">
        <v>3855</v>
      </c>
      <c r="K2" s="108">
        <f>SUM($J$2:J2)</f>
        <v>3855</v>
      </c>
      <c r="L2" s="59">
        <f>$E2-K2</f>
        <v>-1887</v>
      </c>
      <c r="M2" s="95"/>
    </row>
    <row r="3" spans="1:13">
      <c r="A3" s="25"/>
      <c r="B3" s="60">
        <f t="shared" si="0"/>
        <v>20</v>
      </c>
      <c r="C3" s="25" t="s">
        <v>79</v>
      </c>
      <c r="D3" s="95">
        <v>1700</v>
      </c>
      <c r="E3" s="59">
        <f>SUM($D$2:D3)</f>
        <v>3668</v>
      </c>
      <c r="F3" s="25"/>
      <c r="G3" s="71"/>
      <c r="H3" s="71"/>
      <c r="I3" s="25"/>
      <c r="J3" s="25"/>
      <c r="K3" s="108">
        <f>SUM($J$2:J3)</f>
        <v>3855</v>
      </c>
      <c r="L3" s="59">
        <f t="shared" ref="L3:L6" si="1">$E3-K3</f>
        <v>-187</v>
      </c>
      <c r="M3" s="99"/>
    </row>
    <row r="4" spans="1:13">
      <c r="A4" s="50"/>
      <c r="B4" s="60">
        <f t="shared" si="0"/>
        <v>20</v>
      </c>
      <c r="C4" s="56" t="s">
        <v>81</v>
      </c>
      <c r="D4" s="95"/>
      <c r="E4" s="59">
        <f>SUM($D$2:D4)</f>
        <v>3668</v>
      </c>
      <c r="F4" s="25"/>
      <c r="G4" s="71"/>
      <c r="H4" s="71"/>
      <c r="I4" s="56"/>
      <c r="J4" s="25">
        <v>500</v>
      </c>
      <c r="K4" s="108">
        <f>SUM($J$2:J4)</f>
        <v>4355</v>
      </c>
      <c r="L4" s="59">
        <f t="shared" si="1"/>
        <v>-687</v>
      </c>
      <c r="M4" s="99"/>
    </row>
    <row r="5" spans="1:13">
      <c r="A5" s="25"/>
      <c r="B5" s="60">
        <f t="shared" si="0"/>
        <v>20</v>
      </c>
      <c r="C5" s="25" t="s">
        <v>82</v>
      </c>
      <c r="D5" s="57">
        <v>420</v>
      </c>
      <c r="E5" s="59">
        <f>SUM($D$2:D5)</f>
        <v>4088</v>
      </c>
      <c r="F5" s="25"/>
      <c r="G5" s="71"/>
      <c r="H5" s="71"/>
      <c r="I5" s="25"/>
      <c r="J5" s="25"/>
      <c r="K5" s="108">
        <f>SUM($J$2:J5)</f>
        <v>4355</v>
      </c>
      <c r="L5" s="59">
        <f t="shared" si="1"/>
        <v>-267</v>
      </c>
      <c r="M5" s="99"/>
    </row>
    <row r="6" spans="1:13">
      <c r="A6" s="50"/>
      <c r="B6" s="60"/>
      <c r="C6" s="56"/>
      <c r="D6" s="57"/>
      <c r="E6" s="59">
        <f>SUM($D$2:D6)</f>
        <v>4088</v>
      </c>
      <c r="F6" s="25"/>
      <c r="G6" s="71"/>
      <c r="H6" s="71"/>
      <c r="I6" s="25"/>
      <c r="J6" s="25"/>
      <c r="K6" s="108">
        <f>SUM($J$2:J6)</f>
        <v>4355</v>
      </c>
      <c r="L6" s="59">
        <f t="shared" si="1"/>
        <v>-267</v>
      </c>
      <c r="M6" s="99"/>
    </row>
    <row r="7" spans="1:13">
      <c r="A7" s="25"/>
      <c r="B7" s="60"/>
      <c r="C7" s="25"/>
      <c r="D7" s="57"/>
      <c r="E7" s="59"/>
      <c r="F7" s="25"/>
      <c r="G7" s="71"/>
      <c r="H7" s="71"/>
      <c r="I7" s="25"/>
      <c r="J7" s="25"/>
      <c r="K7" s="108">
        <f>SUM($J$2:J7)</f>
        <v>4355</v>
      </c>
      <c r="L7" s="59"/>
      <c r="M7" s="99"/>
    </row>
    <row r="8" spans="1:13">
      <c r="A8" s="25"/>
      <c r="B8" s="60"/>
      <c r="C8" s="25"/>
      <c r="D8" s="25"/>
      <c r="E8" s="59"/>
      <c r="F8" s="25"/>
      <c r="G8" s="71"/>
      <c r="H8" s="71"/>
      <c r="I8" s="25"/>
      <c r="J8" s="25"/>
      <c r="K8" s="108">
        <f>SUM($J$2:J8)</f>
        <v>4355</v>
      </c>
      <c r="L8" s="59"/>
      <c r="M8" s="99"/>
    </row>
    <row r="9" spans="1:13">
      <c r="A9" s="25"/>
      <c r="B9" s="60"/>
      <c r="C9" s="25"/>
      <c r="D9" s="25"/>
      <c r="E9" s="59"/>
      <c r="F9" s="25"/>
      <c r="G9" s="71"/>
      <c r="H9" s="71"/>
      <c r="I9" s="25"/>
      <c r="J9" s="25"/>
      <c r="K9" s="108">
        <f>SUM($J$2:J9)</f>
        <v>4355</v>
      </c>
      <c r="L9" s="59"/>
      <c r="M9" s="25"/>
    </row>
    <row r="10" spans="1:13">
      <c r="A10" s="25" t="s">
        <v>105</v>
      </c>
      <c r="B10" s="60"/>
      <c r="C10" s="25"/>
      <c r="D10" s="25"/>
      <c r="E10" s="59"/>
      <c r="F10" s="25"/>
      <c r="G10" s="71"/>
      <c r="H10" s="71"/>
      <c r="I10" s="25"/>
      <c r="J10" s="25"/>
      <c r="K10" s="108">
        <f>SUM($J$2:J10)</f>
        <v>4355</v>
      </c>
      <c r="L10" s="59"/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N1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J13" sqref="J13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02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>
        <v>43299</v>
      </c>
      <c r="B2" s="106">
        <f t="shared" ref="B2:B9" si="0">A2+20</f>
        <v>43319</v>
      </c>
      <c r="C2" s="107" t="s">
        <v>80</v>
      </c>
      <c r="D2" s="102"/>
      <c r="E2" s="108">
        <f>SUM($D$2:D2)</f>
        <v>0</v>
      </c>
      <c r="F2" s="103"/>
      <c r="G2" s="105"/>
      <c r="H2" s="107" t="s">
        <v>80</v>
      </c>
      <c r="I2" s="111"/>
      <c r="J2" s="109"/>
      <c r="K2" s="108">
        <f>SUM($J$2:J2)</f>
        <v>0</v>
      </c>
      <c r="L2" s="108">
        <f>$E2-K2</f>
        <v>0</v>
      </c>
      <c r="M2" s="104"/>
    </row>
    <row r="3" spans="1:14">
      <c r="A3" s="105">
        <v>43299</v>
      </c>
      <c r="B3" s="106">
        <f t="shared" si="0"/>
        <v>43319</v>
      </c>
      <c r="C3" s="103" t="s">
        <v>79</v>
      </c>
      <c r="D3" s="102"/>
      <c r="E3" s="108">
        <f>SUM($D$2:D3)</f>
        <v>0</v>
      </c>
      <c r="F3" s="103"/>
      <c r="G3" s="105"/>
      <c r="H3" s="103" t="s">
        <v>79</v>
      </c>
      <c r="I3" s="103"/>
      <c r="J3" s="109"/>
      <c r="K3" s="108">
        <f>SUM($J$2:J3)</f>
        <v>0</v>
      </c>
      <c r="L3" s="108">
        <f t="shared" ref="L3:L9" si="1">$E3-K3</f>
        <v>0</v>
      </c>
      <c r="M3" s="104"/>
      <c r="N3" s="72" t="s">
        <v>122</v>
      </c>
    </row>
    <row r="4" spans="1:14">
      <c r="A4" s="105">
        <v>43299</v>
      </c>
      <c r="B4" s="106">
        <f t="shared" si="0"/>
        <v>43319</v>
      </c>
      <c r="C4" s="107" t="s">
        <v>81</v>
      </c>
      <c r="D4" s="102"/>
      <c r="E4" s="108">
        <f>SUM($D$2:D4)</f>
        <v>0</v>
      </c>
      <c r="F4" s="103"/>
      <c r="G4" s="105"/>
      <c r="H4" s="107" t="s">
        <v>81</v>
      </c>
      <c r="I4" s="111"/>
      <c r="J4" s="109"/>
      <c r="K4" s="108">
        <f>SUM($J$2:J4)</f>
        <v>0</v>
      </c>
      <c r="L4" s="108">
        <f t="shared" si="1"/>
        <v>0</v>
      </c>
      <c r="M4" s="104"/>
      <c r="N4" s="72" t="s">
        <v>121</v>
      </c>
    </row>
    <row r="5" spans="1:14">
      <c r="A5" s="105">
        <v>43299</v>
      </c>
      <c r="B5" s="106">
        <f t="shared" si="0"/>
        <v>43319</v>
      </c>
      <c r="C5" s="103" t="s">
        <v>82</v>
      </c>
      <c r="D5" s="110"/>
      <c r="E5" s="108">
        <f>SUM($D$2:D5)</f>
        <v>0</v>
      </c>
      <c r="F5" s="103"/>
      <c r="G5" s="105"/>
      <c r="H5" s="103" t="s">
        <v>110</v>
      </c>
      <c r="I5" s="103"/>
      <c r="J5" s="103">
        <v>400</v>
      </c>
      <c r="K5" s="108">
        <f>SUM($J$2:J5)</f>
        <v>400</v>
      </c>
      <c r="L5" s="108">
        <f t="shared" si="1"/>
        <v>-400</v>
      </c>
      <c r="M5" s="104"/>
    </row>
    <row r="6" spans="1:14">
      <c r="A6" s="105">
        <v>43299</v>
      </c>
      <c r="B6" s="106">
        <f t="shared" si="0"/>
        <v>43319</v>
      </c>
      <c r="C6" s="103" t="s">
        <v>82</v>
      </c>
      <c r="D6" s="110"/>
      <c r="E6" s="108">
        <f>SUM($D$2:D6)</f>
        <v>0</v>
      </c>
      <c r="F6" s="103"/>
      <c r="G6" s="105"/>
      <c r="H6" s="111" t="s">
        <v>111</v>
      </c>
      <c r="I6" s="111"/>
      <c r="J6" s="103">
        <v>300</v>
      </c>
      <c r="K6" s="108">
        <f>SUM($J$2:J6)</f>
        <v>700</v>
      </c>
      <c r="L6" s="108">
        <f t="shared" si="1"/>
        <v>-700</v>
      </c>
      <c r="M6" s="104"/>
    </row>
    <row r="7" spans="1:14">
      <c r="A7" s="105">
        <v>43299</v>
      </c>
      <c r="B7" s="106">
        <f t="shared" si="0"/>
        <v>43319</v>
      </c>
      <c r="C7" s="107" t="s">
        <v>81</v>
      </c>
      <c r="D7" s="102"/>
      <c r="E7" s="108">
        <f>SUM($D$2:D7)</f>
        <v>0</v>
      </c>
      <c r="F7" s="103"/>
      <c r="G7" s="103"/>
      <c r="H7" s="103"/>
      <c r="I7" s="103"/>
      <c r="J7" s="112"/>
      <c r="K7" s="108">
        <f>SUM($J$2:J7)</f>
        <v>700</v>
      </c>
      <c r="L7" s="108">
        <f t="shared" si="1"/>
        <v>-700</v>
      </c>
      <c r="M7" s="104"/>
    </row>
    <row r="8" spans="1:14">
      <c r="A8" s="105">
        <v>43299</v>
      </c>
      <c r="B8" s="106">
        <f t="shared" si="0"/>
        <v>43319</v>
      </c>
      <c r="C8" s="103" t="s">
        <v>79</v>
      </c>
      <c r="D8" s="102"/>
      <c r="E8" s="108">
        <f>SUM($D$2:D8)</f>
        <v>0</v>
      </c>
      <c r="F8" s="103"/>
      <c r="G8" s="103"/>
      <c r="H8" s="103"/>
      <c r="I8" s="103"/>
      <c r="J8" s="103"/>
      <c r="K8" s="108">
        <f>SUM($J$2:J8)</f>
        <v>700</v>
      </c>
      <c r="L8" s="108">
        <f t="shared" si="1"/>
        <v>-700</v>
      </c>
      <c r="M8" s="104"/>
    </row>
    <row r="9" spans="1:14">
      <c r="A9" s="105">
        <v>43299</v>
      </c>
      <c r="B9" s="106">
        <f t="shared" si="0"/>
        <v>43319</v>
      </c>
      <c r="C9" s="107" t="s">
        <v>80</v>
      </c>
      <c r="D9" s="110"/>
      <c r="E9" s="108">
        <f>SUM($D$2:D9)</f>
        <v>0</v>
      </c>
      <c r="F9" s="103"/>
      <c r="G9" s="103"/>
      <c r="H9" s="103"/>
      <c r="I9" s="103"/>
      <c r="J9" s="103"/>
      <c r="K9" s="108">
        <f>SUM($J$2:J9)</f>
        <v>700</v>
      </c>
      <c r="L9" s="108">
        <f t="shared" si="1"/>
        <v>-700</v>
      </c>
      <c r="M9" s="104"/>
    </row>
    <row r="11" spans="1:14">
      <c r="A11" t="s">
        <v>69</v>
      </c>
    </row>
    <row r="12" spans="1:14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>
    <tabColor theme="3" tint="0.39997558519241921"/>
  </sheetPr>
  <dimension ref="A1:M12"/>
  <sheetViews>
    <sheetView showGridLines="0" workbookViewId="0">
      <pane ySplit="1" topLeftCell="A2" activePane="bottomLeft" state="frozen"/>
      <selection pane="bottomLeft" activeCell="F18" sqref="F18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/>
      <c r="B2" s="60">
        <f t="shared" ref="B2:B5" si="0">A2+20</f>
        <v>20</v>
      </c>
      <c r="C2" s="56" t="s">
        <v>80</v>
      </c>
      <c r="D2" s="57"/>
      <c r="E2" s="59">
        <f>SUM($D$2:D2)</f>
        <v>0</v>
      </c>
      <c r="F2" s="25"/>
      <c r="G2" s="71"/>
      <c r="H2" s="71"/>
      <c r="I2" s="25" t="s">
        <v>82</v>
      </c>
      <c r="J2" s="57"/>
      <c r="K2" s="108">
        <f>SUM($J$2:J2)</f>
        <v>0</v>
      </c>
      <c r="L2" s="59">
        <f>$E2-K2</f>
        <v>0</v>
      </c>
      <c r="M2" s="95"/>
    </row>
    <row r="3" spans="1:13">
      <c r="A3" s="25"/>
      <c r="B3" s="60">
        <f t="shared" si="0"/>
        <v>20</v>
      </c>
      <c r="C3" s="25" t="s">
        <v>79</v>
      </c>
      <c r="D3" s="95"/>
      <c r="E3" s="59">
        <f>SUM($D$2:D3)</f>
        <v>0</v>
      </c>
      <c r="F3" s="25"/>
      <c r="G3" s="71"/>
      <c r="H3" s="71"/>
      <c r="I3" s="25"/>
      <c r="J3" s="25"/>
      <c r="K3" s="108">
        <f>SUM($J$2:J3)</f>
        <v>0</v>
      </c>
      <c r="L3" s="59">
        <f t="shared" ref="L3:L6" si="1">$E3-K3</f>
        <v>0</v>
      </c>
      <c r="M3" s="99"/>
    </row>
    <row r="4" spans="1:13">
      <c r="A4" s="50"/>
      <c r="B4" s="60">
        <f t="shared" si="0"/>
        <v>20</v>
      </c>
      <c r="C4" s="56" t="s">
        <v>81</v>
      </c>
      <c r="D4" s="95"/>
      <c r="E4" s="59">
        <f>SUM($D$2:D4)</f>
        <v>0</v>
      </c>
      <c r="F4" s="25"/>
      <c r="G4" s="71"/>
      <c r="H4" s="71"/>
      <c r="I4" s="56"/>
      <c r="J4" s="25"/>
      <c r="K4" s="108">
        <f>SUM($J$2:J4)</f>
        <v>0</v>
      </c>
      <c r="L4" s="59">
        <f t="shared" si="1"/>
        <v>0</v>
      </c>
      <c r="M4" s="99"/>
    </row>
    <row r="5" spans="1:13">
      <c r="A5" s="25"/>
      <c r="B5" s="60">
        <f t="shared" si="0"/>
        <v>20</v>
      </c>
      <c r="C5" s="25" t="s">
        <v>82</v>
      </c>
      <c r="D5" s="57"/>
      <c r="E5" s="59">
        <f>SUM($D$2:D5)</f>
        <v>0</v>
      </c>
      <c r="F5" s="25"/>
      <c r="G5" s="71"/>
      <c r="H5" s="71"/>
      <c r="I5" s="25"/>
      <c r="J5" s="25"/>
      <c r="K5" s="108">
        <f>SUM($J$2:J5)</f>
        <v>0</v>
      </c>
      <c r="L5" s="59">
        <f t="shared" si="1"/>
        <v>0</v>
      </c>
      <c r="M5" s="99"/>
    </row>
    <row r="6" spans="1:13">
      <c r="A6" s="50"/>
      <c r="B6" s="60"/>
      <c r="C6" s="56"/>
      <c r="D6" s="57"/>
      <c r="E6" s="59">
        <f>SUM($D$2:D6)</f>
        <v>0</v>
      </c>
      <c r="F6" s="25"/>
      <c r="G6" s="71"/>
      <c r="H6" s="71"/>
      <c r="I6" s="25"/>
      <c r="J6" s="25"/>
      <c r="K6" s="108">
        <f>SUM($J$2:J6)</f>
        <v>0</v>
      </c>
      <c r="L6" s="59">
        <f t="shared" si="1"/>
        <v>0</v>
      </c>
      <c r="M6" s="99"/>
    </row>
    <row r="7" spans="1:13">
      <c r="A7" s="25"/>
      <c r="B7" s="60"/>
      <c r="C7" s="25"/>
      <c r="D7" s="57"/>
      <c r="E7" s="59"/>
      <c r="F7" s="25"/>
      <c r="G7" s="71"/>
      <c r="H7" s="71"/>
      <c r="I7" s="25"/>
      <c r="J7" s="25"/>
      <c r="K7" s="108">
        <f>SUM($J$2:J7)</f>
        <v>0</v>
      </c>
      <c r="L7" s="59"/>
      <c r="M7" s="99"/>
    </row>
    <row r="8" spans="1:13">
      <c r="A8" s="25"/>
      <c r="B8" s="60"/>
      <c r="C8" s="25"/>
      <c r="D8" s="25"/>
      <c r="E8" s="59"/>
      <c r="F8" s="25"/>
      <c r="G8" s="71"/>
      <c r="H8" s="71"/>
      <c r="I8" s="25"/>
      <c r="J8" s="25"/>
      <c r="K8" s="108">
        <f>SUM($J$2:J8)</f>
        <v>0</v>
      </c>
      <c r="L8" s="59"/>
      <c r="M8" s="99"/>
    </row>
    <row r="9" spans="1:13">
      <c r="A9" s="25"/>
      <c r="B9" s="60"/>
      <c r="C9" s="25"/>
      <c r="D9" s="25"/>
      <c r="E9" s="59"/>
      <c r="F9" s="25"/>
      <c r="G9" s="71"/>
      <c r="H9" s="71"/>
      <c r="I9" s="25"/>
      <c r="J9" s="25"/>
      <c r="K9" s="108">
        <f>SUM($J$2:J9)</f>
        <v>0</v>
      </c>
      <c r="L9" s="59"/>
      <c r="M9" s="25"/>
    </row>
    <row r="10" spans="1:13">
      <c r="A10" s="25" t="s">
        <v>105</v>
      </c>
      <c r="B10" s="60"/>
      <c r="C10" s="25"/>
      <c r="D10" s="25"/>
      <c r="E10" s="59"/>
      <c r="F10" s="25"/>
      <c r="G10" s="71"/>
      <c r="H10" s="71"/>
      <c r="I10" s="25"/>
      <c r="J10" s="25"/>
      <c r="K10" s="108">
        <f>SUM($J$2:J10)</f>
        <v>0</v>
      </c>
      <c r="L10" s="59"/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4"/>
  </sheetPr>
  <dimension ref="A1:N19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J7" sqref="J7:J11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style="121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17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/>
      <c r="B2" s="106">
        <f t="shared" ref="B2:B13" si="0">A2+20</f>
        <v>20</v>
      </c>
      <c r="C2" s="107" t="s">
        <v>81</v>
      </c>
      <c r="D2" s="102">
        <v>1968</v>
      </c>
      <c r="E2" s="108">
        <f>SUM($D$2:D2)</f>
        <v>1968</v>
      </c>
      <c r="F2" s="103"/>
      <c r="G2" s="105"/>
      <c r="H2" s="107" t="s">
        <v>81</v>
      </c>
      <c r="I2" s="111" t="s">
        <v>163</v>
      </c>
      <c r="J2" s="124">
        <v>7545</v>
      </c>
      <c r="K2" s="108">
        <f>SUM($J$2:J2)</f>
        <v>7545</v>
      </c>
      <c r="L2" s="108">
        <f t="shared" ref="L2:L13" si="1">$E2-K2</f>
        <v>-5577</v>
      </c>
      <c r="M2" s="104" t="s">
        <v>162</v>
      </c>
      <c r="N2" s="72" t="s">
        <v>121</v>
      </c>
    </row>
    <row r="3" spans="1:14">
      <c r="A3" s="105"/>
      <c r="B3" s="106">
        <f t="shared" si="0"/>
        <v>20</v>
      </c>
      <c r="C3" s="114" t="s">
        <v>81</v>
      </c>
      <c r="D3" s="102">
        <v>1700</v>
      </c>
      <c r="E3" s="108">
        <f>SUM($D$2:D3)</f>
        <v>3668</v>
      </c>
      <c r="F3" s="103"/>
      <c r="G3" s="103"/>
      <c r="H3" s="103"/>
      <c r="I3" s="103"/>
      <c r="J3" s="125"/>
      <c r="K3" s="108">
        <f>SUM($J$2:J3)</f>
        <v>7545</v>
      </c>
      <c r="L3" s="108">
        <f t="shared" si="1"/>
        <v>-3877</v>
      </c>
      <c r="M3" s="104"/>
    </row>
    <row r="4" spans="1:14">
      <c r="A4" s="105"/>
      <c r="B4" s="106">
        <f t="shared" si="0"/>
        <v>20</v>
      </c>
      <c r="C4" s="114" t="s">
        <v>81</v>
      </c>
      <c r="D4" s="102"/>
      <c r="E4" s="108">
        <f>SUM($D$2:D4)</f>
        <v>3668</v>
      </c>
      <c r="F4" s="103"/>
      <c r="G4" s="103"/>
      <c r="H4" s="103"/>
      <c r="I4" s="103"/>
      <c r="J4" s="125"/>
      <c r="K4" s="108">
        <f>SUM($J$2:J4)</f>
        <v>7545</v>
      </c>
      <c r="L4" s="108">
        <f t="shared" si="1"/>
        <v>-3877</v>
      </c>
      <c r="M4" s="104"/>
    </row>
    <row r="5" spans="1:14">
      <c r="A5" s="105"/>
      <c r="B5" s="106">
        <f t="shared" si="0"/>
        <v>20</v>
      </c>
      <c r="C5" s="115" t="s">
        <v>82</v>
      </c>
      <c r="D5" s="116">
        <v>480</v>
      </c>
      <c r="E5" s="108">
        <f>SUM($D$2:D5)</f>
        <v>4148</v>
      </c>
      <c r="F5" s="103"/>
      <c r="G5" s="105"/>
      <c r="H5" s="115" t="s">
        <v>110</v>
      </c>
      <c r="I5" s="103"/>
      <c r="J5" s="126">
        <v>400</v>
      </c>
      <c r="K5" s="108">
        <f>SUM($J$2:J5)</f>
        <v>7945</v>
      </c>
      <c r="L5" s="108">
        <f t="shared" si="1"/>
        <v>-3797</v>
      </c>
      <c r="M5" s="104"/>
    </row>
    <row r="6" spans="1:14">
      <c r="A6" s="105"/>
      <c r="B6" s="106">
        <f t="shared" si="0"/>
        <v>20</v>
      </c>
      <c r="C6" s="103" t="s">
        <v>82</v>
      </c>
      <c r="D6" s="110">
        <v>489</v>
      </c>
      <c r="E6" s="108">
        <f>SUM($D$2:D6)</f>
        <v>4637</v>
      </c>
      <c r="F6" s="103"/>
      <c r="G6" s="105"/>
      <c r="H6" s="114" t="s">
        <v>111</v>
      </c>
      <c r="I6" s="111"/>
      <c r="J6" s="126">
        <v>600</v>
      </c>
      <c r="K6" s="108">
        <f>SUM($J$2:J6)</f>
        <v>8545</v>
      </c>
      <c r="L6" s="108">
        <f t="shared" si="1"/>
        <v>-3908</v>
      </c>
      <c r="M6" s="104">
        <v>7127</v>
      </c>
    </row>
    <row r="7" spans="1:14">
      <c r="A7" s="105"/>
      <c r="B7" s="106">
        <f t="shared" si="0"/>
        <v>20</v>
      </c>
      <c r="C7" s="114" t="s">
        <v>80</v>
      </c>
      <c r="D7" s="115">
        <v>1700</v>
      </c>
      <c r="E7" s="108">
        <f>SUM($D$2:D7)</f>
        <v>6337</v>
      </c>
      <c r="F7" s="103"/>
      <c r="G7" s="105"/>
      <c r="H7" s="111" t="s">
        <v>80</v>
      </c>
      <c r="I7" s="111"/>
      <c r="J7" s="122">
        <v>3733</v>
      </c>
      <c r="K7" s="108">
        <f>SUM($J$2:J7)</f>
        <v>12278</v>
      </c>
      <c r="L7" s="108">
        <f t="shared" si="1"/>
        <v>-5941</v>
      </c>
      <c r="M7" s="104">
        <v>4717</v>
      </c>
    </row>
    <row r="8" spans="1:14">
      <c r="A8" s="105"/>
      <c r="B8" s="106">
        <f t="shared" si="0"/>
        <v>20</v>
      </c>
      <c r="C8" s="107" t="s">
        <v>80</v>
      </c>
      <c r="D8" s="116">
        <v>1290</v>
      </c>
      <c r="E8" s="108">
        <f>SUM($D$2:D8)</f>
        <v>7627</v>
      </c>
      <c r="F8" s="103"/>
      <c r="G8" s="103"/>
      <c r="H8" s="103"/>
      <c r="I8" s="103"/>
      <c r="J8" s="126"/>
      <c r="K8" s="108">
        <f>SUM($J$2:J8)</f>
        <v>12278</v>
      </c>
      <c r="L8" s="108">
        <f t="shared" si="1"/>
        <v>-4651</v>
      </c>
      <c r="M8" s="104"/>
    </row>
    <row r="9" spans="1:14">
      <c r="A9" s="105"/>
      <c r="B9" s="106">
        <f t="shared" si="0"/>
        <v>20</v>
      </c>
      <c r="C9" s="107" t="s">
        <v>80</v>
      </c>
      <c r="D9" s="116">
        <v>1968</v>
      </c>
      <c r="E9" s="108">
        <f>SUM($D$2:D9)</f>
        <v>9595</v>
      </c>
      <c r="F9" s="103"/>
      <c r="G9" s="103"/>
      <c r="H9" s="103"/>
      <c r="I9" s="103"/>
      <c r="J9" s="126"/>
      <c r="K9" s="108">
        <f>SUM($J$2:J9)</f>
        <v>12278</v>
      </c>
      <c r="L9" s="108">
        <f t="shared" si="1"/>
        <v>-2683</v>
      </c>
      <c r="M9" s="104"/>
    </row>
    <row r="10" spans="1:14">
      <c r="A10" s="105"/>
      <c r="B10" s="106">
        <f t="shared" ref="B10" si="2">A10+20</f>
        <v>20</v>
      </c>
      <c r="C10" s="107" t="s">
        <v>80</v>
      </c>
      <c r="D10" s="116">
        <v>1260</v>
      </c>
      <c r="E10" s="108">
        <f>SUM($D$2:D10)</f>
        <v>10855</v>
      </c>
      <c r="F10" s="103"/>
      <c r="G10" s="103"/>
      <c r="H10" s="103"/>
      <c r="I10" s="103"/>
      <c r="J10" s="126"/>
      <c r="K10" s="108">
        <f>SUM($J$2:J10)</f>
        <v>12278</v>
      </c>
      <c r="L10" s="108">
        <f t="shared" ref="L10" si="3">$E10-K10</f>
        <v>-1423</v>
      </c>
      <c r="M10" s="104"/>
    </row>
    <row r="11" spans="1:14">
      <c r="A11" s="105"/>
      <c r="B11" s="106">
        <f t="shared" si="0"/>
        <v>20</v>
      </c>
      <c r="C11" s="103" t="s">
        <v>79</v>
      </c>
      <c r="D11" s="102">
        <v>1290</v>
      </c>
      <c r="E11" s="108">
        <f>SUM($D$2:D11)</f>
        <v>12145</v>
      </c>
      <c r="F11" s="103"/>
      <c r="G11" s="105"/>
      <c r="H11" s="103" t="s">
        <v>79</v>
      </c>
      <c r="I11" s="103"/>
      <c r="J11" s="123">
        <v>5177</v>
      </c>
      <c r="K11" s="108">
        <f>SUM($J$2:J11)</f>
        <v>17455</v>
      </c>
      <c r="L11" s="108">
        <f t="shared" si="1"/>
        <v>-5310</v>
      </c>
      <c r="M11" s="104"/>
      <c r="N11" s="72" t="s">
        <v>122</v>
      </c>
    </row>
    <row r="12" spans="1:14">
      <c r="A12" s="105"/>
      <c r="B12" s="106">
        <f t="shared" si="0"/>
        <v>20</v>
      </c>
      <c r="C12" s="115" t="s">
        <v>79</v>
      </c>
      <c r="D12" s="115">
        <v>1968</v>
      </c>
      <c r="E12" s="108">
        <f>SUM($D$2:D12)</f>
        <v>14113</v>
      </c>
      <c r="F12" s="103"/>
      <c r="G12" s="103"/>
      <c r="H12" s="103"/>
      <c r="I12" s="103"/>
      <c r="J12" s="120"/>
      <c r="K12" s="108">
        <f>SUM($J$2:J12)</f>
        <v>17455</v>
      </c>
      <c r="L12" s="108">
        <f t="shared" si="1"/>
        <v>-3342</v>
      </c>
      <c r="M12" s="104"/>
    </row>
    <row r="13" spans="1:14">
      <c r="A13" s="105"/>
      <c r="B13" s="106">
        <f t="shared" si="0"/>
        <v>20</v>
      </c>
      <c r="C13" s="115" t="s">
        <v>79</v>
      </c>
      <c r="D13" s="115">
        <v>1700</v>
      </c>
      <c r="E13" s="108">
        <f>SUM($D$2:D13)</f>
        <v>15813</v>
      </c>
      <c r="F13" s="103"/>
      <c r="G13" s="103"/>
      <c r="H13" s="103"/>
      <c r="I13" s="103"/>
      <c r="J13" s="120"/>
      <c r="K13" s="108">
        <f>SUM($J$2:J13)</f>
        <v>17455</v>
      </c>
      <c r="L13" s="108">
        <f t="shared" si="1"/>
        <v>-1642</v>
      </c>
      <c r="M13" s="104"/>
    </row>
    <row r="14" spans="1:14">
      <c r="A14" s="105"/>
      <c r="B14" s="106">
        <f t="shared" ref="B14" si="4">A14+20</f>
        <v>20</v>
      </c>
      <c r="C14" s="115" t="s">
        <v>79</v>
      </c>
      <c r="D14" s="115">
        <v>1290</v>
      </c>
      <c r="E14" s="108">
        <f>SUM($D$2:D14)</f>
        <v>17103</v>
      </c>
      <c r="F14" s="103"/>
      <c r="G14" s="103"/>
      <c r="H14" s="103"/>
      <c r="I14" s="103"/>
      <c r="J14" s="120"/>
      <c r="K14" s="108">
        <f>SUM($J$2:J14)</f>
        <v>17455</v>
      </c>
      <c r="L14" s="108">
        <f t="shared" ref="L14" si="5">$E14-K14</f>
        <v>-352</v>
      </c>
      <c r="M14" s="104"/>
    </row>
    <row r="15" spans="1:14">
      <c r="A15" s="105"/>
      <c r="B15" s="127"/>
      <c r="C15" s="128"/>
      <c r="D15" s="128"/>
      <c r="E15" s="129"/>
      <c r="F15" s="103"/>
      <c r="G15" s="103"/>
      <c r="H15" s="103"/>
      <c r="I15" s="103"/>
      <c r="J15" s="120"/>
      <c r="K15" s="129"/>
      <c r="L15" s="129"/>
      <c r="M15" s="104"/>
    </row>
    <row r="16" spans="1:14">
      <c r="A16" t="s">
        <v>69</v>
      </c>
    </row>
    <row r="17" spans="1:4">
      <c r="A17" t="s">
        <v>70</v>
      </c>
    </row>
    <row r="19" spans="1:4">
      <c r="B19" s="14">
        <v>43498</v>
      </c>
      <c r="C19" t="s">
        <v>161</v>
      </c>
      <c r="D19">
        <v>1326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3"/>
  </sheetPr>
  <dimension ref="A1:M12"/>
  <sheetViews>
    <sheetView showGridLines="0" workbookViewId="0">
      <pane ySplit="1" topLeftCell="A2" activePane="bottomLeft" state="frozen"/>
      <selection pane="bottomLeft" activeCell="D19" sqref="D19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/>
      <c r="B2" s="60">
        <f t="shared" ref="B2:B5" si="0">A2+20</f>
        <v>20</v>
      </c>
      <c r="C2" s="56" t="s">
        <v>80</v>
      </c>
      <c r="D2" s="57">
        <v>1968</v>
      </c>
      <c r="E2" s="59">
        <f>SUM($D$2:D2)</f>
        <v>1968</v>
      </c>
      <c r="F2" s="25"/>
      <c r="G2" s="71"/>
      <c r="H2" s="71"/>
      <c r="I2" s="25" t="s">
        <v>82</v>
      </c>
      <c r="J2" s="130">
        <v>3373</v>
      </c>
      <c r="K2" s="108">
        <f>SUM($J$2:J2)</f>
        <v>3373</v>
      </c>
      <c r="L2" s="59">
        <f>$E2-K2</f>
        <v>-1405</v>
      </c>
      <c r="M2" s="95"/>
    </row>
    <row r="3" spans="1:13">
      <c r="A3" s="25"/>
      <c r="B3" s="60">
        <f t="shared" si="0"/>
        <v>20</v>
      </c>
      <c r="C3" s="25" t="s">
        <v>79</v>
      </c>
      <c r="D3" s="95">
        <v>1928</v>
      </c>
      <c r="E3" s="59">
        <f>SUM($D$2:D3)</f>
        <v>3896</v>
      </c>
      <c r="F3" s="25"/>
      <c r="G3" s="71"/>
      <c r="H3" s="71"/>
      <c r="I3" s="25"/>
      <c r="J3" s="25">
        <v>2000</v>
      </c>
      <c r="K3" s="108">
        <f>SUM($J$2:J3)</f>
        <v>5373</v>
      </c>
      <c r="L3" s="59">
        <f t="shared" ref="L3:L6" si="1">$E3-K3</f>
        <v>-1477</v>
      </c>
      <c r="M3" s="99"/>
    </row>
    <row r="4" spans="1:13">
      <c r="A4" s="50"/>
      <c r="B4" s="60">
        <f t="shared" si="0"/>
        <v>20</v>
      </c>
      <c r="C4" s="56" t="s">
        <v>81</v>
      </c>
      <c r="D4" s="95">
        <v>1680</v>
      </c>
      <c r="E4" s="59">
        <f>SUM($D$2:D4)</f>
        <v>5576</v>
      </c>
      <c r="F4" s="25"/>
      <c r="G4" s="71"/>
      <c r="H4" s="71"/>
      <c r="I4" s="56"/>
      <c r="J4" s="25">
        <v>500</v>
      </c>
      <c r="K4" s="108">
        <f>SUM($J$2:J4)</f>
        <v>5873</v>
      </c>
      <c r="L4" s="59">
        <f t="shared" si="1"/>
        <v>-297</v>
      </c>
      <c r="M4" s="99"/>
    </row>
    <row r="5" spans="1:13">
      <c r="A5" s="25"/>
      <c r="B5" s="60">
        <f t="shared" si="0"/>
        <v>20</v>
      </c>
      <c r="C5" s="25" t="s">
        <v>82</v>
      </c>
      <c r="D5" s="57">
        <v>489</v>
      </c>
      <c r="E5" s="59">
        <f>SUM($D$2:D5)</f>
        <v>6065</v>
      </c>
      <c r="F5" s="25"/>
      <c r="G5" s="71"/>
      <c r="H5" s="71"/>
      <c r="I5" s="25"/>
      <c r="J5" s="25"/>
      <c r="K5" s="108">
        <f>SUM($J$2:J5)</f>
        <v>5873</v>
      </c>
      <c r="L5" s="59">
        <f t="shared" si="1"/>
        <v>192</v>
      </c>
      <c r="M5" s="99"/>
    </row>
    <row r="6" spans="1:13">
      <c r="A6" s="50"/>
      <c r="B6" s="60"/>
      <c r="C6" s="56"/>
      <c r="D6" s="57"/>
      <c r="E6" s="59">
        <f>SUM($D$2:D6)</f>
        <v>6065</v>
      </c>
      <c r="F6" s="25"/>
      <c r="G6" s="71"/>
      <c r="H6" s="71"/>
      <c r="I6" s="25"/>
      <c r="J6" s="25"/>
      <c r="K6" s="108">
        <f>SUM($J$2:J6)</f>
        <v>5873</v>
      </c>
      <c r="L6" s="59">
        <f t="shared" si="1"/>
        <v>192</v>
      </c>
      <c r="M6" s="99"/>
    </row>
    <row r="7" spans="1:13">
      <c r="A7" s="25"/>
      <c r="B7" s="60"/>
      <c r="C7" s="25"/>
      <c r="D7" s="57"/>
      <c r="E7" s="59"/>
      <c r="F7" s="25"/>
      <c r="G7" s="71"/>
      <c r="H7" s="71"/>
      <c r="I7" s="25"/>
      <c r="J7" s="25"/>
      <c r="K7" s="108">
        <f>SUM($J$2:J7)</f>
        <v>5873</v>
      </c>
      <c r="L7" s="59"/>
      <c r="M7" s="99"/>
    </row>
    <row r="8" spans="1:13">
      <c r="A8" s="25"/>
      <c r="B8" s="60"/>
      <c r="C8" s="25"/>
      <c r="D8" s="25"/>
      <c r="E8" s="59"/>
      <c r="F8" s="25"/>
      <c r="G8" s="71"/>
      <c r="H8" s="71"/>
      <c r="I8" s="25"/>
      <c r="J8" s="25"/>
      <c r="K8" s="108">
        <f>SUM($J$2:J8)</f>
        <v>5873</v>
      </c>
      <c r="L8" s="59"/>
      <c r="M8" s="99"/>
    </row>
    <row r="9" spans="1:13">
      <c r="A9" s="25"/>
      <c r="B9" s="60"/>
      <c r="C9" s="25"/>
      <c r="D9" s="25"/>
      <c r="E9" s="59"/>
      <c r="F9" s="25"/>
      <c r="G9" s="71"/>
      <c r="H9" s="71"/>
      <c r="I9" s="25"/>
      <c r="J9" s="25"/>
      <c r="K9" s="108">
        <f>SUM($J$2:J9)</f>
        <v>5873</v>
      </c>
      <c r="L9" s="59"/>
      <c r="M9" s="25"/>
    </row>
    <row r="10" spans="1:13">
      <c r="A10" s="25" t="s">
        <v>105</v>
      </c>
      <c r="B10" s="60"/>
      <c r="C10" s="25"/>
      <c r="D10" s="25"/>
      <c r="E10" s="59"/>
      <c r="F10" s="25"/>
      <c r="G10" s="71"/>
      <c r="H10" s="71"/>
      <c r="I10" s="25"/>
      <c r="J10" s="25"/>
      <c r="K10" s="108">
        <f>SUM($J$2:J10)</f>
        <v>5873</v>
      </c>
      <c r="L10" s="59"/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J7" sqref="J7:J10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style="121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17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/>
      <c r="B2" s="106">
        <f t="shared" ref="B2:B12" si="0">A2+20</f>
        <v>20</v>
      </c>
      <c r="C2" s="107" t="s">
        <v>81</v>
      </c>
      <c r="D2" s="102">
        <v>1960</v>
      </c>
      <c r="E2" s="108">
        <f>SUM($D$2:D2)</f>
        <v>1960</v>
      </c>
      <c r="F2" s="103"/>
      <c r="G2" s="105"/>
      <c r="H2" s="107" t="s">
        <v>81</v>
      </c>
      <c r="I2" s="111"/>
      <c r="J2" s="118">
        <v>4722</v>
      </c>
      <c r="K2" s="108">
        <f>SUM($J$2:J2)</f>
        <v>4722</v>
      </c>
      <c r="L2" s="108">
        <f t="shared" ref="L2:L12" si="1">$E2-K2</f>
        <v>-2762</v>
      </c>
      <c r="M2" s="104"/>
      <c r="N2" s="72" t="s">
        <v>121</v>
      </c>
    </row>
    <row r="3" spans="1:14">
      <c r="A3" s="105"/>
      <c r="B3" s="106">
        <f t="shared" si="0"/>
        <v>20</v>
      </c>
      <c r="C3" s="114" t="s">
        <v>81</v>
      </c>
      <c r="D3" s="102">
        <v>1800</v>
      </c>
      <c r="E3" s="108">
        <f>SUM($D$2:D3)</f>
        <v>3760</v>
      </c>
      <c r="F3" s="103"/>
      <c r="G3" s="103"/>
      <c r="H3" s="103"/>
      <c r="I3" s="103"/>
      <c r="J3" s="119"/>
      <c r="K3" s="108">
        <f>SUM($J$2:J3)</f>
        <v>4722</v>
      </c>
      <c r="L3" s="108">
        <f t="shared" si="1"/>
        <v>-962</v>
      </c>
      <c r="M3" s="104"/>
    </row>
    <row r="4" spans="1:14">
      <c r="A4" s="105"/>
      <c r="B4" s="106">
        <f t="shared" si="0"/>
        <v>20</v>
      </c>
      <c r="C4" s="114" t="s">
        <v>81</v>
      </c>
      <c r="D4" s="102"/>
      <c r="E4" s="108">
        <f>SUM($D$2:D4)</f>
        <v>3760</v>
      </c>
      <c r="F4" s="103"/>
      <c r="G4" s="103"/>
      <c r="H4" s="103"/>
      <c r="I4" s="103"/>
      <c r="J4" s="119"/>
      <c r="K4" s="108">
        <f>SUM($J$2:J4)</f>
        <v>4722</v>
      </c>
      <c r="L4" s="108">
        <f t="shared" si="1"/>
        <v>-962</v>
      </c>
      <c r="M4" s="104"/>
    </row>
    <row r="5" spans="1:14">
      <c r="A5" s="105"/>
      <c r="B5" s="106">
        <f t="shared" si="0"/>
        <v>20</v>
      </c>
      <c r="C5" s="115" t="s">
        <v>82</v>
      </c>
      <c r="D5" s="116">
        <v>420</v>
      </c>
      <c r="E5" s="108">
        <f>SUM($D$2:D5)</f>
        <v>4180</v>
      </c>
      <c r="F5" s="103"/>
      <c r="G5" s="105"/>
      <c r="H5" s="115" t="s">
        <v>110</v>
      </c>
      <c r="I5" s="103"/>
      <c r="J5" s="120">
        <v>400</v>
      </c>
      <c r="K5" s="108">
        <f>SUM($J$2:J5)</f>
        <v>5122</v>
      </c>
      <c r="L5" s="108">
        <f t="shared" si="1"/>
        <v>-942</v>
      </c>
      <c r="M5" s="104"/>
    </row>
    <row r="6" spans="1:14">
      <c r="A6" s="105"/>
      <c r="B6" s="106">
        <f t="shared" si="0"/>
        <v>20</v>
      </c>
      <c r="C6" s="103" t="s">
        <v>82</v>
      </c>
      <c r="D6" s="110">
        <v>1290</v>
      </c>
      <c r="E6" s="108">
        <f>SUM($D$2:D6)</f>
        <v>5470</v>
      </c>
      <c r="F6" s="103"/>
      <c r="G6" s="105"/>
      <c r="H6" s="114" t="s">
        <v>111</v>
      </c>
      <c r="I6" s="111"/>
      <c r="J6" s="120">
        <v>300</v>
      </c>
      <c r="K6" s="108">
        <f>SUM($J$2:J6)</f>
        <v>5422</v>
      </c>
      <c r="L6" s="108">
        <f t="shared" si="1"/>
        <v>48</v>
      </c>
      <c r="M6" s="104"/>
    </row>
    <row r="7" spans="1:14">
      <c r="A7" s="105"/>
      <c r="B7" s="106">
        <f t="shared" si="0"/>
        <v>20</v>
      </c>
      <c r="C7" s="114" t="s">
        <v>80</v>
      </c>
      <c r="D7" s="115">
        <v>1928</v>
      </c>
      <c r="E7" s="108">
        <f>SUM($D$2:D7)</f>
        <v>7398</v>
      </c>
      <c r="F7" s="103"/>
      <c r="G7" s="105"/>
      <c r="H7" s="111" t="s">
        <v>80</v>
      </c>
      <c r="I7" s="111"/>
      <c r="J7" s="122">
        <v>4033</v>
      </c>
      <c r="K7" s="108">
        <f>SUM($J$2:J7)</f>
        <v>9455</v>
      </c>
      <c r="L7" s="108">
        <f t="shared" si="1"/>
        <v>-2057</v>
      </c>
      <c r="M7" s="104"/>
    </row>
    <row r="8" spans="1:14">
      <c r="A8" s="105"/>
      <c r="B8" s="106">
        <f t="shared" si="0"/>
        <v>20</v>
      </c>
      <c r="C8" s="107" t="s">
        <v>80</v>
      </c>
      <c r="D8" s="116">
        <v>1968</v>
      </c>
      <c r="E8" s="108">
        <f>SUM($D$2:D8)</f>
        <v>9366</v>
      </c>
      <c r="F8" s="103"/>
      <c r="G8" s="103"/>
      <c r="H8" s="103"/>
      <c r="I8" s="103"/>
      <c r="J8" s="120"/>
      <c r="K8" s="108">
        <f>SUM($J$2:J8)</f>
        <v>9455</v>
      </c>
      <c r="L8" s="108">
        <f t="shared" si="1"/>
        <v>-89</v>
      </c>
      <c r="M8" s="104"/>
    </row>
    <row r="9" spans="1:14">
      <c r="A9" s="105"/>
      <c r="B9" s="106">
        <f t="shared" si="0"/>
        <v>20</v>
      </c>
      <c r="C9" s="107" t="s">
        <v>80</v>
      </c>
      <c r="D9" s="116"/>
      <c r="E9" s="108">
        <f>SUM($D$2:D9)</f>
        <v>9366</v>
      </c>
      <c r="F9" s="103"/>
      <c r="G9" s="103"/>
      <c r="H9" s="103"/>
      <c r="I9" s="103"/>
      <c r="J9" s="120"/>
      <c r="K9" s="108">
        <f>SUM($J$2:J9)</f>
        <v>9455</v>
      </c>
      <c r="L9" s="108">
        <f t="shared" si="1"/>
        <v>-89</v>
      </c>
      <c r="M9" s="104"/>
    </row>
    <row r="10" spans="1:14">
      <c r="A10" s="105"/>
      <c r="B10" s="106">
        <f t="shared" si="0"/>
        <v>20</v>
      </c>
      <c r="C10" s="103" t="s">
        <v>79</v>
      </c>
      <c r="D10" s="102">
        <v>1968</v>
      </c>
      <c r="E10" s="108">
        <f>SUM($D$2:D10)</f>
        <v>11334</v>
      </c>
      <c r="F10" s="103"/>
      <c r="G10" s="105"/>
      <c r="H10" s="103" t="s">
        <v>79</v>
      </c>
      <c r="I10" s="103"/>
      <c r="J10" s="123">
        <v>4655</v>
      </c>
      <c r="K10" s="108">
        <f>SUM($J$2:J10)</f>
        <v>14110</v>
      </c>
      <c r="L10" s="108">
        <f t="shared" si="1"/>
        <v>-2776</v>
      </c>
      <c r="M10" s="104"/>
      <c r="N10" s="72" t="s">
        <v>122</v>
      </c>
    </row>
    <row r="11" spans="1:14">
      <c r="A11" s="105"/>
      <c r="B11" s="106">
        <f t="shared" si="0"/>
        <v>20</v>
      </c>
      <c r="C11" s="115" t="s">
        <v>79</v>
      </c>
      <c r="D11" s="115">
        <v>1600</v>
      </c>
      <c r="E11" s="108">
        <f>SUM($D$2:D11)</f>
        <v>12934</v>
      </c>
      <c r="F11" s="103"/>
      <c r="G11" s="103"/>
      <c r="H11" s="103"/>
      <c r="I11" s="103"/>
      <c r="J11" s="120"/>
      <c r="K11" s="108">
        <f>SUM($J$2:J11)</f>
        <v>14110</v>
      </c>
      <c r="L11" s="108">
        <f t="shared" si="1"/>
        <v>-1176</v>
      </c>
      <c r="M11" s="104"/>
    </row>
    <row r="12" spans="1:14">
      <c r="A12" s="105"/>
      <c r="B12" s="106">
        <f t="shared" si="0"/>
        <v>20</v>
      </c>
      <c r="C12" s="115" t="s">
        <v>79</v>
      </c>
      <c r="D12" s="115">
        <v>1700</v>
      </c>
      <c r="E12" s="108">
        <f>SUM($D$2:D12)</f>
        <v>14634</v>
      </c>
      <c r="F12" s="103"/>
      <c r="G12" s="103"/>
      <c r="H12" s="103"/>
      <c r="I12" s="103"/>
      <c r="J12" s="120"/>
      <c r="K12" s="108">
        <f>SUM($J$2:J12)</f>
        <v>14110</v>
      </c>
      <c r="L12" s="108">
        <f t="shared" si="1"/>
        <v>524</v>
      </c>
      <c r="M12" s="104"/>
    </row>
    <row r="14" spans="1:14">
      <c r="A14" t="s">
        <v>69</v>
      </c>
    </row>
    <row r="15" spans="1:14">
      <c r="A15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12"/>
  <sheetViews>
    <sheetView showGridLines="0" workbookViewId="0">
      <pane ySplit="1" topLeftCell="A2" activePane="bottomLeft" state="frozen"/>
      <selection pane="bottomLeft" activeCell="I10" sqref="I10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/>
      <c r="B2" s="60">
        <f t="shared" ref="B2:B5" si="0">A2+20</f>
        <v>20</v>
      </c>
      <c r="C2" s="56" t="s">
        <v>80</v>
      </c>
      <c r="D2" s="57"/>
      <c r="E2" s="59">
        <f>SUM($D$2:D2)</f>
        <v>0</v>
      </c>
      <c r="F2" s="25"/>
      <c r="G2" s="71"/>
      <c r="H2" s="71"/>
      <c r="I2" s="25" t="s">
        <v>82</v>
      </c>
      <c r="J2" s="57">
        <v>3011</v>
      </c>
      <c r="K2" s="108">
        <f>SUM($J$2:J2)</f>
        <v>3011</v>
      </c>
      <c r="L2" s="59">
        <f>$E2-K2</f>
        <v>-3011</v>
      </c>
      <c r="M2" s="95"/>
    </row>
    <row r="3" spans="1:13">
      <c r="A3" s="25"/>
      <c r="B3" s="60">
        <f t="shared" si="0"/>
        <v>20</v>
      </c>
      <c r="C3" s="25" t="s">
        <v>79</v>
      </c>
      <c r="D3" s="95"/>
      <c r="E3" s="59">
        <f>SUM($D$2:D3)</f>
        <v>0</v>
      </c>
      <c r="F3" s="25"/>
      <c r="G3" s="71"/>
      <c r="H3" s="71"/>
      <c r="I3" s="25"/>
      <c r="J3" s="25"/>
      <c r="K3" s="108">
        <f>SUM($J$2:J3)</f>
        <v>3011</v>
      </c>
      <c r="L3" s="59">
        <f t="shared" ref="L3:L6" si="1">$E3-K3</f>
        <v>-3011</v>
      </c>
      <c r="M3" s="99"/>
    </row>
    <row r="4" spans="1:13">
      <c r="A4" s="50"/>
      <c r="B4" s="60">
        <f t="shared" si="0"/>
        <v>20</v>
      </c>
      <c r="C4" s="56" t="s">
        <v>81</v>
      </c>
      <c r="D4" s="95"/>
      <c r="E4" s="59">
        <f>SUM($D$2:D4)</f>
        <v>0</v>
      </c>
      <c r="F4" s="25"/>
      <c r="G4" s="71"/>
      <c r="H4" s="71"/>
      <c r="I4" s="56"/>
      <c r="J4" s="25"/>
      <c r="K4" s="108">
        <f>SUM($J$2:J4)</f>
        <v>3011</v>
      </c>
      <c r="L4" s="59">
        <f t="shared" si="1"/>
        <v>-3011</v>
      </c>
      <c r="M4" s="99"/>
    </row>
    <row r="5" spans="1:13">
      <c r="A5" s="25"/>
      <c r="B5" s="60">
        <f t="shared" si="0"/>
        <v>20</v>
      </c>
      <c r="C5" s="25" t="s">
        <v>82</v>
      </c>
      <c r="D5" s="57"/>
      <c r="E5" s="59">
        <f>SUM($D$2:D5)</f>
        <v>0</v>
      </c>
      <c r="F5" s="25"/>
      <c r="G5" s="71"/>
      <c r="H5" s="71"/>
      <c r="I5" s="25"/>
      <c r="J5" s="25"/>
      <c r="K5" s="108">
        <f>SUM($J$2:J5)</f>
        <v>3011</v>
      </c>
      <c r="L5" s="59">
        <f t="shared" si="1"/>
        <v>-3011</v>
      </c>
      <c r="M5" s="99"/>
    </row>
    <row r="6" spans="1:13">
      <c r="A6" s="50"/>
      <c r="B6" s="60"/>
      <c r="C6" s="56"/>
      <c r="D6" s="57"/>
      <c r="E6" s="59">
        <f>SUM($D$2:D6)</f>
        <v>0</v>
      </c>
      <c r="F6" s="25"/>
      <c r="G6" s="71"/>
      <c r="H6" s="71"/>
      <c r="I6" s="25"/>
      <c r="J6" s="25"/>
      <c r="K6" s="108">
        <f>SUM($J$2:J6)</f>
        <v>3011</v>
      </c>
      <c r="L6" s="59">
        <f t="shared" si="1"/>
        <v>-3011</v>
      </c>
      <c r="M6" s="99"/>
    </row>
    <row r="7" spans="1:13">
      <c r="A7" s="25"/>
      <c r="B7" s="60"/>
      <c r="C7" s="25"/>
      <c r="D7" s="57"/>
      <c r="E7" s="59"/>
      <c r="F7" s="25"/>
      <c r="G7" s="71"/>
      <c r="H7" s="71"/>
      <c r="I7" s="25"/>
      <c r="J7" s="25"/>
      <c r="K7" s="108">
        <f>SUM($J$2:J7)</f>
        <v>3011</v>
      </c>
      <c r="L7" s="59"/>
      <c r="M7" s="99"/>
    </row>
    <row r="8" spans="1:13">
      <c r="A8" s="25"/>
      <c r="B8" s="60"/>
      <c r="C8" s="25"/>
      <c r="D8" s="25"/>
      <c r="E8" s="59"/>
      <c r="F8" s="25"/>
      <c r="G8" s="71"/>
      <c r="H8" s="71"/>
      <c r="I8" s="25"/>
      <c r="J8" s="25"/>
      <c r="K8" s="108">
        <f>SUM($J$2:J8)</f>
        <v>3011</v>
      </c>
      <c r="L8" s="59"/>
      <c r="M8" s="99"/>
    </row>
    <row r="9" spans="1:13">
      <c r="A9" s="25"/>
      <c r="B9" s="60"/>
      <c r="C9" s="25"/>
      <c r="D9" s="25"/>
      <c r="E9" s="59"/>
      <c r="F9" s="25"/>
      <c r="G9" s="71"/>
      <c r="H9" s="71"/>
      <c r="I9" s="25"/>
      <c r="J9" s="25"/>
      <c r="K9" s="108">
        <f>SUM($J$2:J9)</f>
        <v>3011</v>
      </c>
      <c r="L9" s="59"/>
      <c r="M9" s="25"/>
    </row>
    <row r="10" spans="1:13">
      <c r="A10" s="25" t="s">
        <v>105</v>
      </c>
      <c r="B10" s="60"/>
      <c r="C10" s="25"/>
      <c r="D10" s="25"/>
      <c r="E10" s="59"/>
      <c r="F10" s="25"/>
      <c r="G10" s="71"/>
      <c r="H10" s="71"/>
      <c r="I10" s="25"/>
      <c r="J10" s="25"/>
      <c r="K10" s="108">
        <f>SUM($J$2:J10)</f>
        <v>3011</v>
      </c>
      <c r="L10" s="59"/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H14" sqref="H14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02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>
        <v>43299</v>
      </c>
      <c r="B2" s="106">
        <f t="shared" ref="B2:B12" si="0">A2+20</f>
        <v>43319</v>
      </c>
      <c r="C2" s="107" t="s">
        <v>81</v>
      </c>
      <c r="D2" s="102">
        <v>1960</v>
      </c>
      <c r="E2" s="108">
        <f>SUM($D$2:D2)</f>
        <v>1960</v>
      </c>
      <c r="F2" s="103"/>
      <c r="G2" s="105"/>
      <c r="H2" s="107" t="s">
        <v>81</v>
      </c>
      <c r="I2" s="111"/>
      <c r="J2" s="109">
        <v>4455</v>
      </c>
      <c r="K2" s="108">
        <f>SUM($J$2:J2)</f>
        <v>4455</v>
      </c>
      <c r="L2" s="108">
        <f t="shared" ref="L2:L12" si="1">$E2-K2</f>
        <v>-2495</v>
      </c>
      <c r="M2" s="104"/>
      <c r="N2" s="72" t="s">
        <v>121</v>
      </c>
    </row>
    <row r="3" spans="1:14">
      <c r="A3" s="105">
        <v>43299</v>
      </c>
      <c r="B3" s="106">
        <f t="shared" si="0"/>
        <v>43319</v>
      </c>
      <c r="C3" s="114" t="s">
        <v>81</v>
      </c>
      <c r="D3" s="102">
        <v>1700</v>
      </c>
      <c r="E3" s="108">
        <f>SUM($D$2:D3)</f>
        <v>3660</v>
      </c>
      <c r="F3" s="103"/>
      <c r="G3" s="103"/>
      <c r="H3" s="103"/>
      <c r="I3" s="103"/>
      <c r="J3" s="112"/>
      <c r="K3" s="108">
        <f>SUM($J$2:J3)</f>
        <v>4455</v>
      </c>
      <c r="L3" s="108">
        <f t="shared" si="1"/>
        <v>-795</v>
      </c>
      <c r="M3" s="104"/>
    </row>
    <row r="4" spans="1:14">
      <c r="A4" s="105">
        <v>43299</v>
      </c>
      <c r="B4" s="106">
        <f t="shared" si="0"/>
        <v>43319</v>
      </c>
      <c r="C4" s="114" t="s">
        <v>81</v>
      </c>
      <c r="D4" s="102">
        <v>1928</v>
      </c>
      <c r="E4" s="108">
        <f>SUM($D$2:D4)</f>
        <v>5588</v>
      </c>
      <c r="F4" s="103"/>
      <c r="G4" s="103"/>
      <c r="H4" s="103"/>
      <c r="I4" s="103"/>
      <c r="J4" s="112"/>
      <c r="K4" s="108">
        <f>SUM($J$2:J4)</f>
        <v>4455</v>
      </c>
      <c r="L4" s="108">
        <f t="shared" si="1"/>
        <v>1133</v>
      </c>
      <c r="M4" s="104"/>
    </row>
    <row r="5" spans="1:14">
      <c r="A5" s="105">
        <v>43299</v>
      </c>
      <c r="B5" s="106">
        <f t="shared" si="0"/>
        <v>43319</v>
      </c>
      <c r="C5" s="115" t="s">
        <v>82</v>
      </c>
      <c r="D5" s="116"/>
      <c r="E5" s="108">
        <f>SUM($D$2:D5)</f>
        <v>5588</v>
      </c>
      <c r="F5" s="103"/>
      <c r="G5" s="105"/>
      <c r="H5" s="115" t="s">
        <v>110</v>
      </c>
      <c r="I5" s="103"/>
      <c r="J5" s="103">
        <v>400</v>
      </c>
      <c r="K5" s="108">
        <f>SUM($J$2:J5)</f>
        <v>4855</v>
      </c>
      <c r="L5" s="108">
        <f t="shared" si="1"/>
        <v>733</v>
      </c>
      <c r="M5" s="104"/>
    </row>
    <row r="6" spans="1:14">
      <c r="A6" s="105">
        <v>43299</v>
      </c>
      <c r="B6" s="106">
        <f t="shared" si="0"/>
        <v>43319</v>
      </c>
      <c r="C6" s="103" t="s">
        <v>82</v>
      </c>
      <c r="D6" s="110"/>
      <c r="E6" s="108">
        <f>SUM($D$2:D6)</f>
        <v>5588</v>
      </c>
      <c r="F6" s="103"/>
      <c r="G6" s="105"/>
      <c r="H6" s="114" t="s">
        <v>111</v>
      </c>
      <c r="I6" s="111"/>
      <c r="J6" s="103">
        <v>300</v>
      </c>
      <c r="K6" s="108">
        <f>SUM($J$2:J6)</f>
        <v>5155</v>
      </c>
      <c r="L6" s="108">
        <f t="shared" si="1"/>
        <v>433</v>
      </c>
      <c r="M6" s="104"/>
    </row>
    <row r="7" spans="1:14">
      <c r="A7" s="105">
        <v>43299</v>
      </c>
      <c r="B7" s="106">
        <f t="shared" si="0"/>
        <v>43319</v>
      </c>
      <c r="C7" s="114" t="s">
        <v>80</v>
      </c>
      <c r="D7" s="115">
        <v>1968</v>
      </c>
      <c r="E7" s="108">
        <f>SUM($D$2:D7)</f>
        <v>7556</v>
      </c>
      <c r="F7" s="103"/>
      <c r="G7" s="105"/>
      <c r="H7" s="111" t="s">
        <v>80</v>
      </c>
      <c r="I7" s="111"/>
      <c r="J7" s="109">
        <v>3744</v>
      </c>
      <c r="K7" s="108">
        <f>SUM($J$2:J7)</f>
        <v>8899</v>
      </c>
      <c r="L7" s="108">
        <f t="shared" si="1"/>
        <v>-1343</v>
      </c>
      <c r="M7" s="104"/>
    </row>
    <row r="8" spans="1:14">
      <c r="A8" s="105">
        <v>43299</v>
      </c>
      <c r="B8" s="106">
        <f t="shared" si="0"/>
        <v>43319</v>
      </c>
      <c r="C8" s="107" t="s">
        <v>80</v>
      </c>
      <c r="D8" s="116">
        <v>488</v>
      </c>
      <c r="E8" s="108">
        <f>SUM($D$2:D8)</f>
        <v>8044</v>
      </c>
      <c r="F8" s="103"/>
      <c r="G8" s="103"/>
      <c r="H8" s="103"/>
      <c r="I8" s="103"/>
      <c r="J8" s="103"/>
      <c r="K8" s="108">
        <f>SUM($J$2:J8)</f>
        <v>8899</v>
      </c>
      <c r="L8" s="108">
        <f t="shared" si="1"/>
        <v>-855</v>
      </c>
      <c r="M8" s="104"/>
    </row>
    <row r="9" spans="1:14">
      <c r="A9" s="105">
        <v>43299</v>
      </c>
      <c r="B9" s="106">
        <f t="shared" si="0"/>
        <v>43319</v>
      </c>
      <c r="C9" s="107" t="s">
        <v>80</v>
      </c>
      <c r="D9" s="116">
        <v>1680</v>
      </c>
      <c r="E9" s="108">
        <f>SUM($D$2:D9)</f>
        <v>9724</v>
      </c>
      <c r="F9" s="103"/>
      <c r="G9" s="103"/>
      <c r="H9" s="103"/>
      <c r="I9" s="103"/>
      <c r="J9" s="103"/>
      <c r="K9" s="108">
        <f>SUM($J$2:J9)</f>
        <v>8899</v>
      </c>
      <c r="L9" s="108">
        <f t="shared" si="1"/>
        <v>825</v>
      </c>
      <c r="M9" s="104"/>
    </row>
    <row r="10" spans="1:14">
      <c r="A10" s="105">
        <v>43299</v>
      </c>
      <c r="B10" s="106">
        <f t="shared" si="0"/>
        <v>43319</v>
      </c>
      <c r="C10" s="103" t="s">
        <v>79</v>
      </c>
      <c r="D10" s="102">
        <v>1928</v>
      </c>
      <c r="E10" s="108">
        <f>SUM($D$2:D10)</f>
        <v>11652</v>
      </c>
      <c r="F10" s="103"/>
      <c r="G10" s="105"/>
      <c r="H10" s="103" t="s">
        <v>79</v>
      </c>
      <c r="I10" s="103"/>
      <c r="J10" s="109">
        <v>5022</v>
      </c>
      <c r="K10" s="108">
        <f>SUM($J$2:J10)</f>
        <v>13921</v>
      </c>
      <c r="L10" s="108">
        <f t="shared" si="1"/>
        <v>-2269</v>
      </c>
      <c r="M10" s="104"/>
      <c r="N10" s="72" t="s">
        <v>122</v>
      </c>
    </row>
    <row r="11" spans="1:14">
      <c r="A11" s="105">
        <v>43299</v>
      </c>
      <c r="B11" s="106">
        <f t="shared" si="0"/>
        <v>43319</v>
      </c>
      <c r="C11" s="115" t="s">
        <v>79</v>
      </c>
      <c r="D11" s="115">
        <v>1290</v>
      </c>
      <c r="E11" s="108">
        <f>SUM($D$2:D11)</f>
        <v>12942</v>
      </c>
      <c r="F11" s="103"/>
      <c r="G11" s="103"/>
      <c r="H11" s="103"/>
      <c r="I11" s="103"/>
      <c r="J11" s="103"/>
      <c r="K11" s="108">
        <f>SUM($J$2:J11)</f>
        <v>13921</v>
      </c>
      <c r="L11" s="108">
        <f t="shared" si="1"/>
        <v>-979</v>
      </c>
      <c r="M11" s="104"/>
    </row>
    <row r="12" spans="1:14">
      <c r="A12" s="105">
        <v>43299</v>
      </c>
      <c r="B12" s="106">
        <f t="shared" si="0"/>
        <v>43319</v>
      </c>
      <c r="C12" s="115" t="s">
        <v>79</v>
      </c>
      <c r="D12" s="115">
        <v>840</v>
      </c>
      <c r="E12" s="108">
        <f>SUM($D$2:D12)</f>
        <v>13782</v>
      </c>
      <c r="F12" s="103"/>
      <c r="G12" s="103"/>
      <c r="H12" s="103"/>
      <c r="I12" s="103"/>
      <c r="J12" s="103"/>
      <c r="K12" s="108">
        <f>SUM($J$2:J12)</f>
        <v>13921</v>
      </c>
      <c r="L12" s="108">
        <f t="shared" si="1"/>
        <v>-139</v>
      </c>
      <c r="M12" s="104"/>
    </row>
    <row r="14" spans="1:14">
      <c r="A14" t="s">
        <v>69</v>
      </c>
    </row>
    <row r="15" spans="1:14">
      <c r="A15" t="s">
        <v>70</v>
      </c>
    </row>
  </sheetData>
  <sortState ref="A2:N9">
    <sortCondition ref="C2:C9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12"/>
  <sheetViews>
    <sheetView showGridLines="0" workbookViewId="0">
      <pane ySplit="1" topLeftCell="A2" activePane="bottomLeft" state="frozen"/>
      <selection pane="bottomLeft" activeCell="G2" sqref="G2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/>
      <c r="B2" s="60">
        <f t="shared" ref="B2:B5" si="0">A2+20</f>
        <v>20</v>
      </c>
      <c r="C2" s="56" t="s">
        <v>80</v>
      </c>
      <c r="D2" s="57">
        <v>1968</v>
      </c>
      <c r="E2" s="59">
        <f>SUM($D$2:D2)</f>
        <v>1968</v>
      </c>
      <c r="F2" s="25"/>
      <c r="G2" s="71"/>
      <c r="H2" s="71"/>
      <c r="I2" s="25" t="s">
        <v>82</v>
      </c>
      <c r="J2" s="57">
        <v>2677</v>
      </c>
      <c r="K2" s="108">
        <f>SUM($J$2:J2)</f>
        <v>2677</v>
      </c>
      <c r="L2" s="59">
        <f>$E2-K2</f>
        <v>-709</v>
      </c>
      <c r="M2" s="95"/>
    </row>
    <row r="3" spans="1:13">
      <c r="A3" s="25"/>
      <c r="B3" s="60">
        <f t="shared" si="0"/>
        <v>20</v>
      </c>
      <c r="C3" s="25" t="s">
        <v>79</v>
      </c>
      <c r="D3" s="95">
        <v>1960</v>
      </c>
      <c r="E3" s="59">
        <f>SUM($D$2:D3)</f>
        <v>3928</v>
      </c>
      <c r="F3" s="25"/>
      <c r="G3" s="71"/>
      <c r="H3" s="71"/>
      <c r="I3" s="25"/>
      <c r="J3" s="25"/>
      <c r="K3" s="108">
        <f>SUM($J$2:J3)</f>
        <v>2677</v>
      </c>
      <c r="L3" s="59">
        <f t="shared" ref="L3:L6" si="1">$E3-K3</f>
        <v>1251</v>
      </c>
      <c r="M3" s="99"/>
    </row>
    <row r="4" spans="1:13">
      <c r="A4" s="50"/>
      <c r="B4" s="60">
        <f t="shared" si="0"/>
        <v>20</v>
      </c>
      <c r="C4" s="56" t="s">
        <v>81</v>
      </c>
      <c r="D4" s="95"/>
      <c r="E4" s="59">
        <f>SUM($D$2:D4)</f>
        <v>3928</v>
      </c>
      <c r="F4" s="25"/>
      <c r="G4" s="71"/>
      <c r="H4" s="71"/>
      <c r="I4" s="56"/>
      <c r="J4" s="25"/>
      <c r="K4" s="108">
        <f>SUM($J$2:J4)</f>
        <v>2677</v>
      </c>
      <c r="L4" s="59">
        <f t="shared" si="1"/>
        <v>1251</v>
      </c>
      <c r="M4" s="99"/>
    </row>
    <row r="5" spans="1:13">
      <c r="A5" s="25"/>
      <c r="B5" s="60">
        <f t="shared" si="0"/>
        <v>20</v>
      </c>
      <c r="C5" s="25" t="s">
        <v>82</v>
      </c>
      <c r="D5" s="57"/>
      <c r="E5" s="59">
        <f>SUM($D$2:D5)</f>
        <v>3928</v>
      </c>
      <c r="F5" s="25"/>
      <c r="G5" s="71"/>
      <c r="H5" s="71"/>
      <c r="I5" s="25"/>
      <c r="J5" s="25"/>
      <c r="K5" s="108">
        <f>SUM($J$2:J5)</f>
        <v>2677</v>
      </c>
      <c r="L5" s="59">
        <f t="shared" si="1"/>
        <v>1251</v>
      </c>
      <c r="M5" s="99"/>
    </row>
    <row r="6" spans="1:13">
      <c r="A6" s="50"/>
      <c r="B6" s="60"/>
      <c r="C6" s="56"/>
      <c r="D6" s="57"/>
      <c r="E6" s="59">
        <f>SUM($D$2:D6)</f>
        <v>3928</v>
      </c>
      <c r="F6" s="25"/>
      <c r="G6" s="71"/>
      <c r="H6" s="71"/>
      <c r="I6" s="25"/>
      <c r="J6" s="25"/>
      <c r="K6" s="108">
        <f>SUM($J$2:J6)</f>
        <v>2677</v>
      </c>
      <c r="L6" s="59">
        <f t="shared" si="1"/>
        <v>1251</v>
      </c>
      <c r="M6" s="99"/>
    </row>
    <row r="7" spans="1:13">
      <c r="A7" s="25"/>
      <c r="B7" s="60"/>
      <c r="C7" s="25"/>
      <c r="D7" s="57"/>
      <c r="E7" s="59"/>
      <c r="F7" s="25"/>
      <c r="G7" s="71"/>
      <c r="H7" s="71"/>
      <c r="I7" s="25"/>
      <c r="J7" s="25"/>
      <c r="K7" s="108">
        <f>SUM($J$2:J7)</f>
        <v>2677</v>
      </c>
      <c r="L7" s="59"/>
      <c r="M7" s="99"/>
    </row>
    <row r="8" spans="1:13">
      <c r="A8" s="25"/>
      <c r="B8" s="60"/>
      <c r="C8" s="25"/>
      <c r="D8" s="25"/>
      <c r="E8" s="59"/>
      <c r="F8" s="25"/>
      <c r="G8" s="71"/>
      <c r="H8" s="71"/>
      <c r="I8" s="25"/>
      <c r="J8" s="25"/>
      <c r="K8" s="108">
        <f>SUM($J$2:J8)</f>
        <v>2677</v>
      </c>
      <c r="L8" s="59"/>
      <c r="M8" s="99"/>
    </row>
    <row r="9" spans="1:13">
      <c r="A9" s="25"/>
      <c r="B9" s="60"/>
      <c r="C9" s="25"/>
      <c r="D9" s="25"/>
      <c r="E9" s="59"/>
      <c r="F9" s="25"/>
      <c r="G9" s="71"/>
      <c r="H9" s="71"/>
      <c r="I9" s="25"/>
      <c r="J9" s="25"/>
      <c r="K9" s="108">
        <f>SUM($J$2:J9)</f>
        <v>2677</v>
      </c>
      <c r="L9" s="59"/>
      <c r="M9" s="25"/>
    </row>
    <row r="10" spans="1:13">
      <c r="A10" s="25" t="s">
        <v>105</v>
      </c>
      <c r="B10" s="60"/>
      <c r="C10" s="25"/>
      <c r="D10" s="25"/>
      <c r="E10" s="59"/>
      <c r="F10" s="25"/>
      <c r="G10" s="71"/>
      <c r="H10" s="71"/>
      <c r="I10" s="25"/>
      <c r="J10" s="25"/>
      <c r="K10" s="108">
        <f>SUM($J$2:J10)</f>
        <v>2677</v>
      </c>
      <c r="L10" s="59"/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13" sqref="I13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02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>
        <v>43299</v>
      </c>
      <c r="B2" s="106">
        <f t="shared" ref="B2:B9" si="0">A2+20</f>
        <v>43319</v>
      </c>
      <c r="C2" s="107" t="s">
        <v>80</v>
      </c>
      <c r="D2" s="102"/>
      <c r="E2" s="108">
        <f>SUM($D$2:D2)</f>
        <v>0</v>
      </c>
      <c r="F2" s="103"/>
      <c r="G2" s="105"/>
      <c r="H2" s="107" t="s">
        <v>80</v>
      </c>
      <c r="I2" s="111"/>
      <c r="J2" s="109"/>
      <c r="K2" s="108">
        <f>SUM($J$2:J2)</f>
        <v>0</v>
      </c>
      <c r="L2" s="108">
        <f>$E2-K2</f>
        <v>0</v>
      </c>
      <c r="M2" s="104"/>
    </row>
    <row r="3" spans="1:14">
      <c r="A3" s="105">
        <v>43299</v>
      </c>
      <c r="B3" s="106">
        <f t="shared" si="0"/>
        <v>43319</v>
      </c>
      <c r="C3" s="103" t="s">
        <v>79</v>
      </c>
      <c r="D3" s="102"/>
      <c r="E3" s="108">
        <f>SUM($D$2:D3)</f>
        <v>0</v>
      </c>
      <c r="F3" s="103"/>
      <c r="G3" s="105"/>
      <c r="H3" s="103" t="s">
        <v>79</v>
      </c>
      <c r="I3" s="103"/>
      <c r="J3" s="109"/>
      <c r="K3" s="108">
        <f>SUM($J$2:J3)</f>
        <v>0</v>
      </c>
      <c r="L3" s="108">
        <f t="shared" ref="L3:L9" si="1">$E3-K3</f>
        <v>0</v>
      </c>
      <c r="M3" s="104"/>
      <c r="N3" s="72" t="s">
        <v>122</v>
      </c>
    </row>
    <row r="4" spans="1:14">
      <c r="A4" s="105">
        <v>43299</v>
      </c>
      <c r="B4" s="106">
        <f t="shared" si="0"/>
        <v>43319</v>
      </c>
      <c r="C4" s="107" t="s">
        <v>81</v>
      </c>
      <c r="D4" s="102"/>
      <c r="E4" s="108">
        <f>SUM($D$2:D4)</f>
        <v>0</v>
      </c>
      <c r="F4" s="103"/>
      <c r="G4" s="105"/>
      <c r="H4" s="107" t="s">
        <v>81</v>
      </c>
      <c r="I4" s="111"/>
      <c r="J4" s="109"/>
      <c r="K4" s="108">
        <f>SUM($J$2:J4)</f>
        <v>0</v>
      </c>
      <c r="L4" s="108">
        <f t="shared" si="1"/>
        <v>0</v>
      </c>
      <c r="M4" s="104"/>
      <c r="N4" s="72" t="s">
        <v>121</v>
      </c>
    </row>
    <row r="5" spans="1:14">
      <c r="A5" s="105">
        <v>43299</v>
      </c>
      <c r="B5" s="106">
        <f t="shared" si="0"/>
        <v>43319</v>
      </c>
      <c r="C5" s="103" t="s">
        <v>82</v>
      </c>
      <c r="D5" s="110"/>
      <c r="E5" s="108">
        <f>SUM($D$2:D5)</f>
        <v>0</v>
      </c>
      <c r="F5" s="103"/>
      <c r="G5" s="105"/>
      <c r="H5" s="103" t="s">
        <v>110</v>
      </c>
      <c r="I5" s="103"/>
      <c r="J5" s="103"/>
      <c r="K5" s="108">
        <f>SUM($J$2:J5)</f>
        <v>0</v>
      </c>
      <c r="L5" s="108">
        <f t="shared" si="1"/>
        <v>0</v>
      </c>
      <c r="M5" s="104"/>
    </row>
    <row r="6" spans="1:14">
      <c r="A6" s="105">
        <v>43299</v>
      </c>
      <c r="B6" s="106">
        <f t="shared" si="0"/>
        <v>43319</v>
      </c>
      <c r="C6" s="103" t="s">
        <v>82</v>
      </c>
      <c r="D6" s="110"/>
      <c r="E6" s="108">
        <f>SUM($D$2:D6)</f>
        <v>0</v>
      </c>
      <c r="F6" s="103"/>
      <c r="G6" s="105"/>
      <c r="H6" s="111" t="s">
        <v>111</v>
      </c>
      <c r="I6" s="111"/>
      <c r="J6" s="103"/>
      <c r="K6" s="108">
        <f>SUM($J$2:J6)</f>
        <v>0</v>
      </c>
      <c r="L6" s="108">
        <f t="shared" si="1"/>
        <v>0</v>
      </c>
      <c r="M6" s="104"/>
    </row>
    <row r="7" spans="1:14">
      <c r="A7" s="105">
        <v>43299</v>
      </c>
      <c r="B7" s="106">
        <f t="shared" si="0"/>
        <v>43319</v>
      </c>
      <c r="C7" s="107" t="s">
        <v>81</v>
      </c>
      <c r="D7" s="102"/>
      <c r="E7" s="108">
        <f>SUM($D$2:D7)</f>
        <v>0</v>
      </c>
      <c r="F7" s="103"/>
      <c r="G7" s="103"/>
      <c r="H7" s="103"/>
      <c r="I7" s="103"/>
      <c r="J7" s="112"/>
      <c r="K7" s="108">
        <f>SUM($J$2:J7)</f>
        <v>0</v>
      </c>
      <c r="L7" s="108">
        <f t="shared" si="1"/>
        <v>0</v>
      </c>
      <c r="M7" s="104"/>
    </row>
    <row r="8" spans="1:14">
      <c r="A8" s="105">
        <v>43299</v>
      </c>
      <c r="B8" s="106">
        <f t="shared" si="0"/>
        <v>43319</v>
      </c>
      <c r="C8" s="103" t="s">
        <v>79</v>
      </c>
      <c r="D8" s="102"/>
      <c r="E8" s="108">
        <f>SUM($D$2:D8)</f>
        <v>0</v>
      </c>
      <c r="F8" s="103"/>
      <c r="G8" s="103"/>
      <c r="H8" s="103"/>
      <c r="I8" s="103"/>
      <c r="J8" s="103"/>
      <c r="K8" s="108">
        <f>SUM($J$2:J8)</f>
        <v>0</v>
      </c>
      <c r="L8" s="108">
        <f t="shared" si="1"/>
        <v>0</v>
      </c>
      <c r="M8" s="104"/>
    </row>
    <row r="9" spans="1:14">
      <c r="A9" s="105">
        <v>43299</v>
      </c>
      <c r="B9" s="106">
        <f t="shared" si="0"/>
        <v>43319</v>
      </c>
      <c r="C9" s="107" t="s">
        <v>80</v>
      </c>
      <c r="D9" s="110"/>
      <c r="E9" s="108">
        <f>SUM($D$2:D9)</f>
        <v>0</v>
      </c>
      <c r="F9" s="103"/>
      <c r="G9" s="103"/>
      <c r="H9" s="103"/>
      <c r="I9" s="103"/>
      <c r="J9" s="103"/>
      <c r="K9" s="108">
        <f>SUM($J$2:J9)</f>
        <v>0</v>
      </c>
      <c r="L9" s="108">
        <f t="shared" si="1"/>
        <v>0</v>
      </c>
      <c r="M9" s="104"/>
    </row>
    <row r="11" spans="1:14">
      <c r="A11" t="s">
        <v>69</v>
      </c>
    </row>
    <row r="12" spans="1:14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1.21875" customWidth="1"/>
    <col min="8" max="8" width="13.88671875" bestFit="1" customWidth="1"/>
    <col min="9" max="9" width="9.5546875" customWidth="1"/>
    <col min="10" max="10" width="10.33203125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02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>
        <v>43299</v>
      </c>
      <c r="B2" s="106">
        <f t="shared" ref="B2:B9" si="0">A2+20</f>
        <v>43319</v>
      </c>
      <c r="C2" s="107" t="s">
        <v>80</v>
      </c>
      <c r="D2" s="102">
        <v>1960</v>
      </c>
      <c r="E2" s="108">
        <f>SUM($D$2:D2)</f>
        <v>1960</v>
      </c>
      <c r="F2" s="103"/>
      <c r="G2" s="105"/>
      <c r="H2" s="107" t="s">
        <v>80</v>
      </c>
      <c r="I2" s="111"/>
      <c r="J2" s="109">
        <v>3400</v>
      </c>
      <c r="K2" s="108">
        <f>SUM($J$2:J2)</f>
        <v>3400</v>
      </c>
      <c r="L2" s="108">
        <f>$E2-K2</f>
        <v>-1440</v>
      </c>
      <c r="M2" s="104"/>
    </row>
    <row r="3" spans="1:14">
      <c r="A3" s="105">
        <v>43299</v>
      </c>
      <c r="B3" s="106">
        <f t="shared" si="0"/>
        <v>43319</v>
      </c>
      <c r="C3" s="103" t="s">
        <v>79</v>
      </c>
      <c r="D3" s="102">
        <v>1928</v>
      </c>
      <c r="E3" s="108">
        <f>SUM($D$2:D3)</f>
        <v>3888</v>
      </c>
      <c r="F3" s="103"/>
      <c r="G3" s="105"/>
      <c r="H3" s="103" t="s">
        <v>79</v>
      </c>
      <c r="I3" s="103"/>
      <c r="J3" s="109">
        <v>4799</v>
      </c>
      <c r="K3" s="108">
        <f>SUM($J$2:J3)</f>
        <v>8199</v>
      </c>
      <c r="L3" s="108">
        <f t="shared" ref="L3:L9" si="1">$E3-K3</f>
        <v>-4311</v>
      </c>
      <c r="M3" s="104"/>
      <c r="N3" s="72" t="s">
        <v>122</v>
      </c>
    </row>
    <row r="4" spans="1:14">
      <c r="A4" s="105">
        <v>43299</v>
      </c>
      <c r="B4" s="106">
        <f t="shared" si="0"/>
        <v>43319</v>
      </c>
      <c r="C4" s="107" t="s">
        <v>81</v>
      </c>
      <c r="D4" s="102">
        <v>1960</v>
      </c>
      <c r="E4" s="108">
        <f>SUM($D$2:D4)</f>
        <v>5848</v>
      </c>
      <c r="F4" s="103"/>
      <c r="G4" s="105"/>
      <c r="H4" s="107" t="s">
        <v>81</v>
      </c>
      <c r="I4" s="111"/>
      <c r="J4" s="109">
        <v>4158</v>
      </c>
      <c r="K4" s="108">
        <f>SUM($J$2:J4)</f>
        <v>12357</v>
      </c>
      <c r="L4" s="108">
        <f t="shared" si="1"/>
        <v>-6509</v>
      </c>
      <c r="M4" s="104"/>
      <c r="N4" s="72" t="s">
        <v>121</v>
      </c>
    </row>
    <row r="5" spans="1:14">
      <c r="A5" s="105">
        <v>43299</v>
      </c>
      <c r="B5" s="106">
        <f t="shared" si="0"/>
        <v>43319</v>
      </c>
      <c r="C5" s="107" t="s">
        <v>81</v>
      </c>
      <c r="D5" s="110">
        <v>1928</v>
      </c>
      <c r="E5" s="108">
        <f>SUM($D$2:D5)</f>
        <v>7776</v>
      </c>
      <c r="F5" s="103"/>
      <c r="G5" s="105"/>
      <c r="H5" s="103" t="s">
        <v>110</v>
      </c>
      <c r="I5" s="103"/>
      <c r="J5" s="103"/>
      <c r="K5" s="108">
        <f>SUM($J$2:J5)</f>
        <v>12357</v>
      </c>
      <c r="L5" s="108">
        <f t="shared" si="1"/>
        <v>-4581</v>
      </c>
      <c r="M5" s="104"/>
    </row>
    <row r="6" spans="1:14">
      <c r="A6" s="105">
        <v>43299</v>
      </c>
      <c r="B6" s="106">
        <f t="shared" si="0"/>
        <v>43319</v>
      </c>
      <c r="C6" s="103" t="s">
        <v>79</v>
      </c>
      <c r="D6" s="110">
        <v>1968</v>
      </c>
      <c r="E6" s="108">
        <f>SUM($D$2:D6)</f>
        <v>9744</v>
      </c>
      <c r="F6" s="103"/>
      <c r="G6" s="105"/>
      <c r="H6" s="111" t="s">
        <v>111</v>
      </c>
      <c r="I6" s="111"/>
      <c r="J6" s="103">
        <v>700</v>
      </c>
      <c r="K6" s="108">
        <f>SUM($J$2:J6)</f>
        <v>13057</v>
      </c>
      <c r="L6" s="108">
        <f t="shared" si="1"/>
        <v>-3313</v>
      </c>
      <c r="M6" s="104"/>
    </row>
    <row r="7" spans="1:14">
      <c r="A7" s="105">
        <v>43299</v>
      </c>
      <c r="B7" s="106">
        <f t="shared" si="0"/>
        <v>43319</v>
      </c>
      <c r="C7" s="107" t="s">
        <v>81</v>
      </c>
      <c r="D7" s="102">
        <v>420</v>
      </c>
      <c r="E7" s="108">
        <f>SUM($D$2:D7)</f>
        <v>10164</v>
      </c>
      <c r="F7" s="103"/>
      <c r="G7" s="103"/>
      <c r="H7" s="103"/>
      <c r="I7" s="103"/>
      <c r="J7" s="112"/>
      <c r="K7" s="108">
        <f>SUM($J$2:J7)</f>
        <v>13057</v>
      </c>
      <c r="L7" s="108">
        <f t="shared" si="1"/>
        <v>-2893</v>
      </c>
      <c r="M7" s="104"/>
    </row>
    <row r="8" spans="1:14">
      <c r="A8" s="105">
        <v>43299</v>
      </c>
      <c r="B8" s="106">
        <f t="shared" si="0"/>
        <v>43319</v>
      </c>
      <c r="C8" s="103" t="s">
        <v>79</v>
      </c>
      <c r="D8" s="102">
        <v>1280</v>
      </c>
      <c r="E8" s="108">
        <f>SUM($D$2:D8)</f>
        <v>11444</v>
      </c>
      <c r="F8" s="103"/>
      <c r="G8" s="103"/>
      <c r="H8" s="103"/>
      <c r="I8" s="103"/>
      <c r="J8" s="103"/>
      <c r="K8" s="108">
        <f>SUM($J$2:J8)</f>
        <v>13057</v>
      </c>
      <c r="L8" s="108">
        <f t="shared" si="1"/>
        <v>-1613</v>
      </c>
      <c r="M8" s="104"/>
    </row>
    <row r="9" spans="1:14">
      <c r="A9" s="105">
        <v>43299</v>
      </c>
      <c r="B9" s="106">
        <f t="shared" si="0"/>
        <v>43319</v>
      </c>
      <c r="C9" s="107" t="s">
        <v>80</v>
      </c>
      <c r="D9" s="110">
        <v>1700</v>
      </c>
      <c r="E9" s="108">
        <f>SUM($D$2:D9)</f>
        <v>13144</v>
      </c>
      <c r="F9" s="103"/>
      <c r="G9" s="103"/>
      <c r="H9" s="103"/>
      <c r="I9" s="103"/>
      <c r="J9" s="103"/>
      <c r="K9" s="108">
        <f>SUM($J$2:J9)</f>
        <v>13057</v>
      </c>
      <c r="L9" s="108">
        <f t="shared" si="1"/>
        <v>87</v>
      </c>
      <c r="M9" s="104"/>
    </row>
    <row r="11" spans="1:14">
      <c r="A11" t="s">
        <v>69</v>
      </c>
    </row>
    <row r="12" spans="1:14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M12"/>
  <sheetViews>
    <sheetView showGridLines="0" workbookViewId="0">
      <pane ySplit="1" topLeftCell="A2" activePane="bottomLeft" state="frozen"/>
      <selection pane="bottomLeft" activeCell="F18" sqref="F18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/>
      <c r="B2" s="60">
        <f t="shared" ref="B2:B5" si="0">A2+20</f>
        <v>20</v>
      </c>
      <c r="C2" s="56" t="s">
        <v>80</v>
      </c>
      <c r="D2" s="57"/>
      <c r="E2" s="59">
        <f>SUM($D$2:D2)</f>
        <v>0</v>
      </c>
      <c r="F2" s="25"/>
      <c r="G2" s="71"/>
      <c r="H2" s="71"/>
      <c r="I2" s="25" t="s">
        <v>82</v>
      </c>
      <c r="J2" s="57">
        <v>2289</v>
      </c>
      <c r="K2" s="108">
        <f>SUM($J$2:J2)</f>
        <v>2289</v>
      </c>
      <c r="L2" s="59">
        <f>$E2-K2</f>
        <v>-2289</v>
      </c>
      <c r="M2" s="95"/>
    </row>
    <row r="3" spans="1:13">
      <c r="A3" s="50">
        <v>43375</v>
      </c>
      <c r="B3" s="60">
        <f t="shared" si="0"/>
        <v>43395</v>
      </c>
      <c r="C3" s="25" t="s">
        <v>79</v>
      </c>
      <c r="D3" s="95">
        <v>1290</v>
      </c>
      <c r="E3" s="59">
        <f>SUM($D$2:D3)</f>
        <v>1290</v>
      </c>
      <c r="F3" s="25"/>
      <c r="G3" s="71"/>
      <c r="H3" s="71"/>
      <c r="I3" s="25"/>
      <c r="J3" s="25"/>
      <c r="K3" s="108">
        <f>SUM($J$2:J3)</f>
        <v>2289</v>
      </c>
      <c r="L3" s="59">
        <f t="shared" ref="L3:L6" si="1">$E3-K3</f>
        <v>-999</v>
      </c>
      <c r="M3" s="99"/>
    </row>
    <row r="4" spans="1:13">
      <c r="A4" s="50"/>
      <c r="B4" s="60">
        <f t="shared" si="0"/>
        <v>20</v>
      </c>
      <c r="C4" s="56" t="s">
        <v>81</v>
      </c>
      <c r="D4" s="95"/>
      <c r="E4" s="59">
        <f>SUM($D$2:D4)</f>
        <v>1290</v>
      </c>
      <c r="F4" s="25"/>
      <c r="G4" s="71"/>
      <c r="H4" s="71"/>
      <c r="I4" s="56"/>
      <c r="J4" s="25"/>
      <c r="K4" s="108">
        <f>SUM($J$2:J4)</f>
        <v>2289</v>
      </c>
      <c r="L4" s="59">
        <f t="shared" si="1"/>
        <v>-999</v>
      </c>
      <c r="M4" s="99"/>
    </row>
    <row r="5" spans="1:13">
      <c r="A5" s="25"/>
      <c r="B5" s="60">
        <f t="shared" si="0"/>
        <v>20</v>
      </c>
      <c r="C5" s="25" t="s">
        <v>82</v>
      </c>
      <c r="D5" s="57"/>
      <c r="E5" s="59">
        <f>SUM($D$2:D5)</f>
        <v>1290</v>
      </c>
      <c r="F5" s="25"/>
      <c r="G5" s="71"/>
      <c r="H5" s="71"/>
      <c r="I5" s="25"/>
      <c r="J5" s="25"/>
      <c r="K5" s="108">
        <f>SUM($J$2:J4)</f>
        <v>2289</v>
      </c>
      <c r="L5" s="59">
        <f t="shared" si="1"/>
        <v>-999</v>
      </c>
      <c r="M5" s="99"/>
    </row>
    <row r="6" spans="1:13">
      <c r="A6" s="50"/>
      <c r="B6" s="60"/>
      <c r="C6" s="56"/>
      <c r="D6" s="57"/>
      <c r="E6" s="59">
        <f>SUM($D$2:D6)</f>
        <v>1290</v>
      </c>
      <c r="F6" s="25"/>
      <c r="G6" s="71"/>
      <c r="H6" s="71"/>
      <c r="I6" s="25"/>
      <c r="J6" s="25"/>
      <c r="K6" s="108">
        <f>SUM($J$2:J6)</f>
        <v>2289</v>
      </c>
      <c r="L6" s="59">
        <f t="shared" si="1"/>
        <v>-999</v>
      </c>
      <c r="M6" s="99"/>
    </row>
    <row r="7" spans="1:13">
      <c r="A7" s="25"/>
      <c r="B7" s="60"/>
      <c r="C7" s="25"/>
      <c r="D7" s="57"/>
      <c r="E7" s="59"/>
      <c r="F7" s="25"/>
      <c r="G7" s="71"/>
      <c r="H7" s="71"/>
      <c r="I7" s="25"/>
      <c r="J7" s="25"/>
      <c r="K7" s="108">
        <f>SUM($J$2:J7)</f>
        <v>2289</v>
      </c>
      <c r="L7" s="59"/>
      <c r="M7" s="99"/>
    </row>
    <row r="8" spans="1:13">
      <c r="A8" s="25"/>
      <c r="B8" s="60"/>
      <c r="C8" s="25"/>
      <c r="D8" s="25"/>
      <c r="E8" s="59"/>
      <c r="F8" s="25"/>
      <c r="G8" s="71"/>
      <c r="H8" s="71"/>
      <c r="I8" s="25"/>
      <c r="J8" s="25"/>
      <c r="K8" s="108">
        <f>SUM($J$2:J8)</f>
        <v>2289</v>
      </c>
      <c r="L8" s="59"/>
      <c r="M8" s="99"/>
    </row>
    <row r="9" spans="1:13">
      <c r="A9" s="25"/>
      <c r="B9" s="60"/>
      <c r="C9" s="25"/>
      <c r="D9" s="25"/>
      <c r="E9" s="59"/>
      <c r="F9" s="25"/>
      <c r="G9" s="71"/>
      <c r="H9" s="71"/>
      <c r="I9" s="25"/>
      <c r="J9" s="25"/>
      <c r="K9" s="108">
        <f>SUM($J$2:J9)</f>
        <v>2289</v>
      </c>
      <c r="L9" s="59"/>
      <c r="M9" s="25"/>
    </row>
    <row r="10" spans="1:13">
      <c r="A10" s="25" t="s">
        <v>105</v>
      </c>
      <c r="B10" s="60"/>
      <c r="C10" s="25"/>
      <c r="D10" s="25"/>
      <c r="E10" s="59"/>
      <c r="F10" s="25"/>
      <c r="G10" s="71"/>
      <c r="H10" s="71"/>
      <c r="I10" s="25"/>
      <c r="J10" s="25"/>
      <c r="K10" s="108">
        <f>SUM($J$2:J10)</f>
        <v>2289</v>
      </c>
      <c r="L10" s="59"/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C17" sqref="C17"/>
    </sheetView>
  </sheetViews>
  <sheetFormatPr defaultRowHeight="14.4"/>
  <cols>
    <col min="1" max="1" width="9.77734375" customWidth="1"/>
    <col min="2" max="2" width="9.33203125" customWidth="1"/>
    <col min="3" max="3" width="12.109375" customWidth="1"/>
    <col min="4" max="4" width="10.88671875" customWidth="1"/>
    <col min="5" max="5" width="8.6640625" customWidth="1"/>
    <col min="6" max="6" width="3.44140625" customWidth="1"/>
    <col min="7" max="7" width="10.5546875" customWidth="1"/>
    <col min="8" max="8" width="13.88671875" bestFit="1" customWidth="1"/>
    <col min="9" max="10" width="10.33203125" customWidth="1"/>
    <col min="11" max="11" width="6.5546875" bestFit="1" customWidth="1"/>
    <col min="12" max="12" width="7.5546875" bestFit="1" customWidth="1"/>
    <col min="13" max="13" width="9.5546875" style="72" bestFit="1" customWidth="1"/>
    <col min="14" max="14" width="3.5546875" bestFit="1" customWidth="1"/>
  </cols>
  <sheetData>
    <row r="1" spans="1:14">
      <c r="A1" s="102" t="s">
        <v>41</v>
      </c>
      <c r="B1" s="102" t="s">
        <v>107</v>
      </c>
      <c r="C1" s="102" t="s">
        <v>15</v>
      </c>
      <c r="D1" s="102" t="s">
        <v>77</v>
      </c>
      <c r="E1" s="102" t="s">
        <v>43</v>
      </c>
      <c r="F1" s="103"/>
      <c r="G1" s="102" t="s">
        <v>108</v>
      </c>
      <c r="H1" s="102" t="s">
        <v>15</v>
      </c>
      <c r="I1" s="102"/>
      <c r="J1" s="102" t="s">
        <v>78</v>
      </c>
      <c r="K1" s="102" t="s">
        <v>43</v>
      </c>
      <c r="L1" s="102" t="s">
        <v>49</v>
      </c>
      <c r="M1" s="104" t="s">
        <v>109</v>
      </c>
      <c r="N1" s="72">
        <v>8</v>
      </c>
    </row>
    <row r="2" spans="1:14">
      <c r="A2" s="105">
        <v>43361</v>
      </c>
      <c r="B2" s="106">
        <f t="shared" ref="B2:B9" si="0">A2+20</f>
        <v>43381</v>
      </c>
      <c r="C2" s="107" t="s">
        <v>80</v>
      </c>
      <c r="D2" s="102">
        <v>1920</v>
      </c>
      <c r="E2" s="108">
        <f>SUM($D$2:D2)</f>
        <v>1920</v>
      </c>
      <c r="F2" s="103"/>
      <c r="G2" s="105"/>
      <c r="H2" s="107" t="s">
        <v>80</v>
      </c>
      <c r="I2" s="109"/>
      <c r="J2" s="93">
        <v>3322</v>
      </c>
      <c r="K2" s="108">
        <f>SUM($J$2:J2)</f>
        <v>3322</v>
      </c>
      <c r="L2" s="108">
        <f>$E2-K2</f>
        <v>-1402</v>
      </c>
      <c r="M2" s="104" t="s">
        <v>160</v>
      </c>
    </row>
    <row r="3" spans="1:14">
      <c r="A3" s="105">
        <v>43361</v>
      </c>
      <c r="B3" s="106">
        <f t="shared" si="0"/>
        <v>43381</v>
      </c>
      <c r="C3" s="103" t="s">
        <v>79</v>
      </c>
      <c r="D3" s="102">
        <v>1968</v>
      </c>
      <c r="E3" s="108">
        <f>SUM($D$2:D3)</f>
        <v>3888</v>
      </c>
      <c r="F3" s="103"/>
      <c r="G3" s="105"/>
      <c r="H3" s="103" t="s">
        <v>79</v>
      </c>
      <c r="I3" s="109"/>
      <c r="J3" s="93">
        <v>4477</v>
      </c>
      <c r="K3" s="108">
        <f>SUM($J$2:J3)</f>
        <v>7799</v>
      </c>
      <c r="L3" s="108">
        <f t="shared" ref="L3:L9" si="1">$E3-K3</f>
        <v>-3911</v>
      </c>
      <c r="M3" s="104"/>
      <c r="N3" s="72" t="s">
        <v>122</v>
      </c>
    </row>
    <row r="4" spans="1:14">
      <c r="A4" s="105">
        <v>43361</v>
      </c>
      <c r="B4" s="106">
        <f t="shared" si="0"/>
        <v>43381</v>
      </c>
      <c r="C4" s="107" t="s">
        <v>81</v>
      </c>
      <c r="D4" s="102">
        <v>1928</v>
      </c>
      <c r="E4" s="108">
        <f>SUM($D$2:D4)</f>
        <v>5816</v>
      </c>
      <c r="F4" s="103"/>
      <c r="G4" s="105"/>
      <c r="H4" s="107" t="s">
        <v>81</v>
      </c>
      <c r="I4" s="109">
        <v>4377.37</v>
      </c>
      <c r="J4" s="109">
        <v>7875.1</v>
      </c>
      <c r="K4" s="108">
        <f>SUM($J$2:J4)</f>
        <v>15674.1</v>
      </c>
      <c r="L4" s="108">
        <f t="shared" si="1"/>
        <v>-9858.1</v>
      </c>
      <c r="M4" s="113">
        <v>7877</v>
      </c>
      <c r="N4" s="72" t="s">
        <v>121</v>
      </c>
    </row>
    <row r="5" spans="1:14">
      <c r="A5" s="105">
        <v>43361</v>
      </c>
      <c r="B5" s="106">
        <f t="shared" si="0"/>
        <v>43381</v>
      </c>
      <c r="C5" s="103" t="s">
        <v>82</v>
      </c>
      <c r="D5" s="110">
        <v>1960</v>
      </c>
      <c r="E5" s="108">
        <f>SUM($D$2:D5)</f>
        <v>7776</v>
      </c>
      <c r="F5" s="103"/>
      <c r="G5" s="105"/>
      <c r="H5" s="103" t="s">
        <v>110</v>
      </c>
      <c r="I5" s="103"/>
      <c r="K5" s="108">
        <f>SUM($J$2:J4)</f>
        <v>15674.1</v>
      </c>
      <c r="L5" s="108">
        <f t="shared" si="1"/>
        <v>-7898.1</v>
      </c>
      <c r="M5" s="104"/>
    </row>
    <row r="6" spans="1:14">
      <c r="A6" s="105">
        <v>43361</v>
      </c>
      <c r="B6" s="106">
        <f t="shared" si="0"/>
        <v>43381</v>
      </c>
      <c r="C6" s="103" t="s">
        <v>82</v>
      </c>
      <c r="D6" s="110">
        <v>1290</v>
      </c>
      <c r="E6" s="108">
        <f>SUM($D$2:D6)</f>
        <v>9066</v>
      </c>
      <c r="F6" s="103"/>
      <c r="G6" s="105"/>
      <c r="H6" s="111" t="s">
        <v>111</v>
      </c>
      <c r="I6" s="103"/>
      <c r="J6" s="103"/>
      <c r="K6" s="108">
        <f>SUM($J$2:J6)</f>
        <v>15674.1</v>
      </c>
      <c r="L6" s="108">
        <f t="shared" si="1"/>
        <v>-6608.1</v>
      </c>
      <c r="M6" s="104"/>
    </row>
    <row r="7" spans="1:14">
      <c r="A7" s="105">
        <v>43361</v>
      </c>
      <c r="B7" s="106">
        <f t="shared" si="0"/>
        <v>43381</v>
      </c>
      <c r="C7" s="107" t="s">
        <v>81</v>
      </c>
      <c r="D7" s="102">
        <v>1680</v>
      </c>
      <c r="E7" s="108">
        <f>SUM($D$2:D7)</f>
        <v>10746</v>
      </c>
      <c r="F7" s="103"/>
      <c r="G7" s="103"/>
      <c r="H7" s="103"/>
      <c r="I7" s="112"/>
      <c r="J7" s="112"/>
      <c r="K7" s="108">
        <f>SUM($J$2:J7)</f>
        <v>15674.1</v>
      </c>
      <c r="L7" s="108">
        <f t="shared" si="1"/>
        <v>-4928.1000000000004</v>
      </c>
      <c r="M7" s="104"/>
    </row>
    <row r="8" spans="1:14">
      <c r="A8" s="105">
        <v>43361</v>
      </c>
      <c r="B8" s="106">
        <f t="shared" si="0"/>
        <v>43381</v>
      </c>
      <c r="C8" s="103" t="s">
        <v>79</v>
      </c>
      <c r="D8" s="102">
        <v>1700</v>
      </c>
      <c r="E8" s="108">
        <f>SUM($D$2:D8)</f>
        <v>12446</v>
      </c>
      <c r="F8" s="103"/>
      <c r="G8" s="103"/>
      <c r="H8" s="103"/>
      <c r="I8" s="103"/>
      <c r="J8" s="103"/>
      <c r="K8" s="108">
        <f>SUM($J$2:J8)</f>
        <v>15674.1</v>
      </c>
      <c r="L8" s="108">
        <f t="shared" si="1"/>
        <v>-3228.1000000000004</v>
      </c>
      <c r="M8" s="104"/>
    </row>
    <row r="9" spans="1:14">
      <c r="A9" s="105">
        <v>43362</v>
      </c>
      <c r="B9" s="106">
        <f t="shared" si="0"/>
        <v>43382</v>
      </c>
      <c r="C9" s="107" t="s">
        <v>80</v>
      </c>
      <c r="D9" s="110">
        <v>1960</v>
      </c>
      <c r="E9" s="108">
        <f>SUM($D$2:D9)</f>
        <v>14406</v>
      </c>
      <c r="F9" s="103"/>
      <c r="G9" s="103"/>
      <c r="H9" s="103"/>
      <c r="I9" s="103"/>
      <c r="J9" s="103"/>
      <c r="K9" s="108">
        <f>SUM($J$2:J9)</f>
        <v>15674.1</v>
      </c>
      <c r="L9" s="108">
        <f t="shared" si="1"/>
        <v>-1268.1000000000004</v>
      </c>
      <c r="M9" s="104"/>
    </row>
    <row r="10" spans="1:14">
      <c r="A10" s="105">
        <v>43361</v>
      </c>
      <c r="B10" s="106">
        <f t="shared" ref="B10" si="2">A10+20</f>
        <v>43381</v>
      </c>
      <c r="C10" s="103" t="s">
        <v>79</v>
      </c>
      <c r="D10" s="102">
        <v>1290</v>
      </c>
      <c r="E10" s="108">
        <f>SUM($D$2:D10)</f>
        <v>15696</v>
      </c>
      <c r="F10" s="103"/>
      <c r="G10" s="105"/>
      <c r="H10" s="103" t="s">
        <v>79</v>
      </c>
      <c r="I10" s="109"/>
      <c r="J10" s="87"/>
      <c r="K10" s="108">
        <f>SUM($J$2:J10)</f>
        <v>15674.1</v>
      </c>
      <c r="L10" s="108">
        <f t="shared" ref="L10" si="3">$E10-K10</f>
        <v>21.899999999999636</v>
      </c>
    </row>
    <row r="11" spans="1:14">
      <c r="A11" t="s">
        <v>69</v>
      </c>
    </row>
    <row r="12" spans="1:14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3">
    <tabColor theme="3" tint="0.39997558519241921"/>
  </sheetPr>
  <dimension ref="A1:M12"/>
  <sheetViews>
    <sheetView showGridLines="0" workbookViewId="0">
      <pane ySplit="1" topLeftCell="A2" activePane="bottomLeft" state="frozen"/>
      <selection pane="bottomLeft" activeCell="I6" sqref="I6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2.6640625" customWidth="1"/>
  </cols>
  <sheetData>
    <row r="1" spans="1:13">
      <c r="A1" s="96" t="s">
        <v>41</v>
      </c>
      <c r="B1" s="96"/>
      <c r="C1" s="96" t="s">
        <v>15</v>
      </c>
      <c r="D1" s="96" t="s">
        <v>77</v>
      </c>
      <c r="E1" s="96" t="s">
        <v>43</v>
      </c>
      <c r="F1" s="96"/>
      <c r="G1" s="97" t="s">
        <v>83</v>
      </c>
      <c r="H1" s="97" t="s">
        <v>84</v>
      </c>
      <c r="I1" s="96" t="s">
        <v>15</v>
      </c>
      <c r="J1" s="96" t="s">
        <v>78</v>
      </c>
      <c r="K1" s="96" t="s">
        <v>43</v>
      </c>
      <c r="L1" s="96" t="s">
        <v>49</v>
      </c>
      <c r="M1" s="98">
        <v>43180</v>
      </c>
    </row>
    <row r="2" spans="1:13">
      <c r="A2" s="50"/>
      <c r="B2" s="60">
        <f t="shared" ref="B2:B5" si="0">A2+20</f>
        <v>20</v>
      </c>
      <c r="C2" s="56" t="s">
        <v>80</v>
      </c>
      <c r="D2" s="57"/>
      <c r="E2" s="59">
        <f>SUM($D$2:D2)</f>
        <v>0</v>
      </c>
      <c r="F2" s="25"/>
      <c r="G2" s="71"/>
      <c r="H2" s="71"/>
      <c r="I2" s="25" t="s">
        <v>82</v>
      </c>
      <c r="J2" s="57">
        <v>1844</v>
      </c>
      <c r="K2" s="59">
        <f>SUM($N$2:N2)</f>
        <v>0</v>
      </c>
      <c r="L2" s="59">
        <f>$E2-K2</f>
        <v>0</v>
      </c>
      <c r="M2" s="95"/>
    </row>
    <row r="3" spans="1:13">
      <c r="A3" s="25"/>
      <c r="B3" s="60">
        <f t="shared" si="0"/>
        <v>20</v>
      </c>
      <c r="C3" s="25" t="s">
        <v>79</v>
      </c>
      <c r="D3" s="95"/>
      <c r="E3" s="59">
        <f>SUM($D$2:D3)</f>
        <v>0</v>
      </c>
      <c r="F3" s="25"/>
      <c r="G3" s="71"/>
      <c r="H3" s="71"/>
      <c r="I3" s="25"/>
      <c r="J3" s="25"/>
      <c r="K3" s="59">
        <f>SUM($N$2:N3)</f>
        <v>0</v>
      </c>
      <c r="L3" s="59">
        <f t="shared" ref="L3:L6" si="1">$E3-K3</f>
        <v>0</v>
      </c>
      <c r="M3" s="99"/>
    </row>
    <row r="4" spans="1:13">
      <c r="A4" s="50"/>
      <c r="B4" s="60">
        <f t="shared" si="0"/>
        <v>20</v>
      </c>
      <c r="C4" s="56" t="s">
        <v>81</v>
      </c>
      <c r="D4" s="95"/>
      <c r="E4" s="59">
        <f>SUM($D$2:D4)</f>
        <v>0</v>
      </c>
      <c r="F4" s="25"/>
      <c r="G4" s="71"/>
      <c r="H4" s="71"/>
      <c r="I4" s="56"/>
      <c r="J4" s="25"/>
      <c r="K4" s="59">
        <f>SUM($N$2:N4)</f>
        <v>0</v>
      </c>
      <c r="L4" s="59">
        <f t="shared" si="1"/>
        <v>0</v>
      </c>
      <c r="M4" s="99"/>
    </row>
    <row r="5" spans="1:13">
      <c r="A5" s="25"/>
      <c r="B5" s="60">
        <f t="shared" si="0"/>
        <v>20</v>
      </c>
      <c r="C5" s="25" t="s">
        <v>82</v>
      </c>
      <c r="D5" s="57"/>
      <c r="E5" s="59">
        <f>SUM($D$2:D5)</f>
        <v>0</v>
      </c>
      <c r="F5" s="25"/>
      <c r="G5" s="71"/>
      <c r="H5" s="71"/>
      <c r="I5" s="25"/>
      <c r="J5" s="25"/>
      <c r="K5" s="59">
        <f>SUM($N$2:N5)</f>
        <v>0</v>
      </c>
      <c r="L5" s="59">
        <f t="shared" si="1"/>
        <v>0</v>
      </c>
      <c r="M5" s="99"/>
    </row>
    <row r="6" spans="1:13">
      <c r="A6" s="50"/>
      <c r="B6" s="60"/>
      <c r="C6" s="56"/>
      <c r="D6" s="57"/>
      <c r="E6" s="59">
        <f>SUM($D$2:D6)</f>
        <v>0</v>
      </c>
      <c r="F6" s="25"/>
      <c r="G6" s="71"/>
      <c r="H6" s="71"/>
      <c r="I6" s="25"/>
      <c r="J6" s="25"/>
      <c r="K6" s="59">
        <f>SUM($N$2:N6)</f>
        <v>0</v>
      </c>
      <c r="L6" s="59">
        <f t="shared" si="1"/>
        <v>0</v>
      </c>
      <c r="M6" s="99"/>
    </row>
    <row r="7" spans="1:13">
      <c r="A7" s="25"/>
      <c r="B7" s="60"/>
      <c r="C7" s="25"/>
      <c r="D7" s="57"/>
      <c r="E7" s="59"/>
      <c r="F7" s="25"/>
      <c r="G7" s="71"/>
      <c r="H7" s="71"/>
      <c r="I7" s="25"/>
      <c r="J7" s="25"/>
      <c r="K7" s="59"/>
      <c r="L7" s="59"/>
      <c r="M7" s="99"/>
    </row>
    <row r="8" spans="1:13">
      <c r="A8" s="25"/>
      <c r="B8" s="60"/>
      <c r="C8" s="25"/>
      <c r="D8" s="25"/>
      <c r="E8" s="59"/>
      <c r="F8" s="25"/>
      <c r="G8" s="71"/>
      <c r="H8" s="71"/>
      <c r="I8" s="25"/>
      <c r="J8" s="25"/>
      <c r="K8" s="59"/>
      <c r="L8" s="59"/>
      <c r="M8" s="99"/>
    </row>
    <row r="9" spans="1:13">
      <c r="A9" s="25"/>
      <c r="B9" s="60"/>
      <c r="C9" s="25"/>
      <c r="D9" s="25"/>
      <c r="E9" s="59"/>
      <c r="F9" s="25"/>
      <c r="G9" s="71"/>
      <c r="H9" s="71"/>
      <c r="I9" s="25"/>
      <c r="J9" s="25"/>
      <c r="K9" s="59"/>
      <c r="L9" s="59"/>
      <c r="M9" s="25"/>
    </row>
    <row r="10" spans="1:13">
      <c r="A10" s="25" t="s">
        <v>105</v>
      </c>
      <c r="B10" s="60"/>
      <c r="C10" s="25"/>
      <c r="D10" s="25"/>
      <c r="E10" s="59"/>
      <c r="F10" s="25"/>
      <c r="G10" s="71"/>
      <c r="H10" s="71"/>
      <c r="I10" s="25"/>
      <c r="J10" s="25"/>
      <c r="K10" s="59"/>
      <c r="L10" s="59"/>
      <c r="M10" s="25"/>
    </row>
    <row r="11" spans="1:13">
      <c r="A11" s="25" t="s">
        <v>69</v>
      </c>
      <c r="B11" s="25"/>
      <c r="C11" s="25"/>
      <c r="D11" s="25"/>
      <c r="E11" s="25"/>
      <c r="F11" s="25"/>
      <c r="G11" s="71"/>
      <c r="H11" s="71"/>
      <c r="I11" s="100"/>
      <c r="J11" s="25"/>
      <c r="K11" s="25"/>
      <c r="L11" s="25"/>
      <c r="M11" s="25"/>
    </row>
    <row r="12" spans="1:13">
      <c r="A12" s="25" t="s">
        <v>70</v>
      </c>
      <c r="B12" s="25"/>
      <c r="C12" s="25"/>
      <c r="D12" s="25"/>
      <c r="E12" s="25"/>
      <c r="F12" s="25"/>
      <c r="G12" s="71"/>
      <c r="H12" s="71"/>
      <c r="I12" s="25"/>
      <c r="J12" s="25"/>
      <c r="K12" s="25"/>
      <c r="L12" s="25"/>
      <c r="M12" s="2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4"/>
  <dimension ref="A1:M13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2" sqref="I2:I3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10.33203125" customWidth="1"/>
    <col min="10" max="10" width="6.5546875" bestFit="1" customWidth="1"/>
    <col min="11" max="11" width="7.5546875" bestFit="1" customWidth="1"/>
    <col min="12" max="12" width="9.5546875" style="72" bestFit="1" customWidth="1"/>
    <col min="13" max="13" width="3.5546875" bestFit="1" customWidth="1"/>
  </cols>
  <sheetData>
    <row r="1" spans="1:13">
      <c r="A1" s="25" t="s">
        <v>41</v>
      </c>
      <c r="B1" s="25" t="s">
        <v>107</v>
      </c>
      <c r="C1" s="25" t="s">
        <v>15</v>
      </c>
      <c r="D1" s="25" t="s">
        <v>77</v>
      </c>
      <c r="E1" s="25" t="s">
        <v>43</v>
      </c>
      <c r="G1" s="25" t="s">
        <v>108</v>
      </c>
      <c r="H1" s="25" t="s">
        <v>15</v>
      </c>
      <c r="I1" s="25" t="s">
        <v>78</v>
      </c>
      <c r="J1" s="25" t="s">
        <v>43</v>
      </c>
      <c r="K1" s="25" t="s">
        <v>49</v>
      </c>
      <c r="L1" s="72" t="s">
        <v>109</v>
      </c>
      <c r="M1" s="72">
        <v>8</v>
      </c>
    </row>
    <row r="2" spans="1:13">
      <c r="A2" s="14">
        <v>43299</v>
      </c>
      <c r="B2" s="60">
        <f t="shared" ref="B2:B9" si="0">A2+20</f>
        <v>43319</v>
      </c>
      <c r="C2" s="52" t="s">
        <v>80</v>
      </c>
      <c r="D2" s="25">
        <v>1960</v>
      </c>
      <c r="E2" s="59">
        <f>SUM($D$2:D2)</f>
        <v>1960</v>
      </c>
      <c r="G2" s="14"/>
      <c r="H2" s="52" t="s">
        <v>80</v>
      </c>
      <c r="I2" s="87">
        <v>3222</v>
      </c>
      <c r="J2" s="59">
        <f>SUM($I$2:I2)</f>
        <v>3222</v>
      </c>
      <c r="K2" s="59">
        <f>$E2-J2</f>
        <v>-1262</v>
      </c>
      <c r="L2" s="72" t="s">
        <v>127</v>
      </c>
    </row>
    <row r="3" spans="1:13">
      <c r="A3" s="14">
        <v>43299</v>
      </c>
      <c r="B3" s="60">
        <f t="shared" si="0"/>
        <v>43319</v>
      </c>
      <c r="C3" t="s">
        <v>79</v>
      </c>
      <c r="D3" s="25">
        <v>1968</v>
      </c>
      <c r="E3" s="59">
        <f>SUM($D$2:D3)</f>
        <v>3928</v>
      </c>
      <c r="G3" s="14"/>
      <c r="H3" t="s">
        <v>79</v>
      </c>
      <c r="I3" s="87">
        <v>4222</v>
      </c>
      <c r="J3" s="59">
        <f>SUM($I$2:I3)</f>
        <v>7444</v>
      </c>
      <c r="K3" s="59">
        <f t="shared" ref="K3:K9" si="1">$E3-J3</f>
        <v>-3516</v>
      </c>
      <c r="L3" s="72" t="s">
        <v>122</v>
      </c>
    </row>
    <row r="4" spans="1:13">
      <c r="A4" s="14">
        <v>43299</v>
      </c>
      <c r="B4" s="60">
        <f t="shared" si="0"/>
        <v>43319</v>
      </c>
      <c r="C4" s="52" t="s">
        <v>81</v>
      </c>
      <c r="D4" s="25">
        <v>1290</v>
      </c>
      <c r="E4" s="59">
        <f>SUM($D$2:D4)</f>
        <v>5218</v>
      </c>
      <c r="G4" s="14"/>
      <c r="H4" s="52" t="s">
        <v>81</v>
      </c>
      <c r="I4" s="87">
        <v>5616</v>
      </c>
      <c r="J4" s="59">
        <f>SUM($I$2:I4)</f>
        <v>13060</v>
      </c>
      <c r="K4" s="59">
        <f t="shared" si="1"/>
        <v>-7842</v>
      </c>
      <c r="L4" s="72" t="s">
        <v>121</v>
      </c>
    </row>
    <row r="5" spans="1:13">
      <c r="A5" s="14">
        <v>43299</v>
      </c>
      <c r="B5" s="60">
        <f t="shared" si="0"/>
        <v>43319</v>
      </c>
      <c r="C5" t="s">
        <v>82</v>
      </c>
      <c r="D5" s="53">
        <v>1700</v>
      </c>
      <c r="E5" s="59">
        <f>SUM($D$2:D5)</f>
        <v>6918</v>
      </c>
      <c r="G5" s="14"/>
      <c r="H5" t="s">
        <v>110</v>
      </c>
      <c r="J5" s="59">
        <f>SUM($I$2:I5)</f>
        <v>13060</v>
      </c>
      <c r="K5" s="59">
        <f t="shared" si="1"/>
        <v>-6142</v>
      </c>
    </row>
    <row r="6" spans="1:13">
      <c r="A6" s="14">
        <v>43299</v>
      </c>
      <c r="B6" s="60">
        <f t="shared" si="0"/>
        <v>43319</v>
      </c>
      <c r="C6" t="s">
        <v>82</v>
      </c>
      <c r="D6" s="53">
        <v>1290</v>
      </c>
      <c r="E6" s="59">
        <f>SUM($D$2:D6)</f>
        <v>8208</v>
      </c>
      <c r="G6" s="14"/>
      <c r="H6" s="88" t="s">
        <v>111</v>
      </c>
      <c r="J6" s="59">
        <f>SUM($I$2:I6)</f>
        <v>13060</v>
      </c>
      <c r="K6" s="59">
        <f t="shared" si="1"/>
        <v>-4852</v>
      </c>
    </row>
    <row r="7" spans="1:13">
      <c r="A7" s="14">
        <v>43299</v>
      </c>
      <c r="B7" s="60">
        <f t="shared" si="0"/>
        <v>43319</v>
      </c>
      <c r="C7" s="52" t="s">
        <v>81</v>
      </c>
      <c r="D7" s="25">
        <v>1928</v>
      </c>
      <c r="E7" s="59">
        <f>SUM($D$2:D7)</f>
        <v>10136</v>
      </c>
      <c r="I7" s="94"/>
      <c r="J7" s="59">
        <f>SUM($I$2:I7)</f>
        <v>13060</v>
      </c>
      <c r="K7" s="59">
        <f t="shared" si="1"/>
        <v>-2924</v>
      </c>
    </row>
    <row r="8" spans="1:13">
      <c r="A8" s="14">
        <v>43299</v>
      </c>
      <c r="B8" s="60">
        <f t="shared" si="0"/>
        <v>43319</v>
      </c>
      <c r="C8" t="s">
        <v>79</v>
      </c>
      <c r="D8" s="25">
        <v>1956</v>
      </c>
      <c r="E8" s="59">
        <f>SUM($D$2:D8)</f>
        <v>12092</v>
      </c>
      <c r="J8" s="59">
        <f>SUM($I$2:I8)</f>
        <v>13060</v>
      </c>
      <c r="K8" s="59">
        <f t="shared" si="1"/>
        <v>-968</v>
      </c>
    </row>
    <row r="9" spans="1:13">
      <c r="A9" s="14">
        <v>43299</v>
      </c>
      <c r="B9" s="60">
        <f t="shared" si="0"/>
        <v>43319</v>
      </c>
      <c r="C9" s="52" t="s">
        <v>81</v>
      </c>
      <c r="D9" s="53">
        <v>1260</v>
      </c>
      <c r="E9" s="59">
        <f>SUM($D$2:D9)</f>
        <v>13352</v>
      </c>
      <c r="J9" s="59">
        <f>SUM($I$2:I9)</f>
        <v>13060</v>
      </c>
      <c r="K9" s="59">
        <f t="shared" si="1"/>
        <v>292</v>
      </c>
    </row>
    <row r="10" spans="1:13">
      <c r="A10" s="14">
        <v>43299</v>
      </c>
      <c r="B10" s="60">
        <f t="shared" ref="B10" si="2">A10+20</f>
        <v>43319</v>
      </c>
      <c r="C10" t="s">
        <v>82</v>
      </c>
      <c r="D10" s="53">
        <v>1464</v>
      </c>
      <c r="E10" s="59">
        <f>SUM($D$2:D10)</f>
        <v>14816</v>
      </c>
      <c r="J10" s="59">
        <f>SUM($I$2:I10)</f>
        <v>13060</v>
      </c>
      <c r="K10" s="59">
        <f t="shared" ref="K10" si="3">$E10-J10</f>
        <v>1756</v>
      </c>
    </row>
    <row r="12" spans="1:13">
      <c r="A12" t="s">
        <v>69</v>
      </c>
    </row>
    <row r="13" spans="1:13">
      <c r="A13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25">
    <tabColor theme="3" tint="-0.249977111117893"/>
  </sheetPr>
  <dimension ref="A1:N1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G17" sqref="G17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0.5546875" bestFit="1" customWidth="1"/>
    <col min="14" max="14" width="11.44140625" customWidth="1"/>
  </cols>
  <sheetData>
    <row r="1" spans="1:14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71" t="s">
        <v>83</v>
      </c>
      <c r="H1" s="71" t="s">
        <v>84</v>
      </c>
      <c r="I1" s="25" t="s">
        <v>15</v>
      </c>
      <c r="J1" s="25" t="s">
        <v>78</v>
      </c>
      <c r="K1" s="25" t="s">
        <v>43</v>
      </c>
      <c r="L1" s="25" t="s">
        <v>49</v>
      </c>
      <c r="M1" s="14">
        <v>43180</v>
      </c>
    </row>
    <row r="2" spans="1:14">
      <c r="A2" s="14"/>
      <c r="B2" s="60">
        <f t="shared" ref="B2:B5" si="0">A2+20</f>
        <v>20</v>
      </c>
      <c r="C2" s="52" t="s">
        <v>80</v>
      </c>
      <c r="D2" s="53"/>
      <c r="E2" s="59">
        <f>SUM($D$2:D2)</f>
        <v>0</v>
      </c>
      <c r="H2" s="72">
        <v>8</v>
      </c>
      <c r="J2" s="69">
        <v>1355</v>
      </c>
      <c r="K2" s="59">
        <f>SUM($N$2:N2)</f>
        <v>0</v>
      </c>
      <c r="L2" s="59">
        <f>$E2-K2</f>
        <v>0</v>
      </c>
      <c r="M2" s="93">
        <v>718</v>
      </c>
      <c r="N2" s="90" t="s">
        <v>126</v>
      </c>
    </row>
    <row r="3" spans="1:14">
      <c r="B3" s="60">
        <f t="shared" si="0"/>
        <v>20</v>
      </c>
      <c r="C3" t="s">
        <v>79</v>
      </c>
      <c r="D3" s="95">
        <v>1968</v>
      </c>
      <c r="E3" s="59">
        <f>SUM($D$2:D3)</f>
        <v>1968</v>
      </c>
      <c r="H3" s="72">
        <v>8</v>
      </c>
      <c r="K3" s="59">
        <f>SUM($J$2:J3)</f>
        <v>1355</v>
      </c>
      <c r="L3" s="59">
        <f t="shared" ref="L3:L6" si="1">$E3-K3</f>
        <v>613</v>
      </c>
      <c r="M3" s="89"/>
      <c r="N3" s="91"/>
    </row>
    <row r="4" spans="1:14">
      <c r="A4" s="14"/>
      <c r="B4" s="60">
        <f t="shared" si="0"/>
        <v>20</v>
      </c>
      <c r="C4" s="52" t="s">
        <v>81</v>
      </c>
      <c r="D4" s="95">
        <v>1290</v>
      </c>
      <c r="E4" s="59">
        <f>SUM($D$2:D4)</f>
        <v>3258</v>
      </c>
      <c r="H4" s="72">
        <v>10</v>
      </c>
      <c r="I4" s="52"/>
      <c r="K4" s="59">
        <f>SUM($J$2:J4)</f>
        <v>1355</v>
      </c>
      <c r="L4" s="59">
        <f t="shared" si="1"/>
        <v>1903</v>
      </c>
      <c r="M4" s="89"/>
      <c r="N4" s="90"/>
    </row>
    <row r="5" spans="1:14">
      <c r="B5" s="60">
        <f t="shared" si="0"/>
        <v>20</v>
      </c>
      <c r="C5" t="s">
        <v>82</v>
      </c>
      <c r="D5" s="53"/>
      <c r="E5" s="59">
        <f>SUM($D$2:D5)</f>
        <v>3258</v>
      </c>
      <c r="H5" s="72">
        <v>22</v>
      </c>
      <c r="K5" s="59">
        <f>SUM($J$2:J5)</f>
        <v>1355</v>
      </c>
      <c r="L5" s="59">
        <f t="shared" si="1"/>
        <v>1903</v>
      </c>
      <c r="M5" s="89"/>
      <c r="N5" s="91"/>
    </row>
    <row r="6" spans="1:14">
      <c r="A6" s="14">
        <v>43284</v>
      </c>
      <c r="B6" s="60"/>
      <c r="C6" s="52" t="s">
        <v>47</v>
      </c>
      <c r="D6" s="53"/>
      <c r="E6" s="59">
        <f>SUM($D$2:D6)</f>
        <v>3258</v>
      </c>
      <c r="H6" s="72">
        <v>22</v>
      </c>
      <c r="K6" s="59">
        <f>SUM($J$2:J6)</f>
        <v>1355</v>
      </c>
      <c r="L6" s="59">
        <f t="shared" si="1"/>
        <v>1903</v>
      </c>
      <c r="M6" s="89"/>
      <c r="N6" s="91"/>
    </row>
    <row r="7" spans="1:14">
      <c r="B7" s="60"/>
      <c r="D7" s="53"/>
      <c r="E7" s="59"/>
      <c r="K7" s="59"/>
      <c r="L7" s="59"/>
      <c r="M7" s="89"/>
      <c r="N7" s="92"/>
    </row>
    <row r="8" spans="1:14">
      <c r="B8" s="60"/>
      <c r="E8" s="59"/>
      <c r="K8" s="59"/>
      <c r="L8" s="59"/>
      <c r="M8" s="89"/>
      <c r="N8" s="92"/>
    </row>
    <row r="9" spans="1:14">
      <c r="B9" s="60"/>
      <c r="E9" s="59"/>
      <c r="K9" s="59"/>
      <c r="L9" s="59"/>
    </row>
    <row r="10" spans="1:14">
      <c r="A10" t="s">
        <v>105</v>
      </c>
      <c r="B10" s="84"/>
      <c r="E10" s="85"/>
      <c r="K10" s="85"/>
      <c r="L10" s="85"/>
    </row>
    <row r="11" spans="1:14">
      <c r="A11" t="s">
        <v>69</v>
      </c>
      <c r="I11" s="83"/>
    </row>
    <row r="12" spans="1:14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26">
    <tabColor theme="3" tint="0.39997558519241921"/>
  </sheetPr>
  <dimension ref="A1:N1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H17" sqref="H17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0.5546875" bestFit="1" customWidth="1"/>
    <col min="14" max="14" width="11.44140625" customWidth="1"/>
  </cols>
  <sheetData>
    <row r="1" spans="1:14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71" t="s">
        <v>83</v>
      </c>
      <c r="H1" s="71" t="s">
        <v>84</v>
      </c>
      <c r="I1" s="25" t="s">
        <v>15</v>
      </c>
      <c r="J1" s="25" t="s">
        <v>78</v>
      </c>
      <c r="K1" s="25" t="s">
        <v>43</v>
      </c>
      <c r="L1" s="25" t="s">
        <v>49</v>
      </c>
      <c r="M1" s="14">
        <v>43180</v>
      </c>
    </row>
    <row r="2" spans="1:14">
      <c r="A2" s="14"/>
      <c r="B2" s="60">
        <f t="shared" ref="B2:B5" si="0">A2+20</f>
        <v>20</v>
      </c>
      <c r="C2" s="52" t="s">
        <v>80</v>
      </c>
      <c r="D2" s="53"/>
      <c r="E2" s="59">
        <f>SUM($D$2:D2)</f>
        <v>0</v>
      </c>
      <c r="H2" s="72">
        <v>8</v>
      </c>
      <c r="J2" s="93">
        <v>718</v>
      </c>
      <c r="K2" s="59">
        <f>SUM($N$2:N2)</f>
        <v>0</v>
      </c>
      <c r="L2" s="59">
        <f>$E2-K2</f>
        <v>0</v>
      </c>
      <c r="M2" s="89" t="s">
        <v>112</v>
      </c>
      <c r="N2" s="90" t="s">
        <v>113</v>
      </c>
    </row>
    <row r="3" spans="1:14">
      <c r="B3" s="60">
        <f t="shared" si="0"/>
        <v>20</v>
      </c>
      <c r="C3" t="s">
        <v>79</v>
      </c>
      <c r="D3" s="25"/>
      <c r="E3" s="59">
        <f>SUM($D$2:D3)</f>
        <v>0</v>
      </c>
      <c r="H3" s="72">
        <v>8</v>
      </c>
      <c r="K3" s="59">
        <f>SUM($J$2:J3)</f>
        <v>718</v>
      </c>
      <c r="L3" s="59">
        <f t="shared" ref="L3:L5" si="1">$E3-K3</f>
        <v>-718</v>
      </c>
      <c r="M3" s="89" t="s">
        <v>114</v>
      </c>
      <c r="N3" s="91">
        <v>7076.76</v>
      </c>
    </row>
    <row r="4" spans="1:14">
      <c r="A4" s="14"/>
      <c r="B4" s="60">
        <f t="shared" si="0"/>
        <v>20</v>
      </c>
      <c r="C4" s="52" t="s">
        <v>81</v>
      </c>
      <c r="D4" s="25"/>
      <c r="E4" s="59">
        <f>SUM($D$2:D4)</f>
        <v>0</v>
      </c>
      <c r="H4" s="72">
        <v>10</v>
      </c>
      <c r="I4" s="52"/>
      <c r="K4" s="59">
        <f>SUM($J$2:J4)</f>
        <v>718</v>
      </c>
      <c r="L4" s="59">
        <f t="shared" si="1"/>
        <v>-718</v>
      </c>
      <c r="M4" s="89" t="s">
        <v>115</v>
      </c>
      <c r="N4" s="90">
        <v>708</v>
      </c>
    </row>
    <row r="5" spans="1:14">
      <c r="B5" s="60">
        <f t="shared" si="0"/>
        <v>20</v>
      </c>
      <c r="C5" t="s">
        <v>82</v>
      </c>
      <c r="D5" s="53"/>
      <c r="E5" s="59">
        <f>SUM($D$2:D5)</f>
        <v>0</v>
      </c>
      <c r="H5" s="72">
        <v>22</v>
      </c>
      <c r="K5" s="59">
        <f>SUM($J$2:J5)</f>
        <v>718</v>
      </c>
      <c r="L5" s="59">
        <f t="shared" si="1"/>
        <v>-718</v>
      </c>
      <c r="M5" s="89" t="s">
        <v>116</v>
      </c>
      <c r="N5" s="91">
        <v>7438.49</v>
      </c>
    </row>
    <row r="6" spans="1:14">
      <c r="A6" s="14">
        <v>43284</v>
      </c>
      <c r="B6" s="60"/>
      <c r="C6" s="52" t="s">
        <v>120</v>
      </c>
      <c r="D6" s="53">
        <v>1648</v>
      </c>
      <c r="E6" s="59">
        <f>SUM($D$2:D6)</f>
        <v>1648</v>
      </c>
      <c r="H6" s="72">
        <v>22</v>
      </c>
      <c r="K6" s="59">
        <f>SUM($J$2:J6)</f>
        <v>718</v>
      </c>
      <c r="L6" s="59">
        <f t="shared" ref="L6" si="2">$E6-K6</f>
        <v>930</v>
      </c>
      <c r="M6" s="89" t="s">
        <v>117</v>
      </c>
      <c r="N6" s="91">
        <v>7438.49</v>
      </c>
    </row>
    <row r="7" spans="1:14">
      <c r="B7" s="60"/>
      <c r="D7" s="53"/>
      <c r="E7" s="59"/>
      <c r="K7" s="59"/>
      <c r="L7" s="59"/>
      <c r="M7" s="89" t="s">
        <v>118</v>
      </c>
      <c r="N7" s="92">
        <v>43283</v>
      </c>
    </row>
    <row r="8" spans="1:14">
      <c r="B8" s="60"/>
      <c r="E8" s="59"/>
      <c r="K8" s="59"/>
      <c r="L8" s="59"/>
      <c r="M8" s="89" t="s">
        <v>119</v>
      </c>
      <c r="N8" s="92">
        <v>43303</v>
      </c>
    </row>
    <row r="9" spans="1:14">
      <c r="B9" s="60"/>
      <c r="E9" s="59"/>
      <c r="K9" s="59"/>
      <c r="L9" s="59"/>
    </row>
    <row r="10" spans="1:14">
      <c r="A10" t="s">
        <v>105</v>
      </c>
      <c r="B10" s="84"/>
      <c r="E10" s="85"/>
      <c r="K10" s="85"/>
      <c r="L10" s="85"/>
    </row>
    <row r="11" spans="1:14">
      <c r="A11" t="s">
        <v>69</v>
      </c>
      <c r="I11" s="83"/>
    </row>
    <row r="12" spans="1:14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27"/>
  <dimension ref="A1:M12"/>
  <sheetViews>
    <sheetView workbookViewId="0">
      <pane xSplit="5" ySplit="1" topLeftCell="F2" activePane="bottomRight" state="frozen"/>
      <selection activeCell="E19" sqref="E19"/>
      <selection pane="topRight" activeCell="E19" sqref="E19"/>
      <selection pane="bottomLeft" activeCell="E19" sqref="E19"/>
      <selection pane="bottomRight" activeCell="F17" sqref="F17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10.33203125" customWidth="1"/>
    <col min="10" max="10" width="6.5546875" bestFit="1" customWidth="1"/>
    <col min="11" max="11" width="7.5546875" bestFit="1" customWidth="1"/>
    <col min="12" max="12" width="9.5546875" style="72" bestFit="1" customWidth="1"/>
    <col min="13" max="13" width="3.5546875" bestFit="1" customWidth="1"/>
  </cols>
  <sheetData>
    <row r="1" spans="1:13">
      <c r="A1" s="25" t="s">
        <v>41</v>
      </c>
      <c r="B1" s="25" t="s">
        <v>107</v>
      </c>
      <c r="C1" s="25" t="s">
        <v>15</v>
      </c>
      <c r="D1" s="25" t="s">
        <v>77</v>
      </c>
      <c r="E1" s="25" t="s">
        <v>43</v>
      </c>
      <c r="G1" s="25" t="s">
        <v>108</v>
      </c>
      <c r="H1" s="25" t="s">
        <v>15</v>
      </c>
      <c r="I1" s="25" t="s">
        <v>78</v>
      </c>
      <c r="J1" s="25" t="s">
        <v>43</v>
      </c>
      <c r="K1" s="25" t="s">
        <v>49</v>
      </c>
      <c r="L1" s="72" t="s">
        <v>109</v>
      </c>
      <c r="M1" s="72">
        <v>8</v>
      </c>
    </row>
    <row r="2" spans="1:13">
      <c r="A2" s="14">
        <v>43299</v>
      </c>
      <c r="B2" s="60">
        <f t="shared" ref="B2:B9" si="0">A2+20</f>
        <v>43319</v>
      </c>
      <c r="C2" s="52" t="s">
        <v>80</v>
      </c>
      <c r="D2" s="25">
        <v>1912</v>
      </c>
      <c r="E2" s="59">
        <f>SUM($D$2:D2)</f>
        <v>1912</v>
      </c>
      <c r="G2" s="14">
        <f>DATE(2018,$M$1,8)</f>
        <v>43320</v>
      </c>
      <c r="H2" s="52" t="s">
        <v>80</v>
      </c>
      <c r="I2" s="87">
        <v>3293</v>
      </c>
      <c r="J2" s="59">
        <f>SUM($I$2:I2)</f>
        <v>3293</v>
      </c>
      <c r="K2" s="59">
        <f>$E2-J2</f>
        <v>-1381</v>
      </c>
      <c r="L2" s="72">
        <v>3300</v>
      </c>
    </row>
    <row r="3" spans="1:13">
      <c r="A3" s="14">
        <v>43299</v>
      </c>
      <c r="B3" s="60">
        <f t="shared" si="0"/>
        <v>43319</v>
      </c>
      <c r="C3" t="s">
        <v>79</v>
      </c>
      <c r="D3" s="25">
        <v>1960</v>
      </c>
      <c r="E3" s="59">
        <f>SUM($D$2:D3)</f>
        <v>3872</v>
      </c>
      <c r="G3" s="14">
        <f>DATE(2018,$M$1,8)</f>
        <v>43320</v>
      </c>
      <c r="H3" t="s">
        <v>79</v>
      </c>
      <c r="I3" s="87">
        <v>5885</v>
      </c>
      <c r="J3" s="59">
        <f>SUM($I$2:I3)</f>
        <v>9178</v>
      </c>
      <c r="K3" s="59">
        <f t="shared" ref="K3:K9" si="1">$E3-J3</f>
        <v>-5306</v>
      </c>
      <c r="L3" s="72">
        <v>5875</v>
      </c>
      <c r="M3" s="72" t="s">
        <v>122</v>
      </c>
    </row>
    <row r="4" spans="1:13">
      <c r="A4" s="14">
        <v>43299</v>
      </c>
      <c r="B4" s="60">
        <f t="shared" si="0"/>
        <v>43319</v>
      </c>
      <c r="C4" s="52" t="s">
        <v>81</v>
      </c>
      <c r="D4" s="25">
        <v>1956</v>
      </c>
      <c r="E4" s="59">
        <f>SUM($D$2:D4)</f>
        <v>5828</v>
      </c>
      <c r="G4" s="14">
        <f>DATE(2018,$M$1,10)</f>
        <v>43322</v>
      </c>
      <c r="H4" s="52" t="s">
        <v>81</v>
      </c>
      <c r="I4" s="87">
        <v>3939</v>
      </c>
      <c r="J4" s="59">
        <f>SUM($I$2:I4)</f>
        <v>13117</v>
      </c>
      <c r="K4" s="59">
        <f t="shared" si="1"/>
        <v>-7289</v>
      </c>
      <c r="M4" s="72" t="s">
        <v>121</v>
      </c>
    </row>
    <row r="5" spans="1:13">
      <c r="A5" s="14">
        <v>43299</v>
      </c>
      <c r="B5" s="60">
        <f t="shared" si="0"/>
        <v>43319</v>
      </c>
      <c r="C5" t="s">
        <v>82</v>
      </c>
      <c r="D5" s="53">
        <v>1968</v>
      </c>
      <c r="E5" s="59">
        <f>SUM($D$2:D5)</f>
        <v>7796</v>
      </c>
      <c r="G5" s="14"/>
      <c r="H5" t="s">
        <v>110</v>
      </c>
      <c r="I5">
        <v>400</v>
      </c>
      <c r="J5" s="59">
        <f>SUM($I$2:I5)</f>
        <v>13517</v>
      </c>
      <c r="K5" s="59">
        <f t="shared" si="1"/>
        <v>-5721</v>
      </c>
    </row>
    <row r="6" spans="1:13">
      <c r="A6" s="14">
        <v>43299</v>
      </c>
      <c r="B6" s="60">
        <f t="shared" si="0"/>
        <v>43319</v>
      </c>
      <c r="C6" t="s">
        <v>82</v>
      </c>
      <c r="D6" s="53">
        <v>1928</v>
      </c>
      <c r="E6" s="59">
        <f>SUM($D$2:D6)</f>
        <v>9724</v>
      </c>
      <c r="G6" s="14"/>
      <c r="H6" s="88" t="s">
        <v>111</v>
      </c>
      <c r="J6" s="59">
        <f>SUM($I$2:I6)</f>
        <v>13517</v>
      </c>
      <c r="K6" s="59">
        <f t="shared" si="1"/>
        <v>-3793</v>
      </c>
    </row>
    <row r="7" spans="1:13">
      <c r="A7" s="14">
        <v>43299</v>
      </c>
      <c r="B7" s="60">
        <f t="shared" si="0"/>
        <v>43319</v>
      </c>
      <c r="C7" s="52" t="s">
        <v>81</v>
      </c>
      <c r="D7" s="25">
        <v>1960</v>
      </c>
      <c r="E7" s="59">
        <f>SUM($D$2:D7)</f>
        <v>11684</v>
      </c>
      <c r="I7" s="94">
        <v>800</v>
      </c>
      <c r="J7" s="59">
        <f>SUM($I$2:I7)</f>
        <v>14317</v>
      </c>
      <c r="K7" s="59">
        <f t="shared" si="1"/>
        <v>-2633</v>
      </c>
    </row>
    <row r="8" spans="1:13">
      <c r="A8" s="14">
        <v>43299</v>
      </c>
      <c r="B8" s="60">
        <f t="shared" si="0"/>
        <v>43319</v>
      </c>
      <c r="C8" t="s">
        <v>79</v>
      </c>
      <c r="D8" s="25">
        <v>1968</v>
      </c>
      <c r="E8" s="59">
        <f>SUM($D$2:D8)</f>
        <v>13652</v>
      </c>
      <c r="J8" s="59">
        <f>SUM($I$2:I8)</f>
        <v>14317</v>
      </c>
      <c r="K8" s="59">
        <f t="shared" si="1"/>
        <v>-665</v>
      </c>
    </row>
    <row r="9" spans="1:13">
      <c r="A9" s="14">
        <v>43299</v>
      </c>
      <c r="B9" s="60">
        <f t="shared" si="0"/>
        <v>43319</v>
      </c>
      <c r="C9" s="52" t="s">
        <v>80</v>
      </c>
      <c r="D9" s="53">
        <v>1920</v>
      </c>
      <c r="E9" s="59">
        <f>SUM($D$2:D9)</f>
        <v>15572</v>
      </c>
      <c r="J9" s="59">
        <f>SUM($I$2:I9)</f>
        <v>14317</v>
      </c>
      <c r="K9" s="59">
        <f t="shared" si="1"/>
        <v>1255</v>
      </c>
    </row>
    <row r="11" spans="1:13">
      <c r="A11" t="s">
        <v>69</v>
      </c>
    </row>
    <row r="12" spans="1:13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28"/>
  <dimension ref="A1:M12"/>
  <sheetViews>
    <sheetView workbookViewId="0">
      <pane xSplit="5" ySplit="1" topLeftCell="F2" activePane="bottomRight" state="frozen"/>
      <selection activeCell="E19" sqref="E19"/>
      <selection pane="topRight" activeCell="E19" sqref="E19"/>
      <selection pane="bottomLeft" activeCell="E19" sqref="E19"/>
      <selection pane="bottomRight" activeCell="E19" sqref="E19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10.33203125" customWidth="1"/>
    <col min="10" max="10" width="6.5546875" bestFit="1" customWidth="1"/>
    <col min="11" max="11" width="7.5546875" bestFit="1" customWidth="1"/>
    <col min="12" max="12" width="9.5546875" style="72" bestFit="1" customWidth="1"/>
  </cols>
  <sheetData>
    <row r="1" spans="1:13">
      <c r="A1" s="25" t="s">
        <v>41</v>
      </c>
      <c r="B1" s="25" t="s">
        <v>107</v>
      </c>
      <c r="C1" s="25" t="s">
        <v>15</v>
      </c>
      <c r="D1" s="25" t="s">
        <v>77</v>
      </c>
      <c r="E1" s="25" t="s">
        <v>43</v>
      </c>
      <c r="G1" s="25" t="s">
        <v>108</v>
      </c>
      <c r="H1" s="25" t="s">
        <v>15</v>
      </c>
      <c r="I1" s="25" t="s">
        <v>78</v>
      </c>
      <c r="J1" s="25" t="s">
        <v>43</v>
      </c>
      <c r="K1" s="25" t="s">
        <v>49</v>
      </c>
      <c r="L1" s="72" t="s">
        <v>109</v>
      </c>
      <c r="M1" s="72">
        <v>7</v>
      </c>
    </row>
    <row r="2" spans="1:13">
      <c r="A2" s="14">
        <v>43269</v>
      </c>
      <c r="B2" s="60">
        <f t="shared" ref="B2:B9" si="0">A2+20</f>
        <v>43289</v>
      </c>
      <c r="C2" s="52" t="s">
        <v>80</v>
      </c>
      <c r="D2" s="25">
        <v>1968</v>
      </c>
      <c r="E2" s="59">
        <f>SUM($D$2:D2)</f>
        <v>1968</v>
      </c>
      <c r="G2" s="14">
        <f>DATE(2018,$M$1,8)</f>
        <v>43289</v>
      </c>
      <c r="H2" s="52" t="s">
        <v>80</v>
      </c>
      <c r="I2" s="93">
        <v>3144</v>
      </c>
      <c r="J2" s="59">
        <f>SUM($I$2:I2)</f>
        <v>3144</v>
      </c>
      <c r="K2" s="59">
        <f>$E2-J2</f>
        <v>-1176</v>
      </c>
    </row>
    <row r="3" spans="1:13">
      <c r="A3" s="14">
        <v>43269</v>
      </c>
      <c r="B3" s="60">
        <f t="shared" si="0"/>
        <v>43289</v>
      </c>
      <c r="C3" t="s">
        <v>79</v>
      </c>
      <c r="D3" s="25">
        <v>1960</v>
      </c>
      <c r="E3" s="59">
        <f>SUM($D$2:D3)</f>
        <v>3928</v>
      </c>
      <c r="G3" s="14">
        <f>DATE(2018,$M$1,8)</f>
        <v>43289</v>
      </c>
      <c r="H3" t="s">
        <v>79</v>
      </c>
      <c r="I3" s="93">
        <v>5444</v>
      </c>
      <c r="J3" s="59">
        <f>SUM($I$2:I3)</f>
        <v>8588</v>
      </c>
      <c r="K3" s="59">
        <f t="shared" ref="K3:K9" si="1">$E3-J3</f>
        <v>-4660</v>
      </c>
    </row>
    <row r="4" spans="1:13">
      <c r="A4" s="14">
        <v>43269</v>
      </c>
      <c r="B4" s="60">
        <f t="shared" si="0"/>
        <v>43289</v>
      </c>
      <c r="C4" s="52" t="s">
        <v>81</v>
      </c>
      <c r="D4" s="25">
        <v>1928</v>
      </c>
      <c r="E4" s="59">
        <f>SUM($D$2:D4)</f>
        <v>5856</v>
      </c>
      <c r="G4" s="14">
        <f>DATE(2018,$M$1,10)</f>
        <v>43291</v>
      </c>
      <c r="H4" s="52" t="s">
        <v>81</v>
      </c>
      <c r="I4" s="93">
        <v>5422</v>
      </c>
      <c r="J4" s="59">
        <f>SUM($I$2:I4)</f>
        <v>14010</v>
      </c>
      <c r="K4" s="59">
        <f t="shared" si="1"/>
        <v>-8154</v>
      </c>
    </row>
    <row r="5" spans="1:13">
      <c r="A5" s="14">
        <v>43269</v>
      </c>
      <c r="B5" s="60">
        <f t="shared" si="0"/>
        <v>43289</v>
      </c>
      <c r="C5" t="s">
        <v>82</v>
      </c>
      <c r="D5" s="53">
        <v>1680</v>
      </c>
      <c r="E5" s="59">
        <f>SUM($D$2:D5)</f>
        <v>7536</v>
      </c>
      <c r="G5" s="14"/>
      <c r="H5" t="s">
        <v>110</v>
      </c>
      <c r="I5">
        <v>600</v>
      </c>
      <c r="J5" s="59">
        <f>SUM($I$2:I5)</f>
        <v>14610</v>
      </c>
      <c r="K5" s="59">
        <f t="shared" si="1"/>
        <v>-7074</v>
      </c>
    </row>
    <row r="6" spans="1:13">
      <c r="A6" s="14">
        <v>43269</v>
      </c>
      <c r="B6" s="60">
        <f t="shared" si="0"/>
        <v>43289</v>
      </c>
      <c r="C6" t="s">
        <v>82</v>
      </c>
      <c r="D6" s="53">
        <v>1960</v>
      </c>
      <c r="E6" s="59">
        <f>SUM($D$2:D6)</f>
        <v>9496</v>
      </c>
      <c r="G6" s="14"/>
      <c r="H6" s="88" t="s">
        <v>111</v>
      </c>
      <c r="I6">
        <v>500</v>
      </c>
      <c r="J6" s="59">
        <f>SUM($I$2:I6)</f>
        <v>15110</v>
      </c>
      <c r="K6" s="59">
        <f t="shared" si="1"/>
        <v>-5614</v>
      </c>
    </row>
    <row r="7" spans="1:13">
      <c r="A7" s="14">
        <v>43269</v>
      </c>
      <c r="B7" s="60">
        <f t="shared" si="0"/>
        <v>43289</v>
      </c>
      <c r="C7" s="52" t="s">
        <v>81</v>
      </c>
      <c r="D7" s="25">
        <v>1928</v>
      </c>
      <c r="E7" s="59">
        <f>SUM($D$2:D7)</f>
        <v>11424</v>
      </c>
      <c r="J7" s="59">
        <f>SUM($I$2:I7)</f>
        <v>15110</v>
      </c>
      <c r="K7" s="59">
        <f t="shared" si="1"/>
        <v>-3686</v>
      </c>
    </row>
    <row r="8" spans="1:13">
      <c r="A8" s="14">
        <v>43269</v>
      </c>
      <c r="B8" s="60">
        <f t="shared" si="0"/>
        <v>43289</v>
      </c>
      <c r="C8" t="s">
        <v>79</v>
      </c>
      <c r="D8" s="25">
        <v>1440</v>
      </c>
      <c r="E8" s="59">
        <f>SUM($D$2:D8)</f>
        <v>12864</v>
      </c>
      <c r="J8" s="59">
        <f>SUM($I$2:I8)</f>
        <v>15110</v>
      </c>
      <c r="K8" s="59">
        <f t="shared" si="1"/>
        <v>-2246</v>
      </c>
    </row>
    <row r="9" spans="1:13">
      <c r="A9" s="14">
        <v>43269</v>
      </c>
      <c r="B9" s="60">
        <f t="shared" si="0"/>
        <v>43289</v>
      </c>
      <c r="C9" s="52" t="s">
        <v>80</v>
      </c>
      <c r="D9" s="53">
        <v>1971</v>
      </c>
      <c r="E9" s="59">
        <f>SUM($D$2:D9)</f>
        <v>14835</v>
      </c>
      <c r="J9" s="59">
        <f>SUM($I$2:I9)</f>
        <v>15110</v>
      </c>
      <c r="K9" s="59">
        <f t="shared" si="1"/>
        <v>-275</v>
      </c>
    </row>
    <row r="11" spans="1:13">
      <c r="A11" t="s">
        <v>69</v>
      </c>
    </row>
    <row r="12" spans="1:13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2"/>
  <dimension ref="A1:M19"/>
  <sheetViews>
    <sheetView workbookViewId="0">
      <pane xSplit="5" ySplit="1" topLeftCell="F2" activePane="bottomRight" state="frozen"/>
      <selection activeCell="E19" sqref="E19"/>
      <selection pane="topRight" activeCell="E19" sqref="E19"/>
      <selection pane="bottomLeft" activeCell="E19" sqref="E19"/>
      <selection pane="bottomRight" activeCell="E19" sqref="E19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9.5546875" bestFit="1" customWidth="1"/>
  </cols>
  <sheetData>
    <row r="1" spans="1:13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71" t="s">
        <v>83</v>
      </c>
      <c r="H1" s="71" t="s">
        <v>84</v>
      </c>
      <c r="I1" s="25" t="s">
        <v>15</v>
      </c>
      <c r="J1" s="25" t="s">
        <v>78</v>
      </c>
      <c r="K1" s="25" t="s">
        <v>43</v>
      </c>
      <c r="L1" s="25" t="s">
        <v>49</v>
      </c>
      <c r="M1" s="14">
        <v>43109</v>
      </c>
    </row>
    <row r="2" spans="1:13">
      <c r="A2" s="14"/>
      <c r="B2" s="60">
        <f t="shared" ref="B2:B14" si="0">A2+20</f>
        <v>20</v>
      </c>
      <c r="C2" s="52" t="s">
        <v>80</v>
      </c>
      <c r="D2" s="53"/>
      <c r="E2" s="59">
        <f>SUM($D$2:D2)</f>
        <v>0</v>
      </c>
      <c r="H2" s="72">
        <v>8</v>
      </c>
      <c r="I2" s="52" t="s">
        <v>80</v>
      </c>
      <c r="K2" s="59">
        <f>SUM($J$2:J2)</f>
        <v>0</v>
      </c>
      <c r="L2" s="59">
        <f>$E2-K2</f>
        <v>0</v>
      </c>
    </row>
    <row r="3" spans="1:13">
      <c r="B3" s="60">
        <f t="shared" si="0"/>
        <v>20</v>
      </c>
      <c r="C3" t="s">
        <v>79</v>
      </c>
      <c r="D3" s="25"/>
      <c r="E3" s="59">
        <f>SUM($D$2:D3)</f>
        <v>0</v>
      </c>
      <c r="H3" s="72">
        <v>8</v>
      </c>
      <c r="I3" t="s">
        <v>79</v>
      </c>
      <c r="K3" s="59">
        <f>SUM($J$2:J3)</f>
        <v>0</v>
      </c>
      <c r="L3" s="59">
        <f t="shared" ref="L3:L14" si="1">$E3-K3</f>
        <v>0</v>
      </c>
    </row>
    <row r="4" spans="1:13">
      <c r="A4" s="14"/>
      <c r="B4" s="60">
        <f t="shared" si="0"/>
        <v>20</v>
      </c>
      <c r="C4" s="52" t="s">
        <v>81</v>
      </c>
      <c r="D4" s="25"/>
      <c r="E4" s="59">
        <f>SUM($D$2:D4)</f>
        <v>0</v>
      </c>
      <c r="H4" s="72">
        <v>10</v>
      </c>
      <c r="I4" s="52" t="s">
        <v>81</v>
      </c>
      <c r="K4" s="59">
        <f>SUM($J$2:J4)</f>
        <v>0</v>
      </c>
      <c r="L4" s="59">
        <f t="shared" si="1"/>
        <v>0</v>
      </c>
    </row>
    <row r="5" spans="1:13">
      <c r="B5" s="60">
        <f t="shared" si="0"/>
        <v>20</v>
      </c>
      <c r="C5" t="s">
        <v>82</v>
      </c>
      <c r="D5" s="53"/>
      <c r="E5" s="59">
        <f>SUM($D$2:D5)</f>
        <v>0</v>
      </c>
      <c r="H5" s="72">
        <v>22</v>
      </c>
      <c r="I5" t="s">
        <v>82</v>
      </c>
      <c r="K5" s="59">
        <f>SUM($J$2:J5)</f>
        <v>0</v>
      </c>
      <c r="L5" s="59">
        <f t="shared" si="1"/>
        <v>0</v>
      </c>
    </row>
    <row r="6" spans="1:13">
      <c r="B6" s="60">
        <f t="shared" si="0"/>
        <v>20</v>
      </c>
      <c r="D6" s="53"/>
      <c r="E6" s="59">
        <f>SUM($D$2:D6)</f>
        <v>0</v>
      </c>
      <c r="K6" s="59">
        <f>SUM($J$2:J6)</f>
        <v>0</v>
      </c>
      <c r="L6" s="59">
        <f t="shared" si="1"/>
        <v>0</v>
      </c>
    </row>
    <row r="7" spans="1:13">
      <c r="B7" s="60">
        <f t="shared" si="0"/>
        <v>20</v>
      </c>
      <c r="D7" s="53"/>
      <c r="E7" s="59">
        <f>SUM($D$2:D7)</f>
        <v>0</v>
      </c>
      <c r="K7" s="59">
        <f>SUM($J$2:J7)</f>
        <v>0</v>
      </c>
      <c r="L7" s="59">
        <f t="shared" si="1"/>
        <v>0</v>
      </c>
    </row>
    <row r="8" spans="1:13">
      <c r="B8" s="60">
        <f t="shared" si="0"/>
        <v>20</v>
      </c>
      <c r="E8" s="59">
        <f>SUM($D$2:D8)</f>
        <v>0</v>
      </c>
      <c r="K8" s="59">
        <f>SUM($J$2:J8)</f>
        <v>0</v>
      </c>
      <c r="L8" s="59">
        <f t="shared" si="1"/>
        <v>0</v>
      </c>
    </row>
    <row r="9" spans="1:13">
      <c r="B9" s="60">
        <f t="shared" si="0"/>
        <v>20</v>
      </c>
      <c r="E9" s="59">
        <f>SUM($D$2:D9)</f>
        <v>0</v>
      </c>
      <c r="K9" s="59">
        <f>SUM($J$2:J9)</f>
        <v>0</v>
      </c>
      <c r="L9" s="59">
        <f t="shared" si="1"/>
        <v>0</v>
      </c>
    </row>
    <row r="10" spans="1:13">
      <c r="A10" s="14"/>
      <c r="B10" s="60">
        <f t="shared" si="0"/>
        <v>20</v>
      </c>
      <c r="E10" s="59">
        <f>SUM($D$2:D10)</f>
        <v>0</v>
      </c>
      <c r="K10" s="59">
        <f>SUM($J$2:J10)</f>
        <v>0</v>
      </c>
      <c r="L10" s="59">
        <f t="shared" si="1"/>
        <v>0</v>
      </c>
    </row>
    <row r="11" spans="1:13">
      <c r="B11" s="60">
        <f t="shared" si="0"/>
        <v>20</v>
      </c>
      <c r="E11" s="59">
        <f>SUM($D$2:D11)</f>
        <v>0</v>
      </c>
      <c r="K11" s="59">
        <f>SUM($J$2:J11)</f>
        <v>0</v>
      </c>
      <c r="L11" s="59">
        <f t="shared" si="1"/>
        <v>0</v>
      </c>
    </row>
    <row r="12" spans="1:13">
      <c r="B12" s="60">
        <f t="shared" si="0"/>
        <v>20</v>
      </c>
      <c r="E12" s="59">
        <f>SUM($D$2:D12)</f>
        <v>0</v>
      </c>
      <c r="K12" s="59">
        <f>SUM($J$2:J12)</f>
        <v>0</v>
      </c>
      <c r="L12" s="59">
        <f t="shared" si="1"/>
        <v>0</v>
      </c>
    </row>
    <row r="13" spans="1:13">
      <c r="B13" s="60">
        <f t="shared" si="0"/>
        <v>20</v>
      </c>
      <c r="E13" s="59">
        <f>SUM($D$2:D13)</f>
        <v>0</v>
      </c>
      <c r="K13" s="59">
        <f>SUM($J$2:J13)</f>
        <v>0</v>
      </c>
      <c r="L13" s="59">
        <f t="shared" si="1"/>
        <v>0</v>
      </c>
    </row>
    <row r="14" spans="1:13">
      <c r="B14" s="60">
        <f t="shared" si="0"/>
        <v>20</v>
      </c>
      <c r="E14" s="59">
        <f>SUM($D$2:D14)</f>
        <v>0</v>
      </c>
      <c r="K14" s="59">
        <f>SUM($J$2:J14)</f>
        <v>0</v>
      </c>
      <c r="L14" s="59">
        <f t="shared" si="1"/>
        <v>0</v>
      </c>
    </row>
    <row r="18" spans="1:1">
      <c r="A18" t="s">
        <v>69</v>
      </c>
    </row>
    <row r="19" spans="1:1">
      <c r="A19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29"/>
  <dimension ref="A1:M13"/>
  <sheetViews>
    <sheetView workbookViewId="0">
      <pane xSplit="5" ySplit="1" topLeftCell="F2" activePane="bottomRight" state="frozen"/>
      <selection activeCell="E19" sqref="E19"/>
      <selection pane="topRight" activeCell="E19" sqref="E19"/>
      <selection pane="bottomLeft" activeCell="E19" sqref="E19"/>
      <selection pane="bottomRight" activeCell="E19" sqref="E19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10.33203125" customWidth="1"/>
    <col min="10" max="10" width="6.5546875" bestFit="1" customWidth="1"/>
    <col min="11" max="11" width="7.5546875" bestFit="1" customWidth="1"/>
    <col min="12" max="12" width="9.5546875" style="72" bestFit="1" customWidth="1"/>
  </cols>
  <sheetData>
    <row r="1" spans="1:13">
      <c r="A1" s="25" t="s">
        <v>41</v>
      </c>
      <c r="B1" s="25" t="s">
        <v>107</v>
      </c>
      <c r="C1" s="25" t="s">
        <v>15</v>
      </c>
      <c r="D1" s="25" t="s">
        <v>77</v>
      </c>
      <c r="E1" s="25" t="s">
        <v>43</v>
      </c>
      <c r="G1" s="25" t="s">
        <v>108</v>
      </c>
      <c r="H1" s="25" t="s">
        <v>15</v>
      </c>
      <c r="I1" s="25" t="s">
        <v>78</v>
      </c>
      <c r="J1" s="25" t="s">
        <v>43</v>
      </c>
      <c r="K1" s="25" t="s">
        <v>49</v>
      </c>
      <c r="L1" s="72" t="s">
        <v>109</v>
      </c>
      <c r="M1" s="72">
        <v>6</v>
      </c>
    </row>
    <row r="2" spans="1:13">
      <c r="A2" s="14">
        <v>43238</v>
      </c>
      <c r="B2" s="60">
        <f t="shared" ref="B2:B10" si="0">A2+20</f>
        <v>43258</v>
      </c>
      <c r="C2" s="52" t="s">
        <v>80</v>
      </c>
      <c r="D2" s="25">
        <v>1700</v>
      </c>
      <c r="E2" s="59">
        <f>SUM($D$2:D2)</f>
        <v>1700</v>
      </c>
      <c r="G2" s="14">
        <f>DATE(2018,$M$1,8)</f>
        <v>43259</v>
      </c>
      <c r="H2" s="52" t="s">
        <v>80</v>
      </c>
      <c r="I2" s="87">
        <v>2844</v>
      </c>
      <c r="J2" s="59">
        <f>SUM($I$2:I2)</f>
        <v>2844</v>
      </c>
      <c r="K2" s="59">
        <f>$E2-J2</f>
        <v>-1144</v>
      </c>
    </row>
    <row r="3" spans="1:13">
      <c r="A3" s="14">
        <v>43238</v>
      </c>
      <c r="B3" s="60">
        <f t="shared" si="0"/>
        <v>43258</v>
      </c>
      <c r="C3" t="s">
        <v>79</v>
      </c>
      <c r="D3" s="25">
        <v>1960</v>
      </c>
      <c r="E3" s="59">
        <f>SUM($D$2:D3)</f>
        <v>3660</v>
      </c>
      <c r="G3" s="14">
        <f>DATE(2018,$M$1,8)</f>
        <v>43259</v>
      </c>
      <c r="H3" t="s">
        <v>79</v>
      </c>
      <c r="I3" s="86">
        <v>5411</v>
      </c>
      <c r="J3" s="59">
        <f>SUM($I$2:I3)</f>
        <v>8255</v>
      </c>
      <c r="K3" s="59">
        <f t="shared" ref="K3:K10" si="1">$E3-J3</f>
        <v>-4595</v>
      </c>
      <c r="L3" s="72" t="s">
        <v>106</v>
      </c>
    </row>
    <row r="4" spans="1:13">
      <c r="A4" s="14">
        <v>43238</v>
      </c>
      <c r="B4" s="60">
        <f t="shared" si="0"/>
        <v>43258</v>
      </c>
      <c r="C4" s="52" t="s">
        <v>81</v>
      </c>
      <c r="D4" s="25">
        <v>1968</v>
      </c>
      <c r="E4" s="59">
        <f>SUM($D$2:D4)</f>
        <v>5628</v>
      </c>
      <c r="G4" s="14">
        <f>DATE(2018,$M$1,10)</f>
        <v>43261</v>
      </c>
      <c r="H4" s="52" t="s">
        <v>81</v>
      </c>
      <c r="I4" s="87">
        <v>4356</v>
      </c>
      <c r="J4" s="59">
        <f>SUM($I$2:I4)</f>
        <v>12611</v>
      </c>
      <c r="K4" s="59">
        <f t="shared" si="1"/>
        <v>-6983</v>
      </c>
    </row>
    <row r="5" spans="1:13">
      <c r="A5" s="14">
        <v>43238</v>
      </c>
      <c r="B5" s="60">
        <f t="shared" si="0"/>
        <v>43258</v>
      </c>
      <c r="C5" t="s">
        <v>82</v>
      </c>
      <c r="D5" s="53">
        <v>1928</v>
      </c>
      <c r="E5" s="59">
        <f>SUM($D$2:D5)</f>
        <v>7556</v>
      </c>
      <c r="G5" s="14"/>
      <c r="H5" t="s">
        <v>110</v>
      </c>
      <c r="I5">
        <v>600</v>
      </c>
      <c r="J5" s="59">
        <f>SUM($I$2:I5)</f>
        <v>13211</v>
      </c>
      <c r="K5" s="59">
        <f t="shared" si="1"/>
        <v>-5655</v>
      </c>
    </row>
    <row r="6" spans="1:13">
      <c r="A6" s="14">
        <v>43239</v>
      </c>
      <c r="B6" s="60">
        <f t="shared" si="0"/>
        <v>43259</v>
      </c>
      <c r="C6" t="s">
        <v>82</v>
      </c>
      <c r="D6" s="53">
        <v>1680</v>
      </c>
      <c r="E6" s="59">
        <f>SUM($D$2:D6)</f>
        <v>9236</v>
      </c>
      <c r="G6" s="14"/>
      <c r="H6" s="88" t="s">
        <v>111</v>
      </c>
      <c r="I6">
        <v>500</v>
      </c>
      <c r="J6" s="59">
        <f>SUM($I$2:I6)</f>
        <v>13711</v>
      </c>
      <c r="K6" s="59">
        <f t="shared" si="1"/>
        <v>-4475</v>
      </c>
    </row>
    <row r="7" spans="1:13">
      <c r="A7" s="14">
        <v>43239</v>
      </c>
      <c r="B7" s="60">
        <f t="shared" si="0"/>
        <v>43259</v>
      </c>
      <c r="C7" s="52" t="s">
        <v>81</v>
      </c>
      <c r="D7" s="25">
        <v>1280</v>
      </c>
      <c r="E7" s="59">
        <f>SUM($D$2:D7)</f>
        <v>10516</v>
      </c>
      <c r="J7" s="59">
        <f>SUM($I$2:I7)</f>
        <v>13711</v>
      </c>
      <c r="K7" s="59">
        <f t="shared" si="1"/>
        <v>-3195</v>
      </c>
    </row>
    <row r="8" spans="1:13">
      <c r="A8" s="14">
        <v>43239</v>
      </c>
      <c r="B8" s="60">
        <f t="shared" si="0"/>
        <v>43259</v>
      </c>
      <c r="C8" t="s">
        <v>79</v>
      </c>
      <c r="D8" s="25">
        <v>1260</v>
      </c>
      <c r="E8" s="59">
        <f>SUM($D$2:D8)</f>
        <v>11776</v>
      </c>
      <c r="J8" s="59">
        <f>SUM($I$2:I8)</f>
        <v>13711</v>
      </c>
      <c r="K8" s="59">
        <f t="shared" si="1"/>
        <v>-1935</v>
      </c>
    </row>
    <row r="9" spans="1:13">
      <c r="A9" s="14">
        <v>43239</v>
      </c>
      <c r="B9" s="60">
        <f t="shared" si="0"/>
        <v>43259</v>
      </c>
      <c r="C9" s="52" t="s">
        <v>80</v>
      </c>
      <c r="D9" s="53">
        <v>1464</v>
      </c>
      <c r="E9" s="59">
        <f>SUM($D$2:D9)</f>
        <v>13240</v>
      </c>
      <c r="J9" s="59">
        <f>SUM($I$2:I9)</f>
        <v>13711</v>
      </c>
      <c r="K9" s="59">
        <f t="shared" si="1"/>
        <v>-471</v>
      </c>
    </row>
    <row r="10" spans="1:13">
      <c r="B10" s="60">
        <f t="shared" si="0"/>
        <v>20</v>
      </c>
      <c r="C10" t="s">
        <v>82</v>
      </c>
      <c r="D10" s="53"/>
      <c r="E10" s="59">
        <f>SUM($D$2:D10)</f>
        <v>13240</v>
      </c>
      <c r="J10" s="59">
        <f>SUM($I$2:I10)</f>
        <v>13711</v>
      </c>
      <c r="K10" s="59">
        <f t="shared" si="1"/>
        <v>-471</v>
      </c>
    </row>
    <row r="12" spans="1:13">
      <c r="A12" t="s">
        <v>69</v>
      </c>
    </row>
    <row r="13" spans="1:13">
      <c r="A13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1">
    <tabColor rgb="FFFF0000"/>
  </sheetPr>
  <dimension ref="A1:K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RowHeight="14.4"/>
  <cols>
    <col min="1" max="1" width="6.5546875" style="74" bestFit="1" customWidth="1"/>
    <col min="2" max="2" width="9.5546875" style="74" bestFit="1" customWidth="1"/>
    <col min="3" max="3" width="10.5546875" style="74" bestFit="1" customWidth="1"/>
    <col min="4" max="4" width="12.77734375" style="74" bestFit="1" customWidth="1"/>
    <col min="5" max="5" width="8.5546875" style="74" bestFit="1" customWidth="1"/>
    <col min="6" max="6" width="10.5546875" style="74" bestFit="1" customWidth="1"/>
    <col min="7" max="7" width="12.77734375" style="74" bestFit="1" customWidth="1"/>
    <col min="8" max="8" width="9.5546875" style="74" bestFit="1" customWidth="1"/>
    <col min="9" max="9" width="6.5546875" style="74" bestFit="1" customWidth="1"/>
    <col min="10" max="10" width="19.33203125" style="74" customWidth="1"/>
    <col min="11" max="11" width="20.33203125" style="74" customWidth="1"/>
    <col min="12" max="16384" width="8.88671875" style="74"/>
  </cols>
  <sheetData>
    <row r="1" spans="1:11">
      <c r="A1" s="73"/>
      <c r="B1" s="73" t="s">
        <v>55</v>
      </c>
      <c r="C1" s="73" t="s">
        <v>88</v>
      </c>
      <c r="D1" s="73" t="s">
        <v>89</v>
      </c>
      <c r="E1" s="73" t="s">
        <v>87</v>
      </c>
      <c r="F1" s="73" t="s">
        <v>88</v>
      </c>
      <c r="G1" s="73" t="s">
        <v>89</v>
      </c>
      <c r="H1" s="73" t="s">
        <v>87</v>
      </c>
      <c r="I1" s="73" t="s">
        <v>55</v>
      </c>
      <c r="J1" s="73" t="s">
        <v>93</v>
      </c>
      <c r="K1" s="73" t="s">
        <v>55</v>
      </c>
    </row>
    <row r="2" spans="1:11">
      <c r="A2" s="73" t="s">
        <v>86</v>
      </c>
      <c r="B2" s="73" t="s">
        <v>90</v>
      </c>
      <c r="C2" s="73" t="s">
        <v>85</v>
      </c>
      <c r="D2" s="73" t="s">
        <v>85</v>
      </c>
      <c r="E2" s="73" t="s">
        <v>85</v>
      </c>
      <c r="F2" s="73" t="s">
        <v>90</v>
      </c>
      <c r="G2" s="73" t="s">
        <v>90</v>
      </c>
      <c r="H2" s="73" t="s">
        <v>90</v>
      </c>
      <c r="I2" s="73" t="s">
        <v>85</v>
      </c>
      <c r="J2" s="74" t="s">
        <v>91</v>
      </c>
      <c r="K2" s="74" t="s">
        <v>92</v>
      </c>
    </row>
    <row r="3" spans="1:11">
      <c r="B3" s="73">
        <v>2</v>
      </c>
      <c r="C3" s="73">
        <v>8</v>
      </c>
      <c r="D3" s="73">
        <v>8</v>
      </c>
      <c r="E3" s="73">
        <v>8</v>
      </c>
      <c r="F3" s="73">
        <v>18</v>
      </c>
      <c r="G3" s="73">
        <v>18</v>
      </c>
      <c r="H3" s="73">
        <v>18</v>
      </c>
      <c r="I3" s="73">
        <v>22</v>
      </c>
      <c r="J3" s="74" t="s">
        <v>95</v>
      </c>
    </row>
    <row r="4" spans="1:11">
      <c r="A4" s="73">
        <v>2</v>
      </c>
      <c r="B4" s="75"/>
      <c r="C4" s="75"/>
      <c r="D4" s="75"/>
      <c r="E4" s="75"/>
      <c r="F4" s="75"/>
      <c r="G4" s="75"/>
      <c r="H4" s="75"/>
      <c r="I4" s="75"/>
      <c r="J4" s="76">
        <v>43153</v>
      </c>
      <c r="K4" s="74">
        <v>400</v>
      </c>
    </row>
    <row r="5" spans="1:11">
      <c r="A5" s="73"/>
      <c r="B5" s="73"/>
      <c r="C5" s="73"/>
      <c r="D5" s="73"/>
      <c r="E5" s="73"/>
      <c r="F5" s="73"/>
      <c r="G5" s="73"/>
      <c r="H5" s="73"/>
      <c r="I5" s="73"/>
    </row>
    <row r="6" spans="1:11">
      <c r="A6" s="73"/>
      <c r="B6" s="73"/>
      <c r="C6" s="73"/>
      <c r="D6" s="73"/>
      <c r="E6" s="73"/>
      <c r="F6" s="73"/>
      <c r="G6" s="73"/>
      <c r="H6" s="73"/>
      <c r="I6" s="73"/>
    </row>
    <row r="7" spans="1:11">
      <c r="A7" s="73"/>
      <c r="B7" s="73"/>
      <c r="C7" s="73"/>
      <c r="D7" s="73"/>
      <c r="E7" s="73"/>
      <c r="F7" s="73"/>
      <c r="G7" s="73"/>
      <c r="H7" s="73"/>
      <c r="I7" s="73"/>
    </row>
    <row r="8" spans="1:11">
      <c r="A8" s="73"/>
      <c r="B8" s="73"/>
      <c r="C8" s="73"/>
      <c r="D8" s="73"/>
      <c r="E8" s="73"/>
      <c r="F8" s="73"/>
      <c r="G8" s="73"/>
      <c r="H8" s="73"/>
      <c r="I8" s="73"/>
    </row>
    <row r="9" spans="1:11">
      <c r="A9" s="73"/>
      <c r="B9" s="73"/>
      <c r="C9" s="73"/>
      <c r="D9" s="73"/>
      <c r="E9" s="73"/>
      <c r="F9" s="73"/>
      <c r="G9" s="73"/>
      <c r="H9" s="73"/>
      <c r="I9" s="73"/>
    </row>
    <row r="10" spans="1:11">
      <c r="A10" s="73"/>
      <c r="B10" s="73"/>
      <c r="C10" s="73"/>
      <c r="D10" s="73"/>
      <c r="E10" s="73"/>
      <c r="F10" s="73"/>
      <c r="G10" s="73"/>
      <c r="H10" s="73"/>
      <c r="I10" s="73"/>
    </row>
    <row r="11" spans="1:11">
      <c r="A11" s="73"/>
      <c r="B11" s="73"/>
      <c r="C11" s="73"/>
      <c r="D11" s="73"/>
      <c r="E11" s="73"/>
      <c r="F11" s="73"/>
      <c r="G11" s="73"/>
      <c r="H11" s="73"/>
      <c r="I11" s="73"/>
    </row>
    <row r="12" spans="1:11">
      <c r="A12" s="73"/>
      <c r="B12" s="73"/>
      <c r="C12" s="73"/>
      <c r="D12" s="73"/>
      <c r="E12" s="73"/>
      <c r="F12" s="73"/>
      <c r="G12" s="73"/>
      <c r="H12" s="73"/>
      <c r="I12" s="73"/>
    </row>
    <row r="13" spans="1:11">
      <c r="A13" s="73"/>
      <c r="B13" s="73"/>
      <c r="C13" s="73"/>
      <c r="D13" s="73"/>
      <c r="E13" s="73"/>
      <c r="F13" s="73"/>
      <c r="G13" s="73"/>
      <c r="H13" s="73"/>
      <c r="I13" s="73"/>
    </row>
    <row r="14" spans="1:11">
      <c r="A14" s="73"/>
      <c r="B14" s="73"/>
      <c r="C14" s="73"/>
      <c r="D14" s="73"/>
      <c r="E14" s="73"/>
      <c r="F14" s="73"/>
      <c r="G14" s="73"/>
      <c r="H14" s="73"/>
      <c r="I14" s="73"/>
    </row>
    <row r="15" spans="1:11">
      <c r="A15" s="73"/>
      <c r="B15" s="73"/>
      <c r="C15" s="73"/>
      <c r="D15" s="73"/>
      <c r="E15" s="73"/>
      <c r="F15" s="73"/>
      <c r="G15" s="73"/>
      <c r="H15" s="73"/>
      <c r="I15" s="73"/>
    </row>
    <row r="16" spans="1:11">
      <c r="A16" s="73"/>
      <c r="B16" s="73"/>
      <c r="C16" s="73"/>
      <c r="D16" s="73"/>
      <c r="E16" s="73"/>
      <c r="F16" s="73"/>
      <c r="G16" s="73"/>
      <c r="H16" s="73"/>
      <c r="I16" s="73"/>
    </row>
    <row r="17" spans="1:9">
      <c r="A17" s="73"/>
      <c r="B17" s="73"/>
      <c r="C17" s="73"/>
      <c r="D17" s="73"/>
      <c r="E17" s="73"/>
      <c r="F17" s="73"/>
      <c r="G17" s="73"/>
      <c r="H17" s="73"/>
      <c r="I17" s="7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"/>
  <dimension ref="A1:N1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G20" sqref="G20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0.5546875" bestFit="1" customWidth="1"/>
  </cols>
  <sheetData>
    <row r="1" spans="1:14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71" t="s">
        <v>83</v>
      </c>
      <c r="H1" s="71" t="s">
        <v>84</v>
      </c>
      <c r="I1" s="25" t="s">
        <v>15</v>
      </c>
      <c r="J1" s="25" t="s">
        <v>78</v>
      </c>
      <c r="K1" s="25" t="s">
        <v>43</v>
      </c>
      <c r="L1" s="25" t="s">
        <v>49</v>
      </c>
      <c r="M1" s="14">
        <v>43180</v>
      </c>
    </row>
    <row r="2" spans="1:14">
      <c r="A2" s="14"/>
      <c r="B2" s="60">
        <f t="shared" ref="B2:B5" si="0">A2+20</f>
        <v>20</v>
      </c>
      <c r="C2" s="52" t="s">
        <v>80</v>
      </c>
      <c r="D2" s="53"/>
      <c r="E2" s="59">
        <f>SUM($D$2:D2)</f>
        <v>0</v>
      </c>
      <c r="H2" s="72">
        <v>8</v>
      </c>
      <c r="I2" t="s">
        <v>106</v>
      </c>
      <c r="J2">
        <v>4767</v>
      </c>
      <c r="K2" s="59">
        <f>SUM($N$2:N2)</f>
        <v>0</v>
      </c>
      <c r="L2" s="59">
        <f>$E2-K2</f>
        <v>0</v>
      </c>
      <c r="M2" t="s">
        <v>106</v>
      </c>
    </row>
    <row r="3" spans="1:14">
      <c r="B3" s="60">
        <f t="shared" si="0"/>
        <v>20</v>
      </c>
      <c r="C3" t="s">
        <v>79</v>
      </c>
      <c r="D3" s="25">
        <v>956</v>
      </c>
      <c r="E3" s="59">
        <f>SUM($D$2:D3)</f>
        <v>956</v>
      </c>
      <c r="H3" s="72">
        <v>8</v>
      </c>
      <c r="K3" s="59">
        <f>SUM($J$2:J3)</f>
        <v>4767</v>
      </c>
      <c r="L3" s="59">
        <f t="shared" ref="L3:L5" si="1">$E3-K3</f>
        <v>-3811</v>
      </c>
      <c r="N3">
        <v>5000</v>
      </c>
    </row>
    <row r="4" spans="1:14">
      <c r="A4" s="14"/>
      <c r="B4" s="60">
        <f t="shared" si="0"/>
        <v>20</v>
      </c>
      <c r="C4" s="52" t="s">
        <v>81</v>
      </c>
      <c r="D4" s="25">
        <v>1928</v>
      </c>
      <c r="E4" s="59">
        <f>SUM($D$2:D4)</f>
        <v>2884</v>
      </c>
      <c r="H4" s="72">
        <v>10</v>
      </c>
      <c r="I4" s="52"/>
      <c r="K4" s="59">
        <f>SUM($J$2:J4)</f>
        <v>4767</v>
      </c>
      <c r="L4" s="59">
        <f t="shared" si="1"/>
        <v>-1883</v>
      </c>
    </row>
    <row r="5" spans="1:14">
      <c r="B5" s="60">
        <f t="shared" si="0"/>
        <v>20</v>
      </c>
      <c r="C5" t="s">
        <v>82</v>
      </c>
      <c r="D5" s="53">
        <v>1960</v>
      </c>
      <c r="E5" s="59">
        <f>SUM($D$2:D5)</f>
        <v>4844</v>
      </c>
      <c r="H5" s="72">
        <v>22</v>
      </c>
      <c r="K5" s="59">
        <f>SUM($J$2:J5)</f>
        <v>4767</v>
      </c>
      <c r="L5" s="59">
        <f t="shared" si="1"/>
        <v>77</v>
      </c>
    </row>
    <row r="6" spans="1:14">
      <c r="B6" s="60"/>
      <c r="D6" s="53"/>
      <c r="E6" s="59"/>
      <c r="K6" s="59"/>
      <c r="L6" s="59"/>
    </row>
    <row r="7" spans="1:14">
      <c r="B7" s="60"/>
      <c r="D7" s="53"/>
      <c r="E7" s="59"/>
      <c r="K7" s="59"/>
      <c r="L7" s="59"/>
    </row>
    <row r="8" spans="1:14">
      <c r="B8" s="60"/>
      <c r="E8" s="59"/>
      <c r="K8" s="59"/>
      <c r="L8" s="59"/>
    </row>
    <row r="9" spans="1:14">
      <c r="B9" s="60"/>
      <c r="E9" s="59"/>
      <c r="K9" s="59"/>
      <c r="L9" s="59"/>
    </row>
    <row r="10" spans="1:14">
      <c r="A10" t="s">
        <v>105</v>
      </c>
      <c r="B10" s="84"/>
      <c r="E10" s="85"/>
      <c r="K10" s="85"/>
      <c r="L10" s="85"/>
    </row>
    <row r="11" spans="1:14">
      <c r="A11" t="s">
        <v>69</v>
      </c>
      <c r="I11" s="83"/>
    </row>
    <row r="12" spans="1:14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"/>
  <dimension ref="A1:L13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4" sqref="I2:I4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10.33203125" customWidth="1"/>
    <col min="10" max="10" width="6.5546875" bestFit="1" customWidth="1"/>
    <col min="11" max="11" width="7.5546875" bestFit="1" customWidth="1"/>
    <col min="12" max="12" width="9.5546875" bestFit="1" customWidth="1"/>
  </cols>
  <sheetData>
    <row r="1" spans="1:12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25" t="s">
        <v>41</v>
      </c>
      <c r="H1" s="25" t="s">
        <v>15</v>
      </c>
      <c r="I1" s="25" t="s">
        <v>78</v>
      </c>
      <c r="J1" s="25" t="s">
        <v>43</v>
      </c>
      <c r="K1" s="25" t="s">
        <v>49</v>
      </c>
      <c r="L1" s="14"/>
    </row>
    <row r="2" spans="1:12">
      <c r="A2" s="14"/>
      <c r="B2" s="60">
        <f t="shared" ref="B2:B8" si="0">A2+20</f>
        <v>20</v>
      </c>
      <c r="C2" s="52" t="s">
        <v>80</v>
      </c>
      <c r="D2" s="25">
        <v>1968</v>
      </c>
      <c r="E2" s="59">
        <f>SUM($D$2:D2)</f>
        <v>1968</v>
      </c>
      <c r="G2" s="14">
        <v>43228</v>
      </c>
      <c r="H2" s="52" t="s">
        <v>80</v>
      </c>
      <c r="I2" s="86">
        <v>2747</v>
      </c>
      <c r="J2" s="59">
        <f>SUM($I$2:I2)</f>
        <v>2747</v>
      </c>
      <c r="K2" s="59">
        <f>$E2-J2</f>
        <v>-779</v>
      </c>
    </row>
    <row r="3" spans="1:12">
      <c r="A3" s="14"/>
      <c r="B3" s="60">
        <f t="shared" si="0"/>
        <v>20</v>
      </c>
      <c r="C3" t="s">
        <v>79</v>
      </c>
      <c r="D3" s="25">
        <v>1680</v>
      </c>
      <c r="E3" s="59">
        <f>SUM($D$2:D3)</f>
        <v>3648</v>
      </c>
      <c r="G3" s="14">
        <v>43228</v>
      </c>
      <c r="H3" t="s">
        <v>79</v>
      </c>
      <c r="I3" s="86">
        <v>5177</v>
      </c>
      <c r="J3" s="59">
        <f>SUM($I$2:I3)</f>
        <v>7924</v>
      </c>
      <c r="K3" s="59">
        <f t="shared" ref="K3:K8" si="1">$E3-J3</f>
        <v>-4276</v>
      </c>
    </row>
    <row r="4" spans="1:12">
      <c r="A4" s="14">
        <v>43208</v>
      </c>
      <c r="B4" s="60">
        <f t="shared" si="0"/>
        <v>43228</v>
      </c>
      <c r="C4" s="52" t="s">
        <v>81</v>
      </c>
      <c r="D4" s="25">
        <v>1928</v>
      </c>
      <c r="E4" s="59">
        <f>SUM($D$2:D4)</f>
        <v>5576</v>
      </c>
      <c r="G4" s="14">
        <v>43230</v>
      </c>
      <c r="H4" s="52" t="s">
        <v>81</v>
      </c>
      <c r="I4" s="86">
        <v>5515</v>
      </c>
      <c r="J4" s="59">
        <f>SUM($I$2:I4)</f>
        <v>13439</v>
      </c>
      <c r="K4" s="59">
        <f t="shared" si="1"/>
        <v>-7863</v>
      </c>
    </row>
    <row r="5" spans="1:12">
      <c r="A5" s="14">
        <v>43208</v>
      </c>
      <c r="B5" s="60">
        <f t="shared" si="0"/>
        <v>43228</v>
      </c>
      <c r="C5" t="s">
        <v>82</v>
      </c>
      <c r="D5" s="53">
        <v>1960</v>
      </c>
      <c r="E5" s="59">
        <f>SUM($D$2:D5)</f>
        <v>7536</v>
      </c>
      <c r="G5" s="14"/>
      <c r="I5">
        <v>600</v>
      </c>
      <c r="J5" s="59">
        <f>SUM($I$2:I5)</f>
        <v>14039</v>
      </c>
      <c r="K5" s="59">
        <f t="shared" si="1"/>
        <v>-6503</v>
      </c>
    </row>
    <row r="6" spans="1:12">
      <c r="B6" s="60">
        <f t="shared" si="0"/>
        <v>20</v>
      </c>
      <c r="C6" t="s">
        <v>82</v>
      </c>
      <c r="D6" s="53">
        <v>1952</v>
      </c>
      <c r="E6" s="59">
        <f>SUM($D$2:D6)</f>
        <v>9488</v>
      </c>
      <c r="G6" s="14"/>
      <c r="J6" s="59">
        <f>SUM($I$2:I6)</f>
        <v>14039</v>
      </c>
      <c r="K6" s="59">
        <f t="shared" si="1"/>
        <v>-4551</v>
      </c>
    </row>
    <row r="7" spans="1:12">
      <c r="B7" s="60">
        <f t="shared" si="0"/>
        <v>20</v>
      </c>
      <c r="C7" s="52" t="s">
        <v>81</v>
      </c>
      <c r="D7" s="25">
        <v>1968</v>
      </c>
      <c r="E7" s="59">
        <f>SUM($D$2:D7)</f>
        <v>11456</v>
      </c>
      <c r="J7" s="59">
        <f>SUM($I$2:I7)</f>
        <v>14039</v>
      </c>
      <c r="K7" s="59">
        <f t="shared" si="1"/>
        <v>-2583</v>
      </c>
    </row>
    <row r="8" spans="1:12">
      <c r="B8" s="60">
        <f t="shared" si="0"/>
        <v>20</v>
      </c>
      <c r="C8" t="s">
        <v>79</v>
      </c>
      <c r="D8" s="25">
        <v>1912</v>
      </c>
      <c r="E8" s="59">
        <f>SUM($D$2:D8)</f>
        <v>13368</v>
      </c>
      <c r="J8" s="59">
        <f>SUM($I$2:I8)</f>
        <v>14039</v>
      </c>
      <c r="K8" s="59">
        <f t="shared" si="1"/>
        <v>-671</v>
      </c>
    </row>
    <row r="9" spans="1:12">
      <c r="C9" s="52" t="s">
        <v>80</v>
      </c>
      <c r="D9">
        <v>1700</v>
      </c>
      <c r="E9" s="59">
        <f>SUM($D$2:D9)</f>
        <v>15068</v>
      </c>
      <c r="J9" s="59">
        <f>SUM($I$2:I9)</f>
        <v>14039</v>
      </c>
      <c r="K9" s="59">
        <f t="shared" ref="K9" si="2">$E9-J9</f>
        <v>1029</v>
      </c>
    </row>
    <row r="10" spans="1:12">
      <c r="C10" t="s">
        <v>82</v>
      </c>
      <c r="D10" s="53">
        <v>1900</v>
      </c>
      <c r="E10" s="59">
        <f>SUM($D$2:D10)</f>
        <v>16968</v>
      </c>
      <c r="J10" s="59">
        <f>SUM($I$2:I10)</f>
        <v>14039</v>
      </c>
      <c r="K10" s="59">
        <f t="shared" ref="K10" si="3">$E10-J10</f>
        <v>2929</v>
      </c>
    </row>
    <row r="12" spans="1:12">
      <c r="A12" t="s">
        <v>69</v>
      </c>
    </row>
    <row r="13" spans="1:12">
      <c r="A13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5"/>
  <dimension ref="A1:N1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J20" sqref="J20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0.5546875" bestFit="1" customWidth="1"/>
  </cols>
  <sheetData>
    <row r="1" spans="1:14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71" t="s">
        <v>83</v>
      </c>
      <c r="H1" s="71" t="s">
        <v>84</v>
      </c>
      <c r="I1" s="25" t="s">
        <v>15</v>
      </c>
      <c r="J1" s="25" t="s">
        <v>78</v>
      </c>
      <c r="K1" s="25" t="s">
        <v>43</v>
      </c>
      <c r="L1" s="25" t="s">
        <v>49</v>
      </c>
      <c r="M1" s="14">
        <v>43180</v>
      </c>
    </row>
    <row r="2" spans="1:14">
      <c r="A2" s="14"/>
      <c r="B2" s="60">
        <f t="shared" ref="B2:B5" si="0">A2+20</f>
        <v>20</v>
      </c>
      <c r="C2" s="52" t="s">
        <v>80</v>
      </c>
      <c r="D2" s="53"/>
      <c r="E2" s="59">
        <f>SUM($D$2:D2)</f>
        <v>0</v>
      </c>
      <c r="H2" s="72">
        <v>8</v>
      </c>
      <c r="I2" t="s">
        <v>82</v>
      </c>
      <c r="J2">
        <v>4747</v>
      </c>
      <c r="K2" s="59">
        <f>SUM($N$2:N2)</f>
        <v>5500</v>
      </c>
      <c r="L2" s="59">
        <f>$E2-K2</f>
        <v>-5500</v>
      </c>
      <c r="M2" t="s">
        <v>106</v>
      </c>
      <c r="N2">
        <v>5500</v>
      </c>
    </row>
    <row r="3" spans="1:14">
      <c r="B3" s="60">
        <f t="shared" si="0"/>
        <v>20</v>
      </c>
      <c r="C3" t="s">
        <v>79</v>
      </c>
      <c r="D3" s="25">
        <v>1928</v>
      </c>
      <c r="E3" s="59">
        <f>SUM($D$2:D3)</f>
        <v>1928</v>
      </c>
      <c r="H3" s="72">
        <v>8</v>
      </c>
      <c r="K3" s="59">
        <f>SUM($J$2:J3)</f>
        <v>4747</v>
      </c>
      <c r="L3" s="59">
        <f t="shared" ref="L3:L5" si="1">$E3-K3</f>
        <v>-2819</v>
      </c>
    </row>
    <row r="4" spans="1:14">
      <c r="A4" s="14"/>
      <c r="B4" s="60">
        <f t="shared" si="0"/>
        <v>20</v>
      </c>
      <c r="C4" s="52" t="s">
        <v>81</v>
      </c>
      <c r="D4" s="25">
        <v>1680</v>
      </c>
      <c r="E4" s="59">
        <f>SUM($D$2:D4)</f>
        <v>3608</v>
      </c>
      <c r="H4" s="72">
        <v>10</v>
      </c>
      <c r="I4" s="52"/>
      <c r="K4" s="59">
        <f>SUM($J$2:J4)</f>
        <v>4747</v>
      </c>
      <c r="L4" s="59">
        <f t="shared" si="1"/>
        <v>-1139</v>
      </c>
    </row>
    <row r="5" spans="1:14">
      <c r="B5" s="60">
        <f t="shared" si="0"/>
        <v>20</v>
      </c>
      <c r="C5" t="s">
        <v>82</v>
      </c>
      <c r="D5" s="53">
        <v>1960</v>
      </c>
      <c r="E5" s="59">
        <f>SUM($D$2:D5)</f>
        <v>5568</v>
      </c>
      <c r="H5" s="72">
        <v>22</v>
      </c>
      <c r="K5" s="59">
        <f>SUM($J$2:J5)</f>
        <v>4747</v>
      </c>
      <c r="L5" s="59">
        <f t="shared" si="1"/>
        <v>821</v>
      </c>
    </row>
    <row r="6" spans="1:14">
      <c r="B6" s="60"/>
      <c r="D6" s="53"/>
      <c r="E6" s="59"/>
      <c r="K6" s="59"/>
      <c r="L6" s="59"/>
    </row>
    <row r="7" spans="1:14">
      <c r="B7" s="60"/>
      <c r="D7" s="53"/>
      <c r="E7" s="59"/>
      <c r="K7" s="59"/>
      <c r="L7" s="59"/>
    </row>
    <row r="8" spans="1:14">
      <c r="B8" s="60"/>
      <c r="E8" s="59"/>
      <c r="K8" s="59"/>
      <c r="L8" s="59"/>
    </row>
    <row r="9" spans="1:14">
      <c r="B9" s="60"/>
      <c r="E9" s="59"/>
      <c r="K9" s="59"/>
      <c r="L9" s="59"/>
    </row>
    <row r="10" spans="1:14">
      <c r="A10" t="s">
        <v>105</v>
      </c>
      <c r="B10" s="84"/>
      <c r="E10" s="85"/>
      <c r="K10" s="85"/>
      <c r="L10" s="85"/>
    </row>
    <row r="11" spans="1:14">
      <c r="A11" t="s">
        <v>69</v>
      </c>
      <c r="I11" s="83"/>
    </row>
    <row r="12" spans="1:14">
      <c r="A12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6"/>
  <dimension ref="A1:L13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4" sqref="I2:I4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10.33203125" customWidth="1"/>
    <col min="10" max="10" width="6.5546875" bestFit="1" customWidth="1"/>
    <col min="11" max="11" width="7.5546875" bestFit="1" customWidth="1"/>
    <col min="12" max="12" width="9.5546875" bestFit="1" customWidth="1"/>
  </cols>
  <sheetData>
    <row r="1" spans="1:12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25" t="s">
        <v>41</v>
      </c>
      <c r="H1" s="25" t="s">
        <v>15</v>
      </c>
      <c r="I1" s="25" t="s">
        <v>78</v>
      </c>
      <c r="J1" s="25" t="s">
        <v>43</v>
      </c>
      <c r="K1" s="25" t="s">
        <v>49</v>
      </c>
      <c r="L1" s="14"/>
    </row>
    <row r="2" spans="1:12">
      <c r="A2" s="14"/>
      <c r="B2" s="60">
        <f t="shared" ref="B2:B8" si="0">A2+20</f>
        <v>20</v>
      </c>
      <c r="C2" s="52" t="s">
        <v>80</v>
      </c>
      <c r="D2" s="25">
        <v>1680</v>
      </c>
      <c r="E2" s="59">
        <f>SUM($D$2:D2)</f>
        <v>1680</v>
      </c>
      <c r="G2" s="14">
        <v>43139</v>
      </c>
      <c r="H2" s="52" t="s">
        <v>80</v>
      </c>
      <c r="I2">
        <v>2598</v>
      </c>
      <c r="J2" s="59">
        <f>SUM($I$2:I2)</f>
        <v>2598</v>
      </c>
      <c r="K2" s="59">
        <f>$E2-J2</f>
        <v>-918</v>
      </c>
    </row>
    <row r="3" spans="1:12">
      <c r="A3" s="14"/>
      <c r="B3" s="60">
        <f t="shared" si="0"/>
        <v>20</v>
      </c>
      <c r="C3" t="s">
        <v>79</v>
      </c>
      <c r="D3" s="25">
        <v>1968</v>
      </c>
      <c r="E3" s="59">
        <f>SUM($D$2:D3)</f>
        <v>3648</v>
      </c>
      <c r="G3" s="14">
        <v>43139</v>
      </c>
      <c r="H3" t="s">
        <v>79</v>
      </c>
      <c r="I3">
        <v>4919</v>
      </c>
      <c r="J3" s="59">
        <f>SUM($I$2:I3)</f>
        <v>7517</v>
      </c>
      <c r="K3" s="59">
        <f t="shared" ref="K3:K8" si="1">$E3-J3</f>
        <v>-3869</v>
      </c>
    </row>
    <row r="4" spans="1:12">
      <c r="A4" s="14"/>
      <c r="B4" s="60">
        <f t="shared" si="0"/>
        <v>20</v>
      </c>
      <c r="C4" s="52" t="s">
        <v>81</v>
      </c>
      <c r="D4" s="25">
        <v>1928</v>
      </c>
      <c r="E4" s="59">
        <f>SUM($D$2:D4)</f>
        <v>5576</v>
      </c>
      <c r="G4" s="14">
        <v>43141</v>
      </c>
      <c r="H4" s="52" t="s">
        <v>81</v>
      </c>
      <c r="I4">
        <v>4366</v>
      </c>
      <c r="J4" s="59">
        <f>SUM($I$2:I4)</f>
        <v>11883</v>
      </c>
      <c r="K4" s="59">
        <f t="shared" si="1"/>
        <v>-6307</v>
      </c>
    </row>
    <row r="5" spans="1:12">
      <c r="A5" s="14"/>
      <c r="B5" s="60">
        <f t="shared" si="0"/>
        <v>20</v>
      </c>
      <c r="C5" t="s">
        <v>82</v>
      </c>
      <c r="D5" s="53">
        <v>1960</v>
      </c>
      <c r="E5" s="59">
        <f>SUM($D$2:D5)</f>
        <v>7536</v>
      </c>
      <c r="G5" s="14"/>
      <c r="H5">
        <v>7500</v>
      </c>
      <c r="J5" s="59">
        <f>SUM($I$2:I5)</f>
        <v>11883</v>
      </c>
      <c r="K5" s="59">
        <f t="shared" si="1"/>
        <v>-4347</v>
      </c>
    </row>
    <row r="6" spans="1:12">
      <c r="B6" s="60">
        <f t="shared" si="0"/>
        <v>20</v>
      </c>
      <c r="C6" t="s">
        <v>82</v>
      </c>
      <c r="D6" s="53">
        <v>1928</v>
      </c>
      <c r="E6" s="59">
        <f>SUM($D$2:D6)</f>
        <v>9464</v>
      </c>
      <c r="G6" s="14"/>
      <c r="J6" s="59">
        <f>SUM($I$2:I6)</f>
        <v>11883</v>
      </c>
      <c r="K6" s="59">
        <f t="shared" si="1"/>
        <v>-2419</v>
      </c>
    </row>
    <row r="7" spans="1:12">
      <c r="B7" s="60">
        <f t="shared" si="0"/>
        <v>20</v>
      </c>
      <c r="C7" s="52" t="s">
        <v>81</v>
      </c>
      <c r="D7" s="25">
        <v>1290</v>
      </c>
      <c r="E7" s="59">
        <f>SUM($D$2:D7)</f>
        <v>10754</v>
      </c>
      <c r="J7" s="59">
        <f>SUM($I$2:I7)</f>
        <v>11883</v>
      </c>
      <c r="K7" s="59">
        <f t="shared" si="1"/>
        <v>-1129</v>
      </c>
    </row>
    <row r="8" spans="1:12">
      <c r="B8" s="60">
        <f t="shared" si="0"/>
        <v>20</v>
      </c>
      <c r="C8" t="s">
        <v>79</v>
      </c>
      <c r="D8" s="25">
        <v>1290</v>
      </c>
      <c r="E8" s="59">
        <f>SUM($D$2:D8)</f>
        <v>12044</v>
      </c>
      <c r="J8" s="59">
        <f>SUM($I$2:I8)</f>
        <v>11883</v>
      </c>
      <c r="K8" s="59">
        <f t="shared" si="1"/>
        <v>161</v>
      </c>
    </row>
    <row r="12" spans="1:12">
      <c r="A12" t="s">
        <v>69</v>
      </c>
    </row>
    <row r="13" spans="1:12">
      <c r="A13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7"/>
  <dimension ref="A1:M19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J12" sqref="J12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6.5546875" style="72" bestFit="1" customWidth="1"/>
    <col min="8" max="8" width="4.5546875" style="72" bestFit="1" customWidth="1"/>
    <col min="9" max="9" width="13.88671875" bestFit="1" customWidth="1"/>
    <col min="10" max="10" width="10.33203125" customWidth="1"/>
    <col min="11" max="11" width="6.5546875" bestFit="1" customWidth="1"/>
    <col min="12" max="12" width="7.5546875" bestFit="1" customWidth="1"/>
    <col min="13" max="13" width="10.5546875" bestFit="1" customWidth="1"/>
  </cols>
  <sheetData>
    <row r="1" spans="1:13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71" t="s">
        <v>83</v>
      </c>
      <c r="H1" s="71" t="s">
        <v>84</v>
      </c>
      <c r="I1" s="25" t="s">
        <v>15</v>
      </c>
      <c r="J1" s="25" t="s">
        <v>78</v>
      </c>
      <c r="K1" s="25" t="s">
        <v>43</v>
      </c>
      <c r="L1" s="25" t="s">
        <v>49</v>
      </c>
      <c r="M1" s="14">
        <v>43180</v>
      </c>
    </row>
    <row r="2" spans="1:13">
      <c r="A2" s="14"/>
      <c r="B2" s="60">
        <f t="shared" ref="B2:B5" si="0">A2+20</f>
        <v>20</v>
      </c>
      <c r="C2" s="52" t="s">
        <v>80</v>
      </c>
      <c r="D2" s="53"/>
      <c r="E2" s="59">
        <f>SUM($D$2:D2)</f>
        <v>0</v>
      </c>
      <c r="H2" s="72">
        <v>8</v>
      </c>
      <c r="I2" s="52"/>
      <c r="K2" s="59">
        <f>SUM($J$2:J2)</f>
        <v>0</v>
      </c>
      <c r="L2" s="59">
        <f>$E2-K2</f>
        <v>0</v>
      </c>
    </row>
    <row r="3" spans="1:13">
      <c r="B3" s="60">
        <f t="shared" si="0"/>
        <v>20</v>
      </c>
      <c r="C3" t="s">
        <v>79</v>
      </c>
      <c r="D3" s="25">
        <v>1680</v>
      </c>
      <c r="E3" s="59">
        <f>SUM($D$2:D3)</f>
        <v>1680</v>
      </c>
      <c r="H3" s="72">
        <v>8</v>
      </c>
      <c r="K3" s="59">
        <f>SUM($J$2:J3)</f>
        <v>0</v>
      </c>
      <c r="L3" s="59">
        <f t="shared" ref="L3:L5" si="1">$E3-K3</f>
        <v>1680</v>
      </c>
    </row>
    <row r="4" spans="1:13">
      <c r="A4" s="14"/>
      <c r="B4" s="60">
        <f t="shared" si="0"/>
        <v>20</v>
      </c>
      <c r="C4" s="52" t="s">
        <v>81</v>
      </c>
      <c r="D4" s="25">
        <v>1968</v>
      </c>
      <c r="E4" s="59">
        <f>SUM($D$2:D4)</f>
        <v>3648</v>
      </c>
      <c r="H4" s="72">
        <v>10</v>
      </c>
      <c r="I4" s="52"/>
      <c r="K4" s="59">
        <f>SUM($J$2:J4)</f>
        <v>0</v>
      </c>
      <c r="L4" s="59">
        <f t="shared" si="1"/>
        <v>3648</v>
      </c>
    </row>
    <row r="5" spans="1:13">
      <c r="B5" s="60">
        <f t="shared" si="0"/>
        <v>20</v>
      </c>
      <c r="C5" t="s">
        <v>82</v>
      </c>
      <c r="D5" s="53">
        <v>1960</v>
      </c>
      <c r="E5" s="59">
        <f>SUM($D$2:D5)</f>
        <v>5608</v>
      </c>
      <c r="H5" s="72">
        <v>22</v>
      </c>
      <c r="I5" t="s">
        <v>82</v>
      </c>
      <c r="J5">
        <v>5500</v>
      </c>
      <c r="K5" s="59">
        <f>SUM($J$2:J5)</f>
        <v>5500</v>
      </c>
      <c r="L5" s="59">
        <f t="shared" si="1"/>
        <v>108</v>
      </c>
    </row>
    <row r="6" spans="1:13">
      <c r="B6" s="60"/>
      <c r="D6" s="53"/>
      <c r="E6" s="59"/>
      <c r="K6" s="59"/>
      <c r="L6" s="59"/>
    </row>
    <row r="7" spans="1:13">
      <c r="B7" s="60"/>
      <c r="D7" s="53"/>
      <c r="E7" s="59"/>
      <c r="K7" s="59"/>
      <c r="L7" s="59"/>
    </row>
    <row r="8" spans="1:13">
      <c r="B8" s="60"/>
      <c r="E8" s="59"/>
      <c r="K8" s="59"/>
      <c r="L8" s="59"/>
    </row>
    <row r="9" spans="1:13">
      <c r="B9" s="60"/>
      <c r="E9" s="59"/>
      <c r="K9" s="59"/>
      <c r="L9" s="59"/>
    </row>
    <row r="10" spans="1:13" ht="37.799999999999997">
      <c r="A10" s="14"/>
      <c r="B10" s="60"/>
      <c r="E10" s="59"/>
      <c r="I10" s="77" t="s">
        <v>96</v>
      </c>
      <c r="J10" s="78" t="s">
        <v>97</v>
      </c>
      <c r="K10" s="59"/>
      <c r="L10" s="59"/>
    </row>
    <row r="11" spans="1:13" ht="25.2">
      <c r="B11" s="60"/>
      <c r="E11" s="59"/>
      <c r="I11" s="77" t="s">
        <v>98</v>
      </c>
      <c r="J11" s="78" t="s">
        <v>99</v>
      </c>
      <c r="K11" s="59"/>
      <c r="L11" s="59"/>
    </row>
    <row r="12" spans="1:13">
      <c r="B12" s="60"/>
      <c r="E12" s="59"/>
      <c r="I12" s="77" t="s">
        <v>100</v>
      </c>
      <c r="J12" s="79">
        <v>43181</v>
      </c>
      <c r="K12" s="59"/>
      <c r="L12" s="59"/>
    </row>
    <row r="13" spans="1:13" ht="30.6">
      <c r="B13" s="60"/>
      <c r="E13" s="59"/>
      <c r="I13" s="80" t="s">
        <v>101</v>
      </c>
      <c r="J13" s="81" t="s">
        <v>102</v>
      </c>
      <c r="K13" s="59"/>
      <c r="L13" s="59"/>
    </row>
    <row r="14" spans="1:13">
      <c r="B14" s="60"/>
      <c r="E14" s="59"/>
      <c r="K14" s="59"/>
      <c r="L14" s="59"/>
    </row>
    <row r="15" spans="1:13">
      <c r="I15" s="82" t="s">
        <v>103</v>
      </c>
    </row>
    <row r="16" spans="1:13">
      <c r="I16" s="83">
        <v>4788</v>
      </c>
    </row>
    <row r="17" spans="1:9">
      <c r="I17" s="82" t="s">
        <v>104</v>
      </c>
    </row>
    <row r="18" spans="1:9">
      <c r="A18" t="s">
        <v>69</v>
      </c>
      <c r="I18" s="83">
        <v>1378.34</v>
      </c>
    </row>
    <row r="19" spans="1:9">
      <c r="A1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8"/>
  <dimension ref="A1:L13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2" sqref="I2:I3"/>
    </sheetView>
  </sheetViews>
  <sheetFormatPr defaultRowHeight="14.4"/>
  <cols>
    <col min="1" max="2" width="11.6640625" bestFit="1" customWidth="1"/>
    <col min="3" max="3" width="12.777343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10.33203125" customWidth="1"/>
    <col min="10" max="10" width="6.5546875" bestFit="1" customWidth="1"/>
    <col min="11" max="11" width="7.5546875" bestFit="1" customWidth="1"/>
    <col min="12" max="12" width="9.5546875" bestFit="1" customWidth="1"/>
  </cols>
  <sheetData>
    <row r="1" spans="1:12">
      <c r="A1" s="25" t="s">
        <v>41</v>
      </c>
      <c r="B1" s="25"/>
      <c r="C1" s="25" t="s">
        <v>15</v>
      </c>
      <c r="D1" s="25" t="s">
        <v>77</v>
      </c>
      <c r="E1" s="25" t="s">
        <v>43</v>
      </c>
      <c r="G1" s="25" t="s">
        <v>41</v>
      </c>
      <c r="H1" s="25" t="s">
        <v>15</v>
      </c>
      <c r="I1" s="25" t="s">
        <v>78</v>
      </c>
      <c r="J1" s="25" t="s">
        <v>43</v>
      </c>
      <c r="K1" s="25" t="s">
        <v>49</v>
      </c>
      <c r="L1" s="14">
        <v>43109</v>
      </c>
    </row>
    <row r="2" spans="1:12">
      <c r="A2" s="14">
        <v>43150</v>
      </c>
      <c r="B2" s="60">
        <f t="shared" ref="B2:B8" si="0">A2+20</f>
        <v>43170</v>
      </c>
      <c r="C2" s="52" t="s">
        <v>80</v>
      </c>
      <c r="D2" s="25">
        <v>1928</v>
      </c>
      <c r="E2" s="59">
        <f>SUM($D$2:D2)</f>
        <v>1928</v>
      </c>
      <c r="G2" s="14">
        <v>43139</v>
      </c>
      <c r="H2" s="52" t="s">
        <v>80</v>
      </c>
      <c r="I2">
        <v>2666</v>
      </c>
      <c r="J2" s="59">
        <f>SUM($I$2:I2)</f>
        <v>2666</v>
      </c>
      <c r="K2" s="59">
        <f>$E2-J2</f>
        <v>-738</v>
      </c>
    </row>
    <row r="3" spans="1:12">
      <c r="A3" s="14">
        <v>43150</v>
      </c>
      <c r="B3" s="60">
        <f t="shared" si="0"/>
        <v>43170</v>
      </c>
      <c r="C3" t="s">
        <v>79</v>
      </c>
      <c r="D3" s="25">
        <v>1960</v>
      </c>
      <c r="E3" s="59">
        <f>SUM($D$2:D3)</f>
        <v>3888</v>
      </c>
      <c r="G3" s="14">
        <v>43139</v>
      </c>
      <c r="H3" t="s">
        <v>79</v>
      </c>
      <c r="I3">
        <v>4588</v>
      </c>
      <c r="J3" s="59">
        <f>SUM($I$2:I3)</f>
        <v>7254</v>
      </c>
      <c r="K3" s="59">
        <f t="shared" ref="K3:K8" si="1">$E3-J3</f>
        <v>-3366</v>
      </c>
    </row>
    <row r="4" spans="1:12">
      <c r="A4" s="14">
        <v>43150</v>
      </c>
      <c r="B4" s="60">
        <f t="shared" si="0"/>
        <v>43170</v>
      </c>
      <c r="C4" s="52" t="s">
        <v>81</v>
      </c>
      <c r="D4" s="25">
        <v>1968</v>
      </c>
      <c r="E4" s="59">
        <f>SUM($D$2:D4)</f>
        <v>5856</v>
      </c>
      <c r="G4" s="14">
        <v>43141</v>
      </c>
      <c r="H4" s="52" t="s">
        <v>81</v>
      </c>
      <c r="I4">
        <v>4234</v>
      </c>
      <c r="J4" s="59">
        <f>SUM($I$2:I4)</f>
        <v>11488</v>
      </c>
      <c r="K4" s="59">
        <f t="shared" si="1"/>
        <v>-5632</v>
      </c>
    </row>
    <row r="5" spans="1:12">
      <c r="A5" s="14">
        <v>43150</v>
      </c>
      <c r="B5" s="60">
        <f t="shared" si="0"/>
        <v>43170</v>
      </c>
      <c r="C5" t="s">
        <v>82</v>
      </c>
      <c r="D5" s="53">
        <v>1700</v>
      </c>
      <c r="E5" s="59">
        <f>SUM($D$2:D5)</f>
        <v>7556</v>
      </c>
      <c r="G5" s="14"/>
      <c r="J5" s="59">
        <f>SUM($I$2:I5)</f>
        <v>11488</v>
      </c>
      <c r="K5" s="59">
        <f t="shared" si="1"/>
        <v>-3932</v>
      </c>
    </row>
    <row r="6" spans="1:12">
      <c r="B6" s="60">
        <f t="shared" si="0"/>
        <v>20</v>
      </c>
      <c r="C6" t="s">
        <v>82</v>
      </c>
      <c r="D6" s="53">
        <v>1960</v>
      </c>
      <c r="E6" s="59">
        <f>SUM($D$2:D6)</f>
        <v>9516</v>
      </c>
      <c r="G6" s="14"/>
      <c r="J6" s="59">
        <f>SUM($I$2:I6)</f>
        <v>11488</v>
      </c>
      <c r="K6" s="59">
        <f t="shared" si="1"/>
        <v>-1972</v>
      </c>
    </row>
    <row r="7" spans="1:12">
      <c r="B7" s="60">
        <f t="shared" si="0"/>
        <v>20</v>
      </c>
      <c r="C7" s="52" t="s">
        <v>81</v>
      </c>
      <c r="D7" s="53">
        <v>1680</v>
      </c>
      <c r="E7" s="59">
        <f>SUM($D$2:D7)</f>
        <v>11196</v>
      </c>
      <c r="J7" s="59">
        <f>SUM($I$2:I7)</f>
        <v>11488</v>
      </c>
      <c r="K7" s="59">
        <f t="shared" si="1"/>
        <v>-292</v>
      </c>
    </row>
    <row r="8" spans="1:12">
      <c r="B8" s="60">
        <f t="shared" si="0"/>
        <v>20</v>
      </c>
      <c r="C8" t="s">
        <v>79</v>
      </c>
      <c r="D8" s="53">
        <v>1290</v>
      </c>
      <c r="E8" s="59">
        <f>SUM($D$2:D8)</f>
        <v>12486</v>
      </c>
      <c r="J8" s="59">
        <f>SUM($I$2:I8)</f>
        <v>11488</v>
      </c>
      <c r="K8" s="59">
        <f t="shared" si="1"/>
        <v>998</v>
      </c>
    </row>
    <row r="12" spans="1:12">
      <c r="A12" t="s">
        <v>69</v>
      </c>
    </row>
    <row r="13" spans="1:12">
      <c r="A13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9"/>
  <dimension ref="A1:L10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H16" sqref="H16"/>
    </sheetView>
  </sheetViews>
  <sheetFormatPr defaultRowHeight="14.4"/>
  <cols>
    <col min="1" max="2" width="11.6640625" bestFit="1" customWidth="1"/>
    <col min="3" max="3" width="9.55468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5.5546875" bestFit="1" customWidth="1"/>
    <col min="10" max="10" width="6.5546875" bestFit="1" customWidth="1"/>
    <col min="11" max="11" width="7.5546875" bestFit="1" customWidth="1"/>
    <col min="12" max="12" width="9.5546875" bestFit="1" customWidth="1"/>
  </cols>
  <sheetData>
    <row r="1" spans="1:12">
      <c r="A1" s="25" t="s">
        <v>41</v>
      </c>
      <c r="B1" s="25"/>
      <c r="C1" s="25" t="s">
        <v>15</v>
      </c>
      <c r="D1" s="25" t="s">
        <v>42</v>
      </c>
      <c r="E1" s="25" t="s">
        <v>43</v>
      </c>
      <c r="G1" s="25" t="s">
        <v>41</v>
      </c>
      <c r="H1" s="25" t="s">
        <v>15</v>
      </c>
      <c r="I1" s="25" t="s">
        <v>42</v>
      </c>
      <c r="J1" s="25" t="s">
        <v>43</v>
      </c>
      <c r="K1" s="25" t="s">
        <v>49</v>
      </c>
      <c r="L1" s="14">
        <v>43109</v>
      </c>
    </row>
    <row r="2" spans="1:12">
      <c r="A2" s="14">
        <v>43133</v>
      </c>
      <c r="B2" s="60">
        <f t="shared" ref="B2:B6" si="0">A2+20</f>
        <v>43153</v>
      </c>
      <c r="C2" s="52" t="s">
        <v>73</v>
      </c>
      <c r="D2" s="53">
        <v>1960</v>
      </c>
      <c r="E2" s="59">
        <f>SUM($D$2:D2)</f>
        <v>1960</v>
      </c>
      <c r="G2" s="14">
        <v>43153</v>
      </c>
      <c r="H2" t="s">
        <v>94</v>
      </c>
      <c r="I2">
        <v>4824</v>
      </c>
      <c r="J2" s="59">
        <f>SUM($I$2:I2)</f>
        <v>4824</v>
      </c>
      <c r="K2" s="59">
        <f>$E2-J2</f>
        <v>-2864</v>
      </c>
    </row>
    <row r="3" spans="1:12">
      <c r="A3" s="14">
        <v>43133</v>
      </c>
      <c r="B3" s="60">
        <f t="shared" si="0"/>
        <v>43153</v>
      </c>
      <c r="C3" s="52" t="s">
        <v>74</v>
      </c>
      <c r="D3" s="25">
        <v>1928</v>
      </c>
      <c r="E3" s="59">
        <f>SUM($D$2:D3)</f>
        <v>3888</v>
      </c>
      <c r="J3" s="59">
        <f>SUM($I$2:I3)</f>
        <v>4824</v>
      </c>
      <c r="K3" s="59">
        <f t="shared" ref="K3:K6" si="1">$E3-J3</f>
        <v>-936</v>
      </c>
    </row>
    <row r="4" spans="1:12">
      <c r="A4" s="14">
        <v>43133</v>
      </c>
      <c r="B4" s="60">
        <f t="shared" si="0"/>
        <v>43153</v>
      </c>
      <c r="C4" t="s">
        <v>75</v>
      </c>
      <c r="D4" s="25">
        <v>1290</v>
      </c>
      <c r="E4" s="59">
        <f>SUM($D$2:D4)</f>
        <v>5178</v>
      </c>
      <c r="J4" s="59">
        <f>SUM($I$2:I4)</f>
        <v>4824</v>
      </c>
      <c r="K4" s="59">
        <f t="shared" si="1"/>
        <v>354</v>
      </c>
    </row>
    <row r="5" spans="1:12">
      <c r="B5" s="60">
        <f t="shared" si="0"/>
        <v>20</v>
      </c>
      <c r="D5" s="53"/>
      <c r="E5" s="59">
        <f>SUM($D$2:D5)</f>
        <v>5178</v>
      </c>
      <c r="G5" s="14"/>
      <c r="J5" s="59">
        <f>SUM($I$2:I5)</f>
        <v>4824</v>
      </c>
      <c r="K5" s="59">
        <f t="shared" si="1"/>
        <v>354</v>
      </c>
    </row>
    <row r="6" spans="1:12">
      <c r="B6" s="60">
        <f t="shared" si="0"/>
        <v>20</v>
      </c>
      <c r="D6" s="53"/>
      <c r="E6" s="59">
        <f>SUM($D$2:D6)</f>
        <v>5178</v>
      </c>
      <c r="G6" s="14"/>
      <c r="J6" s="59">
        <f>SUM($I$2:I6)</f>
        <v>4824</v>
      </c>
      <c r="K6" s="59">
        <f t="shared" si="1"/>
        <v>354</v>
      </c>
    </row>
    <row r="9" spans="1:12">
      <c r="A9" t="s">
        <v>69</v>
      </c>
    </row>
    <row r="10" spans="1:12">
      <c r="A10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10"/>
  <dimension ref="A1:L19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3" sqref="I3:I4"/>
    </sheetView>
  </sheetViews>
  <sheetFormatPr defaultRowHeight="14.4"/>
  <cols>
    <col min="1" max="2" width="11.6640625" bestFit="1" customWidth="1"/>
    <col min="3" max="3" width="9.55468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5.5546875" bestFit="1" customWidth="1"/>
    <col min="10" max="10" width="6.5546875" bestFit="1" customWidth="1"/>
    <col min="11" max="11" width="7.5546875" bestFit="1" customWidth="1"/>
    <col min="12" max="12" width="9.5546875" bestFit="1" customWidth="1"/>
  </cols>
  <sheetData>
    <row r="1" spans="1:12">
      <c r="A1" s="25" t="s">
        <v>41</v>
      </c>
      <c r="B1" s="25"/>
      <c r="C1" s="25" t="s">
        <v>15</v>
      </c>
      <c r="D1" s="25" t="s">
        <v>42</v>
      </c>
      <c r="E1" s="25" t="s">
        <v>43</v>
      </c>
      <c r="G1" s="25" t="s">
        <v>41</v>
      </c>
      <c r="H1" s="25" t="s">
        <v>15</v>
      </c>
      <c r="I1" s="25" t="s">
        <v>42</v>
      </c>
      <c r="J1" s="25" t="s">
        <v>43</v>
      </c>
      <c r="K1" s="25" t="s">
        <v>49</v>
      </c>
      <c r="L1" s="14">
        <v>43109</v>
      </c>
    </row>
    <row r="2" spans="1:12">
      <c r="A2" s="14">
        <v>43091</v>
      </c>
      <c r="B2" s="60">
        <f t="shared" ref="B2" si="0">A2+20</f>
        <v>43111</v>
      </c>
      <c r="C2" s="52" t="s">
        <v>47</v>
      </c>
      <c r="D2" s="53">
        <v>500</v>
      </c>
      <c r="E2" s="59">
        <f>SUM($D$2:D2)</f>
        <v>500</v>
      </c>
      <c r="G2" s="14">
        <v>43091</v>
      </c>
      <c r="H2" t="s">
        <v>59</v>
      </c>
      <c r="I2">
        <v>400</v>
      </c>
      <c r="J2" s="59">
        <f>SUM($I$2:I2)</f>
        <v>400</v>
      </c>
      <c r="K2" s="59">
        <f>$E2-J2</f>
        <v>100</v>
      </c>
    </row>
    <row r="3" spans="1:12">
      <c r="A3" s="14">
        <v>43091</v>
      </c>
      <c r="B3" s="60"/>
      <c r="C3" s="52" t="s">
        <v>63</v>
      </c>
      <c r="D3" s="25">
        <v>200</v>
      </c>
      <c r="E3" s="59">
        <f>SUM($D$2:D3)</f>
        <v>700</v>
      </c>
      <c r="G3" s="68">
        <v>43136</v>
      </c>
      <c r="H3" s="69" t="s">
        <v>67</v>
      </c>
      <c r="I3" s="69">
        <v>2424</v>
      </c>
      <c r="J3" s="59">
        <f>SUM($I$2:I3)</f>
        <v>2824</v>
      </c>
      <c r="K3" s="59">
        <f t="shared" ref="K3:K9" si="1">$E3-J3</f>
        <v>-2124</v>
      </c>
    </row>
    <row r="4" spans="1:12">
      <c r="A4" s="14">
        <v>43102</v>
      </c>
      <c r="B4" s="60"/>
      <c r="C4" t="s">
        <v>45</v>
      </c>
      <c r="D4" s="25">
        <v>1680</v>
      </c>
      <c r="E4" s="59">
        <f>SUM($D$2:D4)</f>
        <v>2380</v>
      </c>
      <c r="G4" s="68">
        <v>43136</v>
      </c>
      <c r="H4" s="69" t="s">
        <v>68</v>
      </c>
      <c r="I4" s="69">
        <v>4424</v>
      </c>
      <c r="J4" s="59">
        <f>SUM($I$2:I4)</f>
        <v>7248</v>
      </c>
      <c r="K4" s="59">
        <f t="shared" si="1"/>
        <v>-4868</v>
      </c>
    </row>
    <row r="5" spans="1:12">
      <c r="C5" t="s">
        <v>65</v>
      </c>
      <c r="D5" s="53">
        <v>1928</v>
      </c>
      <c r="E5" s="59">
        <f>SUM($D$2:D5)</f>
        <v>4308</v>
      </c>
      <c r="G5" s="68">
        <v>43136</v>
      </c>
      <c r="H5" s="69" t="s">
        <v>76</v>
      </c>
      <c r="I5" s="69">
        <v>5858</v>
      </c>
      <c r="J5" s="59">
        <f>SUM($I$2:I5)</f>
        <v>13106</v>
      </c>
      <c r="K5" s="59">
        <f t="shared" si="1"/>
        <v>-8798</v>
      </c>
    </row>
    <row r="6" spans="1:12">
      <c r="C6" t="s">
        <v>29</v>
      </c>
      <c r="D6" s="53">
        <v>1960</v>
      </c>
      <c r="E6" s="59">
        <f>SUM($D$2:D6)</f>
        <v>6268</v>
      </c>
      <c r="G6" s="70">
        <v>43122</v>
      </c>
      <c r="H6" s="69" t="s">
        <v>71</v>
      </c>
      <c r="I6" s="69">
        <v>4868</v>
      </c>
      <c r="J6" s="59">
        <f>SUM($I$2:I6)</f>
        <v>17974</v>
      </c>
      <c r="K6" s="59">
        <f t="shared" si="1"/>
        <v>-11706</v>
      </c>
    </row>
    <row r="7" spans="1:12">
      <c r="C7" t="s">
        <v>65</v>
      </c>
      <c r="D7" s="53">
        <v>1960</v>
      </c>
      <c r="E7" s="59">
        <f>SUM($D$2:D7)</f>
        <v>8228</v>
      </c>
      <c r="G7" s="67">
        <v>43139</v>
      </c>
      <c r="H7" t="s">
        <v>72</v>
      </c>
      <c r="J7" s="59">
        <f>SUM($I$2:I7)</f>
        <v>17974</v>
      </c>
      <c r="K7" s="59">
        <f t="shared" si="1"/>
        <v>-9746</v>
      </c>
    </row>
    <row r="8" spans="1:12">
      <c r="C8" t="s">
        <v>45</v>
      </c>
      <c r="D8">
        <v>1290</v>
      </c>
      <c r="E8" s="59">
        <f>SUM($D$2:D8)</f>
        <v>9518</v>
      </c>
      <c r="J8" s="59">
        <f>SUM($I$2:I8)</f>
        <v>17974</v>
      </c>
      <c r="K8" s="59">
        <f t="shared" si="1"/>
        <v>-8456</v>
      </c>
    </row>
    <row r="9" spans="1:12">
      <c r="C9" t="s">
        <v>29</v>
      </c>
      <c r="D9">
        <v>1440</v>
      </c>
      <c r="E9" s="59">
        <f>SUM($D$2:D9)</f>
        <v>10958</v>
      </c>
      <c r="J9" s="59">
        <f>SUM($I$2:I9)</f>
        <v>17974</v>
      </c>
      <c r="K9" s="59">
        <f t="shared" si="1"/>
        <v>-7016</v>
      </c>
    </row>
    <row r="10" spans="1:12">
      <c r="A10" s="14">
        <v>43118</v>
      </c>
      <c r="C10" t="s">
        <v>29</v>
      </c>
      <c r="D10">
        <v>1928</v>
      </c>
      <c r="E10" s="59">
        <f>SUM($D$2:D10)</f>
        <v>12886</v>
      </c>
      <c r="J10" s="59">
        <f>SUM($I$2:I10)</f>
        <v>17974</v>
      </c>
      <c r="K10" s="59">
        <f t="shared" ref="K10:K14" si="2">$E10-J10</f>
        <v>-5088</v>
      </c>
    </row>
    <row r="11" spans="1:12">
      <c r="C11" t="s">
        <v>45</v>
      </c>
      <c r="D11">
        <v>1960</v>
      </c>
      <c r="E11" s="59">
        <f>SUM($D$2:D11)</f>
        <v>14846</v>
      </c>
      <c r="J11" s="59">
        <f>SUM($I$2:I11)</f>
        <v>17974</v>
      </c>
      <c r="K11" s="59">
        <f t="shared" si="2"/>
        <v>-3128</v>
      </c>
    </row>
    <row r="12" spans="1:12">
      <c r="C12" t="s">
        <v>65</v>
      </c>
      <c r="D12">
        <v>1680</v>
      </c>
      <c r="E12" s="59">
        <f>SUM($D$2:D12)</f>
        <v>16526</v>
      </c>
      <c r="J12" s="59">
        <f>SUM($I$2:I12)</f>
        <v>17974</v>
      </c>
      <c r="K12" s="59">
        <f t="shared" si="2"/>
        <v>-1448</v>
      </c>
    </row>
    <row r="13" spans="1:12">
      <c r="C13" t="s">
        <v>29</v>
      </c>
      <c r="D13">
        <v>1700</v>
      </c>
      <c r="E13" s="59">
        <f>SUM($D$2:D13)</f>
        <v>18226</v>
      </c>
      <c r="J13" s="59">
        <f>SUM($I$2:I13)</f>
        <v>17974</v>
      </c>
      <c r="K13" s="59">
        <f t="shared" si="2"/>
        <v>252</v>
      </c>
    </row>
    <row r="14" spans="1:12">
      <c r="E14" s="59">
        <f>SUM($D$2:D14)</f>
        <v>18226</v>
      </c>
      <c r="J14" s="59">
        <f>SUM($I$2:I14)</f>
        <v>17974</v>
      </c>
      <c r="K14" s="59">
        <f t="shared" si="2"/>
        <v>252</v>
      </c>
    </row>
    <row r="18" spans="1:1">
      <c r="A18" t="s">
        <v>69</v>
      </c>
    </row>
    <row r="19" spans="1:1">
      <c r="A1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11"/>
  <dimension ref="A1:L9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3" sqref="I3:I5"/>
    </sheetView>
  </sheetViews>
  <sheetFormatPr defaultRowHeight="14.4"/>
  <cols>
    <col min="1" max="2" width="11.6640625" bestFit="1" customWidth="1"/>
    <col min="3" max="3" width="9.5546875" bestFit="1" customWidth="1"/>
    <col min="4" max="4" width="11" customWidth="1"/>
    <col min="5" max="5" width="7.44140625" customWidth="1"/>
    <col min="6" max="6" width="3.44140625" customWidth="1"/>
    <col min="7" max="7" width="11.6640625" bestFit="1" customWidth="1"/>
    <col min="8" max="8" width="13.88671875" bestFit="1" customWidth="1"/>
    <col min="9" max="9" width="5.5546875" bestFit="1" customWidth="1"/>
    <col min="10" max="10" width="6.5546875" bestFit="1" customWidth="1"/>
    <col min="11" max="11" width="7.5546875" bestFit="1" customWidth="1"/>
    <col min="12" max="12" width="9.5546875" bestFit="1" customWidth="1"/>
  </cols>
  <sheetData>
    <row r="1" spans="1:12">
      <c r="A1" s="25" t="s">
        <v>41</v>
      </c>
      <c r="B1" s="25"/>
      <c r="C1" s="25" t="s">
        <v>15</v>
      </c>
      <c r="D1" s="25" t="s">
        <v>42</v>
      </c>
      <c r="E1" s="25" t="s">
        <v>43</v>
      </c>
      <c r="G1" s="25" t="s">
        <v>41</v>
      </c>
      <c r="H1" s="25" t="s">
        <v>15</v>
      </c>
      <c r="I1" s="25" t="s">
        <v>42</v>
      </c>
      <c r="J1" s="25" t="s">
        <v>43</v>
      </c>
      <c r="K1" s="25" t="s">
        <v>49</v>
      </c>
      <c r="L1" s="14">
        <v>43109</v>
      </c>
    </row>
    <row r="2" spans="1:12">
      <c r="A2" s="14">
        <v>43091</v>
      </c>
      <c r="B2" s="60">
        <f t="shared" ref="B2" si="0">A2+20</f>
        <v>43111</v>
      </c>
      <c r="C2" s="52" t="s">
        <v>47</v>
      </c>
      <c r="D2" s="53">
        <v>390</v>
      </c>
      <c r="E2" s="59">
        <f>SUM($D$2:D2)</f>
        <v>390</v>
      </c>
      <c r="G2" s="14">
        <v>43091</v>
      </c>
      <c r="H2" t="s">
        <v>59</v>
      </c>
      <c r="I2">
        <v>400</v>
      </c>
      <c r="J2" s="59">
        <f>SUM($I$2:I2)</f>
        <v>400</v>
      </c>
      <c r="K2" s="59">
        <f>$E2-J2</f>
        <v>-10</v>
      </c>
    </row>
    <row r="3" spans="1:12">
      <c r="A3" s="14">
        <v>43091</v>
      </c>
      <c r="B3" s="60"/>
      <c r="C3" s="52" t="s">
        <v>63</v>
      </c>
      <c r="D3" s="25">
        <v>172</v>
      </c>
      <c r="E3" s="59">
        <f>SUM($D$2:D3)</f>
        <v>562</v>
      </c>
      <c r="H3" t="s">
        <v>67</v>
      </c>
      <c r="I3">
        <v>2141</v>
      </c>
      <c r="J3" s="59">
        <f>SUM($I$2:I3)</f>
        <v>2541</v>
      </c>
      <c r="K3" s="59">
        <f t="shared" ref="K3:K7" si="1">$E3-J3</f>
        <v>-1979</v>
      </c>
    </row>
    <row r="4" spans="1:12">
      <c r="A4" s="14">
        <v>43102</v>
      </c>
      <c r="B4" s="60"/>
      <c r="C4" t="s">
        <v>45</v>
      </c>
      <c r="D4" s="25">
        <v>1680</v>
      </c>
      <c r="E4" s="59">
        <f>SUM($D$2:D4)</f>
        <v>2242</v>
      </c>
      <c r="H4" t="s">
        <v>68</v>
      </c>
      <c r="I4">
        <v>3626</v>
      </c>
      <c r="J4" s="59">
        <f>SUM($I$2:I4)</f>
        <v>6167</v>
      </c>
      <c r="K4" s="59">
        <f t="shared" si="1"/>
        <v>-3925</v>
      </c>
    </row>
    <row r="5" spans="1:12">
      <c r="C5" t="s">
        <v>65</v>
      </c>
      <c r="D5" s="53">
        <v>1928</v>
      </c>
      <c r="E5" s="59">
        <f>SUM($D$2:D5)</f>
        <v>4170</v>
      </c>
      <c r="H5" t="s">
        <v>64</v>
      </c>
      <c r="I5">
        <v>4090</v>
      </c>
      <c r="J5" s="59">
        <f>SUM($I$2:I5)</f>
        <v>10257</v>
      </c>
      <c r="K5" s="59">
        <f t="shared" si="1"/>
        <v>-6087</v>
      </c>
    </row>
    <row r="6" spans="1:12">
      <c r="C6" t="s">
        <v>66</v>
      </c>
      <c r="D6" s="53">
        <v>1960</v>
      </c>
      <c r="E6" s="59">
        <f>SUM($D$2:D6)</f>
        <v>6130</v>
      </c>
      <c r="I6">
        <v>500</v>
      </c>
      <c r="J6" s="59">
        <f>SUM($I$2:I6)</f>
        <v>10757</v>
      </c>
      <c r="K6" s="59">
        <f t="shared" si="1"/>
        <v>-4627</v>
      </c>
    </row>
    <row r="7" spans="1:12">
      <c r="C7" t="s">
        <v>65</v>
      </c>
      <c r="D7" s="53">
        <v>1960</v>
      </c>
      <c r="E7" s="59">
        <f>SUM($D$2:D7)</f>
        <v>8090</v>
      </c>
      <c r="J7" s="59">
        <f>SUM($I$2:I7)</f>
        <v>10757</v>
      </c>
      <c r="K7" s="59">
        <f t="shared" si="1"/>
        <v>-2667</v>
      </c>
    </row>
    <row r="8" spans="1:12">
      <c r="C8" t="s">
        <v>45</v>
      </c>
      <c r="D8">
        <v>1290</v>
      </c>
      <c r="E8" s="59">
        <f>SUM($D$2:D8)</f>
        <v>9380</v>
      </c>
      <c r="J8" s="59">
        <f>SUM($I$2:I8)</f>
        <v>10757</v>
      </c>
      <c r="K8" s="59">
        <f t="shared" ref="K8" si="2">$E8-J8</f>
        <v>-1377</v>
      </c>
    </row>
    <row r="9" spans="1:12">
      <c r="C9" t="s">
        <v>66</v>
      </c>
      <c r="D9">
        <v>1440</v>
      </c>
      <c r="E9" s="59">
        <f>SUM($D$2:D9)</f>
        <v>10820</v>
      </c>
      <c r="J9" s="59">
        <f>SUM($I$2:I9)</f>
        <v>10757</v>
      </c>
      <c r="K9" s="59">
        <f t="shared" ref="K9" si="3">$E9-J9</f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12"/>
  <dimension ref="A1:O8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RowHeight="14.4"/>
  <cols>
    <col min="1" max="2" width="11.6640625" bestFit="1" customWidth="1"/>
    <col min="3" max="3" width="9.5546875" bestFit="1" customWidth="1"/>
    <col min="4" max="5" width="5.5546875" bestFit="1" customWidth="1"/>
    <col min="6" max="6" width="3.44140625" customWidth="1"/>
    <col min="7" max="7" width="11.6640625" bestFit="1" customWidth="1"/>
    <col min="8" max="8" width="9.5546875" bestFit="1" customWidth="1"/>
    <col min="9" max="10" width="5.5546875" bestFit="1" customWidth="1"/>
    <col min="11" max="12" width="7.5546875" bestFit="1" customWidth="1"/>
    <col min="13" max="14" width="10.5546875" bestFit="1" customWidth="1"/>
    <col min="15" max="15" width="11.6640625" bestFit="1" customWidth="1"/>
  </cols>
  <sheetData>
    <row r="1" spans="1:15">
      <c r="A1" s="25" t="s">
        <v>41</v>
      </c>
      <c r="B1" s="25"/>
      <c r="C1" s="25" t="s">
        <v>15</v>
      </c>
      <c r="D1" s="25" t="s">
        <v>42</v>
      </c>
      <c r="E1" s="25" t="s">
        <v>43</v>
      </c>
      <c r="G1" s="25" t="s">
        <v>41</v>
      </c>
      <c r="H1" s="25" t="s">
        <v>15</v>
      </c>
      <c r="I1" s="25" t="s">
        <v>42</v>
      </c>
      <c r="J1" s="25" t="s">
        <v>43</v>
      </c>
      <c r="K1" s="25" t="s">
        <v>49</v>
      </c>
      <c r="L1" s="53" t="s">
        <v>56</v>
      </c>
    </row>
    <row r="2" spans="1:15">
      <c r="A2" s="50"/>
      <c r="B2" s="50"/>
      <c r="C2" s="50" t="s">
        <v>58</v>
      </c>
      <c r="D2" s="25">
        <f>6000-2000-4000</f>
        <v>0</v>
      </c>
      <c r="E2" s="25">
        <f>D2</f>
        <v>0</v>
      </c>
      <c r="G2" s="61">
        <v>43047</v>
      </c>
      <c r="H2" s="62" t="s">
        <v>45</v>
      </c>
      <c r="I2" s="63">
        <f>1979-1979</f>
        <v>0</v>
      </c>
      <c r="J2" s="64">
        <f>SUM($I$2:I2)</f>
        <v>0</v>
      </c>
      <c r="K2" s="64">
        <f>E2-J2</f>
        <v>0</v>
      </c>
      <c r="L2">
        <v>589</v>
      </c>
      <c r="M2" s="14">
        <v>43075</v>
      </c>
      <c r="N2" s="14">
        <v>43076</v>
      </c>
      <c r="O2" s="14">
        <v>43080</v>
      </c>
    </row>
    <row r="3" spans="1:15">
      <c r="A3" s="14">
        <v>43091</v>
      </c>
      <c r="B3" s="60">
        <f t="shared" ref="B3:B8" si="0">A3+20</f>
        <v>43111</v>
      </c>
      <c r="C3" s="52" t="s">
        <v>47</v>
      </c>
      <c r="D3" s="53">
        <v>390</v>
      </c>
      <c r="E3" s="59">
        <f>SUM($D$2:D3)</f>
        <v>390</v>
      </c>
      <c r="G3" s="61">
        <v>43079</v>
      </c>
      <c r="H3" s="62" t="s">
        <v>46</v>
      </c>
      <c r="I3" s="65">
        <f>3666-3666</f>
        <v>0</v>
      </c>
      <c r="J3" s="64">
        <f>SUM($I$2:I3)</f>
        <v>0</v>
      </c>
      <c r="K3" s="64">
        <f t="shared" ref="K3" si="1">E3-J3</f>
        <v>390</v>
      </c>
    </row>
    <row r="4" spans="1:15">
      <c r="A4" s="14">
        <v>43091</v>
      </c>
      <c r="B4" s="60"/>
      <c r="C4" s="52" t="s">
        <v>63</v>
      </c>
      <c r="D4" s="25">
        <v>172</v>
      </c>
      <c r="E4" s="59">
        <f>SUM($D$2:D4)</f>
        <v>562</v>
      </c>
      <c r="G4" s="61">
        <v>43091</v>
      </c>
      <c r="H4" s="66" t="s">
        <v>55</v>
      </c>
      <c r="I4" s="65">
        <v>4736</v>
      </c>
      <c r="J4" s="64">
        <f>SUM($I$2:I4)</f>
        <v>4736</v>
      </c>
      <c r="K4" s="64"/>
    </row>
    <row r="5" spans="1:15">
      <c r="B5" s="60"/>
      <c r="C5" s="52"/>
      <c r="D5" s="25"/>
      <c r="E5" s="59">
        <f>SUM($D$2:D5)</f>
        <v>562</v>
      </c>
      <c r="H5" t="s">
        <v>59</v>
      </c>
      <c r="I5">
        <v>400</v>
      </c>
      <c r="J5" s="59">
        <f>SUM($I$2:I5)</f>
        <v>5136</v>
      </c>
      <c r="K5" s="59">
        <f t="shared" ref="K5" si="2">E5-J5</f>
        <v>-4574</v>
      </c>
    </row>
    <row r="6" spans="1:15">
      <c r="A6" s="14">
        <v>43084</v>
      </c>
      <c r="B6" s="60">
        <f t="shared" si="0"/>
        <v>43104</v>
      </c>
      <c r="C6" s="52" t="s">
        <v>60</v>
      </c>
      <c r="D6">
        <v>1968</v>
      </c>
      <c r="E6" s="59"/>
      <c r="J6" s="59">
        <f>SUM($I$2:I6)</f>
        <v>5136</v>
      </c>
      <c r="K6" s="59">
        <f t="shared" ref="K6" si="3">E6-J6</f>
        <v>-5136</v>
      </c>
    </row>
    <row r="7" spans="1:15">
      <c r="A7" s="14">
        <v>43084</v>
      </c>
      <c r="B7" s="60">
        <f t="shared" si="0"/>
        <v>43104</v>
      </c>
      <c r="C7" s="52" t="s">
        <v>61</v>
      </c>
      <c r="D7">
        <v>1928</v>
      </c>
      <c r="E7" s="59"/>
      <c r="J7" s="59">
        <f>SUM($I$2:I7)</f>
        <v>5136</v>
      </c>
      <c r="K7" s="59">
        <f t="shared" ref="K7" si="4">E7-J7</f>
        <v>-5136</v>
      </c>
    </row>
    <row r="8" spans="1:15">
      <c r="A8" s="14">
        <v>43084</v>
      </c>
      <c r="B8" s="60">
        <f t="shared" si="0"/>
        <v>43104</v>
      </c>
      <c r="C8" s="52" t="s">
        <v>62</v>
      </c>
      <c r="D8">
        <v>840</v>
      </c>
      <c r="E8" s="59"/>
      <c r="J8" s="59">
        <f>SUM($I$2:I8)</f>
        <v>5136</v>
      </c>
      <c r="K8" s="59">
        <f t="shared" ref="K8" si="5">E8-J8</f>
        <v>-5136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13"/>
  <dimension ref="A1:I29"/>
  <sheetViews>
    <sheetView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B17" sqref="B17:B19"/>
    </sheetView>
  </sheetViews>
  <sheetFormatPr defaultRowHeight="14.4"/>
  <cols>
    <col min="1" max="1" width="13.44140625" customWidth="1"/>
    <col min="3" max="3" width="9.5546875" bestFit="1" customWidth="1"/>
    <col min="6" max="6" width="25.109375" style="15" bestFit="1" customWidth="1"/>
    <col min="7" max="7" width="30.44140625" customWidth="1"/>
    <col min="8" max="8" width="9.5546875" customWidth="1"/>
    <col min="9" max="9" width="9.5546875" bestFit="1" customWidth="1"/>
  </cols>
  <sheetData>
    <row r="1" spans="1:9">
      <c r="A1" s="32" t="s">
        <v>35</v>
      </c>
      <c r="B1" s="33" t="s">
        <v>15</v>
      </c>
      <c r="C1" s="33" t="s">
        <v>36</v>
      </c>
      <c r="D1" s="34" t="s">
        <v>37</v>
      </c>
      <c r="E1" s="47" t="s">
        <v>39</v>
      </c>
      <c r="F1" s="49">
        <f>YEAR(A2)</f>
        <v>2017</v>
      </c>
      <c r="G1" s="27">
        <f>MONTH(A2)</f>
        <v>7</v>
      </c>
      <c r="H1" s="25"/>
      <c r="I1" s="25"/>
    </row>
    <row r="2" spans="1:9" ht="15.6">
      <c r="A2" s="14">
        <v>42926</v>
      </c>
      <c r="B2" s="36" t="s">
        <v>29</v>
      </c>
      <c r="C2" s="37"/>
      <c r="D2" s="38">
        <f>SUM(C2:C4)</f>
        <v>0</v>
      </c>
      <c r="F2" s="26" t="s">
        <v>28</v>
      </c>
      <c r="G2" s="27"/>
      <c r="H2" s="28"/>
      <c r="I2" s="28"/>
    </row>
    <row r="3" spans="1:9" ht="15.6">
      <c r="A3" s="14" t="s">
        <v>40</v>
      </c>
      <c r="B3" s="36" t="s">
        <v>32</v>
      </c>
      <c r="C3" s="37"/>
      <c r="D3" s="39">
        <f>SUM(C5:C14)</f>
        <v>0</v>
      </c>
      <c r="F3" s="26" t="s">
        <v>14</v>
      </c>
      <c r="G3" s="27"/>
      <c r="H3" s="28"/>
      <c r="I3" s="28"/>
    </row>
    <row r="4" spans="1:9" ht="17.399999999999999">
      <c r="A4" s="40"/>
      <c r="B4" s="36" t="s">
        <v>33</v>
      </c>
      <c r="C4" s="37"/>
      <c r="E4" s="48">
        <f>D2-D3</f>
        <v>0</v>
      </c>
      <c r="F4" s="29"/>
      <c r="G4" s="30"/>
      <c r="H4" s="31"/>
      <c r="I4" s="31"/>
    </row>
    <row r="5" spans="1:9" ht="17.399999999999999">
      <c r="A5" s="40"/>
      <c r="B5" s="36"/>
      <c r="C5" s="42"/>
      <c r="D5" s="41"/>
      <c r="F5" s="17" t="s">
        <v>26</v>
      </c>
      <c r="G5" s="9" t="s">
        <v>0</v>
      </c>
      <c r="H5" s="11">
        <f>C2</f>
        <v>0</v>
      </c>
      <c r="I5" s="11"/>
    </row>
    <row r="6" spans="1:9" ht="17.399999999999999">
      <c r="A6" s="40"/>
      <c r="B6" s="36"/>
      <c r="C6" s="42"/>
      <c r="D6" s="41"/>
      <c r="F6" s="17" t="s">
        <v>27</v>
      </c>
      <c r="G6" s="9" t="s">
        <v>3</v>
      </c>
      <c r="H6" s="11">
        <f>C3</f>
        <v>0</v>
      </c>
      <c r="I6" s="11"/>
    </row>
    <row r="7" spans="1:9" ht="17.399999999999999">
      <c r="A7" s="35"/>
      <c r="B7" s="36"/>
      <c r="C7" s="42"/>
      <c r="D7" s="41"/>
      <c r="F7" s="18" t="s">
        <v>6</v>
      </c>
      <c r="G7" s="1" t="s">
        <v>10</v>
      </c>
      <c r="H7" s="11">
        <f>C4</f>
        <v>0</v>
      </c>
      <c r="I7" s="11"/>
    </row>
    <row r="8" spans="1:9">
      <c r="A8" s="40"/>
      <c r="B8" s="36"/>
      <c r="C8" s="42"/>
      <c r="D8" s="41"/>
    </row>
    <row r="9" spans="1:9">
      <c r="A9" s="40"/>
      <c r="B9" s="36"/>
      <c r="C9" s="42"/>
      <c r="D9" s="41"/>
    </row>
    <row r="10" spans="1:9">
      <c r="A10" s="40"/>
      <c r="B10" s="36"/>
      <c r="C10" s="42"/>
      <c r="D10" s="41"/>
    </row>
    <row r="11" spans="1:9">
      <c r="A11" s="40"/>
      <c r="B11" s="36"/>
      <c r="C11" s="42"/>
      <c r="D11" s="41"/>
    </row>
    <row r="12" spans="1:9">
      <c r="A12" s="40"/>
      <c r="B12" s="36"/>
      <c r="C12" s="42"/>
      <c r="D12" s="41"/>
    </row>
    <row r="13" spans="1:9">
      <c r="A13" s="40"/>
      <c r="B13" s="36"/>
      <c r="C13" s="42"/>
      <c r="D13" s="41"/>
    </row>
    <row r="14" spans="1:9">
      <c r="A14" s="43"/>
      <c r="B14" s="44"/>
      <c r="C14" s="45"/>
      <c r="D14" s="46"/>
    </row>
    <row r="16" spans="1:9">
      <c r="A16" t="s">
        <v>35</v>
      </c>
      <c r="B16" t="s">
        <v>15</v>
      </c>
      <c r="C16" t="s">
        <v>36</v>
      </c>
      <c r="D16" t="s">
        <v>37</v>
      </c>
      <c r="F16" s="24" t="s">
        <v>38</v>
      </c>
      <c r="G16" s="25"/>
      <c r="H16" s="25"/>
      <c r="I16" s="25"/>
    </row>
    <row r="17" spans="1:9" ht="15.6">
      <c r="A17" s="14">
        <v>42896</v>
      </c>
      <c r="B17" t="s">
        <v>29</v>
      </c>
      <c r="C17" s="22">
        <v>3248.58</v>
      </c>
      <c r="D17" s="20">
        <f>SUM(C17:C19)</f>
        <v>7685.74</v>
      </c>
      <c r="F17" s="26" t="s">
        <v>28</v>
      </c>
      <c r="G17" s="27"/>
      <c r="H17" s="28"/>
      <c r="I17" s="28"/>
    </row>
    <row r="18" spans="1:9" ht="15.6">
      <c r="A18" s="14">
        <v>42894</v>
      </c>
      <c r="B18" t="s">
        <v>32</v>
      </c>
      <c r="C18" s="23">
        <v>1627.4</v>
      </c>
      <c r="D18" s="21">
        <f>SUM(C20:C29)</f>
        <v>6005</v>
      </c>
      <c r="F18" s="26" t="s">
        <v>14</v>
      </c>
      <c r="G18" s="27"/>
      <c r="H18" s="28"/>
      <c r="I18" s="28"/>
    </row>
    <row r="19" spans="1:9" ht="17.399999999999999">
      <c r="B19" t="s">
        <v>33</v>
      </c>
      <c r="C19" s="23">
        <v>2809.76</v>
      </c>
      <c r="D19">
        <f>D17-D18</f>
        <v>1680.7399999999998</v>
      </c>
      <c r="F19" s="29"/>
      <c r="G19" s="30"/>
      <c r="H19" s="31"/>
      <c r="I19" s="31"/>
    </row>
    <row r="20" spans="1:9" ht="17.399999999999999">
      <c r="A20" s="14">
        <v>42889</v>
      </c>
      <c r="C20" s="21">
        <v>478</v>
      </c>
      <c r="F20" s="17" t="s">
        <v>26</v>
      </c>
      <c r="G20" s="9" t="s">
        <v>0</v>
      </c>
      <c r="H20" s="11">
        <f>C17</f>
        <v>3248.58</v>
      </c>
      <c r="I20" s="11"/>
    </row>
    <row r="21" spans="1:9" ht="17.399999999999999">
      <c r="C21" s="21">
        <v>480</v>
      </c>
      <c r="F21" s="17" t="s">
        <v>27</v>
      </c>
      <c r="G21" s="9" t="s">
        <v>3</v>
      </c>
      <c r="H21" s="11">
        <f t="shared" ref="H21:H22" si="0">C18</f>
        <v>1627.4</v>
      </c>
      <c r="I21" s="11">
        <f>H22-H21+5</f>
        <v>1187.3600000000001</v>
      </c>
    </row>
    <row r="22" spans="1:9" ht="17.399999999999999">
      <c r="A22" s="14">
        <v>42890</v>
      </c>
      <c r="C22" s="21">
        <v>488</v>
      </c>
      <c r="F22" s="18" t="s">
        <v>6</v>
      </c>
      <c r="G22" s="1" t="s">
        <v>10</v>
      </c>
      <c r="H22" s="11">
        <f t="shared" si="0"/>
        <v>2809.76</v>
      </c>
      <c r="I22" s="11">
        <f>H20-H22+5</f>
        <v>443.81999999999971</v>
      </c>
    </row>
    <row r="23" spans="1:9">
      <c r="C23" s="21">
        <v>489</v>
      </c>
      <c r="F23" s="24"/>
      <c r="G23" s="25"/>
      <c r="H23" s="25"/>
      <c r="I23" s="25"/>
    </row>
    <row r="24" spans="1:9">
      <c r="C24" s="21">
        <v>1960</v>
      </c>
    </row>
    <row r="25" spans="1:9">
      <c r="A25" s="14">
        <v>42891</v>
      </c>
      <c r="C25" s="21">
        <v>420</v>
      </c>
    </row>
    <row r="26" spans="1:9">
      <c r="C26" s="21">
        <v>480</v>
      </c>
    </row>
    <row r="27" spans="1:9">
      <c r="C27" s="21">
        <v>1210</v>
      </c>
    </row>
    <row r="28" spans="1:9">
      <c r="C28" s="21"/>
    </row>
    <row r="29" spans="1:9">
      <c r="C29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14"/>
  <dimension ref="A1:H1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4.4"/>
  <cols>
    <col min="1" max="1" width="13.44140625" customWidth="1"/>
    <col min="6" max="6" width="25.109375" style="15" bestFit="1" customWidth="1"/>
    <col min="7" max="7" width="30.44140625" customWidth="1"/>
    <col min="8" max="8" width="9.5546875" bestFit="1" customWidth="1"/>
  </cols>
  <sheetData>
    <row r="1" spans="1:8">
      <c r="A1" s="32" t="s">
        <v>35</v>
      </c>
      <c r="B1" s="33" t="s">
        <v>15</v>
      </c>
      <c r="C1" s="33" t="s">
        <v>36</v>
      </c>
      <c r="D1" s="34" t="s">
        <v>37</v>
      </c>
      <c r="F1" s="49">
        <f>YEAR(A2)</f>
        <v>2017</v>
      </c>
      <c r="G1" s="27">
        <f>MONTH(A2)</f>
        <v>6</v>
      </c>
      <c r="H1" s="25"/>
    </row>
    <row r="2" spans="1:8" ht="15.6">
      <c r="A2" s="14">
        <v>42908</v>
      </c>
      <c r="B2" s="36" t="s">
        <v>31</v>
      </c>
      <c r="C2" s="37"/>
      <c r="D2" s="38">
        <f>C2</f>
        <v>0</v>
      </c>
      <c r="F2" s="26" t="s">
        <v>28</v>
      </c>
      <c r="G2" s="27"/>
      <c r="H2" s="28"/>
    </row>
    <row r="3" spans="1:8" ht="15.6">
      <c r="A3" s="40"/>
      <c r="B3" s="36"/>
      <c r="C3" s="42"/>
      <c r="D3" s="39">
        <f>SUM(C3:C12)</f>
        <v>0</v>
      </c>
      <c r="F3" s="26" t="s">
        <v>14</v>
      </c>
      <c r="G3" s="27"/>
      <c r="H3" s="28"/>
    </row>
    <row r="4" spans="1:8" ht="17.399999999999999">
      <c r="A4" s="40"/>
      <c r="B4" s="36"/>
      <c r="C4" s="42"/>
      <c r="E4" s="48">
        <f>D2-D3</f>
        <v>0</v>
      </c>
      <c r="F4" s="29"/>
      <c r="G4" s="30"/>
      <c r="H4" s="31"/>
    </row>
    <row r="5" spans="1:8" ht="17.399999999999999">
      <c r="A5" s="35"/>
      <c r="B5" s="36"/>
      <c r="C5" s="42"/>
      <c r="D5" s="41"/>
      <c r="F5" s="18" t="s">
        <v>5</v>
      </c>
      <c r="G5" s="1" t="s">
        <v>11</v>
      </c>
      <c r="H5" s="11">
        <f>C2</f>
        <v>0</v>
      </c>
    </row>
    <row r="6" spans="1:8">
      <c r="A6" s="40"/>
      <c r="B6" s="36"/>
      <c r="C6" s="42"/>
      <c r="D6" s="41"/>
    </row>
    <row r="7" spans="1:8">
      <c r="A7" s="40"/>
      <c r="B7" s="36"/>
      <c r="C7" s="42"/>
      <c r="D7" s="41"/>
    </row>
    <row r="8" spans="1:8">
      <c r="A8" s="40"/>
      <c r="B8" s="36"/>
      <c r="C8" s="42"/>
      <c r="D8" s="41"/>
    </row>
    <row r="9" spans="1:8">
      <c r="A9" s="40"/>
      <c r="B9" s="36"/>
      <c r="C9" s="42"/>
      <c r="D9" s="41"/>
    </row>
    <row r="10" spans="1:8">
      <c r="A10" s="40"/>
      <c r="B10" s="36"/>
      <c r="C10" s="42"/>
      <c r="D10" s="41"/>
    </row>
    <row r="11" spans="1:8">
      <c r="A11" s="40"/>
      <c r="B11" s="36"/>
      <c r="C11" s="42"/>
      <c r="D11" s="41"/>
    </row>
    <row r="12" spans="1:8">
      <c r="A12" s="43"/>
      <c r="B12" s="44"/>
      <c r="C12" s="45"/>
      <c r="D12" s="4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15"/>
  <dimension ref="A1:I3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1" sqref="L11"/>
    </sheetView>
  </sheetViews>
  <sheetFormatPr defaultRowHeight="14.4"/>
  <cols>
    <col min="1" max="1" width="11.6640625" customWidth="1"/>
  </cols>
  <sheetData>
    <row r="1" spans="1:8">
      <c r="A1" s="32" t="s">
        <v>35</v>
      </c>
      <c r="B1" s="33" t="s">
        <v>15</v>
      </c>
      <c r="C1" s="33" t="s">
        <v>36</v>
      </c>
      <c r="D1" s="34" t="s">
        <v>37</v>
      </c>
      <c r="E1" s="47">
        <f>SUM(E2:E9997)</f>
        <v>-107</v>
      </c>
      <c r="F1" s="49"/>
      <c r="G1" s="27"/>
      <c r="H1" s="25"/>
    </row>
    <row r="2" spans="1:8" ht="15.6">
      <c r="A2" s="14">
        <v>42865</v>
      </c>
      <c r="B2" t="s">
        <v>29</v>
      </c>
      <c r="C2">
        <v>3535</v>
      </c>
      <c r="D2">
        <f>SUM(C2:C4)</f>
        <v>7878</v>
      </c>
      <c r="F2" s="16" t="s">
        <v>28</v>
      </c>
      <c r="G2" s="6"/>
      <c r="H2" s="10"/>
    </row>
    <row r="3" spans="1:8" ht="15.6">
      <c r="A3" s="14">
        <v>42863</v>
      </c>
      <c r="B3" t="s">
        <v>32</v>
      </c>
      <c r="C3">
        <v>1616</v>
      </c>
      <c r="D3">
        <f>SUM(C2:C12)</f>
        <v>-107</v>
      </c>
      <c r="E3">
        <f>D3</f>
        <v>-107</v>
      </c>
      <c r="F3" s="16" t="s">
        <v>14</v>
      </c>
      <c r="G3" s="6"/>
      <c r="H3" s="10"/>
    </row>
    <row r="4" spans="1:8" ht="17.399999999999999">
      <c r="B4" t="s">
        <v>33</v>
      </c>
      <c r="C4">
        <v>2727</v>
      </c>
      <c r="F4" s="17" t="s">
        <v>15</v>
      </c>
      <c r="G4" s="9" t="s">
        <v>16</v>
      </c>
      <c r="H4" s="11" t="s">
        <v>17</v>
      </c>
    </row>
    <row r="5" spans="1:8" ht="17.399999999999999">
      <c r="C5">
        <v>-489</v>
      </c>
      <c r="F5" s="17" t="s">
        <v>26</v>
      </c>
      <c r="G5" s="9" t="s">
        <v>0</v>
      </c>
      <c r="H5" s="11">
        <v>1616</v>
      </c>
    </row>
    <row r="6" spans="1:8" ht="17.399999999999999">
      <c r="C6">
        <v>-478</v>
      </c>
      <c r="F6" s="17" t="s">
        <v>27</v>
      </c>
      <c r="G6" s="9" t="s">
        <v>3</v>
      </c>
      <c r="H6" s="11">
        <v>2727</v>
      </c>
    </row>
    <row r="7" spans="1:8" ht="17.399999999999999">
      <c r="A7" s="14">
        <v>42859</v>
      </c>
      <c r="C7">
        <v>-480</v>
      </c>
      <c r="F7" s="18" t="s">
        <v>6</v>
      </c>
      <c r="G7" s="1" t="s">
        <v>10</v>
      </c>
      <c r="H7" s="11">
        <v>3535</v>
      </c>
    </row>
    <row r="8" spans="1:8">
      <c r="C8">
        <v>-480</v>
      </c>
      <c r="F8" s="15"/>
    </row>
    <row r="9" spans="1:8">
      <c r="C9">
        <v>-1960</v>
      </c>
      <c r="F9" s="15"/>
    </row>
    <row r="10" spans="1:8">
      <c r="C10">
        <v>-1968</v>
      </c>
      <c r="F10" s="15"/>
    </row>
    <row r="11" spans="1:8">
      <c r="C11">
        <v>-450</v>
      </c>
      <c r="F11" s="15"/>
    </row>
    <row r="12" spans="1:8">
      <c r="C12">
        <v>-1680</v>
      </c>
      <c r="F12" s="15"/>
    </row>
    <row r="13" spans="1:8">
      <c r="F13" s="15"/>
    </row>
    <row r="14" spans="1:8">
      <c r="A14" t="s">
        <v>34</v>
      </c>
      <c r="F14" s="15"/>
    </row>
    <row r="15" spans="1:8" ht="15.6">
      <c r="A15" s="14">
        <v>42889</v>
      </c>
      <c r="C15">
        <v>478</v>
      </c>
      <c r="F15" s="16" t="s">
        <v>28</v>
      </c>
      <c r="G15" s="6"/>
      <c r="H15" s="10"/>
    </row>
    <row r="16" spans="1:8" ht="15.6">
      <c r="C16">
        <v>480</v>
      </c>
      <c r="F16" s="16" t="s">
        <v>14</v>
      </c>
      <c r="G16" s="6"/>
      <c r="H16" s="10"/>
    </row>
    <row r="17" spans="1:8" ht="17.399999999999999">
      <c r="F17" s="17" t="s">
        <v>15</v>
      </c>
      <c r="G17" s="9" t="s">
        <v>16</v>
      </c>
      <c r="H17" s="11" t="s">
        <v>17</v>
      </c>
    </row>
    <row r="18" spans="1:8" ht="17.399999999999999">
      <c r="F18" s="17" t="s">
        <v>26</v>
      </c>
      <c r="G18" s="9" t="s">
        <v>0</v>
      </c>
      <c r="H18" s="11">
        <v>1616</v>
      </c>
    </row>
    <row r="19" spans="1:8" ht="17.399999999999999">
      <c r="F19" s="17" t="s">
        <v>27</v>
      </c>
      <c r="G19" s="9" t="s">
        <v>3</v>
      </c>
      <c r="H19" s="11">
        <v>2727</v>
      </c>
    </row>
    <row r="20" spans="1:8" ht="17.399999999999999">
      <c r="F20" s="18" t="s">
        <v>6</v>
      </c>
      <c r="G20" s="1" t="s">
        <v>10</v>
      </c>
      <c r="H20" s="11">
        <v>3535</v>
      </c>
    </row>
    <row r="22" spans="1:8">
      <c r="A22" s="14">
        <v>42847</v>
      </c>
      <c r="B22" t="s">
        <v>31</v>
      </c>
      <c r="C22">
        <v>3880</v>
      </c>
      <c r="D22" s="46"/>
      <c r="F22" s="15"/>
    </row>
    <row r="23" spans="1:8">
      <c r="A23" s="14">
        <v>42842</v>
      </c>
      <c r="B23">
        <v>771</v>
      </c>
      <c r="C23">
        <v>478</v>
      </c>
      <c r="F23" s="15"/>
    </row>
    <row r="24" spans="1:8">
      <c r="B24">
        <v>786</v>
      </c>
      <c r="C24">
        <v>480</v>
      </c>
      <c r="F24" s="15"/>
    </row>
    <row r="25" spans="1:8">
      <c r="A25" s="14">
        <v>42843</v>
      </c>
      <c r="B25">
        <v>771</v>
      </c>
      <c r="C25">
        <v>489</v>
      </c>
      <c r="F25" s="15"/>
    </row>
    <row r="26" spans="1:8">
      <c r="C26">
        <v>480</v>
      </c>
      <c r="F26" s="15"/>
    </row>
    <row r="27" spans="1:8">
      <c r="A27" s="14">
        <v>42844</v>
      </c>
      <c r="B27" t="s">
        <v>29</v>
      </c>
      <c r="C27">
        <v>1968</v>
      </c>
      <c r="F27" s="15"/>
    </row>
    <row r="28" spans="1:8">
      <c r="C28">
        <v>450</v>
      </c>
      <c r="F28" s="15"/>
    </row>
    <row r="29" spans="1:8">
      <c r="C29">
        <f>C22-C23-C24-C25-C26-C27-C28</f>
        <v>-465</v>
      </c>
      <c r="F29" s="15"/>
    </row>
    <row r="30" spans="1:8">
      <c r="C30">
        <v>-148</v>
      </c>
      <c r="F30" s="15"/>
    </row>
    <row r="31" spans="1:8">
      <c r="F31" s="15"/>
    </row>
    <row r="32" spans="1:8">
      <c r="F32" s="19">
        <v>201705</v>
      </c>
    </row>
    <row r="33" spans="1:9" ht="15.6">
      <c r="A33" s="14">
        <v>42877</v>
      </c>
      <c r="C33">
        <v>-3858</v>
      </c>
      <c r="F33" s="16" t="s">
        <v>13</v>
      </c>
      <c r="G33" s="6"/>
      <c r="H33" s="10"/>
    </row>
    <row r="34" spans="1:9" ht="15.6">
      <c r="A34" s="14">
        <v>42869</v>
      </c>
      <c r="C34">
        <v>480</v>
      </c>
      <c r="F34" s="16" t="s">
        <v>14</v>
      </c>
      <c r="G34" s="6"/>
      <c r="H34" s="10"/>
    </row>
    <row r="35" spans="1:9" ht="17.399999999999999">
      <c r="C35">
        <v>489</v>
      </c>
      <c r="F35" s="18" t="s">
        <v>5</v>
      </c>
      <c r="G35" s="1" t="s">
        <v>11</v>
      </c>
      <c r="H35" s="12">
        <v>3858</v>
      </c>
      <c r="I35" s="6"/>
    </row>
    <row r="36" spans="1:9">
      <c r="C36">
        <v>1968</v>
      </c>
      <c r="F36" s="15"/>
      <c r="I36" s="6"/>
    </row>
    <row r="37" spans="1:9" ht="17.399999999999999">
      <c r="C37">
        <v>480</v>
      </c>
      <c r="F37" s="15"/>
      <c r="I37" s="2"/>
    </row>
    <row r="38" spans="1:9">
      <c r="C38">
        <v>450</v>
      </c>
      <c r="F38" s="15"/>
    </row>
    <row r="39" spans="1:9">
      <c r="C39">
        <f>SUM(C33:C38)</f>
        <v>9</v>
      </c>
      <c r="F39" s="15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16"/>
  <dimension ref="A2:D10"/>
  <sheetViews>
    <sheetView workbookViewId="0">
      <selection activeCell="B13" sqref="B13"/>
    </sheetView>
  </sheetViews>
  <sheetFormatPr defaultRowHeight="17.399999999999999"/>
  <cols>
    <col min="1" max="1" width="10.5546875" style="3" customWidth="1"/>
    <col min="2" max="2" width="30.77734375" style="3" customWidth="1"/>
    <col min="3" max="3" width="12" style="13" customWidth="1"/>
    <col min="4" max="4" width="15.5546875" style="4" customWidth="1"/>
    <col min="5" max="16384" width="8.88671875" style="3"/>
  </cols>
  <sheetData>
    <row r="2" spans="1:4">
      <c r="A2" s="1" t="s">
        <v>19</v>
      </c>
      <c r="B2" s="1" t="s">
        <v>0</v>
      </c>
      <c r="C2" s="12">
        <v>3121</v>
      </c>
      <c r="D2" s="2" t="s">
        <v>1</v>
      </c>
    </row>
    <row r="3" spans="1:4">
      <c r="A3" s="1" t="s">
        <v>20</v>
      </c>
      <c r="B3" s="1" t="s">
        <v>3</v>
      </c>
      <c r="C3" s="12">
        <v>3458</v>
      </c>
      <c r="D3" s="2" t="s">
        <v>2</v>
      </c>
    </row>
    <row r="4" spans="1:4">
      <c r="A4" s="1" t="s">
        <v>21</v>
      </c>
      <c r="B4" s="1" t="s">
        <v>12</v>
      </c>
      <c r="C4" s="12">
        <v>240</v>
      </c>
      <c r="D4" s="2"/>
    </row>
    <row r="5" spans="1:4">
      <c r="A5" s="1" t="s">
        <v>22</v>
      </c>
      <c r="B5" s="1" t="s">
        <v>10</v>
      </c>
      <c r="C5" s="12"/>
      <c r="D5" s="2"/>
    </row>
    <row r="6" spans="1:4">
      <c r="A6" s="1" t="s">
        <v>23</v>
      </c>
      <c r="B6" s="1" t="s">
        <v>4</v>
      </c>
      <c r="C6" s="12"/>
      <c r="D6" s="2"/>
    </row>
    <row r="7" spans="1:4">
      <c r="A7" s="1" t="s">
        <v>24</v>
      </c>
      <c r="B7" s="1" t="s">
        <v>11</v>
      </c>
      <c r="C7" s="12"/>
      <c r="D7" s="2"/>
    </row>
    <row r="9" spans="1:4">
      <c r="A9" s="1" t="s">
        <v>22</v>
      </c>
      <c r="B9" s="1" t="s">
        <v>10</v>
      </c>
      <c r="C9" s="12">
        <v>4260</v>
      </c>
      <c r="D9" s="2"/>
    </row>
    <row r="10" spans="1:4">
      <c r="A10" s="1" t="s">
        <v>21</v>
      </c>
      <c r="B10" s="1" t="s">
        <v>12</v>
      </c>
      <c r="C10" s="12">
        <v>1000</v>
      </c>
      <c r="D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17"/>
  <dimension ref="A1:F67"/>
  <sheetViews>
    <sheetView showGridLines="0" workbookViewId="0">
      <pane ySplit="1" topLeftCell="A35" activePane="bottomLeft" state="frozen"/>
      <selection pane="bottomLeft" activeCell="F44" sqref="F44"/>
    </sheetView>
  </sheetViews>
  <sheetFormatPr defaultRowHeight="14.4"/>
  <cols>
    <col min="1" max="1" width="16.109375" style="6" bestFit="1" customWidth="1"/>
    <col min="2" max="2" width="32.5546875" style="6" customWidth="1"/>
    <col min="3" max="3" width="8.88671875" style="10" customWidth="1"/>
    <col min="4" max="5" width="8.88671875" style="6"/>
    <col min="6" max="6" width="9.5546875" style="6" bestFit="1" customWidth="1"/>
    <col min="7" max="16384" width="8.88671875" style="6"/>
  </cols>
  <sheetData>
    <row r="1" spans="1:4">
      <c r="A1" s="5">
        <f ca="1">NOW()</f>
        <v>43730.371600347222</v>
      </c>
      <c r="D1" s="6" t="s">
        <v>25</v>
      </c>
    </row>
    <row r="2" spans="1:4">
      <c r="A2" s="5"/>
    </row>
    <row r="3" spans="1:4">
      <c r="A3" s="7">
        <v>42497</v>
      </c>
    </row>
    <row r="4" spans="1:4" ht="15.6">
      <c r="A4" s="8" t="s">
        <v>13</v>
      </c>
    </row>
    <row r="5" spans="1:4" ht="15.6">
      <c r="A5" s="8" t="s">
        <v>14</v>
      </c>
    </row>
    <row r="6" spans="1:4" ht="17.399999999999999">
      <c r="A6" s="9" t="s">
        <v>15</v>
      </c>
      <c r="B6" s="9" t="s">
        <v>16</v>
      </c>
      <c r="C6" s="11" t="s">
        <v>17</v>
      </c>
    </row>
    <row r="7" spans="1:4" ht="17.399999999999999">
      <c r="A7" s="9" t="s">
        <v>9</v>
      </c>
      <c r="B7" s="9" t="s">
        <v>0</v>
      </c>
      <c r="C7" s="11">
        <v>3281</v>
      </c>
    </row>
    <row r="8" spans="1:4" ht="17.399999999999999">
      <c r="A8" s="9" t="s">
        <v>8</v>
      </c>
      <c r="B8" s="9" t="s">
        <v>3</v>
      </c>
      <c r="C8" s="11">
        <v>4157</v>
      </c>
    </row>
    <row r="10" spans="1:4">
      <c r="A10" s="7">
        <v>42502</v>
      </c>
    </row>
    <row r="11" spans="1:4" ht="15.6">
      <c r="A11" s="8" t="s">
        <v>13</v>
      </c>
    </row>
    <row r="12" spans="1:4" ht="15.6">
      <c r="A12" s="8" t="s">
        <v>14</v>
      </c>
    </row>
    <row r="13" spans="1:4" ht="17.399999999999999">
      <c r="A13" s="9" t="s">
        <v>15</v>
      </c>
      <c r="B13" s="9" t="s">
        <v>16</v>
      </c>
      <c r="C13" s="11" t="s">
        <v>17</v>
      </c>
    </row>
    <row r="14" spans="1:4" ht="17.399999999999999">
      <c r="A14" s="1" t="s">
        <v>6</v>
      </c>
      <c r="B14" s="1" t="s">
        <v>10</v>
      </c>
      <c r="C14" s="11">
        <v>4200</v>
      </c>
    </row>
    <row r="16" spans="1:4" ht="15.6">
      <c r="A16" s="8" t="s">
        <v>13</v>
      </c>
    </row>
    <row r="17" spans="1:4" ht="15.6">
      <c r="A17" s="8" t="s">
        <v>14</v>
      </c>
    </row>
    <row r="18" spans="1:4" ht="17.399999999999999">
      <c r="A18" s="9" t="s">
        <v>15</v>
      </c>
      <c r="B18" s="9" t="s">
        <v>16</v>
      </c>
      <c r="C18" s="11" t="s">
        <v>17</v>
      </c>
    </row>
    <row r="19" spans="1:4" ht="17.399999999999999">
      <c r="A19" s="1" t="s">
        <v>5</v>
      </c>
      <c r="B19" s="1" t="s">
        <v>11</v>
      </c>
      <c r="C19" s="11">
        <v>1500</v>
      </c>
    </row>
    <row r="20" spans="1:4" ht="17.399999999999999">
      <c r="A20" s="1" t="s">
        <v>7</v>
      </c>
      <c r="B20" s="1" t="s">
        <v>12</v>
      </c>
      <c r="C20" s="12">
        <v>900</v>
      </c>
      <c r="D20" s="2"/>
    </row>
    <row r="21" spans="1:4">
      <c r="A21" s="7">
        <v>42527.857214351854</v>
      </c>
    </row>
    <row r="22" spans="1:4" ht="15.6">
      <c r="A22" s="8" t="s">
        <v>13</v>
      </c>
    </row>
    <row r="23" spans="1:4" ht="15.6">
      <c r="A23" s="8" t="s">
        <v>14</v>
      </c>
    </row>
    <row r="24" spans="1:4" ht="17.399999999999999">
      <c r="A24" s="9" t="s">
        <v>15</v>
      </c>
      <c r="B24" s="9" t="s">
        <v>16</v>
      </c>
      <c r="C24" s="11" t="s">
        <v>17</v>
      </c>
    </row>
    <row r="25" spans="1:4" ht="17.399999999999999">
      <c r="A25" s="9" t="s">
        <v>9</v>
      </c>
      <c r="B25" s="9" t="s">
        <v>0</v>
      </c>
      <c r="C25" s="11">
        <v>2933</v>
      </c>
    </row>
    <row r="26" spans="1:4" ht="17.399999999999999">
      <c r="A26" s="9" t="s">
        <v>8</v>
      </c>
      <c r="B26" s="9" t="s">
        <v>3</v>
      </c>
      <c r="C26" s="11">
        <v>4433</v>
      </c>
    </row>
    <row r="28" spans="1:4">
      <c r="A28" s="7">
        <v>42531</v>
      </c>
    </row>
    <row r="29" spans="1:4" ht="15.6">
      <c r="A29" s="8" t="s">
        <v>13</v>
      </c>
    </row>
    <row r="30" spans="1:4" ht="15.6">
      <c r="A30" s="8" t="s">
        <v>14</v>
      </c>
    </row>
    <row r="31" spans="1:4" ht="17.399999999999999">
      <c r="A31" s="9" t="s">
        <v>15</v>
      </c>
      <c r="B31" s="9" t="s">
        <v>16</v>
      </c>
      <c r="C31" s="11" t="s">
        <v>17</v>
      </c>
    </row>
    <row r="32" spans="1:4" ht="17.399999999999999">
      <c r="A32" s="1" t="s">
        <v>6</v>
      </c>
      <c r="B32" s="1" t="s">
        <v>10</v>
      </c>
      <c r="C32" s="11">
        <v>4888</v>
      </c>
    </row>
    <row r="36" spans="1:4">
      <c r="A36" s="7">
        <v>42542</v>
      </c>
    </row>
    <row r="37" spans="1:4" ht="15.6">
      <c r="A37" s="8" t="s">
        <v>13</v>
      </c>
    </row>
    <row r="38" spans="1:4" ht="15.6">
      <c r="A38" s="8" t="s">
        <v>14</v>
      </c>
    </row>
    <row r="39" spans="1:4" s="3" customFormat="1" ht="17.399999999999999">
      <c r="A39" s="1" t="s">
        <v>5</v>
      </c>
      <c r="B39" s="1" t="s">
        <v>11</v>
      </c>
      <c r="C39" s="12">
        <v>1727</v>
      </c>
      <c r="D39" s="2"/>
    </row>
    <row r="40" spans="1:4" s="3" customFormat="1" ht="17.399999999999999">
      <c r="A40" s="1" t="s">
        <v>7</v>
      </c>
      <c r="B40" s="1" t="s">
        <v>12</v>
      </c>
      <c r="C40" s="12">
        <v>850</v>
      </c>
      <c r="D40" s="2"/>
    </row>
    <row r="42" spans="1:4">
      <c r="A42" s="7">
        <v>42561</v>
      </c>
    </row>
    <row r="43" spans="1:4" ht="17.399999999999999">
      <c r="A43" s="9" t="s">
        <v>9</v>
      </c>
      <c r="B43" s="9" t="s">
        <v>0</v>
      </c>
      <c r="C43" s="11">
        <v>2586</v>
      </c>
    </row>
    <row r="44" spans="1:4" ht="17.399999999999999">
      <c r="A44" s="9" t="s">
        <v>8</v>
      </c>
      <c r="B44" s="9" t="s">
        <v>3</v>
      </c>
      <c r="C44" s="11">
        <v>4270</v>
      </c>
    </row>
    <row r="45" spans="1:4">
      <c r="A45" s="6" t="s">
        <v>18</v>
      </c>
    </row>
    <row r="46" spans="1:4">
      <c r="A46" s="7">
        <v>42561</v>
      </c>
    </row>
    <row r="47" spans="1:4" ht="17.399999999999999">
      <c r="A47" s="1" t="s">
        <v>6</v>
      </c>
      <c r="B47" s="1" t="s">
        <v>10</v>
      </c>
      <c r="C47" s="11">
        <v>6066</v>
      </c>
    </row>
    <row r="50" spans="1:6" ht="17.399999999999999">
      <c r="A50" s="1" t="s">
        <v>5</v>
      </c>
      <c r="B50" s="1" t="s">
        <v>11</v>
      </c>
      <c r="C50" s="12">
        <v>2000</v>
      </c>
    </row>
    <row r="51" spans="1:6" ht="17.399999999999999">
      <c r="A51" s="1" t="s">
        <v>7</v>
      </c>
      <c r="B51" s="1" t="s">
        <v>12</v>
      </c>
      <c r="C51" s="12">
        <v>860</v>
      </c>
    </row>
    <row r="53" spans="1:6" ht="17.399999999999999">
      <c r="A53" s="9" t="s">
        <v>9</v>
      </c>
      <c r="B53" s="9" t="s">
        <v>0</v>
      </c>
      <c r="C53" s="11">
        <v>2377</v>
      </c>
    </row>
    <row r="54" spans="1:6" ht="17.399999999999999">
      <c r="A54" s="9" t="s">
        <v>8</v>
      </c>
      <c r="B54" s="9" t="s">
        <v>3</v>
      </c>
      <c r="C54" s="11">
        <v>4404</v>
      </c>
    </row>
    <row r="56" spans="1:6">
      <c r="A56" s="7">
        <v>42831</v>
      </c>
    </row>
    <row r="57" spans="1:6" ht="15.6">
      <c r="A57" s="8" t="s">
        <v>28</v>
      </c>
    </row>
    <row r="58" spans="1:6" ht="15.6">
      <c r="A58" s="8" t="s">
        <v>14</v>
      </c>
    </row>
    <row r="59" spans="1:6" ht="17.399999999999999">
      <c r="A59" s="9" t="s">
        <v>15</v>
      </c>
      <c r="B59" s="9" t="s">
        <v>16</v>
      </c>
      <c r="C59" s="11" t="s">
        <v>17</v>
      </c>
    </row>
    <row r="60" spans="1:6" ht="17.399999999999999">
      <c r="A60" s="9" t="s">
        <v>26</v>
      </c>
      <c r="B60" s="9" t="s">
        <v>0</v>
      </c>
      <c r="C60" s="11">
        <v>1595</v>
      </c>
    </row>
    <row r="61" spans="1:6" ht="17.399999999999999">
      <c r="A61" s="9" t="s">
        <v>27</v>
      </c>
      <c r="B61" s="9" t="s">
        <v>3</v>
      </c>
      <c r="C61" s="11">
        <v>2606</v>
      </c>
    </row>
    <row r="62" spans="1:6" ht="17.399999999999999">
      <c r="A62" s="1" t="s">
        <v>6</v>
      </c>
      <c r="B62" s="1" t="s">
        <v>10</v>
      </c>
      <c r="C62" s="11">
        <v>2990</v>
      </c>
    </row>
    <row r="63" spans="1:6">
      <c r="F63" s="7"/>
    </row>
    <row r="65" spans="1:3" ht="15.6">
      <c r="A65" s="8" t="s">
        <v>28</v>
      </c>
    </row>
    <row r="66" spans="1:3" ht="15.6">
      <c r="A66" s="8" t="s">
        <v>30</v>
      </c>
    </row>
    <row r="67" spans="1:3" ht="17.399999999999999">
      <c r="A67" s="1" t="s">
        <v>7</v>
      </c>
      <c r="B67" s="1" t="s">
        <v>12</v>
      </c>
      <c r="C67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18"/>
  <dimension ref="A3:C6"/>
  <sheetViews>
    <sheetView workbookViewId="0">
      <selection activeCell="D8" sqref="D8"/>
    </sheetView>
  </sheetViews>
  <sheetFormatPr defaultRowHeight="14.4"/>
  <cols>
    <col min="1" max="1" width="16.33203125" bestFit="1" customWidth="1"/>
    <col min="2" max="2" width="28.5546875" bestFit="1" customWidth="1"/>
    <col min="3" max="3" width="8.21875" bestFit="1" customWidth="1"/>
  </cols>
  <sheetData>
    <row r="3" spans="1:3" ht="17.399999999999999">
      <c r="A3" s="17" t="s">
        <v>26</v>
      </c>
      <c r="B3" s="9" t="s">
        <v>0</v>
      </c>
      <c r="C3" s="11" t="e">
        <f>#REF!</f>
        <v>#REF!</v>
      </c>
    </row>
    <row r="4" spans="1:3" ht="17.399999999999999">
      <c r="A4" s="17" t="s">
        <v>27</v>
      </c>
      <c r="B4" s="9" t="s">
        <v>3</v>
      </c>
      <c r="C4" s="11" t="e">
        <f t="shared" ref="C4" si="0">#REF!</f>
        <v>#REF!</v>
      </c>
    </row>
    <row r="5" spans="1:3" ht="17.399999999999999">
      <c r="A5" s="18" t="s">
        <v>6</v>
      </c>
      <c r="B5" s="1" t="s">
        <v>10</v>
      </c>
      <c r="C5" s="11" t="e">
        <f t="shared" ref="C5" si="1">#REF!</f>
        <v>#REF!</v>
      </c>
    </row>
    <row r="6" spans="1:3">
      <c r="A6" s="24"/>
      <c r="B6" s="25"/>
      <c r="C6" s="25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19"/>
  <dimension ref="A1:M15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4.4"/>
  <cols>
    <col min="1" max="2" width="11.6640625" bestFit="1" customWidth="1"/>
    <col min="3" max="3" width="10.5546875" bestFit="1" customWidth="1"/>
    <col min="6" max="6" width="3.44140625" customWidth="1"/>
    <col min="7" max="7" width="11.6640625" bestFit="1" customWidth="1"/>
    <col min="8" max="8" width="10.5546875" bestFit="1" customWidth="1"/>
    <col min="9" max="9" width="5.5546875" bestFit="1" customWidth="1"/>
    <col min="12" max="12" width="7.5546875" bestFit="1" customWidth="1"/>
    <col min="13" max="13" width="10.5546875" bestFit="1" customWidth="1"/>
  </cols>
  <sheetData>
    <row r="1" spans="1:13">
      <c r="A1" s="25" t="s">
        <v>41</v>
      </c>
      <c r="B1" s="25"/>
      <c r="C1" s="25" t="s">
        <v>15</v>
      </c>
      <c r="D1" s="25" t="s">
        <v>42</v>
      </c>
      <c r="E1" s="25" t="s">
        <v>43</v>
      </c>
      <c r="G1" s="25" t="s">
        <v>41</v>
      </c>
      <c r="H1" s="25" t="s">
        <v>15</v>
      </c>
      <c r="I1" s="25" t="s">
        <v>42</v>
      </c>
      <c r="J1" s="25" t="s">
        <v>43</v>
      </c>
      <c r="K1" s="25" t="s">
        <v>49</v>
      </c>
      <c r="L1" s="53" t="s">
        <v>56</v>
      </c>
    </row>
    <row r="2" spans="1:13">
      <c r="A2" s="50">
        <v>43014</v>
      </c>
      <c r="B2" s="50">
        <f>A2+20</f>
        <v>43034</v>
      </c>
      <c r="C2" s="50" t="s">
        <v>48</v>
      </c>
      <c r="D2" s="25">
        <v>1960</v>
      </c>
      <c r="E2" s="25">
        <f>SUM($D$2:D2)</f>
        <v>1960</v>
      </c>
      <c r="G2" s="54">
        <v>43047</v>
      </c>
      <c r="H2" s="55" t="s">
        <v>45</v>
      </c>
      <c r="I2" s="55">
        <v>1979</v>
      </c>
      <c r="J2" s="55">
        <f>SUM($I$2:I2)</f>
        <v>1979</v>
      </c>
      <c r="K2" s="55">
        <f>E2-J2</f>
        <v>-19</v>
      </c>
    </row>
    <row r="3" spans="1:13">
      <c r="A3" s="50">
        <v>43015</v>
      </c>
      <c r="B3" s="50">
        <f t="shared" ref="B3:B7" si="0">A3+20</f>
        <v>43035</v>
      </c>
      <c r="C3" s="50" t="s">
        <v>48</v>
      </c>
      <c r="D3" s="25">
        <v>1680</v>
      </c>
      <c r="E3" s="25">
        <f>SUM($D$2:D3)</f>
        <v>3640</v>
      </c>
      <c r="G3" s="54">
        <v>43047</v>
      </c>
      <c r="H3" s="55" t="s">
        <v>44</v>
      </c>
      <c r="I3" s="55">
        <v>3373</v>
      </c>
      <c r="J3" s="55">
        <f>SUM($I$2:I3)</f>
        <v>5352</v>
      </c>
      <c r="K3" s="55">
        <f t="shared" ref="K3:K8" si="1">E3-J3</f>
        <v>-1712</v>
      </c>
    </row>
    <row r="4" spans="1:13">
      <c r="A4" s="50">
        <v>43017</v>
      </c>
      <c r="B4" s="50">
        <f t="shared" si="0"/>
        <v>43037</v>
      </c>
      <c r="C4" s="50" t="s">
        <v>48</v>
      </c>
      <c r="D4" s="25">
        <v>1960</v>
      </c>
      <c r="E4" s="25">
        <f>SUM($D$2:D4)</f>
        <v>5600</v>
      </c>
      <c r="G4" s="54">
        <v>43049</v>
      </c>
      <c r="H4" s="55" t="s">
        <v>46</v>
      </c>
      <c r="I4" s="55">
        <v>4266</v>
      </c>
      <c r="J4" s="55">
        <f>SUM($I$2:I4)</f>
        <v>9618</v>
      </c>
      <c r="K4" s="55">
        <f t="shared" si="1"/>
        <v>-4018</v>
      </c>
    </row>
    <row r="5" spans="1:13">
      <c r="A5" s="50">
        <v>43018</v>
      </c>
      <c r="B5" s="50">
        <f t="shared" si="0"/>
        <v>43038</v>
      </c>
      <c r="C5" s="50" t="s">
        <v>48</v>
      </c>
      <c r="D5" s="25">
        <v>420</v>
      </c>
      <c r="E5" s="25">
        <f>SUM($D$2:D5)</f>
        <v>6020</v>
      </c>
      <c r="G5" s="54">
        <v>43058</v>
      </c>
      <c r="H5" s="55" t="s">
        <v>55</v>
      </c>
      <c r="I5" s="55">
        <v>4567</v>
      </c>
      <c r="J5" s="55">
        <f>SUM($I$2:I5)</f>
        <v>14185</v>
      </c>
      <c r="K5" s="55">
        <f t="shared" si="1"/>
        <v>-8165</v>
      </c>
      <c r="L5">
        <f>9460-4567</f>
        <v>4893</v>
      </c>
    </row>
    <row r="6" spans="1:13">
      <c r="A6" s="50">
        <v>43032</v>
      </c>
      <c r="B6" s="50">
        <f t="shared" si="0"/>
        <v>43052</v>
      </c>
      <c r="C6" s="50" t="s">
        <v>48</v>
      </c>
      <c r="D6" s="51">
        <v>1968</v>
      </c>
      <c r="E6" s="25">
        <f>SUM($D$2:D6)</f>
        <v>7988</v>
      </c>
      <c r="G6" s="54">
        <v>43049</v>
      </c>
      <c r="H6" s="55"/>
      <c r="I6" s="55">
        <v>1000</v>
      </c>
      <c r="J6" s="55">
        <f>SUM($I$2:I6)</f>
        <v>15185</v>
      </c>
      <c r="K6" s="55">
        <f t="shared" si="1"/>
        <v>-7197</v>
      </c>
    </row>
    <row r="7" spans="1:13">
      <c r="A7" s="50">
        <v>43032</v>
      </c>
      <c r="B7" s="50">
        <f t="shared" si="0"/>
        <v>43052</v>
      </c>
      <c r="C7" s="50" t="s">
        <v>47</v>
      </c>
      <c r="D7" s="25">
        <v>4000</v>
      </c>
      <c r="E7" s="25">
        <f>SUM($D$2:D7)</f>
        <v>11988</v>
      </c>
      <c r="G7" s="56">
        <v>43077</v>
      </c>
      <c r="H7" s="57" t="s">
        <v>45</v>
      </c>
      <c r="I7" s="57">
        <v>2202</v>
      </c>
      <c r="J7" s="25">
        <f>SUM($I$2:I7)</f>
        <v>17387</v>
      </c>
      <c r="K7" s="25">
        <f t="shared" si="1"/>
        <v>-5399</v>
      </c>
    </row>
    <row r="8" spans="1:13">
      <c r="A8" s="50">
        <v>43042</v>
      </c>
      <c r="B8" s="50">
        <f ca="1">IF(A8="",NOW()+20,A8+20)</f>
        <v>43062</v>
      </c>
      <c r="C8" s="25" t="s">
        <v>50</v>
      </c>
      <c r="D8" s="25">
        <v>1680</v>
      </c>
      <c r="E8" s="25">
        <f>SUM($D$2:D8)</f>
        <v>13668</v>
      </c>
      <c r="G8" s="54">
        <v>43077</v>
      </c>
      <c r="H8" s="55" t="s">
        <v>44</v>
      </c>
      <c r="I8" s="55">
        <v>3555</v>
      </c>
      <c r="J8" s="55">
        <f>SUM($I$2:I8)</f>
        <v>20942</v>
      </c>
      <c r="K8" s="55">
        <f t="shared" si="1"/>
        <v>-7274</v>
      </c>
      <c r="L8">
        <v>589</v>
      </c>
      <c r="M8" s="14">
        <v>43075</v>
      </c>
    </row>
    <row r="9" spans="1:13">
      <c r="A9" s="50">
        <v>43042</v>
      </c>
      <c r="B9" s="50">
        <f t="shared" ref="B9:B14" ca="1" si="2">IF(A9="",NOW()+20,A9+20)</f>
        <v>43062</v>
      </c>
      <c r="C9" s="52" t="s">
        <v>51</v>
      </c>
      <c r="D9" s="53">
        <v>1700</v>
      </c>
      <c r="E9" s="25">
        <f>SUM($D$2:D9)</f>
        <v>15368</v>
      </c>
      <c r="G9" s="56">
        <v>43079</v>
      </c>
      <c r="H9" s="57" t="s">
        <v>46</v>
      </c>
      <c r="I9" s="53">
        <v>3666</v>
      </c>
      <c r="J9" s="25">
        <f>SUM($I$2:I9)</f>
        <v>24608</v>
      </c>
      <c r="K9" s="25">
        <f t="shared" ref="K9:K10" si="3">E9-J9</f>
        <v>-9240</v>
      </c>
    </row>
    <row r="10" spans="1:13">
      <c r="A10" s="50">
        <v>43042</v>
      </c>
      <c r="B10" s="50">
        <f t="shared" ca="1" si="2"/>
        <v>43062</v>
      </c>
      <c r="C10" s="52" t="s">
        <v>52</v>
      </c>
      <c r="D10" s="25">
        <v>1960</v>
      </c>
      <c r="E10" s="25">
        <f>SUM($D$2:D10)</f>
        <v>17328</v>
      </c>
      <c r="G10" s="56">
        <v>43091</v>
      </c>
      <c r="H10" s="58" t="s">
        <v>57</v>
      </c>
      <c r="I10" s="58">
        <v>4727</v>
      </c>
      <c r="J10" s="25">
        <f>SUM($I$2:I10)</f>
        <v>29335</v>
      </c>
      <c r="K10" s="25">
        <f t="shared" si="3"/>
        <v>-12007</v>
      </c>
    </row>
    <row r="11" spans="1:13">
      <c r="A11" s="14">
        <v>43056</v>
      </c>
      <c r="B11" s="50">
        <f t="shared" ca="1" si="2"/>
        <v>43076</v>
      </c>
      <c r="C11" s="52" t="s">
        <v>54</v>
      </c>
      <c r="D11" s="53">
        <v>1960</v>
      </c>
      <c r="E11" s="25">
        <f>SUM($D$2:D11)</f>
        <v>19288</v>
      </c>
      <c r="J11" s="25">
        <f>SUM($I$2:I11)</f>
        <v>29335</v>
      </c>
      <c r="K11" s="25">
        <f t="shared" ref="K11:K13" si="4">E11-J11</f>
        <v>-10047</v>
      </c>
    </row>
    <row r="12" spans="1:13">
      <c r="A12" s="14">
        <v>43056</v>
      </c>
      <c r="B12" s="50">
        <f t="shared" ca="1" si="2"/>
        <v>43076</v>
      </c>
      <c r="C12" s="52" t="s">
        <v>53</v>
      </c>
      <c r="D12" s="53">
        <v>1968</v>
      </c>
      <c r="E12" s="25">
        <f>SUM($D$2:D12)</f>
        <v>21256</v>
      </c>
      <c r="J12" s="25">
        <f>SUM($I$2:I12)</f>
        <v>29335</v>
      </c>
      <c r="K12" s="25">
        <f t="shared" si="4"/>
        <v>-8079</v>
      </c>
    </row>
    <row r="13" spans="1:13">
      <c r="A13" s="14">
        <v>43057</v>
      </c>
      <c r="B13" s="50">
        <f t="shared" ca="1" si="2"/>
        <v>43077</v>
      </c>
      <c r="C13" s="52" t="s">
        <v>45</v>
      </c>
      <c r="D13" s="53">
        <v>1928</v>
      </c>
      <c r="E13" s="25">
        <f>SUM($D$2:D13)</f>
        <v>23184</v>
      </c>
      <c r="J13" s="25">
        <f>SUM($I$2:I13)</f>
        <v>29335</v>
      </c>
      <c r="K13" s="25">
        <f t="shared" si="4"/>
        <v>-6151</v>
      </c>
    </row>
    <row r="14" spans="1:13">
      <c r="A14" s="14">
        <v>43057</v>
      </c>
      <c r="B14" s="50">
        <f t="shared" ca="1" si="2"/>
        <v>43077</v>
      </c>
      <c r="C14" s="52" t="s">
        <v>29</v>
      </c>
      <c r="D14" s="53">
        <v>1928</v>
      </c>
      <c r="E14" s="25">
        <f>SUM($D$2:D14)</f>
        <v>25112</v>
      </c>
      <c r="J14" s="25">
        <f>SUM($I$2:I14)</f>
        <v>29335</v>
      </c>
      <c r="K14" s="25">
        <f t="shared" ref="K14" si="5">E14-J14</f>
        <v>-4223</v>
      </c>
    </row>
    <row r="15" spans="1:13">
      <c r="D15" s="53">
        <v>1680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30"/>
  <dimension ref="A1:B31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5.5546875" style="74" bestFit="1" customWidth="1"/>
    <col min="2" max="2" width="20.44140625" bestFit="1" customWidth="1"/>
  </cols>
  <sheetData>
    <row r="1" spans="1:2">
      <c r="A1" s="74" t="s">
        <v>128</v>
      </c>
      <c r="B1" t="s">
        <v>129</v>
      </c>
    </row>
    <row r="2" spans="1:2">
      <c r="A2" s="74">
        <v>0</v>
      </c>
      <c r="B2" s="101" t="s">
        <v>130</v>
      </c>
    </row>
    <row r="3" spans="1:2">
      <c r="A3" s="74">
        <v>1</v>
      </c>
      <c r="B3" s="101" t="s">
        <v>131</v>
      </c>
    </row>
    <row r="4" spans="1:2">
      <c r="A4" s="74">
        <v>2</v>
      </c>
      <c r="B4" s="101" t="s">
        <v>132</v>
      </c>
    </row>
    <row r="5" spans="1:2">
      <c r="A5" s="74">
        <v>3</v>
      </c>
      <c r="B5" s="101" t="s">
        <v>133</v>
      </c>
    </row>
    <row r="6" spans="1:2">
      <c r="A6" s="74">
        <v>4</v>
      </c>
      <c r="B6" s="101" t="s">
        <v>134</v>
      </c>
    </row>
    <row r="7" spans="1:2">
      <c r="A7" s="74">
        <v>5</v>
      </c>
      <c r="B7" s="101" t="s">
        <v>135</v>
      </c>
    </row>
    <row r="8" spans="1:2">
      <c r="A8" s="74">
        <v>6</v>
      </c>
      <c r="B8" s="101" t="s">
        <v>136</v>
      </c>
    </row>
    <row r="9" spans="1:2">
      <c r="A9" s="74">
        <v>7</v>
      </c>
      <c r="B9" s="101" t="s">
        <v>137</v>
      </c>
    </row>
    <row r="10" spans="1:2">
      <c r="A10" s="74">
        <v>8</v>
      </c>
      <c r="B10" s="101" t="s">
        <v>138</v>
      </c>
    </row>
    <row r="11" spans="1:2">
      <c r="A11" s="74">
        <v>9</v>
      </c>
      <c r="B11" s="101" t="s">
        <v>139</v>
      </c>
    </row>
    <row r="12" spans="1:2">
      <c r="A12" s="74">
        <v>10</v>
      </c>
      <c r="B12" s="101" t="s">
        <v>140</v>
      </c>
    </row>
    <row r="13" spans="1:2">
      <c r="A13" s="74">
        <v>11</v>
      </c>
      <c r="B13" s="101" t="s">
        <v>141</v>
      </c>
    </row>
    <row r="14" spans="1:2">
      <c r="A14" s="74">
        <v>12</v>
      </c>
      <c r="B14" s="101" t="s">
        <v>142</v>
      </c>
    </row>
    <row r="15" spans="1:2">
      <c r="A15" s="74">
        <v>13</v>
      </c>
      <c r="B15" s="101" t="s">
        <v>143</v>
      </c>
    </row>
    <row r="16" spans="1:2">
      <c r="A16" s="74">
        <v>14</v>
      </c>
      <c r="B16" s="101" t="s">
        <v>144</v>
      </c>
    </row>
    <row r="17" spans="1:2">
      <c r="A17" s="74">
        <v>15</v>
      </c>
      <c r="B17" s="101" t="s">
        <v>145</v>
      </c>
    </row>
    <row r="18" spans="1:2">
      <c r="A18" s="74">
        <v>16</v>
      </c>
      <c r="B18" s="101" t="s">
        <v>146</v>
      </c>
    </row>
    <row r="19" spans="1:2">
      <c r="A19" s="74">
        <v>17</v>
      </c>
      <c r="B19" s="101" t="s">
        <v>147</v>
      </c>
    </row>
    <row r="20" spans="1:2">
      <c r="A20" s="74">
        <v>18</v>
      </c>
      <c r="B20" s="101" t="s">
        <v>148</v>
      </c>
    </row>
    <row r="21" spans="1:2">
      <c r="A21" s="74">
        <v>19</v>
      </c>
      <c r="B21" s="101" t="s">
        <v>149</v>
      </c>
    </row>
    <row r="22" spans="1:2">
      <c r="A22" s="74">
        <v>20</v>
      </c>
      <c r="B22" s="101" t="s">
        <v>150</v>
      </c>
    </row>
    <row r="23" spans="1:2">
      <c r="A23" s="74">
        <v>21</v>
      </c>
      <c r="B23" s="101" t="s">
        <v>151</v>
      </c>
    </row>
    <row r="24" spans="1:2">
      <c r="A24" s="74">
        <v>22</v>
      </c>
      <c r="B24" s="101" t="s">
        <v>152</v>
      </c>
    </row>
    <row r="25" spans="1:2">
      <c r="A25" s="74">
        <v>23</v>
      </c>
      <c r="B25" s="101" t="s">
        <v>153</v>
      </c>
    </row>
    <row r="26" spans="1:2">
      <c r="A26" s="74">
        <v>24</v>
      </c>
      <c r="B26" s="101" t="s">
        <v>154</v>
      </c>
    </row>
    <row r="27" spans="1:2">
      <c r="A27" s="74">
        <v>25</v>
      </c>
      <c r="B27" s="101" t="s">
        <v>155</v>
      </c>
    </row>
    <row r="28" spans="1:2">
      <c r="A28" s="74">
        <v>26</v>
      </c>
      <c r="B28" s="101" t="s">
        <v>156</v>
      </c>
    </row>
    <row r="29" spans="1:2">
      <c r="A29" s="74">
        <v>27</v>
      </c>
      <c r="B29" s="101" t="s">
        <v>157</v>
      </c>
    </row>
    <row r="30" spans="1:2">
      <c r="A30" s="74">
        <v>28</v>
      </c>
      <c r="B30" s="101" t="s">
        <v>158</v>
      </c>
    </row>
    <row r="31" spans="1:2">
      <c r="A31" s="74">
        <v>29</v>
      </c>
      <c r="B31" s="101" t="s">
        <v>159</v>
      </c>
    </row>
  </sheetData>
  <phoneticPr fontId="1" type="noConversion"/>
  <hyperlinks>
    <hyperlink ref="B2" location="newrecored!A1" tooltip="单击打开newrecored" display="newrecored"/>
    <hyperlink ref="B3" location="mc!A1" tooltip="单击打开mc" display="mc"/>
    <hyperlink ref="B4" location="gf!A1" tooltip="单击打开gf" display="gf"/>
    <hyperlink ref="B5" location="gf0922!A1" tooltip="单击打开gf0922" display="gf0922"/>
    <hyperlink ref="B6" location="mc0817mc!A1" tooltip="单击打开mc0817mc" display="mc0817mc"/>
    <hyperlink ref="B7" location="0702gfwc!A1" tooltip="单击打开0702gfwc" display="0702gfwc"/>
    <hyperlink ref="B8" location="0602gfwc!A1" tooltip="单击打开0602gfwc" display="0602gfwc"/>
    <hyperlink ref="B9" location="0718wc!A1" tooltip="单击打开0718wc" display="0718wc"/>
    <hyperlink ref="B10" location="0618wc!A1" tooltip="单击打开0618wc" display="0618wc"/>
    <hyperlink ref="B11" location="module!A1" tooltip="单击打开module" display="module"/>
    <hyperlink ref="B12" location="0518wc!A1" tooltip="单击打开0518wc" display="0518wc"/>
    <hyperlink ref="B13" location="schedule!A1" tooltip="单击打开schedule" display="schedule"/>
    <hyperlink ref="B14" location="0503gfwc!A1" tooltip="单击打开0503gfwc" display="0503gfwc"/>
    <hyperlink ref="B15" location="0418wc!A1" tooltip="单击打开0418wc" display="0418wc"/>
    <hyperlink ref="B16" location="0403gfwc!A1" tooltip="单击打开0403gfwc" display="0403gfwc"/>
    <hyperlink ref="B17" location="0318wc!A1" tooltip="单击打开0318wc" display="0318wc"/>
    <hyperlink ref="B18" location="0303gfmc!A1" tooltip="单击打开0303gfmc" display="0303gfmc"/>
    <hyperlink ref="B19" location="0219wc!A1" tooltip="单击打开0219wc" display="0219wc"/>
    <hyperlink ref="B20" location="0202finished!A1" tooltip="单击打开0202finished" display="0202finished"/>
    <hyperlink ref="B21" location="finished!A1" tooltip="单击打开finished" display="finished"/>
    <hyperlink ref="B22" location="balance (3)!A1" tooltip="单击打开balance (3)" display="balance (3)"/>
    <hyperlink ref="B23" location="balance (2)!A1" tooltip="单击打开balance (2)" display="balance (2)"/>
    <hyperlink ref="B24" location="2-8-10merchanCommu!A1" tooltip="单击打开2-8-10merchanCommu" display="2-8-10merchanCommu"/>
    <hyperlink ref="B25" location="18-22gf!A1" tooltip="单击打开18-22gf" display="18-22gf"/>
    <hyperlink ref="B26" location="backup!A1" tooltip="单击打开backup" display="backup"/>
    <hyperlink ref="B27" location="knab!A1" tooltip="单击打开knab" display="knab"/>
    <hyperlink ref="B28" location="prev!A1" tooltip="单击打开prev" display="prev"/>
    <hyperlink ref="B29" location="Sheet1!A1" tooltip="单击打开Sheet1" display="Sheet1"/>
    <hyperlink ref="B30" location="balance!A1" tooltip="单击打开balance" display="balance"/>
    <hyperlink ref="B31" location="000目录!A1" tooltip="单击打开000目录" display="000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56</vt:i4>
      </vt:variant>
    </vt:vector>
  </HeadingPairs>
  <TitlesOfParts>
    <vt:vector size="56" baseType="lpstr">
      <vt:lpstr>mc0918 </vt:lpstr>
      <vt:lpstr>gf0902</vt:lpstr>
      <vt:lpstr>mc0818</vt:lpstr>
      <vt:lpstr>gf0802</vt:lpstr>
      <vt:lpstr>mc0718</vt:lpstr>
      <vt:lpstr>gf0702</vt:lpstr>
      <vt:lpstr>mc0618</vt:lpstr>
      <vt:lpstr>gf0602</vt:lpstr>
      <vt:lpstr>mc0518</vt:lpstr>
      <vt:lpstr>mc0418</vt:lpstr>
      <vt:lpstr>gf0502</vt:lpstr>
      <vt:lpstr>gf0402</vt:lpstr>
      <vt:lpstr>newrecored</vt:lpstr>
      <vt:lpstr>mc0318</vt:lpstr>
      <vt:lpstr>gf0302</vt:lpstr>
      <vt:lpstr>mc0218</vt:lpstr>
      <vt:lpstr>gf0202</vt:lpstr>
      <vt:lpstr>mc</vt:lpstr>
      <vt:lpstr>gf</vt:lpstr>
      <vt:lpstr>mc0118</vt:lpstr>
      <vt:lpstr>gf0102</vt:lpstr>
      <vt:lpstr>mc1218mc</vt:lpstr>
      <vt:lpstr>gf1202mc</vt:lpstr>
      <vt:lpstr>mc1118wc</vt:lpstr>
      <vt:lpstr>gf1102wc</vt:lpstr>
      <vt:lpstr>mc1202</vt:lpstr>
      <vt:lpstr>mc1018wc</vt:lpstr>
      <vt:lpstr>gf1002wc</vt:lpstr>
      <vt:lpstr>mc0918mc</vt:lpstr>
      <vt:lpstr>gf0922</vt:lpstr>
      <vt:lpstr>mc0817mc</vt:lpstr>
      <vt:lpstr>0702gfwc</vt:lpstr>
      <vt:lpstr>0602gfwc</vt:lpstr>
      <vt:lpstr>0718wc</vt:lpstr>
      <vt:lpstr>0618wc</vt:lpstr>
      <vt:lpstr>module</vt:lpstr>
      <vt:lpstr>0518wc</vt:lpstr>
      <vt:lpstr>schedule</vt:lpstr>
      <vt:lpstr>0503gfwc</vt:lpstr>
      <vt:lpstr>0418wc</vt:lpstr>
      <vt:lpstr>0403gfwc</vt:lpstr>
      <vt:lpstr>0318wc</vt:lpstr>
      <vt:lpstr>0303gfmc</vt:lpstr>
      <vt:lpstr>0219wc</vt:lpstr>
      <vt:lpstr>0202finished</vt:lpstr>
      <vt:lpstr>finished</vt:lpstr>
      <vt:lpstr>balance (3)</vt:lpstr>
      <vt:lpstr>balance (2)</vt:lpstr>
      <vt:lpstr>2-8-10merchanCommu</vt:lpstr>
      <vt:lpstr>18-22gf</vt:lpstr>
      <vt:lpstr>backup</vt:lpstr>
      <vt:lpstr>knab</vt:lpstr>
      <vt:lpstr>prev</vt:lpstr>
      <vt:lpstr>Sheet1</vt:lpstr>
      <vt:lpstr>balance</vt:lpstr>
      <vt:lpstr>000目录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wwuhnwu01</cp:lastModifiedBy>
  <dcterms:created xsi:type="dcterms:W3CDTF">2006-09-13T11:21:51Z</dcterms:created>
  <dcterms:modified xsi:type="dcterms:W3CDTF">2019-09-22T00:56:46Z</dcterms:modified>
</cp:coreProperties>
</file>