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购车用车费用" sheetId="1" r:id="rId1"/>
    <sheet name="厂商指导价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9" i="1"/>
  <c r="C30"/>
  <c r="D31" s="1"/>
  <c r="D35" s="1"/>
  <c r="C18"/>
  <c r="C33" s="1"/>
  <c r="C16"/>
  <c r="C6"/>
  <c r="C2"/>
  <c r="C5"/>
</calcChain>
</file>

<file path=xl/sharedStrings.xml><?xml version="1.0" encoding="utf-8"?>
<sst xmlns="http://schemas.openxmlformats.org/spreadsheetml/2006/main" count="51" uniqueCount="50">
  <si>
    <t>1.2 运费2000-5000元/台；</t>
    <phoneticPr fontId="1" type="noConversion"/>
  </si>
  <si>
    <t>1.3 经销商利润：2%－5%；</t>
    <phoneticPr fontId="1" type="noConversion"/>
  </si>
  <si>
    <t>1 裸车款X</t>
    <phoneticPr fontId="1" type="noConversion"/>
  </si>
  <si>
    <t>1.1 出厂价</t>
    <phoneticPr fontId="1" type="noConversion"/>
  </si>
  <si>
    <t>2 车辆购置税，X/1.17*10%;</t>
    <phoneticPr fontId="1" type="noConversion"/>
  </si>
  <si>
    <t>排量1.6L以年的费用减半；</t>
    <phoneticPr fontId="1" type="noConversion"/>
  </si>
  <si>
    <t>3 车船使用税：360-480元/年；</t>
    <phoneticPr fontId="1" type="noConversion"/>
  </si>
  <si>
    <t>各地不一样</t>
    <phoneticPr fontId="1" type="noConversion"/>
  </si>
  <si>
    <t>4 车辆检测费135元/台；</t>
    <phoneticPr fontId="1" type="noConversion"/>
  </si>
  <si>
    <t>5 上牌费150元/台；</t>
    <phoneticPr fontId="1" type="noConversion"/>
  </si>
  <si>
    <t>整车及尾气排放检测；</t>
    <phoneticPr fontId="1" type="noConversion"/>
  </si>
  <si>
    <t>6 保险费</t>
    <phoneticPr fontId="1" type="noConversion"/>
  </si>
  <si>
    <t>6.1 交强险950元/年</t>
    <phoneticPr fontId="1" type="noConversion"/>
  </si>
  <si>
    <t>1.6 商业险</t>
    <phoneticPr fontId="1" type="noConversion"/>
  </si>
  <si>
    <t>15万左右的车投全保；</t>
    <phoneticPr fontId="1" type="noConversion"/>
  </si>
  <si>
    <t>6座以下；</t>
    <phoneticPr fontId="1" type="noConversion"/>
  </si>
  <si>
    <t>7 分期费用</t>
    <phoneticPr fontId="1" type="noConversion"/>
  </si>
  <si>
    <t>7.1 分期手续费500－5000元；</t>
    <phoneticPr fontId="1" type="noConversion"/>
  </si>
  <si>
    <t>7.2 分期保证金0.5%/年；</t>
    <phoneticPr fontId="1" type="noConversion"/>
  </si>
  <si>
    <t>7.3 分期保险费</t>
    <phoneticPr fontId="1" type="noConversion"/>
  </si>
  <si>
    <t>按三年算；</t>
    <phoneticPr fontId="1" type="noConversion"/>
  </si>
  <si>
    <t>1 固定费用</t>
    <phoneticPr fontId="1" type="noConversion"/>
  </si>
  <si>
    <t>合计</t>
    <phoneticPr fontId="1" type="noConversion"/>
  </si>
  <si>
    <t>2 变动费用</t>
    <phoneticPr fontId="1" type="noConversion"/>
  </si>
  <si>
    <t>约占用车费用的16%；</t>
  </si>
  <si>
    <t>2.1 油料费</t>
    <phoneticPr fontId="1" type="noConversion"/>
  </si>
  <si>
    <t>约占用车费用的45%；</t>
  </si>
  <si>
    <t>约占用车费用的24%左右；</t>
  </si>
  <si>
    <t>一 购车款项</t>
    <phoneticPr fontId="1" type="noConversion"/>
  </si>
  <si>
    <t>二 用车费用1.8-2.5万/年</t>
    <phoneticPr fontId="1" type="noConversion"/>
  </si>
  <si>
    <t>三 折旧</t>
    <phoneticPr fontId="1" type="noConversion"/>
  </si>
  <si>
    <t>按使用年限10年算，则每年折10%；</t>
  </si>
  <si>
    <t>4S店代理上牌；</t>
    <phoneticPr fontId="1" type="noConversion"/>
  </si>
  <si>
    <t>三年分期60%，则每月：</t>
    <phoneticPr fontId="1" type="noConversion"/>
  </si>
  <si>
    <t>每月用车费用：</t>
    <phoneticPr fontId="1" type="noConversion"/>
  </si>
  <si>
    <t>每月支出：</t>
    <phoneticPr fontId="1" type="noConversion"/>
  </si>
  <si>
    <t>厂家指导价是指厂家对这个车型标注的建议价格，经销商报价是指经销商根据厂家指导价及其他因素制定的价格，这2个价格有时间是一致的，经销商报价会根据厂家指导价来作为基准价，但也有一下几种情况，两者价格不同的：</t>
  </si>
  <si>
    <t>1、可能因为运费、车源等其他因素，经销商报价会高于厂家指导价；</t>
  </si>
  <si>
    <t>2、淡季、车展、库存或停产车等情况，经销商报价有可能会低于厂家指导价；</t>
  </si>
  <si>
    <t>因此，买车看价格要综合考虑，要多进行比较，不同城市的经销商报价、厂家指导价、其他人购买同车型的价格等都是需要考虑的因素；</t>
  </si>
  <si>
    <t>你可以这么理解，厂家给到经销商手中往往是一个汽车批发价，经销商完成一定的销售任务后，厂家再给业绩达成返点。但是为了保护市场，避免各汽车销售店恶性价格竞争，厂家往往给经销商指导价格，要求经销商按指导价格销售。</t>
  </si>
  <si>
    <t xml:space="preserve">全国最低价就是货比三家，厂家的指导价格是一个区间价格，经销商可以根据自己售车的数量和实际经营情况，灵活调整销售策略，推出一定的购车优惠条件。这时候各经销商之间就会出现小幅的价差，全国最低的价格就是全国最低价 </t>
  </si>
  <si>
    <t>2015款 1.6THP 自动尊贵版,厂商指导价17.87万元,全国最低价15.47万元</t>
  </si>
  <si>
    <t xml:space="preserve">Q5:一年之中，什么时候买车才能买得最便宜？ </t>
  </si>
  <si>
    <t>每年的7-8月份的车展，厂商都会打出不俗的优惠幅度，是消费者比较理想的购车时间。不过，在9月份过后购车，优惠幅度则很小，尤其是年底。因为年底之前，所有经销商基本上都完成了这一年来的销售任务，若他们超额完成，来年将面临更重的销售任务。</t>
  </si>
  <si>
    <t>2.3 过路费、停车费</t>
    <phoneticPr fontId="1" type="noConversion"/>
  </si>
  <si>
    <t>2.2 维修和保养费</t>
    <phoneticPr fontId="1" type="noConversion"/>
  </si>
  <si>
    <t>1.1 交强险</t>
    <phoneticPr fontId="1" type="noConversion"/>
  </si>
  <si>
    <t>1.2 商业险</t>
    <phoneticPr fontId="1" type="noConversion"/>
  </si>
  <si>
    <t>1.3 车船使用税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</si>
</sst>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2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177" fontId="3" fillId="2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77" fontId="3" fillId="0" borderId="1" xfId="0" applyNumberFormat="1" applyFont="1" applyBorder="1" applyAlignment="1">
      <alignment horizontal="right" vertical="center"/>
    </xf>
    <xf numFmtId="177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vertical="center"/>
    </xf>
    <xf numFmtId="177" fontId="3" fillId="0" borderId="1" xfId="0" applyNumberFormat="1" applyFont="1" applyBorder="1">
      <alignment vertical="center"/>
    </xf>
    <xf numFmtId="0" fontId="3" fillId="2" borderId="0" xfId="0" applyFont="1" applyFill="1" applyBorder="1">
      <alignment vertical="center"/>
    </xf>
    <xf numFmtId="177" fontId="3" fillId="2" borderId="0" xfId="0" applyNumberFormat="1" applyFont="1" applyFill="1" applyBorder="1" applyAlignment="1">
      <alignment horizontal="right" vertical="center"/>
    </xf>
    <xf numFmtId="176" fontId="3" fillId="0" borderId="0" xfId="0" applyNumberFormat="1" applyFont="1" applyAlignment="1">
      <alignment horizontal="left" vertical="center"/>
    </xf>
    <xf numFmtId="0" fontId="3" fillId="3" borderId="1" xfId="0" applyFont="1" applyFill="1" applyBorder="1">
      <alignment vertical="center"/>
    </xf>
    <xf numFmtId="177" fontId="3" fillId="3" borderId="1" xfId="0" applyNumberFormat="1" applyFont="1" applyFill="1" applyBorder="1">
      <alignment vertical="center"/>
    </xf>
    <xf numFmtId="0" fontId="3" fillId="3" borderId="0" xfId="0" applyFont="1" applyFill="1" applyBorder="1">
      <alignment vertical="center"/>
    </xf>
    <xf numFmtId="177" fontId="3" fillId="3" borderId="0" xfId="0" applyNumberFormat="1" applyFont="1" applyFill="1" applyBorder="1" applyAlignment="1">
      <alignment horizontal="right" vertical="center"/>
    </xf>
    <xf numFmtId="176" fontId="3" fillId="3" borderId="0" xfId="0" applyNumberFormat="1" applyFont="1" applyFill="1" applyBorder="1" applyAlignment="1">
      <alignment horizontal="left" vertical="center"/>
    </xf>
    <xf numFmtId="0" fontId="3" fillId="4" borderId="0" xfId="0" applyFont="1" applyFill="1">
      <alignment vertical="center"/>
    </xf>
    <xf numFmtId="177" fontId="3" fillId="4" borderId="0" xfId="0" applyNumberFormat="1" applyFont="1" applyFill="1">
      <alignment vertical="center"/>
    </xf>
    <xf numFmtId="177" fontId="4" fillId="0" borderId="0" xfId="0" applyNumberFormat="1" applyFont="1">
      <alignment vertical="center"/>
    </xf>
    <xf numFmtId="176" fontId="4" fillId="0" borderId="0" xfId="0" applyNumberFormat="1" applyFont="1" applyAlignment="1">
      <alignment horizontal="left" vertical="center"/>
    </xf>
    <xf numFmtId="177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zoomScale="80" zoomScaleNormal="80" workbookViewId="0">
      <selection activeCell="H22" sqref="H22"/>
    </sheetView>
  </sheetViews>
  <sheetFormatPr defaultRowHeight="15.6"/>
  <cols>
    <col min="1" max="1" width="4.44140625" style="6" customWidth="1"/>
    <col min="2" max="2" width="31.44140625" style="6" customWidth="1"/>
    <col min="3" max="3" width="12.109375" style="24" customWidth="1"/>
    <col min="4" max="4" width="33.44140625" style="6" customWidth="1"/>
    <col min="5" max="5" width="8.88671875" style="6"/>
    <col min="6" max="6" width="8.88671875" style="6" customWidth="1"/>
    <col min="7" max="16384" width="8.88671875" style="6"/>
  </cols>
  <sheetData>
    <row r="1" spans="1:4">
      <c r="A1" s="3" t="s">
        <v>28</v>
      </c>
      <c r="B1" s="4"/>
      <c r="C1" s="5"/>
      <c r="D1" s="4"/>
    </row>
    <row r="2" spans="1:4">
      <c r="A2" s="7" t="s">
        <v>2</v>
      </c>
      <c r="B2" s="7"/>
      <c r="C2" s="8">
        <f>C3+C4+C5</f>
        <v>160750</v>
      </c>
      <c r="D2" s="7"/>
    </row>
    <row r="3" spans="1:4">
      <c r="A3" s="7"/>
      <c r="B3" s="7" t="s">
        <v>3</v>
      </c>
      <c r="C3" s="9">
        <v>150000</v>
      </c>
      <c r="D3" s="7"/>
    </row>
    <row r="4" spans="1:4">
      <c r="A4" s="7"/>
      <c r="B4" s="7" t="s">
        <v>0</v>
      </c>
      <c r="C4" s="9">
        <v>4000</v>
      </c>
      <c r="D4" s="7"/>
    </row>
    <row r="5" spans="1:4">
      <c r="A5" s="7"/>
      <c r="B5" s="7" t="s">
        <v>1</v>
      </c>
      <c r="C5" s="9">
        <f>C3*4.5%</f>
        <v>6750</v>
      </c>
      <c r="D5" s="7"/>
    </row>
    <row r="6" spans="1:4">
      <c r="A6" s="7" t="s">
        <v>4</v>
      </c>
      <c r="B6" s="7"/>
      <c r="C6" s="10">
        <f>C2/1.17*10%</f>
        <v>13739.316239316242</v>
      </c>
      <c r="D6" s="7" t="s">
        <v>5</v>
      </c>
    </row>
    <row r="7" spans="1:4">
      <c r="A7" s="7" t="s">
        <v>6</v>
      </c>
      <c r="B7" s="7"/>
      <c r="C7" s="8">
        <v>480</v>
      </c>
      <c r="D7" s="7" t="s">
        <v>7</v>
      </c>
    </row>
    <row r="8" spans="1:4">
      <c r="A8" s="7" t="s">
        <v>8</v>
      </c>
      <c r="B8" s="7"/>
      <c r="C8" s="8">
        <v>135</v>
      </c>
      <c r="D8" s="7" t="s">
        <v>10</v>
      </c>
    </row>
    <row r="9" spans="1:4">
      <c r="A9" s="7" t="s">
        <v>9</v>
      </c>
      <c r="B9" s="7"/>
      <c r="C9" s="8">
        <v>150</v>
      </c>
      <c r="D9" s="7"/>
    </row>
    <row r="10" spans="1:4">
      <c r="A10" s="7"/>
      <c r="B10" s="7" t="s">
        <v>32</v>
      </c>
      <c r="C10" s="8">
        <v>4000</v>
      </c>
      <c r="D10" s="7"/>
    </row>
    <row r="11" spans="1:4">
      <c r="A11" s="7" t="s">
        <v>11</v>
      </c>
      <c r="B11" s="7"/>
      <c r="C11" s="11"/>
      <c r="D11" s="7"/>
    </row>
    <row r="12" spans="1:4">
      <c r="A12" s="7"/>
      <c r="B12" s="7" t="s">
        <v>12</v>
      </c>
      <c r="C12" s="8">
        <v>950</v>
      </c>
      <c r="D12" s="7" t="s">
        <v>15</v>
      </c>
    </row>
    <row r="13" spans="1:4">
      <c r="A13" s="7"/>
      <c r="B13" s="7" t="s">
        <v>13</v>
      </c>
      <c r="C13" s="8">
        <v>5000</v>
      </c>
      <c r="D13" s="7" t="s">
        <v>14</v>
      </c>
    </row>
    <row r="14" spans="1:4">
      <c r="A14" s="7" t="s">
        <v>16</v>
      </c>
      <c r="B14" s="7"/>
      <c r="C14" s="11"/>
      <c r="D14" s="7"/>
    </row>
    <row r="15" spans="1:4">
      <c r="A15" s="7"/>
      <c r="B15" s="7" t="s">
        <v>17</v>
      </c>
      <c r="C15" s="8">
        <v>4000</v>
      </c>
      <c r="D15" s="7"/>
    </row>
    <row r="16" spans="1:4">
      <c r="A16" s="7"/>
      <c r="B16" s="7" t="s">
        <v>18</v>
      </c>
      <c r="C16" s="11">
        <f>C2*0.5%*3</f>
        <v>2411.25</v>
      </c>
      <c r="D16" s="7" t="s">
        <v>20</v>
      </c>
    </row>
    <row r="17" spans="1:4">
      <c r="A17" s="7"/>
      <c r="B17" s="7" t="s">
        <v>19</v>
      </c>
      <c r="C17" s="11"/>
      <c r="D17" s="7"/>
    </row>
    <row r="18" spans="1:4">
      <c r="A18" s="4" t="s">
        <v>22</v>
      </c>
      <c r="B18" s="4"/>
      <c r="C18" s="5">
        <f>C2+SUM(C6:C16)</f>
        <v>191615.56623931625</v>
      </c>
      <c r="D18" s="4"/>
    </row>
    <row r="19" spans="1:4">
      <c r="A19" s="12"/>
      <c r="B19" s="12"/>
      <c r="C19" s="13" t="s">
        <v>33</v>
      </c>
      <c r="D19" s="14">
        <f>+C18*0.6/36</f>
        <v>3193.5927706552707</v>
      </c>
    </row>
    <row r="21" spans="1:4">
      <c r="A21" s="15" t="s">
        <v>29</v>
      </c>
      <c r="B21" s="15"/>
      <c r="C21" s="16"/>
      <c r="D21" s="15"/>
    </row>
    <row r="22" spans="1:4">
      <c r="A22" s="7" t="s">
        <v>21</v>
      </c>
      <c r="B22" s="7"/>
      <c r="C22" s="11">
        <v>5000</v>
      </c>
      <c r="D22" s="7"/>
    </row>
    <row r="23" spans="1:4">
      <c r="A23" s="7"/>
      <c r="B23" s="7" t="s">
        <v>47</v>
      </c>
      <c r="C23" s="11">
        <v>950</v>
      </c>
      <c r="D23" s="7" t="s">
        <v>27</v>
      </c>
    </row>
    <row r="24" spans="1:4">
      <c r="A24" s="7"/>
      <c r="B24" s="7" t="s">
        <v>48</v>
      </c>
      <c r="C24" s="11">
        <v>4000</v>
      </c>
      <c r="D24" s="7"/>
    </row>
    <row r="25" spans="1:4">
      <c r="A25" s="7"/>
      <c r="B25" s="7" t="s">
        <v>49</v>
      </c>
      <c r="C25" s="11">
        <v>450</v>
      </c>
      <c r="D25" s="7"/>
    </row>
    <row r="26" spans="1:4">
      <c r="A26" s="7" t="s">
        <v>23</v>
      </c>
      <c r="B26" s="7"/>
      <c r="C26" s="11"/>
      <c r="D26" s="7"/>
    </row>
    <row r="27" spans="1:4">
      <c r="A27" s="7"/>
      <c r="B27" s="7" t="s">
        <v>25</v>
      </c>
      <c r="C27" s="11">
        <v>10000</v>
      </c>
      <c r="D27" s="7" t="s">
        <v>26</v>
      </c>
    </row>
    <row r="28" spans="1:4">
      <c r="A28" s="7"/>
      <c r="B28" s="7" t="s">
        <v>46</v>
      </c>
      <c r="C28" s="11">
        <v>3200</v>
      </c>
      <c r="D28" s="7" t="s">
        <v>24</v>
      </c>
    </row>
    <row r="29" spans="1:4">
      <c r="A29" s="7"/>
      <c r="B29" s="7" t="s">
        <v>45</v>
      </c>
      <c r="C29" s="11">
        <v>1000</v>
      </c>
      <c r="D29" s="7"/>
    </row>
    <row r="30" spans="1:4">
      <c r="A30" s="15" t="s">
        <v>22</v>
      </c>
      <c r="B30" s="15"/>
      <c r="C30" s="16">
        <f>SUM(C22:C29)</f>
        <v>24600</v>
      </c>
      <c r="D30" s="15"/>
    </row>
    <row r="31" spans="1:4">
      <c r="A31" s="17"/>
      <c r="B31" s="17"/>
      <c r="C31" s="18" t="s">
        <v>34</v>
      </c>
      <c r="D31" s="19">
        <f>+C30/12</f>
        <v>2050</v>
      </c>
    </row>
    <row r="33" spans="1:4">
      <c r="A33" s="20" t="s">
        <v>30</v>
      </c>
      <c r="B33" s="20"/>
      <c r="C33" s="21">
        <f>C18*10%</f>
        <v>19161.556623931625</v>
      </c>
      <c r="D33" s="20" t="s">
        <v>31</v>
      </c>
    </row>
    <row r="35" spans="1:4">
      <c r="C35" s="22" t="s">
        <v>35</v>
      </c>
      <c r="D35" s="23">
        <f>+D19+D31</f>
        <v>5243.5927706552702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4"/>
  <sheetViews>
    <sheetView workbookViewId="0">
      <selection activeCell="B9" sqref="B9"/>
    </sheetView>
  </sheetViews>
  <sheetFormatPr defaultRowHeight="14.4"/>
  <cols>
    <col min="2" max="2" width="112.109375" style="1" customWidth="1"/>
  </cols>
  <sheetData>
    <row r="2" spans="2:2" ht="28.8">
      <c r="B2" s="1" t="s">
        <v>36</v>
      </c>
    </row>
    <row r="3" spans="2:2">
      <c r="B3" s="2" t="s">
        <v>37</v>
      </c>
    </row>
    <row r="4" spans="2:2">
      <c r="B4" s="2" t="s">
        <v>38</v>
      </c>
    </row>
    <row r="5" spans="2:2" ht="28.8">
      <c r="B5" s="2" t="s">
        <v>39</v>
      </c>
    </row>
    <row r="7" spans="2:2" ht="28.8">
      <c r="B7" s="1" t="s">
        <v>40</v>
      </c>
    </row>
    <row r="9" spans="2:2" ht="28.8">
      <c r="B9" s="1" t="s">
        <v>41</v>
      </c>
    </row>
    <row r="11" spans="2:2">
      <c r="B11" s="1" t="s">
        <v>42</v>
      </c>
    </row>
    <row r="13" spans="2:2">
      <c r="B13" s="1" t="s">
        <v>43</v>
      </c>
    </row>
    <row r="14" spans="2:2" ht="43.2" customHeight="1">
      <c r="B14" s="1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购车用车费用</vt:lpstr>
      <vt:lpstr>厂商指导价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2016-07-05T13:34:35Z</dcterms:modified>
</cp:coreProperties>
</file>