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5288" windowHeight="6168"/>
  </bookViews>
  <sheets>
    <sheet name="工资明细表 (2)" sheetId="3" r:id="rId1"/>
    <sheet name="工资明细表" sheetId="1" r:id="rId2"/>
    <sheet name="工资条表" sheetId="2" r:id="rId3"/>
  </sheets>
  <externalReferences>
    <externalReference r:id="rId4"/>
  </externalReferences>
  <definedNames>
    <definedName name="XFD1052088" localSheetId="0">[1]Excel基础!#REF!</definedName>
    <definedName name="XFD1052088" localSheetId="2">[1]Excel基础!#REF!</definedName>
    <definedName name="XFD1052088">[1]Excel基础!#REF!</definedName>
    <definedName name="XFD1062088" localSheetId="0">[1]Excel基础!#REF!</definedName>
    <definedName name="XFD1062088" localSheetId="2">[1]Excel基础!#REF!</definedName>
    <definedName name="XFD1062088">[1]Excel基础!#REF!</definedName>
    <definedName name="XFD1092088" localSheetId="0">[1]Excel基础!#REF!</definedName>
    <definedName name="XFD1092088" localSheetId="2">[1]Excel基础!#REF!</definedName>
    <definedName name="XFD1092088">[1]Excel基础!#REF!</definedName>
    <definedName name="XFD1111111" localSheetId="0">[1]Excel基础!#REF!</definedName>
    <definedName name="XFD1111111" localSheetId="2">[1]Excel基础!#REF!</definedName>
    <definedName name="XFD1111111">[1]Excel基础!#REF!</definedName>
    <definedName name="XFD4448384" localSheetId="0">[1]Excel基础!#REF!</definedName>
    <definedName name="XFD4448384" localSheetId="2">[1]Excel基础!#REF!</definedName>
    <definedName name="XFD4448384">[1]Excel基础!#REF!</definedName>
  </definedNames>
  <calcPr calcId="124519"/>
</workbook>
</file>

<file path=xl/calcChain.xml><?xml version="1.0" encoding="utf-8"?>
<calcChain xmlns="http://schemas.openxmlformats.org/spreadsheetml/2006/main">
  <c r="M8" i="3"/>
  <c r="L8"/>
  <c r="J8"/>
  <c r="K8" s="1"/>
  <c r="I8"/>
  <c r="K7"/>
  <c r="K12"/>
  <c r="I7"/>
  <c r="K3"/>
  <c r="K4"/>
  <c r="K5"/>
  <c r="K6"/>
  <c r="K9"/>
  <c r="K10"/>
  <c r="K2"/>
  <c r="G10"/>
  <c r="G9"/>
  <c r="G8"/>
  <c r="G7"/>
  <c r="G6"/>
  <c r="G5"/>
  <c r="G4"/>
  <c r="G3"/>
  <c r="G2"/>
  <c r="H10"/>
  <c r="O10" s="1"/>
  <c r="O9"/>
  <c r="H9"/>
  <c r="H8"/>
  <c r="O8" s="1"/>
  <c r="O7"/>
  <c r="H7"/>
  <c r="O6"/>
  <c r="H6"/>
  <c r="O5"/>
  <c r="H5"/>
  <c r="O4"/>
  <c r="H4"/>
  <c r="O3"/>
  <c r="H3"/>
  <c r="O2"/>
  <c r="H2"/>
  <c r="G3" i="1"/>
  <c r="G6"/>
  <c r="H14" i="2" s="1"/>
  <c r="I15"/>
  <c r="H15"/>
  <c r="G15"/>
  <c r="F15"/>
  <c r="E15"/>
  <c r="D15"/>
  <c r="C15"/>
  <c r="B15"/>
  <c r="G14"/>
  <c r="F14"/>
  <c r="E14"/>
  <c r="D14"/>
  <c r="C14"/>
  <c r="B14"/>
  <c r="I13"/>
  <c r="H13"/>
  <c r="G13"/>
  <c r="F13"/>
  <c r="E13"/>
  <c r="D13"/>
  <c r="C13"/>
  <c r="B13"/>
  <c r="I12"/>
  <c r="H12"/>
  <c r="G12"/>
  <c r="F12"/>
  <c r="E12"/>
  <c r="D12"/>
  <c r="C12"/>
  <c r="B12"/>
  <c r="I11"/>
  <c r="H11"/>
  <c r="G11"/>
  <c r="F11"/>
  <c r="E11"/>
  <c r="D11"/>
  <c r="C11"/>
  <c r="B11"/>
  <c r="I10"/>
  <c r="H10"/>
  <c r="G10"/>
  <c r="F10"/>
  <c r="E10"/>
  <c r="D10"/>
  <c r="C10"/>
  <c r="B10"/>
  <c r="I9"/>
  <c r="H9"/>
  <c r="G9"/>
  <c r="F9"/>
  <c r="E9"/>
  <c r="D9"/>
  <c r="C9"/>
  <c r="B9"/>
  <c r="I8"/>
  <c r="H8"/>
  <c r="G8"/>
  <c r="F8"/>
  <c r="E8"/>
  <c r="I7"/>
  <c r="H7"/>
  <c r="G7"/>
  <c r="F7"/>
  <c r="E7"/>
  <c r="D7"/>
  <c r="C7"/>
  <c r="B7"/>
  <c r="I6"/>
  <c r="H6"/>
  <c r="G6"/>
  <c r="F6"/>
  <c r="E6"/>
  <c r="D6"/>
  <c r="C6"/>
  <c r="B6"/>
  <c r="H5"/>
  <c r="G5"/>
  <c r="F5"/>
  <c r="E5"/>
  <c r="D5"/>
  <c r="C5"/>
  <c r="B5"/>
  <c r="I4"/>
  <c r="H4"/>
  <c r="G4"/>
  <c r="F4"/>
  <c r="E4"/>
  <c r="D4"/>
  <c r="C4"/>
  <c r="B4"/>
  <c r="I3"/>
  <c r="H3"/>
  <c r="G3"/>
  <c r="F3"/>
  <c r="E3"/>
  <c r="D3"/>
  <c r="C3"/>
  <c r="B3"/>
  <c r="I2"/>
  <c r="H2"/>
  <c r="G2"/>
  <c r="F2"/>
  <c r="E2"/>
  <c r="D2"/>
  <c r="C2"/>
  <c r="B2"/>
  <c r="M1"/>
  <c r="L1"/>
  <c r="K1"/>
  <c r="J1"/>
  <c r="I1"/>
  <c r="H1"/>
  <c r="G1"/>
  <c r="F1"/>
  <c r="E1"/>
  <c r="D1"/>
  <c r="C1"/>
  <c r="B1"/>
  <c r="D8"/>
  <c r="C8"/>
  <c r="B8"/>
  <c r="D26"/>
  <c r="D22"/>
  <c r="E18"/>
  <c r="H10" i="1"/>
  <c r="G10"/>
  <c r="H9"/>
  <c r="G9"/>
  <c r="H8"/>
  <c r="G8"/>
  <c r="H7"/>
  <c r="G7"/>
  <c r="H5"/>
  <c r="G5"/>
  <c r="H4"/>
  <c r="G4"/>
  <c r="H3"/>
  <c r="I5" i="2" s="1"/>
  <c r="H2" i="1"/>
  <c r="G2"/>
  <c r="H6" l="1"/>
  <c r="I14" i="2" s="1"/>
</calcChain>
</file>

<file path=xl/sharedStrings.xml><?xml version="1.0" encoding="utf-8"?>
<sst xmlns="http://schemas.openxmlformats.org/spreadsheetml/2006/main" count="70" uniqueCount="40">
  <si>
    <t>姓名</t>
    <phoneticPr fontId="2" type="noConversion"/>
  </si>
  <si>
    <t>工号</t>
    <phoneticPr fontId="2" type="noConversion"/>
  </si>
  <si>
    <t>时间</t>
    <phoneticPr fontId="2" type="noConversion"/>
  </si>
  <si>
    <t>工资</t>
    <phoneticPr fontId="2" type="noConversion"/>
  </si>
  <si>
    <t>证件费</t>
    <phoneticPr fontId="2" type="noConversion"/>
  </si>
  <si>
    <t>伙食费</t>
    <phoneticPr fontId="2" type="noConversion"/>
  </si>
  <si>
    <t>所得税</t>
    <phoneticPr fontId="2" type="noConversion"/>
  </si>
  <si>
    <t>吴万群</t>
    <phoneticPr fontId="2" type="noConversion"/>
  </si>
  <si>
    <r>
      <t>前5</t>
    </r>
    <r>
      <rPr>
        <sz val="11"/>
        <color indexed="8"/>
        <rFont val="宋体"/>
        <family val="3"/>
        <charset val="134"/>
      </rPr>
      <t>00</t>
    </r>
    <phoneticPr fontId="2" type="noConversion"/>
  </si>
  <si>
    <t>wwu</t>
    <phoneticPr fontId="2" type="noConversion"/>
  </si>
  <si>
    <r>
      <t>5</t>
    </r>
    <r>
      <rPr>
        <sz val="11"/>
        <color indexed="8"/>
        <rFont val="宋体"/>
        <family val="3"/>
        <charset val="134"/>
      </rPr>
      <t>00-2000</t>
    </r>
    <phoneticPr fontId="2" type="noConversion"/>
  </si>
  <si>
    <t>吴福群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</si>
  <si>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000-5000</t>
    </r>
    <phoneticPr fontId="2" type="noConversion"/>
  </si>
  <si>
    <t>fwu</t>
    <phoneticPr fontId="2" type="noConversion"/>
  </si>
  <si>
    <t>5000-20000</t>
    <phoneticPr fontId="2" type="noConversion"/>
  </si>
  <si>
    <t>e</t>
    <phoneticPr fontId="2" type="noConversion"/>
  </si>
  <si>
    <t>20000-40000</t>
    <phoneticPr fontId="2" type="noConversion"/>
  </si>
  <si>
    <t>f</t>
    <phoneticPr fontId="2" type="noConversion"/>
  </si>
  <si>
    <t>40000-60000</t>
    <phoneticPr fontId="2" type="noConversion"/>
  </si>
  <si>
    <t>g</t>
    <phoneticPr fontId="2" type="noConversion"/>
  </si>
  <si>
    <t>60000-80000</t>
    <phoneticPr fontId="2" type="noConversion"/>
  </si>
  <si>
    <t>h</t>
    <phoneticPr fontId="2" type="noConversion"/>
  </si>
  <si>
    <t>80000-100000</t>
    <phoneticPr fontId="2" type="noConversion"/>
  </si>
  <si>
    <t>100000以上</t>
    <phoneticPr fontId="2" type="noConversion"/>
  </si>
  <si>
    <t>计算截止至今天的利息：</t>
    <phoneticPr fontId="2" type="noConversion"/>
  </si>
  <si>
    <t>姓名</t>
    <phoneticPr fontId="2" type="noConversion"/>
  </si>
  <si>
    <t>金额</t>
    <phoneticPr fontId="2" type="noConversion"/>
  </si>
  <si>
    <t>贷款日期</t>
    <phoneticPr fontId="2" type="noConversion"/>
  </si>
  <si>
    <t>利率（年）</t>
    <phoneticPr fontId="2" type="noConversion"/>
  </si>
  <si>
    <t>截止至今天的利息</t>
    <phoneticPr fontId="2" type="noConversion"/>
  </si>
  <si>
    <r>
      <t>根据利息和存款数计算存款达到1</t>
    </r>
    <r>
      <rPr>
        <sz val="11"/>
        <color indexed="8"/>
        <rFont val="宋体"/>
        <family val="3"/>
        <charset val="134"/>
      </rPr>
      <t>0000万需要几个月</t>
    </r>
    <phoneticPr fontId="2" type="noConversion"/>
  </si>
  <si>
    <t>年息</t>
    <phoneticPr fontId="2" type="noConversion"/>
  </si>
  <si>
    <t>存款</t>
    <phoneticPr fontId="2" type="noConversion"/>
  </si>
  <si>
    <t>目标本息和</t>
    <phoneticPr fontId="2" type="noConversion"/>
  </si>
  <si>
    <t>需要的月数</t>
    <phoneticPr fontId="2" type="noConversion"/>
  </si>
  <si>
    <t>根据贷款、利率和时间计算需偿还的本金：</t>
    <phoneticPr fontId="2" type="noConversion"/>
  </si>
  <si>
    <t>贷款</t>
    <phoneticPr fontId="2" type="noConversion"/>
  </si>
  <si>
    <t>年利息率</t>
    <phoneticPr fontId="2" type="noConversion"/>
  </si>
  <si>
    <t>贷款时期（年）</t>
    <phoneticPr fontId="2" type="noConversion"/>
  </si>
  <si>
    <t>第一年和第二年的本金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</si>
</sst>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1" xfId="0" applyFont="1" applyBorder="1">
      <alignment vertical="center"/>
    </xf>
    <xf numFmtId="0" fontId="4" fillId="0" borderId="1" xfId="0" applyFont="1" applyBorder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5">
    <cellStyle name="常规" xfId="0" builtinId="0"/>
    <cellStyle name="常规 2" xfId="1"/>
    <cellStyle name="常规 3" xfId="2"/>
    <cellStyle name="常规 4" xfId="3"/>
    <cellStyle name="常规 5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tents!A1"/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16</xdr:col>
      <xdr:colOff>129540</xdr:colOff>
      <xdr:row>0</xdr:row>
      <xdr:rowOff>129540</xdr:rowOff>
    </xdr:to>
    <xdr:pic>
      <xdr:nvPicPr>
        <xdr:cNvPr id="2" name="图片 1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0"/>
          <a:ext cx="129540" cy="129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129540</xdr:colOff>
      <xdr:row>0</xdr:row>
      <xdr:rowOff>129540</xdr:rowOff>
    </xdr:to>
    <xdr:pic>
      <xdr:nvPicPr>
        <xdr:cNvPr id="2" name="图片 1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0"/>
          <a:ext cx="129540" cy="129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10</xdr:col>
      <xdr:colOff>129540</xdr:colOff>
      <xdr:row>1</xdr:row>
      <xdr:rowOff>129540</xdr:rowOff>
    </xdr:to>
    <xdr:pic>
      <xdr:nvPicPr>
        <xdr:cNvPr id="2" name="图片 1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40780" y="182880"/>
          <a:ext cx="129540" cy="129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129540</xdr:colOff>
      <xdr:row>1</xdr:row>
      <xdr:rowOff>129540</xdr:rowOff>
    </xdr:to>
    <xdr:pic>
      <xdr:nvPicPr>
        <xdr:cNvPr id="3" name="图片 1" descr="01.gif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40780" y="182880"/>
          <a:ext cx="129540" cy="129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/witiso/pctips/5offic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临时"/>
      <sheetName val="contents"/>
      <sheetName val="blank"/>
      <sheetName val="隐私问题警告"/>
      <sheetName val="打开word2007提示安装CAD"/>
      <sheetName val="自定义界面"/>
      <sheetName val="macro"/>
      <sheetName val="VBA程序结构控制语句"/>
      <sheetName val="VBA"/>
      <sheetName val="插入目录与域"/>
      <sheetName val="生僻字和偏旁的输入"/>
      <sheetName val="stock"/>
      <sheetName val="word拼音和公式输入"/>
      <sheetName val="页面布局纵横"/>
      <sheetName val="实现WORD双面打印的简便方法"/>
      <sheetName val="将Word变为无所不能的播放器"/>
      <sheetName val="合并多个word文档"/>
      <sheetName val="保护页眉"/>
      <sheetName val="word中英文混排的技巧"/>
      <sheetName val="丈量字符的尺寸"/>
      <sheetName val="word Excel中的超链接"/>
      <sheetName val="数组公式 (2)"/>
      <sheetName val="Excel基础 (2)"/>
      <sheetName val="～$文档"/>
      <sheetName val="数组公式"/>
      <sheetName val="数据透视表"/>
      <sheetName val="工资明细表"/>
      <sheetName val="工资条表"/>
      <sheetName val="if嵌套"/>
      <sheetName val="Excel基础"/>
      <sheetName val="Excel函数"/>
      <sheetName val="CAD基础 概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R12"/>
  <sheetViews>
    <sheetView tabSelected="1" workbookViewId="0">
      <selection activeCell="L15" sqref="L15"/>
    </sheetView>
  </sheetViews>
  <sheetFormatPr defaultRowHeight="14.4"/>
  <cols>
    <col min="17" max="17" width="13.8867187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/>
      <c r="J1" s="1"/>
      <c r="K1" s="1" t="s">
        <v>6</v>
      </c>
      <c r="L1" s="1"/>
      <c r="M1" s="1"/>
      <c r="N1" s="1"/>
      <c r="O1" s="1" t="s">
        <v>3</v>
      </c>
    </row>
    <row r="2" spans="1:18">
      <c r="A2" s="1" t="s">
        <v>7</v>
      </c>
      <c r="B2">
        <v>1</v>
      </c>
      <c r="D2">
        <v>1111</v>
      </c>
      <c r="E2">
        <v>12</v>
      </c>
      <c r="F2">
        <v>22</v>
      </c>
      <c r="G2">
        <f>ROUND(0.05*SUM(C2-1600-{0,500,2000,5000,20000,40000,60000,80000,100000}+ABS(C2-1600-{0,500,2000,5000,20000,40000,60000,80000,100000}))/2,0)</f>
        <v>0</v>
      </c>
      <c r="H2">
        <f>ROUND(0.05*SUM(D2-1600-{0,500,2000,5000,20000,40000,60000,80000,100000}+ABS(D2-1600-{0,500,2000,5000,20000,40000,60000,80000,100000}))/2,0)</f>
        <v>0</v>
      </c>
      <c r="K2">
        <f>0.05*SUM(D2-1600-{0,500,2000,5000,20000,40000,60000,80000,100000}+ABS(D2-1600-{0,500,2000,5000,20000,40000,60000,80000,100000}))/2</f>
        <v>0</v>
      </c>
      <c r="O2">
        <f>D2-E2-F2-H2</f>
        <v>1077</v>
      </c>
      <c r="Q2" s="1" t="s">
        <v>8</v>
      </c>
      <c r="R2" s="2">
        <v>0.05</v>
      </c>
    </row>
    <row r="3" spans="1:18">
      <c r="A3" s="1" t="s">
        <v>9</v>
      </c>
      <c r="B3">
        <v>2</v>
      </c>
      <c r="D3">
        <v>2222</v>
      </c>
      <c r="E3">
        <v>12</v>
      </c>
      <c r="F3">
        <v>23</v>
      </c>
      <c r="G3">
        <f>ROUND(0.05*SUM(C3-1600-{0,500,2000,5000,20000,40000,60000,80000,100000}+ABS(C3-1600-{0,500,2000,5000,20000,40000,60000,80000,100000}))/2,0)</f>
        <v>0</v>
      </c>
      <c r="H3">
        <f>ROUND(0.05*SUM(D3-1600-{0,500,2000,5000,20000,40000,60000,80000,100000}+ABS(D3-1600-{0,500,2000,5000,20000,40000,60000,80000,100000}))/2,0)</f>
        <v>37</v>
      </c>
      <c r="K3">
        <f>0.05*SUM(D3-1600-{0,500,2000,5000,20000,40000,60000,80000,100000}+ABS(D3-1600-{0,500,2000,5000,20000,40000,60000,80000,100000}))/2</f>
        <v>37.200000000000003</v>
      </c>
      <c r="O3">
        <f t="shared" ref="O3:O10" si="0">D3-E3-F3-H3</f>
        <v>2150</v>
      </c>
      <c r="Q3" s="1" t="s">
        <v>10</v>
      </c>
      <c r="R3" s="2">
        <v>0.1</v>
      </c>
    </row>
    <row r="4" spans="1:18">
      <c r="A4" s="1" t="s">
        <v>11</v>
      </c>
      <c r="B4">
        <v>3</v>
      </c>
      <c r="D4">
        <v>1112</v>
      </c>
      <c r="E4" s="3">
        <v>12</v>
      </c>
      <c r="F4">
        <v>24</v>
      </c>
      <c r="G4">
        <f>ROUND(0.05*SUM(C4-1600-{0,500,2000,5000,20000,40000,60000,80000,100000}+ABS(C4-1600-{0,500,2000,5000,20000,40000,60000,80000,100000}))/2,0)</f>
        <v>0</v>
      </c>
      <c r="H4">
        <f>ROUND(0.05*SUM(D4-1600-{0,500,2000,5000,20000,40000,60000,80000,100000}+ABS(D4-1600-{0,500,2000,5000,20000,40000,60000,80000,100000}))/2,0)</f>
        <v>0</v>
      </c>
      <c r="K4">
        <f>0.05*SUM(D4-1600-{0,500,2000,5000,20000,40000,60000,80000,100000}+ABS(D4-1600-{0,500,2000,5000,20000,40000,60000,80000,100000}))/2</f>
        <v>0</v>
      </c>
      <c r="O4">
        <f t="shared" si="0"/>
        <v>1076</v>
      </c>
      <c r="Q4" s="1" t="s">
        <v>12</v>
      </c>
      <c r="R4" s="2">
        <v>0.15</v>
      </c>
    </row>
    <row r="5" spans="1:18">
      <c r="A5" s="1" t="s">
        <v>13</v>
      </c>
      <c r="B5">
        <v>4</v>
      </c>
      <c r="D5">
        <v>3312</v>
      </c>
      <c r="E5">
        <v>12</v>
      </c>
      <c r="F5">
        <v>25</v>
      </c>
      <c r="G5">
        <f>ROUND(0.05*SUM(C5-1600-{0,500,2000,5000,20000,40000,60000,80000,100000}+ABS(C5-1600-{0,500,2000,5000,20000,40000,60000,80000,100000}))/2,0)</f>
        <v>0</v>
      </c>
      <c r="H5">
        <f>ROUND(0.05*SUM(D5-1600-{0,500,2000,5000,20000,40000,60000,80000,100000}+ABS(D5-1600-{0,500,2000,5000,20000,40000,60000,80000,100000}))/2,0)</f>
        <v>146</v>
      </c>
      <c r="K5">
        <f>0.05*SUM(D5-1600-{0,500,2000,5000,20000,40000,60000,80000,100000}+ABS(D5-1600-{0,500,2000,5000,20000,40000,60000,80000,100000}))/2</f>
        <v>146.20000000000002</v>
      </c>
      <c r="O5">
        <f t="shared" si="0"/>
        <v>3129</v>
      </c>
      <c r="Q5" s="1" t="s">
        <v>14</v>
      </c>
      <c r="R5" s="2">
        <v>0.2</v>
      </c>
    </row>
    <row r="6" spans="1:18">
      <c r="A6" s="1" t="s">
        <v>15</v>
      </c>
      <c r="B6">
        <v>5</v>
      </c>
      <c r="D6">
        <v>3312</v>
      </c>
      <c r="E6">
        <v>12</v>
      </c>
      <c r="F6">
        <v>26</v>
      </c>
      <c r="G6">
        <f>ROUND(0.05*SUM(C6-1600-{0,500,2000,5000,20000,40000,60000,80000,100000}+ABS(C6-1600-{0,500,2000,5000,20000,40000,60000,80000,100000}))/2,0)</f>
        <v>0</v>
      </c>
      <c r="H6">
        <f>ROUND(0.05*SUM(D6-1600-{0,500,2000,5000,20000,40000,60000,80000,100000}+ABS(D6-1600-{0,500,2000,5000,20000,40000,60000,80000,100000}))/2,0)</f>
        <v>146</v>
      </c>
      <c r="K6">
        <f>0.05*SUM(D6-1600-{0,500,2000,5000,20000,40000,60000,80000,100000}+ABS(D6-1600-{0,500,2000,5000,20000,40000,60000,80000,100000}))/2</f>
        <v>146.20000000000002</v>
      </c>
      <c r="O6">
        <f t="shared" si="0"/>
        <v>3128</v>
      </c>
      <c r="Q6" s="1" t="s">
        <v>16</v>
      </c>
      <c r="R6" s="2">
        <v>0.25</v>
      </c>
    </row>
    <row r="7" spans="1:18">
      <c r="A7" s="1" t="s">
        <v>17</v>
      </c>
      <c r="B7">
        <v>6</v>
      </c>
      <c r="D7">
        <v>10000</v>
      </c>
      <c r="E7">
        <v>12</v>
      </c>
      <c r="F7">
        <v>27</v>
      </c>
      <c r="G7">
        <f>ROUND(0.05*SUM(C7-1600-{0,500,2000,5000,20000,40000,60000,80000,100000}+ABS(C7-1600-{0,500,2000,5000,20000,40000,60000,80000,100000}))/2,0)</f>
        <v>0</v>
      </c>
      <c r="H7">
        <f>ROUND(0.05*SUM(D7-1600-{0,500,2000,5000,20000,40000,60000,80000,100000}+ABS(D7-1600-{0,500,2000,5000,20000,40000,60000,80000,100000}))/2,0)</f>
        <v>1305</v>
      </c>
      <c r="I7">
        <f>ABS(D6-1600-{0,500,2000,5000,20000,40000,60000,80000,100000})</f>
        <v>1712</v>
      </c>
      <c r="K7">
        <f>0.05*SUM(D7-1600-{0,500,2000,5000,20000,40000,60000,80000,100000}+ABS(D7-1600-{0,500,2000,5000,20000,40000,60000,80000,100000}))/2</f>
        <v>1305</v>
      </c>
      <c r="O7">
        <f t="shared" si="0"/>
        <v>8656</v>
      </c>
      <c r="Q7" s="1" t="s">
        <v>18</v>
      </c>
      <c r="R7" s="2">
        <v>0.3</v>
      </c>
    </row>
    <row r="8" spans="1:18">
      <c r="A8" s="1" t="s">
        <v>19</v>
      </c>
      <c r="B8">
        <v>7</v>
      </c>
      <c r="D8">
        <v>10000</v>
      </c>
      <c r="E8">
        <v>12</v>
      </c>
      <c r="F8">
        <v>28</v>
      </c>
      <c r="G8">
        <f>ROUND(0.05*SUM(C8-1600-{0,500,2000,5000,20000,40000,60000,80000,100000}+ABS(C8-1600-{0,500,2000,5000,20000,40000,60000,80000,100000}))/2,0)</f>
        <v>0</v>
      </c>
      <c r="H8">
        <f>ROUND(0.05*SUM(D8-1600-{0,500,2000,5000,20000,40000,60000,80000,100000}+ABS(D8-1600-{0,500,2000,5000,20000,40000,60000,80000,100000}))/2,0)</f>
        <v>1305</v>
      </c>
      <c r="I8">
        <f>0.05*SUM(D8-1600-{0,500,2000,5000,20000,40000,60000,80000,100000})/2</f>
        <v>-5797.5</v>
      </c>
      <c r="J8">
        <f>0.05*SUM(ABS(D8-1600-{0,500,2000,5000,20000,40000,60000,80000,100000}))/2</f>
        <v>7102.5</v>
      </c>
      <c r="K8">
        <f>0.05*SUM(D8-1600-{0,500,2000,5000,20000,40000,60000,80000,100000}+J8)/2</f>
        <v>-4199.4375</v>
      </c>
      <c r="L8">
        <f>SUM(ABS(D8-1600-{0,500,2000,5000,20000,40000,60000,80000,100000}))</f>
        <v>284100</v>
      </c>
      <c r="M8">
        <f>0.05*L8/2</f>
        <v>7102.5</v>
      </c>
      <c r="O8">
        <f t="shared" si="0"/>
        <v>8655</v>
      </c>
      <c r="Q8" s="1" t="s">
        <v>20</v>
      </c>
      <c r="R8" s="2">
        <v>0.35</v>
      </c>
    </row>
    <row r="9" spans="1:18">
      <c r="A9" s="1" t="s">
        <v>21</v>
      </c>
      <c r="B9">
        <v>8</v>
      </c>
      <c r="D9">
        <v>444</v>
      </c>
      <c r="E9">
        <v>12</v>
      </c>
      <c r="F9">
        <v>29</v>
      </c>
      <c r="G9">
        <f>ROUND(0.05*SUM(C9-1600-{0,500,2000,5000,20000,40000,60000,80000,100000}+ABS(C9-1600-{0,500,2000,5000,20000,40000,60000,80000,100000}))/2,0)</f>
        <v>0</v>
      </c>
      <c r="H9">
        <f>ROUND(0.05*SUM(D9-1600-{0,500,2000,5000,20000,40000,60000,80000,100000}+ABS(D9-1600-{0,500,2000,5000,20000,40000,60000,80000,100000}))/2,0)</f>
        <v>0</v>
      </c>
      <c r="K9">
        <f>0.05*SUM(D9-1600-{0,500,2000,5000,20000,40000,60000,80000,100000}+ABS(D9-1600-{0,500,2000,5000,20000,40000,60000,80000,100000}))/2</f>
        <v>0</v>
      </c>
      <c r="O9">
        <f t="shared" si="0"/>
        <v>403</v>
      </c>
      <c r="Q9" s="1" t="s">
        <v>22</v>
      </c>
      <c r="R9" s="2">
        <v>0.4</v>
      </c>
    </row>
    <row r="10" spans="1:18">
      <c r="A10" s="1" t="s">
        <v>15</v>
      </c>
      <c r="B10">
        <v>9</v>
      </c>
      <c r="D10">
        <v>5555</v>
      </c>
      <c r="E10">
        <v>12</v>
      </c>
      <c r="F10">
        <v>30</v>
      </c>
      <c r="G10">
        <f>ROUND(0.05*SUM(C10-1600-{0,500,2000,5000,20000,40000,60000,80000,100000}+ABS(C10-1600-{0,500,2000,5000,20000,40000,60000,80000,100000}))/2,0)</f>
        <v>0</v>
      </c>
      <c r="H10">
        <f>ROUND(0.05*SUM(D10-1600-{0,500,2000,5000,20000,40000,60000,80000,100000}+ABS(D10-1600-{0,500,2000,5000,20000,40000,60000,80000,100000}))/2,0)</f>
        <v>468</v>
      </c>
      <c r="K10">
        <f>0.05*SUM(D10-1600-{0,500,2000,5000,20000,40000,60000,80000,100000}+ABS(D10-1600-{0,500,2000,5000,20000,40000,60000,80000,100000}))/2</f>
        <v>468.25</v>
      </c>
      <c r="O10">
        <f t="shared" si="0"/>
        <v>5045</v>
      </c>
      <c r="Q10" s="1" t="s">
        <v>23</v>
      </c>
      <c r="R10" s="2">
        <v>0.45</v>
      </c>
    </row>
    <row r="12" spans="1:18">
      <c r="K12">
        <f>0.05*SUM(D12-1600-{0,500,2000,5000,20000,40000,60000,80000,100000}+I12)/2</f>
        <v>-8047.5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0">
    <tabColor rgb="FFFFC000"/>
  </sheetPr>
  <dimension ref="A1:K10"/>
  <sheetViews>
    <sheetView workbookViewId="0">
      <selection activeCell="G4" sqref="G4"/>
    </sheetView>
  </sheetViews>
  <sheetFormatPr defaultRowHeight="14.4"/>
  <cols>
    <col min="10" max="10" width="13.886718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</row>
    <row r="2" spans="1:11">
      <c r="A2" s="1" t="s">
        <v>7</v>
      </c>
      <c r="B2">
        <v>1</v>
      </c>
      <c r="D2">
        <v>1111</v>
      </c>
      <c r="E2">
        <v>12</v>
      </c>
      <c r="F2">
        <v>22</v>
      </c>
      <c r="G2">
        <f>ROUND(0.05*SUM(D2-1600-{0,500,2000,5000,20000,40000,60000,80000,100000}+ABS(D2-1600-{0,500,2000,5000,20000,40000,60000,80000,100000}))/2,0)</f>
        <v>0</v>
      </c>
      <c r="H2">
        <f>D2-E2-F2-G2</f>
        <v>1077</v>
      </c>
      <c r="J2" s="1" t="s">
        <v>8</v>
      </c>
      <c r="K2" s="2">
        <v>0.05</v>
      </c>
    </row>
    <row r="3" spans="1:11">
      <c r="A3" s="1" t="s">
        <v>9</v>
      </c>
      <c r="B3">
        <v>2</v>
      </c>
      <c r="D3">
        <v>2222</v>
      </c>
      <c r="E3">
        <v>12</v>
      </c>
      <c r="F3">
        <v>23</v>
      </c>
      <c r="G3">
        <f>ROUND(0.05*SUM(D3-1600-{0,500,2000,5000,20000,40000,60000,80000,100000}+ABS(D3-1600-{0,500,2000,5000,20000,40000,60000,80000,100000}))/2,0)</f>
        <v>37</v>
      </c>
      <c r="H3">
        <f t="shared" ref="H3:H10" si="0">D3-E3-F3-G3</f>
        <v>2150</v>
      </c>
      <c r="J3" s="1" t="s">
        <v>10</v>
      </c>
      <c r="K3" s="2">
        <v>0.1</v>
      </c>
    </row>
    <row r="4" spans="1:11">
      <c r="A4" s="1" t="s">
        <v>11</v>
      </c>
      <c r="B4">
        <v>3</v>
      </c>
      <c r="D4">
        <v>1112</v>
      </c>
      <c r="E4" s="3">
        <v>12</v>
      </c>
      <c r="F4">
        <v>24</v>
      </c>
      <c r="G4">
        <f>ROUND(0.05*SUM(D4-1600-{0,500,2000,5000,20000,40000,60000,80000,100000}+ABS(D4-1600-{0,500,2000,5000,20000,40000,60000,80000,100000}))/2,0)</f>
        <v>0</v>
      </c>
      <c r="H4">
        <f t="shared" si="0"/>
        <v>1076</v>
      </c>
      <c r="J4" s="1" t="s">
        <v>12</v>
      </c>
      <c r="K4" s="2">
        <v>0.15</v>
      </c>
    </row>
    <row r="5" spans="1:11">
      <c r="A5" s="1" t="s">
        <v>13</v>
      </c>
      <c r="B5">
        <v>4</v>
      </c>
      <c r="D5">
        <v>3312</v>
      </c>
      <c r="E5">
        <v>12</v>
      </c>
      <c r="F5">
        <v>25</v>
      </c>
      <c r="G5">
        <f>ROUND(0.05*SUM(D5-1600-{0,500,2000,5000,20000,40000,60000,80000,100000}+ABS(D5-1600-{0,500,2000,5000,20000,40000,60000,80000,100000}))/2,0)</f>
        <v>146</v>
      </c>
      <c r="H5">
        <f t="shared" si="0"/>
        <v>3129</v>
      </c>
      <c r="J5" s="1" t="s">
        <v>14</v>
      </c>
      <c r="K5" s="2">
        <v>0.2</v>
      </c>
    </row>
    <row r="6" spans="1:11">
      <c r="A6" s="1" t="s">
        <v>15</v>
      </c>
      <c r="B6">
        <v>5</v>
      </c>
      <c r="D6">
        <v>3312</v>
      </c>
      <c r="E6">
        <v>12</v>
      </c>
      <c r="F6">
        <v>26</v>
      </c>
      <c r="G6">
        <f>ROUND(0.05*SUM(D6-1600-{0,500,2000,5000,20000,40000,60000,80000,100000}+ABS(D6-1600-{0,500,2000,5000,20000,40000,60000,80000,100000}))/2,0)</f>
        <v>146</v>
      </c>
      <c r="H6">
        <f t="shared" si="0"/>
        <v>3128</v>
      </c>
      <c r="J6" s="1" t="s">
        <v>16</v>
      </c>
      <c r="K6" s="2">
        <v>0.25</v>
      </c>
    </row>
    <row r="7" spans="1:11">
      <c r="A7" s="1" t="s">
        <v>17</v>
      </c>
      <c r="B7">
        <v>6</v>
      </c>
      <c r="D7">
        <v>12122</v>
      </c>
      <c r="E7">
        <v>12</v>
      </c>
      <c r="F7">
        <v>27</v>
      </c>
      <c r="G7">
        <f>ROUND(0.05*SUM(D7-1600-{0,500,2000,5000,20000,40000,60000,80000,100000}+ABS(D7-1600-{0,500,2000,5000,20000,40000,60000,80000,100000}))/2,0)</f>
        <v>1729</v>
      </c>
      <c r="H7">
        <f t="shared" si="0"/>
        <v>10354</v>
      </c>
      <c r="J7" s="1" t="s">
        <v>18</v>
      </c>
      <c r="K7" s="2">
        <v>0.3</v>
      </c>
    </row>
    <row r="8" spans="1:11">
      <c r="A8" s="1" t="s">
        <v>19</v>
      </c>
      <c r="B8">
        <v>7</v>
      </c>
      <c r="D8">
        <v>33</v>
      </c>
      <c r="E8">
        <v>12</v>
      </c>
      <c r="F8">
        <v>28</v>
      </c>
      <c r="G8">
        <f>ROUND(0.05*SUM(D8-1600-{0,500,2000,5000,20000,40000,60000,80000,100000}+ABS(D8-1600-{0,500,2000,5000,20000,40000,60000,80000,100000}))/2,0)</f>
        <v>0</v>
      </c>
      <c r="H8">
        <f t="shared" si="0"/>
        <v>-7</v>
      </c>
      <c r="J8" s="1" t="s">
        <v>20</v>
      </c>
      <c r="K8" s="2">
        <v>0.35</v>
      </c>
    </row>
    <row r="9" spans="1:11">
      <c r="A9" s="1" t="s">
        <v>21</v>
      </c>
      <c r="B9">
        <v>8</v>
      </c>
      <c r="D9">
        <v>444</v>
      </c>
      <c r="E9">
        <v>12</v>
      </c>
      <c r="F9">
        <v>29</v>
      </c>
      <c r="G9">
        <f>ROUND(0.05*SUM(D9-1600-{0,500,2000,5000,20000,40000,60000,80000,100000}+ABS(D9-1600-{0,500,2000,5000,20000,40000,60000,80000,100000}))/2,0)</f>
        <v>0</v>
      </c>
      <c r="H9">
        <f t="shared" si="0"/>
        <v>403</v>
      </c>
      <c r="J9" s="1" t="s">
        <v>22</v>
      </c>
      <c r="K9" s="2">
        <v>0.4</v>
      </c>
    </row>
    <row r="10" spans="1:11">
      <c r="A10" s="1" t="s">
        <v>15</v>
      </c>
      <c r="B10">
        <v>9</v>
      </c>
      <c r="D10">
        <v>5555</v>
      </c>
      <c r="E10">
        <v>12</v>
      </c>
      <c r="F10">
        <v>30</v>
      </c>
      <c r="G10">
        <f>ROUND(0.05*SUM(D10-1600-{0,500,2000,5000,20000,40000,60000,80000,100000}+ABS(D10-1600-{0,500,2000,5000,20000,40000,60000,80000,100000}))/2,0)</f>
        <v>468</v>
      </c>
      <c r="H10">
        <f t="shared" si="0"/>
        <v>5045</v>
      </c>
      <c r="J10" s="1" t="s">
        <v>23</v>
      </c>
      <c r="K10" s="2">
        <v>0.45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1">
    <tabColor theme="3" tint="0.39997558519241921"/>
  </sheetPr>
  <dimension ref="A1:M26"/>
  <sheetViews>
    <sheetView workbookViewId="0">
      <selection activeCell="N8" sqref="N8"/>
    </sheetView>
  </sheetViews>
  <sheetFormatPr defaultRowHeight="14.4"/>
  <cols>
    <col min="3" max="3" width="9.44140625" bestFit="1" customWidth="1"/>
    <col min="5" max="5" width="10.44140625" bestFit="1" customWidth="1"/>
    <col min="259" max="259" width="9.44140625" bestFit="1" customWidth="1"/>
    <col min="261" max="261" width="10.44140625" bestFit="1" customWidth="1"/>
    <col min="515" max="515" width="9.44140625" bestFit="1" customWidth="1"/>
    <col min="517" max="517" width="10.44140625" bestFit="1" customWidth="1"/>
    <col min="771" max="771" width="9.44140625" bestFit="1" customWidth="1"/>
    <col min="773" max="773" width="10.44140625" bestFit="1" customWidth="1"/>
    <col min="1027" max="1027" width="9.44140625" bestFit="1" customWidth="1"/>
    <col min="1029" max="1029" width="10.44140625" bestFit="1" customWidth="1"/>
    <col min="1283" max="1283" width="9.44140625" bestFit="1" customWidth="1"/>
    <col min="1285" max="1285" width="10.44140625" bestFit="1" customWidth="1"/>
    <col min="1539" max="1539" width="9.44140625" bestFit="1" customWidth="1"/>
    <col min="1541" max="1541" width="10.44140625" bestFit="1" customWidth="1"/>
    <col min="1795" max="1795" width="9.44140625" bestFit="1" customWidth="1"/>
    <col min="1797" max="1797" width="10.44140625" bestFit="1" customWidth="1"/>
    <col min="2051" max="2051" width="9.44140625" bestFit="1" customWidth="1"/>
    <col min="2053" max="2053" width="10.44140625" bestFit="1" customWidth="1"/>
    <col min="2307" max="2307" width="9.44140625" bestFit="1" customWidth="1"/>
    <col min="2309" max="2309" width="10.44140625" bestFit="1" customWidth="1"/>
    <col min="2563" max="2563" width="9.44140625" bestFit="1" customWidth="1"/>
    <col min="2565" max="2565" width="10.44140625" bestFit="1" customWidth="1"/>
    <col min="2819" max="2819" width="9.44140625" bestFit="1" customWidth="1"/>
    <col min="2821" max="2821" width="10.44140625" bestFit="1" customWidth="1"/>
    <col min="3075" max="3075" width="9.44140625" bestFit="1" customWidth="1"/>
    <col min="3077" max="3077" width="10.44140625" bestFit="1" customWidth="1"/>
    <col min="3331" max="3331" width="9.44140625" bestFit="1" customWidth="1"/>
    <col min="3333" max="3333" width="10.44140625" bestFit="1" customWidth="1"/>
    <col min="3587" max="3587" width="9.44140625" bestFit="1" customWidth="1"/>
    <col min="3589" max="3589" width="10.44140625" bestFit="1" customWidth="1"/>
    <col min="3843" max="3843" width="9.44140625" bestFit="1" customWidth="1"/>
    <col min="3845" max="3845" width="10.44140625" bestFit="1" customWidth="1"/>
    <col min="4099" max="4099" width="9.44140625" bestFit="1" customWidth="1"/>
    <col min="4101" max="4101" width="10.44140625" bestFit="1" customWidth="1"/>
    <col min="4355" max="4355" width="9.44140625" bestFit="1" customWidth="1"/>
    <col min="4357" max="4357" width="10.44140625" bestFit="1" customWidth="1"/>
    <col min="4611" max="4611" width="9.44140625" bestFit="1" customWidth="1"/>
    <col min="4613" max="4613" width="10.44140625" bestFit="1" customWidth="1"/>
    <col min="4867" max="4867" width="9.44140625" bestFit="1" customWidth="1"/>
    <col min="4869" max="4869" width="10.44140625" bestFit="1" customWidth="1"/>
    <col min="5123" max="5123" width="9.44140625" bestFit="1" customWidth="1"/>
    <col min="5125" max="5125" width="10.44140625" bestFit="1" customWidth="1"/>
    <col min="5379" max="5379" width="9.44140625" bestFit="1" customWidth="1"/>
    <col min="5381" max="5381" width="10.44140625" bestFit="1" customWidth="1"/>
    <col min="5635" max="5635" width="9.44140625" bestFit="1" customWidth="1"/>
    <col min="5637" max="5637" width="10.44140625" bestFit="1" customWidth="1"/>
    <col min="5891" max="5891" width="9.44140625" bestFit="1" customWidth="1"/>
    <col min="5893" max="5893" width="10.44140625" bestFit="1" customWidth="1"/>
    <col min="6147" max="6147" width="9.44140625" bestFit="1" customWidth="1"/>
    <col min="6149" max="6149" width="10.44140625" bestFit="1" customWidth="1"/>
    <col min="6403" max="6403" width="9.44140625" bestFit="1" customWidth="1"/>
    <col min="6405" max="6405" width="10.44140625" bestFit="1" customWidth="1"/>
    <col min="6659" max="6659" width="9.44140625" bestFit="1" customWidth="1"/>
    <col min="6661" max="6661" width="10.44140625" bestFit="1" customWidth="1"/>
    <col min="6915" max="6915" width="9.44140625" bestFit="1" customWidth="1"/>
    <col min="6917" max="6917" width="10.44140625" bestFit="1" customWidth="1"/>
    <col min="7171" max="7171" width="9.44140625" bestFit="1" customWidth="1"/>
    <col min="7173" max="7173" width="10.44140625" bestFit="1" customWidth="1"/>
    <col min="7427" max="7427" width="9.44140625" bestFit="1" customWidth="1"/>
    <col min="7429" max="7429" width="10.44140625" bestFit="1" customWidth="1"/>
    <col min="7683" max="7683" width="9.44140625" bestFit="1" customWidth="1"/>
    <col min="7685" max="7685" width="10.44140625" bestFit="1" customWidth="1"/>
    <col min="7939" max="7939" width="9.44140625" bestFit="1" customWidth="1"/>
    <col min="7941" max="7941" width="10.44140625" bestFit="1" customWidth="1"/>
    <col min="8195" max="8195" width="9.44140625" bestFit="1" customWidth="1"/>
    <col min="8197" max="8197" width="10.44140625" bestFit="1" customWidth="1"/>
    <col min="8451" max="8451" width="9.44140625" bestFit="1" customWidth="1"/>
    <col min="8453" max="8453" width="10.44140625" bestFit="1" customWidth="1"/>
    <col min="8707" max="8707" width="9.44140625" bestFit="1" customWidth="1"/>
    <col min="8709" max="8709" width="10.44140625" bestFit="1" customWidth="1"/>
    <col min="8963" max="8963" width="9.44140625" bestFit="1" customWidth="1"/>
    <col min="8965" max="8965" width="10.44140625" bestFit="1" customWidth="1"/>
    <col min="9219" max="9219" width="9.44140625" bestFit="1" customWidth="1"/>
    <col min="9221" max="9221" width="10.44140625" bestFit="1" customWidth="1"/>
    <col min="9475" max="9475" width="9.44140625" bestFit="1" customWidth="1"/>
    <col min="9477" max="9477" width="10.44140625" bestFit="1" customWidth="1"/>
    <col min="9731" max="9731" width="9.44140625" bestFit="1" customWidth="1"/>
    <col min="9733" max="9733" width="10.44140625" bestFit="1" customWidth="1"/>
    <col min="9987" max="9987" width="9.44140625" bestFit="1" customWidth="1"/>
    <col min="9989" max="9989" width="10.44140625" bestFit="1" customWidth="1"/>
    <col min="10243" max="10243" width="9.44140625" bestFit="1" customWidth="1"/>
    <col min="10245" max="10245" width="10.44140625" bestFit="1" customWidth="1"/>
    <col min="10499" max="10499" width="9.44140625" bestFit="1" customWidth="1"/>
    <col min="10501" max="10501" width="10.44140625" bestFit="1" customWidth="1"/>
    <col min="10755" max="10755" width="9.44140625" bestFit="1" customWidth="1"/>
    <col min="10757" max="10757" width="10.44140625" bestFit="1" customWidth="1"/>
    <col min="11011" max="11011" width="9.44140625" bestFit="1" customWidth="1"/>
    <col min="11013" max="11013" width="10.44140625" bestFit="1" customWidth="1"/>
    <col min="11267" max="11267" width="9.44140625" bestFit="1" customWidth="1"/>
    <col min="11269" max="11269" width="10.44140625" bestFit="1" customWidth="1"/>
    <col min="11523" max="11523" width="9.44140625" bestFit="1" customWidth="1"/>
    <col min="11525" max="11525" width="10.44140625" bestFit="1" customWidth="1"/>
    <col min="11779" max="11779" width="9.44140625" bestFit="1" customWidth="1"/>
    <col min="11781" max="11781" width="10.44140625" bestFit="1" customWidth="1"/>
    <col min="12035" max="12035" width="9.44140625" bestFit="1" customWidth="1"/>
    <col min="12037" max="12037" width="10.44140625" bestFit="1" customWidth="1"/>
    <col min="12291" max="12291" width="9.44140625" bestFit="1" customWidth="1"/>
    <col min="12293" max="12293" width="10.44140625" bestFit="1" customWidth="1"/>
    <col min="12547" max="12547" width="9.44140625" bestFit="1" customWidth="1"/>
    <col min="12549" max="12549" width="10.44140625" bestFit="1" customWidth="1"/>
    <col min="12803" max="12803" width="9.44140625" bestFit="1" customWidth="1"/>
    <col min="12805" max="12805" width="10.44140625" bestFit="1" customWidth="1"/>
    <col min="13059" max="13059" width="9.44140625" bestFit="1" customWidth="1"/>
    <col min="13061" max="13061" width="10.44140625" bestFit="1" customWidth="1"/>
    <col min="13315" max="13315" width="9.44140625" bestFit="1" customWidth="1"/>
    <col min="13317" max="13317" width="10.44140625" bestFit="1" customWidth="1"/>
    <col min="13571" max="13571" width="9.44140625" bestFit="1" customWidth="1"/>
    <col min="13573" max="13573" width="10.44140625" bestFit="1" customWidth="1"/>
    <col min="13827" max="13827" width="9.44140625" bestFit="1" customWidth="1"/>
    <col min="13829" max="13829" width="10.44140625" bestFit="1" customWidth="1"/>
    <col min="14083" max="14083" width="9.44140625" bestFit="1" customWidth="1"/>
    <col min="14085" max="14085" width="10.44140625" bestFit="1" customWidth="1"/>
    <col min="14339" max="14339" width="9.44140625" bestFit="1" customWidth="1"/>
    <col min="14341" max="14341" width="10.44140625" bestFit="1" customWidth="1"/>
    <col min="14595" max="14595" width="9.44140625" bestFit="1" customWidth="1"/>
    <col min="14597" max="14597" width="10.44140625" bestFit="1" customWidth="1"/>
    <col min="14851" max="14851" width="9.44140625" bestFit="1" customWidth="1"/>
    <col min="14853" max="14853" width="10.44140625" bestFit="1" customWidth="1"/>
    <col min="15107" max="15107" width="9.44140625" bestFit="1" customWidth="1"/>
    <col min="15109" max="15109" width="10.44140625" bestFit="1" customWidth="1"/>
    <col min="15363" max="15363" width="9.44140625" bestFit="1" customWidth="1"/>
    <col min="15365" max="15365" width="10.44140625" bestFit="1" customWidth="1"/>
    <col min="15619" max="15619" width="9.44140625" bestFit="1" customWidth="1"/>
    <col min="15621" max="15621" width="10.44140625" bestFit="1" customWidth="1"/>
    <col min="15875" max="15875" width="9.44140625" bestFit="1" customWidth="1"/>
    <col min="15877" max="15877" width="10.44140625" bestFit="1" customWidth="1"/>
    <col min="16131" max="16131" width="9.44140625" bestFit="1" customWidth="1"/>
    <col min="16133" max="16133" width="10.44140625" bestFit="1" customWidth="1"/>
  </cols>
  <sheetData>
    <row r="1" spans="1:13">
      <c r="B1" s="4" t="str">
        <f ca="1">IF(MOD(ROW(),3)=1,工资明细表!A$1,IF(MOD(ROW(),3)=2,OFFSET(工资明细表!A$1,ROW()/3+1,0),""))</f>
        <v>姓名</v>
      </c>
      <c r="C1" s="4" t="str">
        <f ca="1">IF(MOD(ROW(),3)=1,工资明细表!B$1,IF(MOD(ROW(),3)=2,OFFSET(工资明细表!B$1,ROW()/3+1,0),""))</f>
        <v>工号</v>
      </c>
      <c r="D1" s="4" t="str">
        <f ca="1">IF(MOD(ROW(),3)=1,工资明细表!C$1,IF(MOD(ROW(),3)=2,OFFSET(工资明细表!C$1,ROW()/3+1,0),""))</f>
        <v>时间</v>
      </c>
      <c r="E1" s="4" t="str">
        <f ca="1">IF(MOD(ROW(),3)=1,工资明细表!D$1,IF(MOD(ROW(),3)=2,OFFSET(工资明细表!D$1,ROW()/3+1,0),""))</f>
        <v>工资</v>
      </c>
      <c r="F1" s="4" t="str">
        <f ca="1">IF(MOD(ROW(),3)=1,工资明细表!E$1,IF(MOD(ROW(),3)=2,OFFSET(工资明细表!E$1,ROW()/3+1,0),""))</f>
        <v>证件费</v>
      </c>
      <c r="G1" s="4" t="str">
        <f ca="1">IF(MOD(ROW(),3)=1,工资明细表!F$1,IF(MOD(ROW(),3)=2,OFFSET(工资明细表!F$1,ROW()/3+1,0),""))</f>
        <v>伙食费</v>
      </c>
      <c r="H1" s="4" t="str">
        <f ca="1">IF(MOD(ROW(),3)=1,工资明细表!G$1,IF(MOD(ROW(),3)=2,OFFSET(工资明细表!G$1,ROW()/3+1,0),""))</f>
        <v>所得税</v>
      </c>
      <c r="I1" s="4" t="str">
        <f ca="1">IF(MOD(ROW(),3)=1,工资明细表!H$1,IF(MOD(ROW(),3)=2,OFFSET(工资明细表!H$1,ROW()/3+1,0),""))</f>
        <v>工资</v>
      </c>
      <c r="J1" s="1">
        <f ca="1">IF(MOD(ROW(),3)=1,工资明细表!I$1,IF(MOD(ROW(),3)=2,OFFSET(工资明细表!I$1,ROW()/3+1,0),""))</f>
        <v>0</v>
      </c>
      <c r="K1" s="1">
        <f ca="1">IF(MOD(ROW(),3)=1,工资明细表!J$1,IF(MOD(ROW(),3)=2,OFFSET(工资明细表!J$1,ROW()/3+1,0),""))</f>
        <v>0</v>
      </c>
      <c r="L1" s="1">
        <f ca="1">IF(MOD(ROW(),3)=1,工资明细表!K$1,IF(MOD(ROW(),3)=2,OFFSET(工资明细表!K$1,ROW()/3+1,0),""))</f>
        <v>0</v>
      </c>
      <c r="M1" s="1">
        <f ca="1">IF(MOD(ROW(),3)=1,工资明细表!L$1,IF(MOD(ROW(),3)=2,OFFSET(工资明细表!L$1,ROW()/3+1,0),""))</f>
        <v>0</v>
      </c>
    </row>
    <row r="2" spans="1:13">
      <c r="B2" s="4" t="str">
        <f ca="1">IF(MOD(ROW(),3)=1,工资明细表!A$1,IF(MOD(ROW(),3)=2,OFFSET(工资明细表!A$1,ROW()/3+1,0),""))</f>
        <v>吴万群</v>
      </c>
      <c r="C2" s="4">
        <f ca="1">IF(MOD(ROW(),3)=1,工资明细表!B$1,IF(MOD(ROW(),3)=2,OFFSET(工资明细表!B$1,ROW()/3+1,0),""))</f>
        <v>1</v>
      </c>
      <c r="D2" s="4">
        <f ca="1">IF(MOD(ROW(),3)=1,工资明细表!C$1,IF(MOD(ROW(),3)=2,OFFSET(工资明细表!C$1,ROW()/3+1,0),""))</f>
        <v>0</v>
      </c>
      <c r="E2" s="4">
        <f ca="1">IF(MOD(ROW(),3)=1,工资明细表!D$1,IF(MOD(ROW(),3)=2,OFFSET(工资明细表!D$1,ROW()/3+1,0),""))</f>
        <v>1111</v>
      </c>
      <c r="F2" s="4">
        <f ca="1">IF(MOD(ROW(),3)=1,工资明细表!E$1,IF(MOD(ROW(),3)=2,OFFSET(工资明细表!E$1,ROW()/3+1,0),""))</f>
        <v>12</v>
      </c>
      <c r="G2" s="4">
        <f ca="1">IF(MOD(ROW(),3)=1,工资明细表!F$1,IF(MOD(ROW(),3)=2,OFFSET(工资明细表!F$1,ROW()/3+1,0),""))</f>
        <v>22</v>
      </c>
      <c r="H2" s="4">
        <f ca="1">IF(MOD(ROW(),3)=1,工资明细表!G$1,IF(MOD(ROW(),3)=2,OFFSET(工资明细表!G$1,ROW()/3+1,0),""))</f>
        <v>0</v>
      </c>
      <c r="I2" s="4">
        <f ca="1">IF(MOD(ROW(),3)=1,工资明细表!H$1,IF(MOD(ROW(),3)=2,OFFSET(工资明细表!H$1,ROW()/3+1,0),""))</f>
        <v>1077</v>
      </c>
    </row>
    <row r="3" spans="1:13">
      <c r="B3" s="1" t="str">
        <f ca="1">IF(MOD(ROW(),3)=1,工资明细表!A$1,IF(MOD(ROW(),3)=2,OFFSET(工资明细表!A$1,ROW()/3+1,0),""))</f>
        <v/>
      </c>
      <c r="C3" s="1" t="str">
        <f ca="1">IF(MOD(ROW(),3)=1,工资明细表!B$1,IF(MOD(ROW(),3)=2,OFFSET(工资明细表!B$1,ROW()/3+1,0),""))</f>
        <v/>
      </c>
      <c r="D3" s="1" t="str">
        <f ca="1">IF(MOD(ROW(),3)=1,工资明细表!C$1,IF(MOD(ROW(),3)=2,OFFSET(工资明细表!C$1,ROW()/3+1,0),""))</f>
        <v/>
      </c>
      <c r="E3" s="1" t="str">
        <f ca="1">IF(MOD(ROW(),3)=1,工资明细表!D$1,IF(MOD(ROW(),3)=2,OFFSET(工资明细表!D$1,ROW()/3+1,0),""))</f>
        <v/>
      </c>
      <c r="F3" s="1" t="str">
        <f ca="1">IF(MOD(ROW(),3)=1,工资明细表!E$1,IF(MOD(ROW(),3)=2,OFFSET(工资明细表!E$1,ROW()/3+1,0),""))</f>
        <v/>
      </c>
      <c r="G3" s="1" t="str">
        <f ca="1">IF(MOD(ROW(),3)=1,工资明细表!F$1,IF(MOD(ROW(),3)=2,OFFSET(工资明细表!F$1,ROW()/3+1,0),""))</f>
        <v/>
      </c>
      <c r="H3" s="1" t="str">
        <f ca="1">IF(MOD(ROW(),3)=1,工资明细表!G$1,IF(MOD(ROW(),3)=2,OFFSET(工资明细表!G$1,ROW()/3+1,0),""))</f>
        <v/>
      </c>
      <c r="I3" s="1" t="str">
        <f ca="1">IF(MOD(ROW(),3)=1,工资明细表!H$1,IF(MOD(ROW(),3)=2,OFFSET(工资明细表!H$1,ROW()/3+1,0),""))</f>
        <v/>
      </c>
    </row>
    <row r="4" spans="1:13">
      <c r="B4" s="4" t="str">
        <f ca="1">IF(MOD(ROW(),3)=1,工资明细表!A$1,IF(MOD(ROW(),3)=2,OFFSET(工资明细表!A$1,ROW()/3+1,0),""))</f>
        <v>姓名</v>
      </c>
      <c r="C4" s="4" t="str">
        <f ca="1">IF(MOD(ROW(),3)=1,工资明细表!B$1,IF(MOD(ROW(),3)=2,OFFSET(工资明细表!B$1,ROW()/3+1,0),""))</f>
        <v>工号</v>
      </c>
      <c r="D4" s="4" t="str">
        <f ca="1">IF(MOD(ROW(),3)=1,工资明细表!C$1,IF(MOD(ROW(),3)=2,OFFSET(工资明细表!C$1,ROW()/3+1,0),""))</f>
        <v>时间</v>
      </c>
      <c r="E4" s="5" t="str">
        <f ca="1">IF(MOD(ROW(),3)=1,工资明细表!D$1,IF(MOD(ROW(),3)=2,OFFSET(工资明细表!D$1,ROW()/3+1,0),""))</f>
        <v>工资</v>
      </c>
      <c r="F4" s="4" t="str">
        <f ca="1">IF(MOD(ROW(),3)=1,工资明细表!E$1,IF(MOD(ROW(),3)=2,OFFSET(工资明细表!E$1,ROW()/3+1,0),""))</f>
        <v>证件费</v>
      </c>
      <c r="G4" s="4" t="str">
        <f ca="1">IF(MOD(ROW(),3)=1,工资明细表!F$1,IF(MOD(ROW(),3)=2,OFFSET(工资明细表!F$1,ROW()/3+1,0),""))</f>
        <v>伙食费</v>
      </c>
      <c r="H4" s="4" t="str">
        <f ca="1">IF(MOD(ROW(),3)=1,工资明细表!G$1,IF(MOD(ROW(),3)=2,OFFSET(工资明细表!G$1,ROW()/3+1,0),""))</f>
        <v>所得税</v>
      </c>
      <c r="I4" s="4" t="str">
        <f ca="1">IF(MOD(ROW(),3)=1,工资明细表!H$1,IF(MOD(ROW(),3)=2,OFFSET(工资明细表!H$1,ROW()/3+1,0),""))</f>
        <v>工资</v>
      </c>
    </row>
    <row r="5" spans="1:13">
      <c r="B5" s="4" t="str">
        <f ca="1">IF(MOD(ROW(),3)=1,工资明细表!A$1,IF(MOD(ROW(),3)=2,OFFSET(工资明细表!A$1,ROW()/3+1,0),""))</f>
        <v>wwu</v>
      </c>
      <c r="C5" s="4">
        <f ca="1">IF(MOD(ROW(),3)=1,工资明细表!B$1,IF(MOD(ROW(),3)=2,OFFSET(工资明细表!B$1,ROW()/3+1,0),""))</f>
        <v>2</v>
      </c>
      <c r="D5" s="4">
        <f ca="1">IF(MOD(ROW(),3)=1,工资明细表!C$1,IF(MOD(ROW(),3)=2,OFFSET(工资明细表!C$1,ROW()/3+1,0),""))</f>
        <v>0</v>
      </c>
      <c r="E5" s="4">
        <f ca="1">IF(MOD(ROW(),3)=1,工资明细表!D$1,IF(MOD(ROW(),3)=2,OFFSET(工资明细表!D$1,ROW()/3+1,0),""))</f>
        <v>2222</v>
      </c>
      <c r="F5" s="4">
        <f ca="1">IF(MOD(ROW(),3)=1,工资明细表!E$1,IF(MOD(ROW(),3)=2,OFFSET(工资明细表!E$1,ROW()/3+1,0),""))</f>
        <v>12</v>
      </c>
      <c r="G5" s="4">
        <f ca="1">IF(MOD(ROW(),3)=1,工资明细表!F$1,IF(MOD(ROW(),3)=2,OFFSET(工资明细表!F$1,ROW()/3+1,0),""))</f>
        <v>23</v>
      </c>
      <c r="H5" s="4">
        <f ca="1">IF(MOD(ROW(),3)=1,工资明细表!G$1,IF(MOD(ROW(),3)=2,OFFSET(工资明细表!G$1,ROW()/3+1,0),""))</f>
        <v>37</v>
      </c>
      <c r="I5" s="4">
        <f ca="1">IF(MOD(ROW(),3)=1,工资明细表!H$1,IF(MOD(ROW(),3)=2,OFFSET(工资明细表!H$1,ROW()/3+1,0),""))</f>
        <v>2150</v>
      </c>
    </row>
    <row r="6" spans="1:13">
      <c r="B6" s="1" t="str">
        <f ca="1">IF(MOD(ROW(),3)=1,工资明细表!A$1,IF(MOD(ROW(),3)=2,OFFSET(工资明细表!A$1,ROW()/3+1,0),""))</f>
        <v/>
      </c>
      <c r="C6" s="1" t="str">
        <f ca="1">IF(MOD(ROW(),3)=1,工资明细表!B$1,IF(MOD(ROW(),3)=2,OFFSET(工资明细表!B$1,ROW()/3+1,0),""))</f>
        <v/>
      </c>
      <c r="D6" s="1" t="str">
        <f ca="1">IF(MOD(ROW(),3)=1,工资明细表!C$1,IF(MOD(ROW(),3)=2,OFFSET(工资明细表!C$1,ROW()/3+1,0),""))</f>
        <v/>
      </c>
      <c r="E6" s="1" t="str">
        <f ca="1">IF(MOD(ROW(),3)=1,工资明细表!D$1,IF(MOD(ROW(),3)=2,OFFSET(工资明细表!D$1,ROW()/3+1,0),""))</f>
        <v/>
      </c>
      <c r="F6" s="1" t="str">
        <f ca="1">IF(MOD(ROW(),3)=1,工资明细表!E$1,IF(MOD(ROW(),3)=2,OFFSET(工资明细表!E$1,ROW()/3+1,0),""))</f>
        <v/>
      </c>
      <c r="G6" s="1" t="str">
        <f ca="1">IF(MOD(ROW(),3)=1,工资明细表!F$1,IF(MOD(ROW(),3)=2,OFFSET(工资明细表!F$1,ROW()/3+1,0),""))</f>
        <v/>
      </c>
      <c r="H6" s="1" t="str">
        <f ca="1">IF(MOD(ROW(),3)=1,工资明细表!G$1,IF(MOD(ROW(),3)=2,OFFSET(工资明细表!G$1,ROW()/3+1,0),""))</f>
        <v/>
      </c>
      <c r="I6" s="1" t="str">
        <f ca="1">IF(MOD(ROW(),3)=1,工资明细表!H$1,IF(MOD(ROW(),3)=2,OFFSET(工资明细表!H$1,ROW()/3+1,0),""))</f>
        <v/>
      </c>
    </row>
    <row r="7" spans="1:13">
      <c r="B7" s="4" t="str">
        <f ca="1">IF(MOD(ROW(),3)=1,工资明细表!A$1,IF(MOD(ROW(),3)=2,OFFSET(工资明细表!A$1,ROW()/3+1,0),""))</f>
        <v>姓名</v>
      </c>
      <c r="C7" s="4" t="str">
        <f ca="1">IF(MOD(ROW(),3)=1,工资明细表!B$1,IF(MOD(ROW(),3)=2,OFFSET(工资明细表!B$1,ROW()/3+1,0),""))</f>
        <v>工号</v>
      </c>
      <c r="D7" s="4" t="str">
        <f ca="1">IF(MOD(ROW(),3)=1,工资明细表!C$1,IF(MOD(ROW(),3)=2,OFFSET(工资明细表!C$1,ROW()/3+1,0),""))</f>
        <v>时间</v>
      </c>
      <c r="E7" s="4" t="str">
        <f ca="1">IF(MOD(ROW(),3)=1,工资明细表!D$1,IF(MOD(ROW(),3)=2,OFFSET(工资明细表!D$1,ROW()/3+1,0),""))</f>
        <v>工资</v>
      </c>
      <c r="F7" s="4" t="str">
        <f ca="1">IF(MOD(ROW(),3)=1,工资明细表!E$1,IF(MOD(ROW(),3)=2,OFFSET(工资明细表!E$1,ROW()/3+1,0),""))</f>
        <v>证件费</v>
      </c>
      <c r="G7" s="4" t="str">
        <f ca="1">IF(MOD(ROW(),3)=1,工资明细表!F$1,IF(MOD(ROW(),3)=2,OFFSET(工资明细表!F$1,ROW()/3+1,0),""))</f>
        <v>伙食费</v>
      </c>
      <c r="H7" s="4" t="str">
        <f ca="1">IF(MOD(ROW(),3)=1,工资明细表!G$1,IF(MOD(ROW(),3)=2,OFFSET(工资明细表!G$1,ROW()/3+1,0),""))</f>
        <v>所得税</v>
      </c>
      <c r="I7" s="4" t="str">
        <f ca="1">IF(MOD(ROW(),3)=1,工资明细表!H$1,IF(MOD(ROW(),3)=2,OFFSET(工资明细表!H$1,ROW()/3+1,0),""))</f>
        <v>工资</v>
      </c>
    </row>
    <row r="8" spans="1:13">
      <c r="B8" s="4" t="str">
        <f ca="1">IF(MOD(ROW(),3)=1,工资明细表!A$1,IF(MOD(ROW(),3)=2,OFFSET(工资明细表!A$1,ROW()/3+1,0),""))</f>
        <v>吴福群</v>
      </c>
      <c r="C8" s="4">
        <f ca="1">IF(MOD(ROW(),3)=1,工资明细表!B$1,IF(MOD(ROW(),3)=2,OFFSET(工资明细表!B$1,ROW()/3+1,0),""))</f>
        <v>3</v>
      </c>
      <c r="D8" s="4">
        <f ca="1">IF(MOD(ROW(),3)=1,工资明细表!C$1,IF(MOD(ROW(),3)=2,OFFSET(工资明细表!C$1,ROW()/3+1,0),""))</f>
        <v>0</v>
      </c>
      <c r="E8" s="4">
        <f ca="1">IF(MOD(ROW(),3)=1,工资明细表!D$1,IF(MOD(ROW(),3)=2,OFFSET(工资明细表!D$1,ROW()/3+1,0),""))</f>
        <v>1112</v>
      </c>
      <c r="F8" s="4">
        <f ca="1">IF(MOD(ROW(),3)=1,工资明细表!E$1,IF(MOD(ROW(),3)=2,OFFSET(工资明细表!E$1,ROW()/3+1,0),""))</f>
        <v>12</v>
      </c>
      <c r="G8" s="4">
        <f ca="1">IF(MOD(ROW(),3)=1,工资明细表!F$1,IF(MOD(ROW(),3)=2,OFFSET(工资明细表!F$1,ROW()/3+1,0),""))</f>
        <v>24</v>
      </c>
      <c r="H8" s="4">
        <f ca="1">IF(MOD(ROW(),3)=1,工资明细表!G$1,IF(MOD(ROW(),3)=2,OFFSET(工资明细表!G$1,ROW()/3+1,0),""))</f>
        <v>0</v>
      </c>
      <c r="I8" s="4">
        <f ca="1">IF(MOD(ROW(),3)=1,工资明细表!H$1,IF(MOD(ROW(),3)=2,OFFSET(工资明细表!H$1,ROW()/3+1,0),""))</f>
        <v>1076</v>
      </c>
    </row>
    <row r="9" spans="1:13">
      <c r="B9" s="1" t="str">
        <f ca="1">IF(MOD(ROW(),3)=1,工资明细表!A$1,IF(MOD(ROW(),3)=2,OFFSET(工资明细表!A$1,ROW()/3+1,0),""))</f>
        <v/>
      </c>
      <c r="C9" s="1" t="str">
        <f ca="1">IF(MOD(ROW(),3)=1,工资明细表!B$1,IF(MOD(ROW(),3)=2,OFFSET(工资明细表!B$1,ROW()/3+1,0),""))</f>
        <v/>
      </c>
      <c r="D9" s="1" t="str">
        <f ca="1">IF(MOD(ROW(),3)=1,工资明细表!C$1,IF(MOD(ROW(),3)=2,OFFSET(工资明细表!C$1,ROW()/3+1,0),""))</f>
        <v/>
      </c>
      <c r="E9" s="1" t="str">
        <f ca="1">IF(MOD(ROW(),3)=1,工资明细表!D$1,IF(MOD(ROW(),3)=2,OFFSET(工资明细表!D$1,ROW()/3+1,0),""))</f>
        <v/>
      </c>
      <c r="F9" s="1" t="str">
        <f ca="1">IF(MOD(ROW(),3)=1,工资明细表!E$1,IF(MOD(ROW(),3)=2,OFFSET(工资明细表!E$1,ROW()/3+1,0),""))</f>
        <v/>
      </c>
      <c r="G9" s="1" t="str">
        <f ca="1">IF(MOD(ROW(),3)=1,工资明细表!F$1,IF(MOD(ROW(),3)=2,OFFSET(工资明细表!F$1,ROW()/3+1,0),""))</f>
        <v/>
      </c>
      <c r="H9" s="1" t="str">
        <f ca="1">IF(MOD(ROW(),3)=1,工资明细表!G$1,IF(MOD(ROW(),3)=2,OFFSET(工资明细表!G$1,ROW()/3+1,0),""))</f>
        <v/>
      </c>
      <c r="I9" s="1" t="str">
        <f ca="1">IF(MOD(ROW(),3)=1,工资明细表!H$1,IF(MOD(ROW(),3)=2,OFFSET(工资明细表!H$1,ROW()/3+1,0),""))</f>
        <v/>
      </c>
    </row>
    <row r="10" spans="1:13">
      <c r="B10" s="4" t="str">
        <f ca="1">IF(MOD(ROW(),3)=1,工资明细表!A$1,IF(MOD(ROW(),3)=2,OFFSET(工资明细表!A$1,ROW()/3+1,0),""))</f>
        <v>姓名</v>
      </c>
      <c r="C10" s="4" t="str">
        <f ca="1">IF(MOD(ROW(),3)=1,工资明细表!B$1,IF(MOD(ROW(),3)=2,OFFSET(工资明细表!B$1,ROW()/3+1,0),""))</f>
        <v>工号</v>
      </c>
      <c r="D10" s="4" t="str">
        <f ca="1">IF(MOD(ROW(),3)=1,工资明细表!C$1,IF(MOD(ROW(),3)=2,OFFSET(工资明细表!C$1,ROW()/3+1,0),""))</f>
        <v>时间</v>
      </c>
      <c r="E10" s="4" t="str">
        <f ca="1">IF(MOD(ROW(),3)=1,工资明细表!D$1,IF(MOD(ROW(),3)=2,OFFSET(工资明细表!D$1,ROW()/3+1,0),""))</f>
        <v>工资</v>
      </c>
      <c r="F10" s="4" t="str">
        <f ca="1">IF(MOD(ROW(),3)=1,工资明细表!E$1,IF(MOD(ROW(),3)=2,OFFSET(工资明细表!E$1,ROW()/3+1,0),""))</f>
        <v>证件费</v>
      </c>
      <c r="G10" s="4" t="str">
        <f ca="1">IF(MOD(ROW(),3)=1,工资明细表!F$1,IF(MOD(ROW(),3)=2,OFFSET(工资明细表!F$1,ROW()/3+1,0),""))</f>
        <v>伙食费</v>
      </c>
      <c r="H10" s="4" t="str">
        <f ca="1">IF(MOD(ROW(),3)=1,工资明细表!G$1,IF(MOD(ROW(),3)=2,OFFSET(工资明细表!G$1,ROW()/3+1,0),""))</f>
        <v>所得税</v>
      </c>
      <c r="I10" s="4" t="str">
        <f ca="1">IF(MOD(ROW(),3)=1,工资明细表!H$1,IF(MOD(ROW(),3)=2,OFFSET(工资明细表!H$1,ROW()/3+1,0),""))</f>
        <v>工资</v>
      </c>
    </row>
    <row r="11" spans="1:13">
      <c r="B11" s="4" t="str">
        <f ca="1">IF(MOD(ROW(),3)=1,工资明细表!A$1,IF(MOD(ROW(),3)=2,OFFSET(工资明细表!A$1,ROW()/3+1,0),""))</f>
        <v>fwu</v>
      </c>
      <c r="C11" s="4">
        <f ca="1">IF(MOD(ROW(),3)=1,工资明细表!B$1,IF(MOD(ROW(),3)=2,OFFSET(工资明细表!B$1,ROW()/3+1,0),""))</f>
        <v>4</v>
      </c>
      <c r="D11" s="4">
        <f ca="1">IF(MOD(ROW(),3)=1,工资明细表!C$1,IF(MOD(ROW(),3)=2,OFFSET(工资明细表!C$1,ROW()/3+1,0),""))</f>
        <v>0</v>
      </c>
      <c r="E11" s="4">
        <f ca="1">IF(MOD(ROW(),3)=1,工资明细表!D$1,IF(MOD(ROW(),3)=2,OFFSET(工资明细表!D$1,ROW()/3+1,0),""))</f>
        <v>3312</v>
      </c>
      <c r="F11" s="4">
        <f ca="1">IF(MOD(ROW(),3)=1,工资明细表!E$1,IF(MOD(ROW(),3)=2,OFFSET(工资明细表!E$1,ROW()/3+1,0),""))</f>
        <v>12</v>
      </c>
      <c r="G11" s="4">
        <f ca="1">IF(MOD(ROW(),3)=1,工资明细表!F$1,IF(MOD(ROW(),3)=2,OFFSET(工资明细表!F$1,ROW()/3+1,0),""))</f>
        <v>25</v>
      </c>
      <c r="H11" s="4">
        <f ca="1">IF(MOD(ROW(),3)=1,工资明细表!G$1,IF(MOD(ROW(),3)=2,OFFSET(工资明细表!G$1,ROW()/3+1,0),""))</f>
        <v>146</v>
      </c>
      <c r="I11" s="4">
        <f ca="1">IF(MOD(ROW(),3)=1,工资明细表!H$1,IF(MOD(ROW(),3)=2,OFFSET(工资明细表!H$1,ROW()/3+1,0),""))</f>
        <v>3129</v>
      </c>
    </row>
    <row r="12" spans="1:13">
      <c r="B12" s="1" t="str">
        <f ca="1">IF(MOD(ROW(),3)=1,工资明细表!A$1,IF(MOD(ROW(),3)=2,OFFSET(工资明细表!A$1,ROW()/3+1,0),""))</f>
        <v/>
      </c>
      <c r="C12" s="1" t="str">
        <f ca="1">IF(MOD(ROW(),3)=1,工资明细表!B$1,IF(MOD(ROW(),3)=2,OFFSET(工资明细表!B$1,ROW()/3+1,0),""))</f>
        <v/>
      </c>
      <c r="D12" s="1" t="str">
        <f ca="1">IF(MOD(ROW(),3)=1,工资明细表!C$1,IF(MOD(ROW(),3)=2,OFFSET(工资明细表!C$1,ROW()/3+1,0),""))</f>
        <v/>
      </c>
      <c r="E12" s="1" t="str">
        <f ca="1">IF(MOD(ROW(),3)=1,工资明细表!D$1,IF(MOD(ROW(),3)=2,OFFSET(工资明细表!D$1,ROW()/3+1,0),""))</f>
        <v/>
      </c>
      <c r="F12" s="1" t="str">
        <f ca="1">IF(MOD(ROW(),3)=1,工资明细表!E$1,IF(MOD(ROW(),3)=2,OFFSET(工资明细表!E$1,ROW()/3+1,0),""))</f>
        <v/>
      </c>
      <c r="G12" s="1" t="str">
        <f ca="1">IF(MOD(ROW(),3)=1,工资明细表!F$1,IF(MOD(ROW(),3)=2,OFFSET(工资明细表!F$1,ROW()/3+1,0),""))</f>
        <v/>
      </c>
      <c r="H12" s="1" t="str">
        <f ca="1">IF(MOD(ROW(),3)=1,工资明细表!G$1,IF(MOD(ROW(),3)=2,OFFSET(工资明细表!G$1,ROW()/3+1,0),""))</f>
        <v/>
      </c>
      <c r="I12" s="1" t="str">
        <f ca="1">IF(MOD(ROW(),3)=1,工资明细表!H$1,IF(MOD(ROW(),3)=2,OFFSET(工资明细表!H$1,ROW()/3+1,0),""))</f>
        <v/>
      </c>
    </row>
    <row r="13" spans="1:13">
      <c r="B13" s="4" t="str">
        <f ca="1">IF(MOD(ROW(),3)=1,工资明细表!A$1,IF(MOD(ROW(),3)=2,OFFSET(工资明细表!A$1,ROW()/3+1,0),""))</f>
        <v>姓名</v>
      </c>
      <c r="C13" s="4" t="str">
        <f ca="1">IF(MOD(ROW(),3)=1,工资明细表!B$1,IF(MOD(ROW(),3)=2,OFFSET(工资明细表!B$1,ROW()/3+1,0),""))</f>
        <v>工号</v>
      </c>
      <c r="D13" s="4" t="str">
        <f ca="1">IF(MOD(ROW(),3)=1,工资明细表!C$1,IF(MOD(ROW(),3)=2,OFFSET(工资明细表!C$1,ROW()/3+1,0),""))</f>
        <v>时间</v>
      </c>
      <c r="E13" s="4" t="str">
        <f ca="1">IF(MOD(ROW(),3)=1,工资明细表!D$1,IF(MOD(ROW(),3)=2,OFFSET(工资明细表!D$1,ROW()/3+1,0),""))</f>
        <v>工资</v>
      </c>
      <c r="F13" s="4" t="str">
        <f ca="1">IF(MOD(ROW(),3)=1,工资明细表!E$1,IF(MOD(ROW(),3)=2,OFFSET(工资明细表!E$1,ROW()/3+1,0),""))</f>
        <v>证件费</v>
      </c>
      <c r="G13" s="4" t="str">
        <f ca="1">IF(MOD(ROW(),3)=1,工资明细表!F$1,IF(MOD(ROW(),3)=2,OFFSET(工资明细表!F$1,ROW()/3+1,0),""))</f>
        <v>伙食费</v>
      </c>
      <c r="H13" s="4" t="str">
        <f ca="1">IF(MOD(ROW(),3)=1,工资明细表!G$1,IF(MOD(ROW(),3)=2,OFFSET(工资明细表!G$1,ROW()/3+1,0),""))</f>
        <v>所得税</v>
      </c>
      <c r="I13" s="4" t="str">
        <f ca="1">IF(MOD(ROW(),3)=1,工资明细表!H$1,IF(MOD(ROW(),3)=2,OFFSET(工资明细表!H$1,ROW()/3+1,0),""))</f>
        <v>工资</v>
      </c>
    </row>
    <row r="14" spans="1:13">
      <c r="B14" s="4" t="str">
        <f ca="1">IF(MOD(ROW(),3)=1,工资明细表!A$1,IF(MOD(ROW(),3)=2,OFFSET(工资明细表!A$1,ROW()/3+1,0),""))</f>
        <v>e</v>
      </c>
      <c r="C14" s="4">
        <f ca="1">IF(MOD(ROW(),3)=1,工资明细表!B$1,IF(MOD(ROW(),3)=2,OFFSET(工资明细表!B$1,ROW()/3+1,0),""))</f>
        <v>5</v>
      </c>
      <c r="D14" s="4">
        <f ca="1">IF(MOD(ROW(),3)=1,工资明细表!C$1,IF(MOD(ROW(),3)=2,OFFSET(工资明细表!C$1,ROW()/3+1,0),""))</f>
        <v>0</v>
      </c>
      <c r="E14" s="4">
        <f ca="1">IF(MOD(ROW(),3)=1,工资明细表!D$1,IF(MOD(ROW(),3)=2,OFFSET(工资明细表!D$1,ROW()/3+1,0),""))</f>
        <v>3312</v>
      </c>
      <c r="F14" s="4">
        <f ca="1">IF(MOD(ROW(),3)=1,工资明细表!E$1,IF(MOD(ROW(),3)=2,OFFSET(工资明细表!E$1,ROW()/3+1,0),""))</f>
        <v>12</v>
      </c>
      <c r="G14" s="4">
        <f ca="1">IF(MOD(ROW(),3)=1,工资明细表!F$1,IF(MOD(ROW(),3)=2,OFFSET(工资明细表!F$1,ROW()/3+1,0),""))</f>
        <v>26</v>
      </c>
      <c r="H14" s="4">
        <f ca="1">IF(MOD(ROW(),3)=1,工资明细表!G$1,IF(MOD(ROW(),3)=2,OFFSET(工资明细表!G$1,ROW()/3+1,0),""))</f>
        <v>146</v>
      </c>
      <c r="I14" s="4">
        <f ca="1">IF(MOD(ROW(),3)=1,工资明细表!H$1,IF(MOD(ROW(),3)=2,OFFSET(工资明细表!H$1,ROW()/3+1,0),""))</f>
        <v>3128</v>
      </c>
    </row>
    <row r="15" spans="1:13">
      <c r="B15" s="1" t="str">
        <f ca="1">IF(MOD(ROW(),3)=1,工资明细表!A$1,IF(MOD(ROW(),3)=2,OFFSET(工资明细表!A$1,ROW()/3+1,0),""))</f>
        <v/>
      </c>
      <c r="C15" s="1" t="str">
        <f ca="1">IF(MOD(ROW(),3)=1,工资明细表!B$1,IF(MOD(ROW(),3)=2,OFFSET(工资明细表!B$1,ROW()/3+1,0),""))</f>
        <v/>
      </c>
      <c r="D15" s="1" t="str">
        <f ca="1">IF(MOD(ROW(),3)=1,工资明细表!C$1,IF(MOD(ROW(),3)=2,OFFSET(工资明细表!C$1,ROW()/3+1,0),""))</f>
        <v/>
      </c>
      <c r="E15" s="1" t="str">
        <f ca="1">IF(MOD(ROW(),3)=1,工资明细表!D$1,IF(MOD(ROW(),3)=2,OFFSET(工资明细表!D$1,ROW()/3+1,0),""))</f>
        <v/>
      </c>
      <c r="F15" s="1" t="str">
        <f ca="1">IF(MOD(ROW(),3)=1,工资明细表!E$1,IF(MOD(ROW(),3)=2,OFFSET(工资明细表!E$1,ROW()/3+1,0),""))</f>
        <v/>
      </c>
      <c r="G15" s="1" t="str">
        <f ca="1">IF(MOD(ROW(),3)=1,工资明细表!F$1,IF(MOD(ROW(),3)=2,OFFSET(工资明细表!F$1,ROW()/3+1,0),""))</f>
        <v/>
      </c>
      <c r="H15" s="1" t="str">
        <f ca="1">IF(MOD(ROW(),3)=1,工资明细表!G$1,IF(MOD(ROW(),3)=2,OFFSET(工资明细表!G$1,ROW()/3+1,0),""))</f>
        <v/>
      </c>
      <c r="I15" s="1" t="str">
        <f ca="1">IF(MOD(ROW(),3)=1,工资明细表!H$1,IF(MOD(ROW(),3)=2,OFFSET(工资明细表!H$1,ROW()/3+1,0),""))</f>
        <v/>
      </c>
    </row>
    <row r="16" spans="1:13">
      <c r="A16" s="1" t="s">
        <v>24</v>
      </c>
    </row>
    <row r="17" spans="1:5">
      <c r="A17" s="1" t="s">
        <v>25</v>
      </c>
      <c r="B17" s="1" t="s">
        <v>26</v>
      </c>
      <c r="C17" s="1" t="s">
        <v>27</v>
      </c>
      <c r="D17" s="1" t="s">
        <v>28</v>
      </c>
      <c r="E17" s="1" t="s">
        <v>29</v>
      </c>
    </row>
    <row r="18" spans="1:5">
      <c r="B18">
        <v>1111</v>
      </c>
      <c r="C18" s="6">
        <v>40240</v>
      </c>
      <c r="D18" s="7">
        <v>7.2999999999999995E-2</v>
      </c>
      <c r="E18" s="8">
        <f ca="1">B18*D18*YEARFRAC(C18,NOW())</f>
        <v>666.84688888888877</v>
      </c>
    </row>
    <row r="19" spans="1:5">
      <c r="E19" s="8"/>
    </row>
    <row r="20" spans="1:5">
      <c r="A20" s="1" t="s">
        <v>30</v>
      </c>
    </row>
    <row r="21" spans="1:5">
      <c r="A21" s="1" t="s">
        <v>31</v>
      </c>
      <c r="B21" s="1" t="s">
        <v>32</v>
      </c>
      <c r="C21" s="1" t="s">
        <v>33</v>
      </c>
      <c r="D21" s="1" t="s">
        <v>34</v>
      </c>
    </row>
    <row r="22" spans="1:5">
      <c r="A22" s="7">
        <v>0.1472</v>
      </c>
      <c r="B22">
        <v>1000</v>
      </c>
      <c r="C22">
        <v>10000</v>
      </c>
      <c r="D22">
        <f>NPER(A22,0,-B22,C22)*12</f>
        <v>201.2101505367711</v>
      </c>
    </row>
    <row r="24" spans="1:5">
      <c r="A24" s="1" t="s">
        <v>35</v>
      </c>
    </row>
    <row r="25" spans="1:5">
      <c r="A25" s="1" t="s">
        <v>36</v>
      </c>
      <c r="B25" s="1" t="s">
        <v>37</v>
      </c>
      <c r="C25" s="1" t="s">
        <v>38</v>
      </c>
      <c r="D25" s="1" t="s">
        <v>39</v>
      </c>
    </row>
    <row r="26" spans="1:5">
      <c r="A26">
        <v>800000</v>
      </c>
      <c r="B26" s="7">
        <v>8.5000000000000006E-2</v>
      </c>
      <c r="C26">
        <v>3</v>
      </c>
      <c r="D26">
        <f>CUMPRINC(B26/12,C26*12,A26,1,24,0)</f>
        <v>-510455.25193322985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工资明细表 (2)</vt:lpstr>
      <vt:lpstr>工资明细表</vt:lpstr>
      <vt:lpstr>工资条表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2016-07-10T10:16:50Z</dcterms:created>
  <dcterms:modified xsi:type="dcterms:W3CDTF">2018-05-23T04:27:30Z</dcterms:modified>
</cp:coreProperties>
</file>