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0/"/>
    </mc:Choice>
  </mc:AlternateContent>
  <xr:revisionPtr revIDLastSave="132" documentId="8_{16426467-566F-4334-8DDD-BEC063E257DB}" xr6:coauthVersionLast="47" xr6:coauthVersionMax="47" xr10:uidLastSave="{3BF738C1-CB3A-4995-9C15-254C79640AFF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  <sheet name="Excel reg output char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D12" i="2"/>
  <c r="D19" i="2"/>
  <c r="D18" i="2"/>
  <c r="D17" i="2"/>
  <c r="D15" i="2"/>
  <c r="D13" i="2"/>
  <c r="C12" i="2"/>
  <c r="E12" i="2" s="1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3" i="2" l="1"/>
  <c r="G8" i="2"/>
  <c r="M8" i="2"/>
  <c r="C15" i="2" l="1"/>
  <c r="E13" i="2"/>
  <c r="I5" i="2"/>
  <c r="K5" i="2" s="1"/>
  <c r="L5" i="2" s="1"/>
  <c r="I3" i="2"/>
  <c r="J3" i="2" s="1"/>
  <c r="I4" i="2"/>
  <c r="K4" i="2" s="1"/>
  <c r="L4" i="2" s="1"/>
  <c r="J5" i="2"/>
  <c r="N5" i="2" s="1"/>
  <c r="I6" i="2" l="1"/>
  <c r="E15" i="2"/>
  <c r="J4" i="2"/>
  <c r="N4" i="2" s="1"/>
  <c r="I8" i="2"/>
  <c r="K3" i="2"/>
  <c r="N3" i="2"/>
  <c r="K6" i="2" l="1"/>
  <c r="L6" i="2" s="1"/>
  <c r="J6" i="2"/>
  <c r="L3" i="2"/>
  <c r="L8" i="2" s="1"/>
  <c r="N6" i="2" l="1"/>
  <c r="N8" i="2" s="1"/>
  <c r="J8" i="2"/>
  <c r="K8" i="2"/>
  <c r="C17" i="2"/>
  <c r="E17" i="2" s="1"/>
  <c r="M14" i="2"/>
  <c r="N14" i="2" s="1"/>
  <c r="C20" i="2" l="1"/>
  <c r="C18" i="2"/>
  <c r="E18" i="2" s="1"/>
  <c r="C19" i="2"/>
  <c r="E19" i="2" s="1"/>
</calcChain>
</file>

<file path=xl/sharedStrings.xml><?xml version="1.0" encoding="utf-8"?>
<sst xmlns="http://schemas.openxmlformats.org/spreadsheetml/2006/main" count="93" uniqueCount="61">
  <si>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</si>
  <si>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</si>
  <si>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</si>
  <si>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</si>
  <si>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</si>
  <si>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</si>
  <si>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</si>
  <si>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</si>
  <si>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</si>
  <si>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</si>
  <si>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</si>
  <si>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</si>
  <si>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</si>
  <si>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</si>
  <si>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</si>
  <si>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</si>
  <si>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</si>
  <si>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</si>
  <si>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</si>
  <si>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</si>
  <si>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</si>
  <si>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</si>
  <si>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</si>
  <si>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</si>
  <si>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</si>
  <si>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</si>
  <si>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</si>
  <si>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</si>
  <si>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</si>
  <si>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</si>
  <si>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</si>
  <si>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</si>
  <si>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</si>
  <si>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</si>
  <si>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</si>
  <si>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y^2</t>
  </si>
  <si>
    <t>R2 = 1 - RSS/TSS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</si>
  <si>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</si>
  <si>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</si>
  <si>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</si>
  <si>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</si>
  <si>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</si>
  <si>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</si>
  <si>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</si>
  <si>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</si>
  <si>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</si>
  <si>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</si>
  <si>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</si>
  <si>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</si>
  <si>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</si>
  <si>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</si>
  <si>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</si>
  <si>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</si>
  <si>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</si>
  <si>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</si>
  <si>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RMSR = sqrt (RSS / n)</t>
  </si>
  <si>
    <t>SER = sqrt (RSS / (n-2))</t>
  </si>
  <si>
    <t>R2 = ESS / TSS</t>
  </si>
  <si>
    <t>Measures of fit</t>
  </si>
  <si>
    <t>b1 = covar(X,Y) / var(X)</t>
  </si>
  <si>
    <t>b1 = xy/x^2 = 19/14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</si>
</sst>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Handrolled!$C$3:$C$6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94658</xdr:colOff>
      <xdr:row>1</xdr:row>
      <xdr:rowOff>21536</xdr:rowOff>
    </xdr:from>
    <xdr:to>
      <xdr:col>19</xdr:col>
      <xdr:colOff>319470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14</xdr:col>
      <xdr:colOff>109640</xdr:colOff>
      <xdr:row>7</xdr:row>
      <xdr:rowOff>180978</xdr:rowOff>
    </xdr:from>
    <xdr:to>
      <xdr:col>19</xdr:col>
      <xdr:colOff>375030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142797</xdr:colOff>
      <xdr:row>12</xdr:row>
      <xdr:rowOff>79454</xdr:rowOff>
    </xdr:from>
    <xdr:to>
      <xdr:col>18</xdr:col>
      <xdr:colOff>272698</xdr:colOff>
      <xdr:row>17</xdr:row>
      <xdr:rowOff>146260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9201" y="2307823"/>
          <a:ext cx="2742472" cy="995295"/>
        </a:xfrm>
        <a:prstGeom prst="rect">
          <a:avLst/>
        </a:prstGeom>
      </xdr:spPr>
    </xdr:pic>
    <xdr:clientData/>
  </xdr:twoCellAnchor>
  <xdr:twoCellAnchor editAs="oneCell">
    <xdr:from>
      <xdr:col>14</xdr:col>
      <xdr:colOff>118304</xdr:colOff>
      <xdr:row>17</xdr:row>
      <xdr:rowOff>172570</xdr:rowOff>
    </xdr:from>
    <xdr:to>
      <xdr:col>16</xdr:col>
      <xdr:colOff>291811</xdr:colOff>
      <xdr:row>20</xdr:row>
      <xdr:rowOff>181191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4708" y="3329428"/>
          <a:ext cx="1479792" cy="565712"/>
        </a:xfrm>
        <a:prstGeom prst="rect">
          <a:avLst/>
        </a:prstGeom>
      </xdr:spPr>
    </xdr:pic>
    <xdr:clientData/>
  </xdr:twoCellAnchor>
  <xdr:twoCellAnchor editAs="oneCell">
    <xdr:from>
      <xdr:col>16</xdr:col>
      <xdr:colOff>482908</xdr:colOff>
      <xdr:row>17</xdr:row>
      <xdr:rowOff>91998</xdr:rowOff>
    </xdr:from>
    <xdr:to>
      <xdr:col>19</xdr:col>
      <xdr:colOff>126241</xdr:colOff>
      <xdr:row>21</xdr:row>
      <xdr:rowOff>73645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5597" y="3248856"/>
          <a:ext cx="1602762" cy="7244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20"/>
  <sheetViews>
    <sheetView showGridLines="0" tabSelected="1" zoomScale="85" zoomScaleNormal="85" workbookViewId="0">
      <selection activeCell="I24" sqref="I24"/>
    </sheetView>
  </sheetViews>
  <sheetFormatPr defaultRowHeight="14.6" x14ac:dyDescent="0.4"/>
  <cols>
    <col min="1" max="1" width="2.3828125" customWidth="1"/>
    <col min="2" max="2" width="20.15234375" bestFit="1" customWidth="1"/>
    <col min="3" max="5" width="12" style="1" customWidth="1"/>
    <col min="6" max="6" width="10.1523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4" style="1" customWidth="1"/>
    <col min="12" max="12" width="7.84375" style="1" customWidth="1"/>
    <col min="13" max="13" width="10.23046875" style="1" customWidth="1"/>
    <col min="14" max="14" width="9.3046875" style="5" customWidth="1"/>
  </cols>
  <sheetData>
    <row r="2" spans="2:14" x14ac:dyDescent="0.4">
      <c r="B2" s="25" t="s">
        <v>47</v>
      </c>
      <c r="C2" s="7" t="s">
        <v>1</v>
      </c>
      <c r="D2" s="7" t="s">
        <v>0</v>
      </c>
      <c r="E2" s="7" t="s">
        <v>53</v>
      </c>
      <c r="F2" s="7" t="s">
        <v>54</v>
      </c>
      <c r="G2" s="7" t="s">
        <v>2</v>
      </c>
      <c r="H2" s="7" t="s">
        <v>3</v>
      </c>
      <c r="I2" s="14" t="s">
        <v>49</v>
      </c>
      <c r="J2" s="7" t="s">
        <v>40</v>
      </c>
      <c r="K2" s="14" t="s">
        <v>48</v>
      </c>
      <c r="L2" s="7" t="s">
        <v>42</v>
      </c>
      <c r="M2" s="7" t="s">
        <v>35</v>
      </c>
      <c r="N2" s="8" t="s">
        <v>41</v>
      </c>
    </row>
    <row r="3" spans="2:14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$C$15+D3*$C$13</f>
        <v>2.9285714285714284</v>
      </c>
      <c r="J3" s="12">
        <f>C3-I3</f>
        <v>1.0714285714285716</v>
      </c>
      <c r="K3" s="15">
        <f>I3-$C$9</f>
        <v>-4.0714285714285712</v>
      </c>
      <c r="L3" s="15">
        <f>K3^2</f>
        <v>16.576530612244895</v>
      </c>
      <c r="M3" s="10">
        <f>E3^2</f>
        <v>9</v>
      </c>
      <c r="N3" s="11">
        <f>J3^2</f>
        <v>1.1479591836734697</v>
      </c>
    </row>
    <row r="4" spans="2:14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$C$15+D4*$C$13</f>
        <v>7</v>
      </c>
      <c r="J4" s="12">
        <f t="shared" ref="J4:J6" si="4">C4-I4</f>
        <v>-2</v>
      </c>
      <c r="K4" s="15">
        <f t="shared" ref="K4:K6" si="5">I4-$C$9</f>
        <v>0</v>
      </c>
      <c r="L4" s="15">
        <f t="shared" ref="L4:L6" si="6">K4^2</f>
        <v>0</v>
      </c>
      <c r="M4" s="10">
        <f t="shared" ref="M4:M6" si="7">E4^2</f>
        <v>4</v>
      </c>
      <c r="N4" s="11">
        <f t="shared" ref="N4:N6" si="8">J4^2</f>
        <v>4</v>
      </c>
    </row>
    <row r="5" spans="2:14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$C$15+D5*$C$13</f>
        <v>8.3571428571428577</v>
      </c>
      <c r="J5" s="12">
        <f t="shared" si="4"/>
        <v>-1.3571428571428577</v>
      </c>
      <c r="K5" s="15">
        <f t="shared" si="5"/>
        <v>1.3571428571428577</v>
      </c>
      <c r="L5" s="15">
        <f t="shared" si="6"/>
        <v>1.8418367346938789</v>
      </c>
      <c r="M5" s="10">
        <f t="shared" si="7"/>
        <v>0</v>
      </c>
      <c r="N5" s="11">
        <f t="shared" si="8"/>
        <v>1.8418367346938789</v>
      </c>
    </row>
    <row r="6" spans="2:14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$C$15+D6*$C$13</f>
        <v>9.7142857142857135</v>
      </c>
      <c r="J6" s="12">
        <f t="shared" si="4"/>
        <v>2.2857142857142865</v>
      </c>
      <c r="K6" s="15">
        <f t="shared" si="5"/>
        <v>2.7142857142857135</v>
      </c>
      <c r="L6" s="15">
        <f t="shared" si="6"/>
        <v>7.3673469387755057</v>
      </c>
      <c r="M6" s="10">
        <f t="shared" si="7"/>
        <v>25</v>
      </c>
      <c r="N6" s="11">
        <f t="shared" si="8"/>
        <v>5.2244897959183705</v>
      </c>
    </row>
    <row r="7" spans="2:14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1"/>
    </row>
    <row r="8" spans="2:14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N8" si="9">SUM(E3:E6)</f>
        <v>0</v>
      </c>
      <c r="F8" s="7">
        <f t="shared" si="9"/>
        <v>0</v>
      </c>
      <c r="G8" s="7">
        <f t="shared" si="9"/>
        <v>19</v>
      </c>
      <c r="H8" s="7">
        <f t="shared" si="9"/>
        <v>14</v>
      </c>
      <c r="I8" s="14">
        <f t="shared" si="9"/>
        <v>28</v>
      </c>
      <c r="J8" s="7">
        <f t="shared" si="9"/>
        <v>0</v>
      </c>
      <c r="K8" s="7">
        <f t="shared" si="9"/>
        <v>0</v>
      </c>
      <c r="L8" s="14">
        <f t="shared" si="9"/>
        <v>25.785714285714278</v>
      </c>
      <c r="M8" s="7">
        <f t="shared" si="9"/>
        <v>38</v>
      </c>
      <c r="N8" s="8">
        <f t="shared" si="9"/>
        <v>12.214285714285719</v>
      </c>
    </row>
    <row r="9" spans="2:14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 t="s">
        <v>39</v>
      </c>
      <c r="M9" s="7" t="s">
        <v>38</v>
      </c>
      <c r="N9" s="8" t="s">
        <v>37</v>
      </c>
    </row>
    <row r="10" spans="2:14" x14ac:dyDescent="0.4">
      <c r="B10" s="13"/>
      <c r="C10" s="7"/>
      <c r="D10" s="7"/>
      <c r="E10" s="7"/>
      <c r="F10" s="7"/>
      <c r="G10" s="7"/>
      <c r="H10" s="7"/>
      <c r="I10" s="14"/>
      <c r="J10" s="7"/>
      <c r="K10" s="7"/>
      <c r="L10" s="7"/>
      <c r="M10" s="7"/>
      <c r="N10" s="8" t="s">
        <v>51</v>
      </c>
    </row>
    <row r="11" spans="2:14" x14ac:dyDescent="0.4">
      <c r="B11" s="13"/>
      <c r="C11" s="7" t="s">
        <v>46</v>
      </c>
      <c r="D11" s="7" t="s">
        <v>50</v>
      </c>
      <c r="E11" s="7" t="s">
        <v>45</v>
      </c>
      <c r="F11" s="7"/>
      <c r="G11" s="7"/>
      <c r="H11" s="7"/>
      <c r="I11" s="14"/>
      <c r="J11" s="7"/>
      <c r="K11" s="7"/>
      <c r="L11" s="7"/>
      <c r="M11" s="7"/>
      <c r="N11" s="8"/>
    </row>
    <row r="12" spans="2:14" x14ac:dyDescent="0.4">
      <c r="B12" s="13" t="s">
        <v>43</v>
      </c>
      <c r="C12" s="7">
        <f>COUNT(C3:C6)</f>
        <v>4</v>
      </c>
      <c r="D12" s="1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8"/>
    </row>
    <row r="13" spans="2:14" x14ac:dyDescent="0.4">
      <c r="B13" s="13" t="s">
        <v>60</v>
      </c>
      <c r="C13" s="16">
        <f>SUM(G3:G6)/SUM(H3:H6)</f>
        <v>1.3571428571428572</v>
      </c>
      <c r="D13" s="15">
        <f>'Excel reg output'!B18</f>
        <v>1.3571428571428572</v>
      </c>
      <c r="E13" s="10">
        <f t="shared" ref="E13:E19" si="10">C13-D13</f>
        <v>0</v>
      </c>
      <c r="F13" s="7"/>
      <c r="G13" s="7"/>
      <c r="H13" s="10"/>
      <c r="I13" s="15"/>
      <c r="J13" s="10"/>
      <c r="K13" s="10"/>
      <c r="L13" s="7"/>
      <c r="M13" s="20" t="s">
        <v>44</v>
      </c>
      <c r="N13" s="11" t="s">
        <v>45</v>
      </c>
    </row>
    <row r="14" spans="2:14" x14ac:dyDescent="0.4">
      <c r="B14" s="7" t="s">
        <v>59</v>
      </c>
      <c r="C14" s="14">
        <f>_xlfn.COVARIANCE.P(C3:C6,D3:D6)/_xlfn.VAR.P(D3:D6)</f>
        <v>1.3571428571428572</v>
      </c>
      <c r="D14" s="15">
        <f>'Excel reg output'!B18</f>
        <v>1.3571428571428572</v>
      </c>
      <c r="E14" s="10">
        <f t="shared" si="10"/>
        <v>0</v>
      </c>
      <c r="F14" s="10"/>
      <c r="G14" s="10"/>
      <c r="H14" s="10"/>
      <c r="I14" s="15"/>
      <c r="J14" s="10"/>
      <c r="K14" s="10"/>
      <c r="L14" s="10"/>
      <c r="M14" s="19">
        <f>L8+N8</f>
        <v>38</v>
      </c>
      <c r="N14" s="12">
        <f>M8-M14</f>
        <v>0</v>
      </c>
    </row>
    <row r="15" spans="2:14" x14ac:dyDescent="0.4">
      <c r="B15" s="13" t="s">
        <v>52</v>
      </c>
      <c r="C15" s="16">
        <f>C9-C13*D9</f>
        <v>1.5714285714285712</v>
      </c>
      <c r="D15" s="15">
        <f>'Excel reg output'!B17</f>
        <v>1.5714285714285712</v>
      </c>
      <c r="E15" s="10">
        <f>C15-D15</f>
        <v>0</v>
      </c>
      <c r="F15" s="10"/>
      <c r="G15" s="10"/>
      <c r="H15" s="10"/>
      <c r="I15" s="15"/>
      <c r="J15" s="10"/>
      <c r="K15" s="10"/>
      <c r="L15" s="10"/>
      <c r="M15" s="19"/>
      <c r="N15" s="12"/>
    </row>
    <row r="16" spans="2:14" x14ac:dyDescent="0.4">
      <c r="B16" s="13" t="s">
        <v>58</v>
      </c>
      <c r="C16" s="16"/>
      <c r="D16" s="15"/>
      <c r="E16" s="10"/>
      <c r="F16" s="10"/>
      <c r="G16" s="10"/>
      <c r="H16" s="10"/>
      <c r="I16" s="15"/>
      <c r="J16" s="10"/>
      <c r="K16" s="10"/>
      <c r="L16" s="10"/>
      <c r="M16" s="19"/>
      <c r="N16" s="12"/>
    </row>
    <row r="17" spans="2:14" x14ac:dyDescent="0.4">
      <c r="B17" s="13" t="s">
        <v>57</v>
      </c>
      <c r="C17" s="16">
        <f>L8/M8</f>
        <v>0.67857142857142838</v>
      </c>
      <c r="D17" s="15">
        <f>'Excel reg output'!B5</f>
        <v>0.67857142857142871</v>
      </c>
      <c r="E17" s="10">
        <f t="shared" si="10"/>
        <v>0</v>
      </c>
      <c r="F17" s="10"/>
      <c r="G17" s="10"/>
      <c r="H17" s="10"/>
      <c r="I17" s="15"/>
      <c r="J17" s="10"/>
      <c r="K17" s="10"/>
      <c r="L17" s="10"/>
      <c r="M17" s="10"/>
      <c r="N17" s="11"/>
    </row>
    <row r="18" spans="2:14" x14ac:dyDescent="0.4">
      <c r="B18" s="13" t="s">
        <v>36</v>
      </c>
      <c r="C18" s="14">
        <f>1-N8/M8</f>
        <v>0.67857142857142838</v>
      </c>
      <c r="D18" s="15">
        <f>'Excel reg output'!B5</f>
        <v>0.67857142857142871</v>
      </c>
      <c r="E18" s="10">
        <f t="shared" si="10"/>
        <v>0</v>
      </c>
      <c r="F18" s="10"/>
      <c r="G18" s="10"/>
      <c r="H18" s="10"/>
      <c r="I18" s="15"/>
      <c r="J18" s="10"/>
      <c r="K18" s="10"/>
      <c r="L18" s="10"/>
      <c r="M18" s="10"/>
      <c r="N18" s="11"/>
    </row>
    <row r="19" spans="2:14" x14ac:dyDescent="0.4">
      <c r="B19" s="13" t="s">
        <v>56</v>
      </c>
      <c r="C19" s="14">
        <f>SQRT(N8/(C12-2))</f>
        <v>2.4712634131437423</v>
      </c>
      <c r="D19" s="15">
        <f>'Excel reg output'!B7</f>
        <v>2.4712634131437414</v>
      </c>
      <c r="E19" s="10">
        <f t="shared" si="10"/>
        <v>0</v>
      </c>
      <c r="F19" s="10"/>
      <c r="G19" s="10"/>
      <c r="H19" s="10"/>
      <c r="I19" s="15"/>
      <c r="J19" s="10"/>
      <c r="K19" s="10"/>
      <c r="L19" s="10"/>
      <c r="M19" s="10"/>
      <c r="N19" s="11"/>
    </row>
    <row r="20" spans="2:14" x14ac:dyDescent="0.4">
      <c r="B20" s="13" t="s">
        <v>55</v>
      </c>
      <c r="C20" s="14">
        <f>SQRT(N8/C12)</f>
        <v>1.7474471175321529</v>
      </c>
      <c r="D20" s="10"/>
      <c r="E20" s="15"/>
      <c r="F20" s="10"/>
      <c r="G20" s="10"/>
      <c r="H20" s="10"/>
      <c r="I20" s="15"/>
      <c r="J20" s="10"/>
      <c r="K20" s="10"/>
      <c r="L20" s="10"/>
      <c r="M20" s="10"/>
      <c r="N20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t="s">
        <v>31</v>
      </c>
    </row>
    <row r="23" spans="1:9" ht="15" thickBot="1" x14ac:dyDescent="0.45"/>
    <row r="24" spans="1:9" x14ac:dyDescent="0.4">
      <c r="A24" s="3" t="s">
        <v>32</v>
      </c>
      <c r="B24" s="3" t="s">
        <v>33</v>
      </c>
      <c r="C24" s="3" t="s">
        <v>34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/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31</v>
      </c>
    </row>
    <row r="23" spans="1:9" ht="15" thickBot="1" x14ac:dyDescent="0.45"/>
    <row r="24" spans="1:9" x14ac:dyDescent="0.4">
      <c r="A24" s="24" t="s">
        <v>32</v>
      </c>
      <c r="B24" s="24" t="s">
        <v>33</v>
      </c>
      <c r="C24" s="24" t="s">
        <v>34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Handrolled</vt:lpstr>
      <vt:lpstr>Excel reg output</vt:lpstr>
      <vt:lpstr>Excel reg output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2023-04-03T03:04:14Z</dcterms:modified>
</cp:coreProperties>
</file>