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esktop/Lecture10/"/>
    </mc:Choice>
  </mc:AlternateContent>
  <xr:revisionPtr revIDLastSave="124" documentId="8_{16426467-566F-4334-8DDD-BEC063E257DB}" xr6:coauthVersionLast="47" xr6:coauthVersionMax="47" xr10:uidLastSave="{16B6203C-8104-4F23-AA79-9716503AF10C}"/>
  <bookViews>
    <workbookView xWindow="-103" yWindow="-103" windowWidth="22149" windowHeight="13320" xr2:uid="{6589BF1D-2CC1-4E2F-8F47-CAC41A9A6C4E}"/>
  </bookViews>
  <sheets>
    <sheet name="Handrolled" sheetId="2" r:id="rId1"/>
    <sheet name="Excel reg output" sheetId="3" r:id="rId2"/>
    <sheet name="Excel reg output char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D12" i="2"/>
  <c r="D19" i="2"/>
  <c r="D18" i="2"/>
  <c r="D17" i="2"/>
  <c r="D15" i="2"/>
  <c r="D13" i="2"/>
  <c r="C12" i="2"/>
  <c r="E12" i="2" s="1"/>
  <c r="E4" i="2" l="1"/>
  <c r="E5" i="2"/>
  <c r="M5" i="2" s="1"/>
  <c r="E6" i="2"/>
  <c r="M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M4" i="2"/>
  <c r="H8" i="2"/>
  <c r="G3" i="2"/>
  <c r="M3" i="2"/>
  <c r="G6" i="2"/>
  <c r="F8" i="2"/>
  <c r="E8" i="2"/>
  <c r="C13" i="2" l="1"/>
  <c r="G8" i="2"/>
  <c r="M8" i="2"/>
  <c r="C15" i="2" l="1"/>
  <c r="E13" i="2"/>
  <c r="I5" i="2"/>
  <c r="K5" i="2" s="1"/>
  <c r="L5" i="2" s="1"/>
  <c r="I3" i="2"/>
  <c r="J3" i="2" s="1"/>
  <c r="I4" i="2"/>
  <c r="K4" i="2" s="1"/>
  <c r="L4" i="2" s="1"/>
  <c r="J5" i="2"/>
  <c r="N5" i="2" s="1"/>
  <c r="I6" i="2" l="1"/>
  <c r="E15" i="2"/>
  <c r="J4" i="2"/>
  <c r="N4" i="2" s="1"/>
  <c r="I8" i="2"/>
  <c r="K3" i="2"/>
  <c r="N3" i="2"/>
  <c r="K6" i="2" l="1"/>
  <c r="L6" i="2" s="1"/>
  <c r="J6" i="2"/>
  <c r="L3" i="2"/>
  <c r="L8" i="2" s="1"/>
  <c r="N6" i="2" l="1"/>
  <c r="N8" i="2" s="1"/>
  <c r="J8" i="2"/>
  <c r="K8" i="2"/>
  <c r="C17" i="2"/>
  <c r="E17" i="2" s="1"/>
  <c r="M14" i="2"/>
  <c r="N14" i="2" s="1"/>
  <c r="C20" i="2" l="1"/>
  <c r="C18" i="2"/>
  <c r="E18" i="2" s="1"/>
  <c r="C19" i="2"/>
  <c r="E19" i="2" s="1"/>
</calcChain>
</file>

<file path=xl/sharedStrings.xml><?xml version="1.0" encoding="utf-8"?>
<sst xmlns="http://schemas.openxmlformats.org/spreadsheetml/2006/main" count="93" uniqueCount="61">
  <si>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</si>
  <si>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</si>
  <si>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</si>
  <si>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</si>
  <si>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</si>
  <si>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</si>
  <si>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</si>
  <si>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</si>
  <si>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</si>
  <si>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</si>
  <si>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</si>
  <si>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</si>
  <si>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</si>
  <si>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</si>
  <si>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</si>
  <si>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</si>
  <si>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</si>
  <si>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</si>
  <si>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</si>
  <si>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</si>
  <si>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</si>
  <si>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</si>
  <si>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</si>
  <si>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</si>
  <si>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</si>
  <si>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</si>
  <si>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</si>
  <si>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</si>
  <si>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</si>
  <si>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</si>
  <si>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</si>
  <si>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</si>
  <si>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</si>
  <si>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</si>
  <si>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</si>
  <si>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y^2</t>
  </si>
  <si>
    <t>R2 = 1 - RSS/TSS</t>
  </si>
  <si>
    <t>RSS</t>
  </si>
  <si>
    <t>TSS</t>
  </si>
  <si>
    <t>ESS</t>
  </si>
  <si>
    <t>u_hat</t>
  </si>
  <si>
    <t>u_hat^2</t>
  </si>
  <si>
    <t>y_hat^2</t>
  </si>
  <si>
    <t>n</t>
  </si>
  <si>
    <t>TSS Check (ESS+RSS)</t>
  </si>
  <si>
    <t>Diff.</t>
  </si>
  <si>
    <t>My Calcs</t>
  </si>
  <si>
    <t>i</t>
  </si>
  <si>
    <t>y_hat = Y_hat - Y_hat_bar</t>
  </si>
  <si>
    <t>Y_hat = b0 + b1 * X</t>
  </si>
  <si>
    <t>Excel</t>
  </si>
  <si>
    <t>aka SSR</t>
  </si>
  <si>
    <t>b0 = Ybar - b1*Xbar</t>
  </si>
  <si>
    <t>y = Y - Ybar</t>
  </si>
  <si>
    <t>x = X - Xbar</t>
  </si>
  <si>
    <t>RMSR = sqrt (RSS / n)</t>
  </si>
  <si>
    <t>SER = sqrt (RSS / (n-2))</t>
  </si>
  <si>
    <t>R2 = ESS / TSS</t>
  </si>
  <si>
    <t>Measures of fit</t>
  </si>
  <si>
    <t>b1 = covar(X,Y) / var(X)</t>
  </si>
  <si>
    <t>b1 = xy/x^2 = 19/14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</si>
</sst>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2" xfId="0" applyNumberFormat="1" applyFont="1" applyBorder="1" applyAlignment="1">
      <alignment horizontal="centerContinuous"/>
    </xf>
    <xf numFmtId="165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charts'!$C$25:$C$28</c:f>
              <c:numCache>
                <c:formatCode>0.000</c:formatCode>
                <c:ptCount val="4"/>
                <c:pt idx="0">
                  <c:v>1.0714285714285716</c:v>
                </c:pt>
                <c:pt idx="1">
                  <c:v>-2</c:v>
                </c:pt>
                <c:pt idx="2">
                  <c:v>-1.3571428571428577</c:v>
                </c:pt>
                <c:pt idx="3">
                  <c:v>2.2857142857142865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EE-99C6-25D3D9DF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7056"/>
        <c:axId val="783261648"/>
      </c:scatterChart>
      <c:valAx>
        <c:axId val="7832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61648"/>
        <c:crosses val="autoZero"/>
        <c:crossBetween val="midCat"/>
      </c:valAx>
      <c:valAx>
        <c:axId val="7832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2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Handrolled!$C$3:$C$6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001-A882-57FD377674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charts'!$B$25:$B$28</c:f>
              <c:numCache>
                <c:formatCode>0.000</c:formatCode>
                <c:ptCount val="4"/>
                <c:pt idx="0">
                  <c:v>2.9285714285714284</c:v>
                </c:pt>
                <c:pt idx="1">
                  <c:v>7</c:v>
                </c:pt>
                <c:pt idx="2">
                  <c:v>8.3571428571428577</c:v>
                </c:pt>
                <c:pt idx="3">
                  <c:v>9.7142857142857135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001-A882-57FD377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9584"/>
        <c:axId val="783250000"/>
      </c:scatterChart>
      <c:valAx>
        <c:axId val="783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50000"/>
        <c:crosses val="autoZero"/>
        <c:crossBetween val="midCat"/>
      </c:valAx>
      <c:valAx>
        <c:axId val="7832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94658</xdr:colOff>
      <xdr:row>1</xdr:row>
      <xdr:rowOff>21536</xdr:rowOff>
    </xdr:from>
    <xdr:to>
      <xdr:col>19</xdr:col>
      <xdr:colOff>319470</xdr:colOff>
      <xdr:row>7</xdr:row>
      <xdr:rowOff>117653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0929" y="206593"/>
          <a:ext cx="3490526" cy="1206460"/>
        </a:xfrm>
        <a:prstGeom prst="rect">
          <a:avLst/>
        </a:prstGeom>
      </xdr:spPr>
    </xdr:pic>
    <xdr:clientData/>
  </xdr:twoCellAnchor>
  <xdr:twoCellAnchor editAs="oneCell">
    <xdr:from>
      <xdr:col>14</xdr:col>
      <xdr:colOff>109640</xdr:colOff>
      <xdr:row>7</xdr:row>
      <xdr:rowOff>180978</xdr:rowOff>
    </xdr:from>
    <xdr:to>
      <xdr:col>19</xdr:col>
      <xdr:colOff>375030</xdr:colOff>
      <xdr:row>12</xdr:row>
      <xdr:rowOff>16327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5911" y="1476378"/>
          <a:ext cx="3531104" cy="760635"/>
        </a:xfrm>
        <a:prstGeom prst="rect">
          <a:avLst/>
        </a:prstGeom>
      </xdr:spPr>
    </xdr:pic>
    <xdr:clientData/>
  </xdr:twoCellAnchor>
  <xdr:twoCellAnchor editAs="oneCell">
    <xdr:from>
      <xdr:col>14</xdr:col>
      <xdr:colOff>206830</xdr:colOff>
      <xdr:row>13</xdr:row>
      <xdr:rowOff>98664</xdr:rowOff>
    </xdr:from>
    <xdr:to>
      <xdr:col>18</xdr:col>
      <xdr:colOff>336732</xdr:colOff>
      <xdr:row>18</xdr:row>
      <xdr:rowOff>165472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AEC88-27D6-4670-A189-7E72642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1" y="2319350"/>
          <a:ext cx="2742473" cy="992094"/>
        </a:xfrm>
        <a:prstGeom prst="rect">
          <a:avLst/>
        </a:prstGeom>
      </xdr:spPr>
    </xdr:pic>
    <xdr:clientData/>
  </xdr:twoCellAnchor>
  <xdr:twoCellAnchor editAs="oneCell">
    <xdr:from>
      <xdr:col>13</xdr:col>
      <xdr:colOff>153843</xdr:colOff>
      <xdr:row>21</xdr:row>
      <xdr:rowOff>5443</xdr:rowOff>
    </xdr:from>
    <xdr:to>
      <xdr:col>16</xdr:col>
      <xdr:colOff>124537</xdr:colOff>
      <xdr:row>25</xdr:row>
      <xdr:rowOff>2531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ECCBC-05FB-4BC6-BFAA-D843D4D5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1529" y="3336472"/>
          <a:ext cx="1935566" cy="737317"/>
        </a:xfrm>
        <a:prstGeom prst="rect">
          <a:avLst/>
        </a:prstGeom>
      </xdr:spPr>
    </xdr:pic>
    <xdr:clientData/>
  </xdr:twoCellAnchor>
  <xdr:twoCellAnchor editAs="oneCell">
    <xdr:from>
      <xdr:col>16</xdr:col>
      <xdr:colOff>442198</xdr:colOff>
      <xdr:row>20</xdr:row>
      <xdr:rowOff>70960</xdr:rowOff>
    </xdr:from>
    <xdr:to>
      <xdr:col>20</xdr:col>
      <xdr:colOff>64474</xdr:colOff>
      <xdr:row>25</xdr:row>
      <xdr:rowOff>151858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5C7333-368A-45E3-9C18-36F952B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4755" y="3216931"/>
          <a:ext cx="2234847" cy="1006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179613</xdr:rowOff>
    </xdr:from>
    <xdr:to>
      <xdr:col>15</xdr:col>
      <xdr:colOff>277586</xdr:colOff>
      <xdr:row>14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9A13-2EE9-CA34-4393-B132D8D9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239486</xdr:colOff>
      <xdr:row>14</xdr:row>
      <xdr:rowOff>185058</xdr:rowOff>
    </xdr:from>
    <xdr:to>
      <xdr:col>15</xdr:col>
      <xdr:colOff>332014</xdr:colOff>
      <xdr:row>29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7812F-D9B7-9C43-777A-FFA8C395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N20"/>
  <sheetViews>
    <sheetView showGridLines="0" tabSelected="1" zoomScaleNormal="100" workbookViewId="0">
      <selection activeCell="D23" sqref="D23"/>
    </sheetView>
  </sheetViews>
  <sheetFormatPr defaultRowHeight="14.6" x14ac:dyDescent="0.4"/>
  <cols>
    <col min="1" max="1" width="2.3828125" customWidth="1"/>
    <col min="2" max="2" width="20.15234375" bestFit="1" customWidth="1"/>
    <col min="3" max="5" width="12" style="1" customWidth="1"/>
    <col min="6" max="6" width="18.84375" style="1" bestFit="1" customWidth="1"/>
    <col min="7" max="8" width="8.3828125" style="1" customWidth="1"/>
    <col min="9" max="9" width="16.765625" style="22" bestFit="1" customWidth="1"/>
    <col min="10" max="10" width="7.84375" style="1" customWidth="1"/>
    <col min="11" max="11" width="24" style="1" customWidth="1"/>
    <col min="12" max="12" width="7.84375" style="1" customWidth="1"/>
    <col min="13" max="13" width="10.23046875" style="1" customWidth="1"/>
    <col min="14" max="14" width="9.3046875" style="5" customWidth="1"/>
  </cols>
  <sheetData>
    <row r="2" spans="2:14" x14ac:dyDescent="0.4">
      <c r="B2" s="25" t="s">
        <v>47</v>
      </c>
      <c r="C2" s="7" t="s">
        <v>1</v>
      </c>
      <c r="D2" s="7" t="s">
        <v>0</v>
      </c>
      <c r="E2" s="7" t="s">
        <v>53</v>
      </c>
      <c r="F2" s="7" t="s">
        <v>54</v>
      </c>
      <c r="G2" s="7" t="s">
        <v>2</v>
      </c>
      <c r="H2" s="7" t="s">
        <v>3</v>
      </c>
      <c r="I2" s="14" t="s">
        <v>49</v>
      </c>
      <c r="J2" s="7" t="s">
        <v>40</v>
      </c>
      <c r="K2" s="14" t="s">
        <v>48</v>
      </c>
      <c r="L2" s="7" t="s">
        <v>42</v>
      </c>
      <c r="M2" s="7" t="s">
        <v>35</v>
      </c>
      <c r="N2" s="8" t="s">
        <v>41</v>
      </c>
    </row>
    <row r="3" spans="2:14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2">
        <f>$C$15+D3*$C$13</f>
        <v>2.9285714285714284</v>
      </c>
      <c r="J3" s="12">
        <f>C3-I3</f>
        <v>1.0714285714285716</v>
      </c>
      <c r="K3" s="15">
        <f>I3-$C$9</f>
        <v>-4.0714285714285712</v>
      </c>
      <c r="L3" s="15">
        <f>K3^2</f>
        <v>16.576530612244895</v>
      </c>
      <c r="M3" s="10">
        <f>E3^2</f>
        <v>9</v>
      </c>
      <c r="N3" s="11">
        <f>J3^2</f>
        <v>1.1479591836734697</v>
      </c>
    </row>
    <row r="4" spans="2:14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2">
        <f>$C$15+D4*$C$13</f>
        <v>7</v>
      </c>
      <c r="J4" s="12">
        <f t="shared" ref="J4:J6" si="4">C4-I4</f>
        <v>-2</v>
      </c>
      <c r="K4" s="15">
        <f t="shared" ref="K4:K6" si="5">I4-$C$9</f>
        <v>0</v>
      </c>
      <c r="L4" s="15">
        <f t="shared" ref="L4:L6" si="6">K4^2</f>
        <v>0</v>
      </c>
      <c r="M4" s="10">
        <f t="shared" ref="M4:M6" si="7">E4^2</f>
        <v>4</v>
      </c>
      <c r="N4" s="11">
        <f t="shared" ref="N4:N6" si="8">J4^2</f>
        <v>4</v>
      </c>
    </row>
    <row r="5" spans="2:14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2">
        <f>$C$15+D5*$C$13</f>
        <v>8.3571428571428577</v>
      </c>
      <c r="J5" s="12">
        <f t="shared" si="4"/>
        <v>-1.3571428571428577</v>
      </c>
      <c r="K5" s="15">
        <f t="shared" si="5"/>
        <v>1.3571428571428577</v>
      </c>
      <c r="L5" s="15">
        <f t="shared" si="6"/>
        <v>1.8418367346938789</v>
      </c>
      <c r="M5" s="10">
        <f t="shared" si="7"/>
        <v>0</v>
      </c>
      <c r="N5" s="11">
        <f t="shared" si="8"/>
        <v>1.8418367346938789</v>
      </c>
    </row>
    <row r="6" spans="2:14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2">
        <f>$C$15+D6*$C$13</f>
        <v>9.7142857142857135</v>
      </c>
      <c r="J6" s="12">
        <f t="shared" si="4"/>
        <v>2.2857142857142865</v>
      </c>
      <c r="K6" s="15">
        <f t="shared" si="5"/>
        <v>2.7142857142857135</v>
      </c>
      <c r="L6" s="15">
        <f t="shared" si="6"/>
        <v>7.3673469387755057</v>
      </c>
      <c r="M6" s="10">
        <f t="shared" si="7"/>
        <v>25</v>
      </c>
      <c r="N6" s="11">
        <f t="shared" si="8"/>
        <v>5.2244897959183705</v>
      </c>
    </row>
    <row r="7" spans="2:14" x14ac:dyDescent="0.4">
      <c r="B7" s="6"/>
      <c r="C7" s="10"/>
      <c r="D7" s="10"/>
      <c r="E7" s="10"/>
      <c r="F7" s="10"/>
      <c r="G7" s="10"/>
      <c r="H7" s="10"/>
      <c r="I7" s="15"/>
      <c r="J7" s="10"/>
      <c r="K7" s="10"/>
      <c r="L7" s="10"/>
      <c r="M7" s="10"/>
      <c r="N7" s="11"/>
    </row>
    <row r="8" spans="2:14" x14ac:dyDescent="0.4">
      <c r="B8" s="13" t="s">
        <v>4</v>
      </c>
      <c r="C8" s="7">
        <f>SUM(C3:C6)</f>
        <v>28</v>
      </c>
      <c r="D8" s="7">
        <f>SUM(D3:D6)</f>
        <v>16</v>
      </c>
      <c r="E8" s="7">
        <f t="shared" ref="E8:N8" si="9">SUM(E3:E6)</f>
        <v>0</v>
      </c>
      <c r="F8" s="7">
        <f t="shared" si="9"/>
        <v>0</v>
      </c>
      <c r="G8" s="7">
        <f t="shared" si="9"/>
        <v>19</v>
      </c>
      <c r="H8" s="7">
        <f t="shared" si="9"/>
        <v>14</v>
      </c>
      <c r="I8" s="14">
        <f t="shared" si="9"/>
        <v>28</v>
      </c>
      <c r="J8" s="7">
        <f t="shared" si="9"/>
        <v>0</v>
      </c>
      <c r="K8" s="7">
        <f t="shared" si="9"/>
        <v>0</v>
      </c>
      <c r="L8" s="14">
        <f t="shared" si="9"/>
        <v>25.785714285714278</v>
      </c>
      <c r="M8" s="7">
        <f t="shared" si="9"/>
        <v>38</v>
      </c>
      <c r="N8" s="8">
        <f t="shared" si="9"/>
        <v>12.214285714285719</v>
      </c>
    </row>
    <row r="9" spans="2:14" x14ac:dyDescent="0.4">
      <c r="B9" s="13" t="s">
        <v>5</v>
      </c>
      <c r="C9" s="7">
        <f>C8/4</f>
        <v>7</v>
      </c>
      <c r="D9" s="7">
        <f>D8/4</f>
        <v>4</v>
      </c>
      <c r="E9" s="7"/>
      <c r="F9" s="7"/>
      <c r="G9" s="7"/>
      <c r="H9" s="7"/>
      <c r="I9" s="14"/>
      <c r="J9" s="7"/>
      <c r="K9" s="7"/>
      <c r="L9" s="7" t="s">
        <v>39</v>
      </c>
      <c r="M9" s="7" t="s">
        <v>38</v>
      </c>
      <c r="N9" s="8" t="s">
        <v>37</v>
      </c>
    </row>
    <row r="10" spans="2:14" x14ac:dyDescent="0.4">
      <c r="B10" s="13"/>
      <c r="C10" s="7"/>
      <c r="D10" s="7"/>
      <c r="E10" s="7"/>
      <c r="F10" s="7"/>
      <c r="G10" s="7"/>
      <c r="H10" s="7"/>
      <c r="I10" s="14"/>
      <c r="J10" s="7"/>
      <c r="K10" s="7"/>
      <c r="L10" s="7"/>
      <c r="M10" s="7"/>
      <c r="N10" s="8" t="s">
        <v>51</v>
      </c>
    </row>
    <row r="11" spans="2:14" x14ac:dyDescent="0.4">
      <c r="B11" s="13"/>
      <c r="C11" s="7" t="s">
        <v>46</v>
      </c>
      <c r="D11" s="7" t="s">
        <v>50</v>
      </c>
      <c r="E11" s="7" t="s">
        <v>45</v>
      </c>
      <c r="F11" s="7"/>
      <c r="G11" s="7"/>
      <c r="H11" s="7"/>
      <c r="I11" s="14"/>
      <c r="J11" s="7"/>
      <c r="K11" s="7"/>
      <c r="L11" s="7"/>
      <c r="M11" s="7"/>
      <c r="N11" s="8"/>
    </row>
    <row r="12" spans="2:14" x14ac:dyDescent="0.4">
      <c r="B12" s="13" t="s">
        <v>43</v>
      </c>
      <c r="C12" s="7">
        <f>COUNT(C3:C6)</f>
        <v>4</v>
      </c>
      <c r="D12" s="1">
        <f>'Excel reg output'!B8</f>
        <v>4</v>
      </c>
      <c r="E12" s="10">
        <f>C12-D12</f>
        <v>0</v>
      </c>
      <c r="F12" s="7"/>
      <c r="G12" s="7"/>
      <c r="H12" s="7"/>
      <c r="I12" s="14"/>
      <c r="J12" s="7"/>
      <c r="K12" s="7"/>
      <c r="L12" s="7"/>
      <c r="M12" s="7"/>
      <c r="N12" s="8"/>
    </row>
    <row r="13" spans="2:14" x14ac:dyDescent="0.4">
      <c r="B13" s="13" t="s">
        <v>60</v>
      </c>
      <c r="C13" s="16">
        <f>SUM(G3:G6)/SUM(H3:H6)</f>
        <v>1.3571428571428572</v>
      </c>
      <c r="D13" s="15">
        <f>'Excel reg output'!B18</f>
        <v>1.3571428571428572</v>
      </c>
      <c r="E13" s="10">
        <f t="shared" ref="E13:E19" si="10">C13-D13</f>
        <v>0</v>
      </c>
      <c r="F13" s="7"/>
      <c r="G13" s="7"/>
      <c r="H13" s="10"/>
      <c r="I13" s="15"/>
      <c r="J13" s="10"/>
      <c r="K13" s="10"/>
      <c r="L13" s="7"/>
      <c r="M13" s="20" t="s">
        <v>44</v>
      </c>
      <c r="N13" s="11" t="s">
        <v>45</v>
      </c>
    </row>
    <row r="14" spans="2:14" x14ac:dyDescent="0.4">
      <c r="B14" s="7" t="s">
        <v>59</v>
      </c>
      <c r="C14" s="14">
        <f>_xlfn.COVARIANCE.P(C3:C6,D3:D6)/_xlfn.VAR.P(D3:D6)</f>
        <v>1.3571428571428572</v>
      </c>
      <c r="D14" s="15">
        <f>'Excel reg output'!B18</f>
        <v>1.3571428571428572</v>
      </c>
      <c r="E14" s="10">
        <f t="shared" si="10"/>
        <v>0</v>
      </c>
      <c r="F14" s="10"/>
      <c r="G14" s="10"/>
      <c r="H14" s="10"/>
      <c r="I14" s="15"/>
      <c r="J14" s="10"/>
      <c r="K14" s="10"/>
      <c r="L14" s="10"/>
      <c r="M14" s="19">
        <f>L8+N8</f>
        <v>38</v>
      </c>
      <c r="N14" s="12">
        <f>M8-M14</f>
        <v>0</v>
      </c>
    </row>
    <row r="15" spans="2:14" x14ac:dyDescent="0.4">
      <c r="B15" s="13" t="s">
        <v>52</v>
      </c>
      <c r="C15" s="16">
        <f>C9-C13*D9</f>
        <v>1.5714285714285712</v>
      </c>
      <c r="D15" s="15">
        <f>'Excel reg output'!B17</f>
        <v>1.5714285714285712</v>
      </c>
      <c r="E15" s="10">
        <f>C15-D15</f>
        <v>0</v>
      </c>
      <c r="F15" s="10"/>
      <c r="G15" s="10"/>
      <c r="H15" s="10"/>
      <c r="I15" s="15"/>
      <c r="J15" s="10"/>
      <c r="K15" s="10"/>
      <c r="L15" s="10"/>
      <c r="M15" s="19"/>
      <c r="N15" s="12"/>
    </row>
    <row r="16" spans="2:14" x14ac:dyDescent="0.4">
      <c r="B16" s="13" t="s">
        <v>58</v>
      </c>
      <c r="C16" s="16"/>
      <c r="D16" s="15"/>
      <c r="E16" s="10"/>
      <c r="F16" s="10"/>
      <c r="G16" s="10"/>
      <c r="H16" s="10"/>
      <c r="I16" s="15"/>
      <c r="J16" s="10"/>
      <c r="K16" s="10"/>
      <c r="L16" s="10"/>
      <c r="M16" s="19"/>
      <c r="N16" s="12"/>
    </row>
    <row r="17" spans="2:14" x14ac:dyDescent="0.4">
      <c r="B17" s="13" t="s">
        <v>57</v>
      </c>
      <c r="C17" s="16">
        <f>L8/M8</f>
        <v>0.67857142857142838</v>
      </c>
      <c r="D17" s="15">
        <f>'Excel reg output'!B5</f>
        <v>0.67857142857142871</v>
      </c>
      <c r="E17" s="10">
        <f t="shared" si="10"/>
        <v>0</v>
      </c>
      <c r="F17" s="10"/>
      <c r="G17" s="10"/>
      <c r="H17" s="10"/>
      <c r="I17" s="15"/>
      <c r="J17" s="10"/>
      <c r="K17" s="10"/>
      <c r="L17" s="10"/>
      <c r="M17" s="10"/>
      <c r="N17" s="11"/>
    </row>
    <row r="18" spans="2:14" x14ac:dyDescent="0.4">
      <c r="B18" s="13" t="s">
        <v>36</v>
      </c>
      <c r="C18" s="14">
        <f>1-N8/M8</f>
        <v>0.67857142857142838</v>
      </c>
      <c r="D18" s="15">
        <f>'Excel reg output'!B5</f>
        <v>0.67857142857142871</v>
      </c>
      <c r="E18" s="10">
        <f t="shared" si="10"/>
        <v>0</v>
      </c>
      <c r="F18" s="10"/>
      <c r="G18" s="10"/>
      <c r="H18" s="10"/>
      <c r="I18" s="15"/>
      <c r="J18" s="10"/>
      <c r="K18" s="10"/>
      <c r="L18" s="10"/>
      <c r="M18" s="10"/>
      <c r="N18" s="11"/>
    </row>
    <row r="19" spans="2:14" x14ac:dyDescent="0.4">
      <c r="B19" s="13" t="s">
        <v>56</v>
      </c>
      <c r="C19" s="14">
        <f>SQRT(N8/(C12-2))</f>
        <v>2.4712634131437423</v>
      </c>
      <c r="D19" s="15">
        <f>'Excel reg output'!B7</f>
        <v>2.4712634131437414</v>
      </c>
      <c r="E19" s="10">
        <f t="shared" si="10"/>
        <v>0</v>
      </c>
      <c r="F19" s="10"/>
      <c r="G19" s="10"/>
      <c r="H19" s="10"/>
      <c r="I19" s="15"/>
      <c r="J19" s="10"/>
      <c r="K19" s="10"/>
      <c r="L19" s="10"/>
      <c r="M19" s="10"/>
      <c r="N19" s="11"/>
    </row>
    <row r="20" spans="2:14" x14ac:dyDescent="0.4">
      <c r="B20" s="13" t="s">
        <v>55</v>
      </c>
      <c r="C20" s="14">
        <f>SQRT(N8/C12)</f>
        <v>1.7474471175321529</v>
      </c>
      <c r="D20" s="10"/>
      <c r="E20" s="15"/>
      <c r="F20" s="10"/>
      <c r="G20" s="10"/>
      <c r="H20" s="10"/>
      <c r="I20" s="15"/>
      <c r="J20" s="10"/>
      <c r="K20" s="10"/>
      <c r="L20" s="10"/>
      <c r="M20" s="10"/>
      <c r="N20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/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6</v>
      </c>
    </row>
    <row r="2" spans="1:9" ht="15" thickBot="1" x14ac:dyDescent="0.45"/>
    <row r="3" spans="1:9" x14ac:dyDescent="0.4">
      <c r="A3" s="4" t="s">
        <v>7</v>
      </c>
      <c r="B3" s="4"/>
    </row>
    <row r="4" spans="1:9" x14ac:dyDescent="0.4">
      <c r="A4" t="s">
        <v>8</v>
      </c>
      <c r="B4" s="17">
        <v>0.82375447104791411</v>
      </c>
    </row>
    <row r="5" spans="1:9" x14ac:dyDescent="0.4">
      <c r="A5" t="s">
        <v>9</v>
      </c>
      <c r="B5" s="17">
        <v>0.67857142857142871</v>
      </c>
    </row>
    <row r="6" spans="1:9" x14ac:dyDescent="0.4">
      <c r="A6" t="s">
        <v>10</v>
      </c>
      <c r="B6" s="17">
        <v>0.51785714285714302</v>
      </c>
    </row>
    <row r="7" spans="1:9" x14ac:dyDescent="0.4">
      <c r="A7" t="s">
        <v>11</v>
      </c>
      <c r="B7" s="17">
        <v>2.4712634131437414</v>
      </c>
    </row>
    <row r="8" spans="1:9" ht="15" thickBot="1" x14ac:dyDescent="0.45">
      <c r="A8" s="2" t="s">
        <v>12</v>
      </c>
      <c r="B8" s="2">
        <v>4</v>
      </c>
    </row>
    <row r="10" spans="1:9" ht="15" thickBot="1" x14ac:dyDescent="0.45">
      <c r="A10" t="s">
        <v>13</v>
      </c>
    </row>
    <row r="11" spans="1:9" x14ac:dyDescent="0.4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">
      <c r="A12" t="s">
        <v>14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15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16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">
      <c r="A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2" t="s">
        <v>30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t="s">
        <v>31</v>
      </c>
    </row>
    <row r="23" spans="1:9" ht="15" thickBot="1" x14ac:dyDescent="0.45"/>
    <row r="24" spans="1:9" x14ac:dyDescent="0.4">
      <c r="A24" s="3" t="s">
        <v>32</v>
      </c>
      <c r="B24" s="3" t="s">
        <v>33</v>
      </c>
      <c r="C24" s="3" t="s">
        <v>34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078-8466-4B07-94DB-F6F1F7BD8080}">
  <dimension ref="A1:I28"/>
  <sheetViews>
    <sheetView workbookViewId="0"/>
  </sheetViews>
  <sheetFormatPr defaultRowHeight="14.6" x14ac:dyDescent="0.4"/>
  <cols>
    <col min="1" max="1" width="17.23046875" style="17" bestFit="1" customWidth="1"/>
    <col min="2" max="2" width="11" style="17" bestFit="1" customWidth="1"/>
    <col min="3" max="3" width="13.53515625" style="17" bestFit="1" customWidth="1"/>
    <col min="4" max="4" width="6.3828125" style="17" bestFit="1" customWidth="1"/>
    <col min="5" max="5" width="7.53515625" style="17" bestFit="1" customWidth="1"/>
    <col min="6" max="6" width="12.53515625" style="17" bestFit="1" customWidth="1"/>
    <col min="7" max="7" width="10.4609375" style="17" bestFit="1" customWidth="1"/>
    <col min="8" max="9" width="12" style="17" bestFit="1" customWidth="1"/>
  </cols>
  <sheetData>
    <row r="1" spans="1:9" x14ac:dyDescent="0.4">
      <c r="A1" s="17" t="s">
        <v>6</v>
      </c>
    </row>
    <row r="2" spans="1:9" ht="15" thickBot="1" x14ac:dyDescent="0.45"/>
    <row r="3" spans="1:9" x14ac:dyDescent="0.4">
      <c r="A3" s="23" t="s">
        <v>7</v>
      </c>
      <c r="B3" s="23"/>
    </row>
    <row r="4" spans="1:9" x14ac:dyDescent="0.4">
      <c r="A4" s="17" t="s">
        <v>8</v>
      </c>
      <c r="B4" s="17">
        <v>0.82375447104791411</v>
      </c>
    </row>
    <row r="5" spans="1:9" x14ac:dyDescent="0.4">
      <c r="A5" s="17" t="s">
        <v>9</v>
      </c>
      <c r="B5" s="17">
        <v>0.67857142857142871</v>
      </c>
    </row>
    <row r="6" spans="1:9" x14ac:dyDescent="0.4">
      <c r="A6" s="17" t="s">
        <v>10</v>
      </c>
      <c r="B6" s="17">
        <v>0.51785714285714302</v>
      </c>
    </row>
    <row r="7" spans="1:9" x14ac:dyDescent="0.4">
      <c r="A7" s="17" t="s">
        <v>11</v>
      </c>
      <c r="B7" s="17">
        <v>2.4712634131437414</v>
      </c>
    </row>
    <row r="8" spans="1:9" ht="15" thickBot="1" x14ac:dyDescent="0.45">
      <c r="A8" s="18" t="s">
        <v>12</v>
      </c>
      <c r="B8" s="18">
        <v>4</v>
      </c>
    </row>
    <row r="10" spans="1:9" ht="15" thickBot="1" x14ac:dyDescent="0.45">
      <c r="A10" s="17" t="s">
        <v>13</v>
      </c>
    </row>
    <row r="11" spans="1:9" x14ac:dyDescent="0.4">
      <c r="A11" s="24"/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</row>
    <row r="12" spans="1:9" x14ac:dyDescent="0.4">
      <c r="A12" s="17" t="s">
        <v>14</v>
      </c>
      <c r="B12" s="17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s="17" t="s">
        <v>15</v>
      </c>
      <c r="B13" s="17">
        <v>2</v>
      </c>
      <c r="C13" s="17">
        <v>12.21428571428571</v>
      </c>
      <c r="D13" s="17">
        <v>6.107142857142855</v>
      </c>
    </row>
    <row r="14" spans="1:9" ht="15" thickBot="1" x14ac:dyDescent="0.45">
      <c r="A14" s="18" t="s">
        <v>16</v>
      </c>
      <c r="B14" s="18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</row>
    <row r="17" spans="1:9" x14ac:dyDescent="0.4">
      <c r="A17" s="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s="17" t="s">
        <v>31</v>
      </c>
    </row>
    <row r="23" spans="1:9" ht="15" thickBot="1" x14ac:dyDescent="0.45"/>
    <row r="24" spans="1:9" x14ac:dyDescent="0.4">
      <c r="A24" s="24" t="s">
        <v>32</v>
      </c>
      <c r="B24" s="24" t="s">
        <v>33</v>
      </c>
      <c r="C24" s="24" t="s">
        <v>34</v>
      </c>
    </row>
    <row r="25" spans="1:9" x14ac:dyDescent="0.4">
      <c r="A25" s="17">
        <v>1</v>
      </c>
      <c r="B25" s="17">
        <v>2.9285714285714284</v>
      </c>
      <c r="C25" s="17">
        <v>1.0714285714285716</v>
      </c>
    </row>
    <row r="26" spans="1:9" x14ac:dyDescent="0.4">
      <c r="A26" s="17">
        <v>2</v>
      </c>
      <c r="B26" s="17">
        <v>7</v>
      </c>
      <c r="C26" s="17">
        <v>-2</v>
      </c>
    </row>
    <row r="27" spans="1:9" x14ac:dyDescent="0.4">
      <c r="A27" s="17">
        <v>3</v>
      </c>
      <c r="B27" s="17">
        <v>8.3571428571428577</v>
      </c>
      <c r="C27" s="17">
        <v>-1.3571428571428577</v>
      </c>
    </row>
    <row r="28" spans="1:9" ht="15" thickBot="1" x14ac:dyDescent="0.45">
      <c r="A28" s="18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Handrolled</vt:lpstr>
      <vt:lpstr>Excel reg output</vt:lpstr>
      <vt:lpstr>Excel reg output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2023-03-06T17:50:57Z</dcterms:modified>
</cp:coreProperties>
</file>