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16/"/>
    </mc:Choice>
  </mc:AlternateContent>
  <xr:revisionPtr revIDLastSave="210" documentId="8_{A7C04F63-AD3B-44B8-BBFD-6500A85A2FFD}" xr6:coauthVersionLast="47" xr6:coauthVersionMax="47" xr10:uidLastSave="{71180BFB-282B-464A-9BCA-234B364CBCB5}"/>
  <bookViews>
    <workbookView xWindow="-103" yWindow="-103" windowWidth="22149" windowHeight="13320" activeTab="1" xr2:uid="{6589BF1D-2CC1-4E2F-8F47-CAC41A9A6C4E}"/>
  </bookViews>
  <sheets>
    <sheet name="Theory SW Ch. 5" sheetId="6" r:id="rId1"/>
    <sheet name="myHandrolled Calcs" sheetId="7" r:id="rId2"/>
    <sheet name="myExcel regression output" sheetId="5" r:id="rId3"/>
    <sheet name="Handrolled Calcs" sheetId="2" r:id="rId4"/>
    <sheet name="Excel regression outpu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F20" i="5"/>
  <c r="E20" i="4"/>
  <c r="E21" i="4"/>
  <c r="E24" i="2"/>
  <c r="C24" i="2"/>
  <c r="C23" i="2"/>
  <c r="E22" i="2"/>
  <c r="C22" i="2"/>
  <c r="C21" i="2"/>
  <c r="E24" i="7"/>
  <c r="E22" i="7"/>
  <c r="E18" i="7"/>
  <c r="E16" i="7"/>
  <c r="E14" i="7"/>
  <c r="E13" i="7"/>
  <c r="C11" i="7"/>
  <c r="O10" i="7"/>
  <c r="N10" i="7"/>
  <c r="M10" i="7"/>
  <c r="D8" i="7"/>
  <c r="D9" i="7" s="1"/>
  <c r="C8" i="7"/>
  <c r="C9" i="7" s="1"/>
  <c r="L6" i="7"/>
  <c r="L5" i="7"/>
  <c r="L4" i="7"/>
  <c r="L3" i="7"/>
  <c r="L8" i="7" s="1"/>
  <c r="F24" i="5"/>
  <c r="H20" i="5" s="1"/>
  <c r="E21" i="5"/>
  <c r="F21" i="5" s="1"/>
  <c r="E20" i="5"/>
  <c r="E4" i="2"/>
  <c r="E5" i="2"/>
  <c r="E6" i="2"/>
  <c r="E3" i="2"/>
  <c r="F4" i="2"/>
  <c r="F5" i="2"/>
  <c r="F6" i="2"/>
  <c r="F3" i="2"/>
  <c r="N10" i="2"/>
  <c r="O10" i="2"/>
  <c r="M10" i="2"/>
  <c r="E18" i="2"/>
  <c r="E16" i="2"/>
  <c r="E14" i="2"/>
  <c r="E13" i="2"/>
  <c r="E3" i="7" l="1"/>
  <c r="E4" i="7"/>
  <c r="E5" i="7"/>
  <c r="E6" i="7"/>
  <c r="F4" i="7"/>
  <c r="H4" i="7" s="1"/>
  <c r="F5" i="7"/>
  <c r="H5" i="7" s="1"/>
  <c r="F6" i="7"/>
  <c r="H6" i="7" s="1"/>
  <c r="F3" i="7"/>
  <c r="G21" i="5"/>
  <c r="H21" i="5"/>
  <c r="G20" i="5"/>
  <c r="L4" i="2"/>
  <c r="L5" i="2"/>
  <c r="L6" i="2"/>
  <c r="L3" i="2"/>
  <c r="L8" i="2" s="1"/>
  <c r="H3" i="7" l="1"/>
  <c r="H8" i="7" s="1"/>
  <c r="F8" i="7"/>
  <c r="G4" i="7"/>
  <c r="N4" i="7"/>
  <c r="N6" i="7"/>
  <c r="G6" i="7"/>
  <c r="N5" i="7"/>
  <c r="G5" i="7"/>
  <c r="G3" i="7"/>
  <c r="E8" i="7"/>
  <c r="N3" i="7"/>
  <c r="C11" i="2"/>
  <c r="N8" i="7" l="1"/>
  <c r="C13" i="7"/>
  <c r="C14" i="7" s="1"/>
  <c r="G8" i="7"/>
  <c r="N5" i="2"/>
  <c r="N6" i="2"/>
  <c r="H4" i="2"/>
  <c r="H5" i="2"/>
  <c r="H6" i="2"/>
  <c r="H3" i="2"/>
  <c r="D8" i="2"/>
  <c r="D9" i="2" s="1"/>
  <c r="C8" i="2"/>
  <c r="C9" i="2" s="1"/>
  <c r="I6" i="7" l="1"/>
  <c r="I3" i="7"/>
  <c r="I4" i="7"/>
  <c r="I5" i="7"/>
  <c r="G5" i="2"/>
  <c r="G4" i="2"/>
  <c r="N4" i="2"/>
  <c r="H8" i="2"/>
  <c r="G3" i="2"/>
  <c r="N3" i="2"/>
  <c r="G6" i="2"/>
  <c r="F8" i="2"/>
  <c r="E8" i="2"/>
  <c r="K3" i="7" l="1"/>
  <c r="J3" i="7"/>
  <c r="I8" i="7"/>
  <c r="K5" i="7"/>
  <c r="M5" i="7" s="1"/>
  <c r="J5" i="7"/>
  <c r="O5" i="7" s="1"/>
  <c r="K4" i="7"/>
  <c r="M4" i="7" s="1"/>
  <c r="J4" i="7"/>
  <c r="O4" i="7" s="1"/>
  <c r="K6" i="7"/>
  <c r="M6" i="7" s="1"/>
  <c r="J6" i="7"/>
  <c r="O6" i="7" s="1"/>
  <c r="C13" i="2"/>
  <c r="C14" i="2" s="1"/>
  <c r="I6" i="2" s="1"/>
  <c r="G8" i="2"/>
  <c r="N8" i="2"/>
  <c r="J8" i="7" l="1"/>
  <c r="O3" i="7"/>
  <c r="O8" i="7" s="1"/>
  <c r="K8" i="7"/>
  <c r="M3" i="7"/>
  <c r="M8" i="7" s="1"/>
  <c r="I5" i="2"/>
  <c r="K5" i="2" s="1"/>
  <c r="M5" i="2" s="1"/>
  <c r="I3" i="2"/>
  <c r="J3" i="2" s="1"/>
  <c r="I4" i="2"/>
  <c r="K4" i="2" s="1"/>
  <c r="M4" i="2" s="1"/>
  <c r="J6" i="2"/>
  <c r="O6" i="2" s="1"/>
  <c r="K6" i="2"/>
  <c r="M6" i="2" s="1"/>
  <c r="C19" i="7" l="1"/>
  <c r="C18" i="7"/>
  <c r="C17" i="7"/>
  <c r="O14" i="7"/>
  <c r="C16" i="7"/>
  <c r="J5" i="2"/>
  <c r="O5" i="2" s="1"/>
  <c r="J4" i="2"/>
  <c r="O4" i="2" s="1"/>
  <c r="I8" i="2"/>
  <c r="K3" i="2"/>
  <c r="K8" i="2" s="1"/>
  <c r="O3" i="2"/>
  <c r="J8" i="2"/>
  <c r="C21" i="7" l="1"/>
  <c r="C22" i="7" s="1"/>
  <c r="C23" i="7"/>
  <c r="C24" i="7" s="1"/>
  <c r="O8" i="2"/>
  <c r="C19" i="2" s="1"/>
  <c r="M3" i="2"/>
  <c r="M8" i="2" s="1"/>
  <c r="O14" i="2" s="1"/>
  <c r="C17" i="2" l="1"/>
  <c r="C18" i="2"/>
  <c r="C16" i="2"/>
</calcChain>
</file>

<file path=xl/sharedStrings.xml><?xml version="1.0" encoding="utf-8"?>
<sst xmlns="http://schemas.openxmlformats.org/spreadsheetml/2006/main" count="141" uniqueCount="70">
  <si>
    <t>X</t>
  </si>
  <si>
    <t>Y</t>
  </si>
  <si>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</si>
  <si>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</si>
  <si>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</si>
  <si>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</si>
  <si>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</si>
  <si>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</si>
  <si>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</si>
  <si>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</si>
  <si>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</si>
  <si>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</si>
  <si>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</si>
  <si>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</si>
  <si>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</si>
  <si>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</si>
  <si>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</si>
  <si>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</si>
  <si>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</si>
  <si>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</si>
  <si>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</si>
  <si>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</si>
  <si>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</si>
  <si>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</si>
  <si>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</si>
  <si>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</si>
  <si>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</si>
  <si>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</si>
  <si>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</si>
  <si>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</si>
  <si>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</si>
  <si>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</si>
  <si>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</si>
  <si>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</si>
  <si>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</si>
  <si>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</si>
  <si>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</si>
  <si>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</si>
  <si>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</si>
  <si>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TSS</t>
  </si>
  <si>
    <t>ESS</t>
  </si>
  <si>
    <t>Excel Reg</t>
  </si>
  <si>
    <t>y_hat</t>
  </si>
  <si>
    <t>u_hat</t>
  </si>
  <si>
    <t>u_hat^2</t>
  </si>
  <si>
    <t>y_hat^2</t>
  </si>
  <si>
    <t>SER = sqrt(RSS/n-2)</t>
  </si>
  <si>
    <t>n</t>
  </si>
  <si>
    <t>RMSR = sqrt(RSS/n)</t>
  </si>
  <si>
    <t>TSS Check (ESS+RSS)</t>
  </si>
  <si>
    <t>b0=Ybar - b1*Xbar</t>
  </si>
  <si>
    <t>X^2</t>
  </si>
  <si>
    <t>VAR(b1) = SER^2 / x^2</t>
  </si>
  <si>
    <t>SE(b1) = sqrt(VAR(b1))</t>
  </si>
  <si>
    <t>VAR(b0) = 1/n*X^2*SER^2 / x^2</t>
  </si>
  <si>
    <t>SE(b0) = sqrt(VAR(b0))</t>
  </si>
  <si>
    <t>Critical t Value (df = n-2)</t>
  </si>
  <si>
    <t>https://wwwedu.github.io/BC4400/Admin/StatsTables.pdf#page=5</t>
  </si>
  <si>
    <t>Using Stats Table</t>
  </si>
  <si>
    <t>Stats Table Link</t>
  </si>
  <si>
    <t>Measures of fit</t>
  </si>
  <si>
    <t>Coefficient standard errors</t>
  </si>
  <si>
    <t>b1 = xy/x^2</t>
  </si>
  <si>
    <t>RSS aka SSR</t>
  </si>
  <si>
    <t>Excel:</t>
  </si>
  <si>
    <t>Using Excel Function</t>
  </si>
  <si>
    <t>var(u_hat) = (SER)^2</t>
  </si>
  <si>
    <t>SE(b1) = sqrt(s^2/x^2)</t>
  </si>
  <si>
    <t>E(X^2)</t>
  </si>
  <si>
    <t>SE(b0) = SE(b1) * sqrt( E(X^2)]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</si>
</sst>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rgb="FF000000"/>
      <name val="Helvetica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  <xf numFmtId="165" fontId="4" fillId="0" borderId="2" xfId="0" applyNumberFormat="1" applyFont="1" applyFill="1" applyBorder="1" applyAlignment="1">
      <alignment horizontal="centerContinuous"/>
    </xf>
    <xf numFmtId="165" fontId="4" fillId="0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65" fontId="0" fillId="3" borderId="0" xfId="1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  <xf numFmtId="165" fontId="7" fillId="2" borderId="0" xfId="0" applyNumberFormat="1" applyFont="1" applyFill="1"/>
    <xf numFmtId="165" fontId="0" fillId="2" borderId="0" xfId="0" applyNumberFormat="1" applyFont="1" applyFill="1"/>
    <xf numFmtId="165" fontId="0" fillId="3" borderId="0" xfId="0" applyNumberFormat="1" applyFill="1"/>
    <xf numFmtId="165" fontId="5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/>
    <xf numFmtId="165" fontId="2" fillId="3" borderId="3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165" fontId="2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8" fillId="4" borderId="3" xfId="1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2" fillId="2" borderId="3" xfId="0" applyFont="1" applyFill="1" applyBorder="1"/>
    <xf numFmtId="16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A3166-0EB7-4A19-9974-78CE427C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315686</xdr:colOff>
      <xdr:row>1</xdr:row>
      <xdr:rowOff>43543</xdr:rowOff>
    </xdr:from>
    <xdr:to>
      <xdr:col>9</xdr:col>
      <xdr:colOff>560843</xdr:colOff>
      <xdr:row>13</xdr:row>
      <xdr:rowOff>16329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0EF10-2D01-05D3-7F87-FAB9FF7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6" y="228600"/>
          <a:ext cx="6123443" cy="219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456116</xdr:colOff>
      <xdr:row>22</xdr:row>
      <xdr:rowOff>121105</xdr:rowOff>
    </xdr:from>
    <xdr:to>
      <xdr:col>13</xdr:col>
      <xdr:colOff>619772</xdr:colOff>
      <xdr:row>24</xdr:row>
      <xdr:rowOff>19211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B623-FD2A-49CF-97DC-17969982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573" y="4225019"/>
          <a:ext cx="4436299" cy="1378563"/>
        </a:xfrm>
        <a:prstGeom prst="rect">
          <a:avLst/>
        </a:prstGeom>
      </xdr:spPr>
    </xdr:pic>
    <xdr:clientData/>
  </xdr:twoCellAnchor>
  <xdr:twoCellAnchor>
    <xdr:from>
      <xdr:col>8</xdr:col>
      <xdr:colOff>108857</xdr:colOff>
      <xdr:row>4</xdr:row>
      <xdr:rowOff>43543</xdr:rowOff>
    </xdr:from>
    <xdr:to>
      <xdr:col>16</xdr:col>
      <xdr:colOff>179614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BE38A-F4DC-41A6-B542-78449B2D95BE}"/>
            </a:ext>
          </a:extLst>
        </xdr:cNvPr>
        <xdr:cNvSpPr txBox="1"/>
      </xdr:nvSpPr>
      <xdr:spPr>
        <a:xfrm>
          <a:off x="6923314" y="789214"/>
          <a:ext cx="6302829" cy="3129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errors, large t Stat values, small P-values,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(b=0) is true. We want a value of 0.05 or smaller.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edu.github.io/BC4400/Admin/StatsTabl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CAC9-A577-4D07-A538-A7B88A002F99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7D98-C395-4AEB-B6C1-9A3A0FB1BD77}">
  <dimension ref="B2:O24"/>
  <sheetViews>
    <sheetView showGridLines="0" tabSelected="1" zoomScale="115" zoomScaleNormal="115" workbookViewId="0"/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 t="s">
        <v>52</v>
      </c>
      <c r="C21" s="48">
        <f xml:space="preserve"> C18^2 / H8</f>
        <v>0.43622448979591849</v>
      </c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 t="s">
        <v>53</v>
      </c>
      <c r="C22" s="48">
        <f>SQRT(C21)</f>
        <v>0.66047292888953324</v>
      </c>
      <c r="D22" s="49" t="s">
        <v>41</v>
      </c>
      <c r="E22" s="51">
        <f>'Excel regression output'!$D$19</f>
        <v>0.66047292888953313</v>
      </c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 t="s">
        <v>54</v>
      </c>
      <c r="C23" s="48">
        <f xml:space="preserve"> 1/C11*L8*C18^2/H8</f>
        <v>8.5063775510204103</v>
      </c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 t="s">
        <v>55</v>
      </c>
      <c r="C24" s="48">
        <f>SQRT(C23)</f>
        <v>2.9165694833177573</v>
      </c>
      <c r="D24" s="49" t="s">
        <v>41</v>
      </c>
      <c r="E24" s="51">
        <f>'Excel regression output'!$D$18</f>
        <v>2.9165694833177569</v>
      </c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EA8-A8FB-4778-946E-85AB7BF5EDB3}">
  <dimension ref="B2:H32"/>
  <sheetViews>
    <sheetView zoomScaleNormal="100" workbookViewId="0"/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0" spans="2:8" x14ac:dyDescent="0.4">
      <c r="E20" s="26">
        <f>C18/D18</f>
        <v>0.53879346280513962</v>
      </c>
      <c r="F20" s="25">
        <f>_xlfn.T.DIST.2T(E20,C14)</f>
        <v>0.64397845268852227</v>
      </c>
      <c r="G20" s="26">
        <f>C18-F24*D18</f>
        <v>-10.977557077472559</v>
      </c>
      <c r="H20" s="26">
        <f>C18+D18*F24</f>
        <v>14.120414220329701</v>
      </c>
    </row>
    <row r="21" spans="2:8" x14ac:dyDescent="0.4">
      <c r="E21" s="26">
        <f>C19/D19</f>
        <v>2.0548046676563256</v>
      </c>
      <c r="F21" s="25">
        <f>_xlfn.T.DIST.2T(E21,C14)</f>
        <v>0.17624552895208601</v>
      </c>
      <c r="G21" s="26">
        <f>C19-F24*D19</f>
        <v>-1.484642793269316</v>
      </c>
      <c r="H21" s="26">
        <f>C19+D19*F24</f>
        <v>4.1989285075550304</v>
      </c>
    </row>
    <row r="23" spans="2:8" ht="29.15" x14ac:dyDescent="0.4">
      <c r="C23" s="15">
        <f>D19*F24</f>
        <v>2.8417856504121732</v>
      </c>
      <c r="E23" s="27"/>
      <c r="F23" s="28" t="s">
        <v>65</v>
      </c>
      <c r="G23" s="29" t="s">
        <v>58</v>
      </c>
      <c r="H23" s="29" t="s">
        <v>59</v>
      </c>
    </row>
    <row r="24" spans="2:8" ht="87.45" x14ac:dyDescent="0.4">
      <c r="E24" s="22" t="s">
        <v>56</v>
      </c>
      <c r="F24" s="23">
        <f>TINV(0.05,C9-2)</f>
        <v>4.3026527297494637</v>
      </c>
      <c r="G24" s="23">
        <v>4.3029999999999999</v>
      </c>
      <c r="H24" s="24" t="s">
        <v>57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hyperlinks>
    <hyperlink ref="H24" r:id="rId1" location="page=5" xr:uid="{31B9F3E7-7811-4CFF-8C7F-B88F9DB48B2E}"/>
  </hyperlinks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4"/>
  <sheetViews>
    <sheetView showGridLines="0" zoomScale="115" zoomScaleNormal="115" workbookViewId="0"/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 t="s">
        <v>66</v>
      </c>
      <c r="C21" s="48">
        <f>C18^2</f>
        <v>6.1071428571428585</v>
      </c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 t="s">
        <v>67</v>
      </c>
      <c r="C22" s="48">
        <f>SQRT(C21/H8)</f>
        <v>0.66047292888953324</v>
      </c>
      <c r="D22" s="41" t="s">
        <v>41</v>
      </c>
      <c r="E22" s="51">
        <f>'Excel regression output'!D19</f>
        <v>0.66047292888953313</v>
      </c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 t="s">
        <v>68</v>
      </c>
      <c r="C23" s="48">
        <f>L8/C11</f>
        <v>19.5</v>
      </c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 t="s">
        <v>69</v>
      </c>
      <c r="C24" s="48">
        <f>C22*SQRT(C23)</f>
        <v>2.9165694833177573</v>
      </c>
      <c r="D24" s="41" t="s">
        <v>41</v>
      </c>
      <c r="E24" s="51">
        <f>'Excel regression output'!D18</f>
        <v>2.9165694833177569</v>
      </c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389E-3C20-463C-B413-AAB5155DE99E}">
  <dimension ref="B2:H32"/>
  <sheetViews>
    <sheetView zoomScaleNormal="100" workbookViewId="0"/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0" spans="2:8" x14ac:dyDescent="0.4">
      <c r="E20" s="15">
        <f>C18/D18</f>
        <v>0.53879346280513962</v>
      </c>
    </row>
    <row r="21" spans="2:8" x14ac:dyDescent="0.4">
      <c r="E21" s="15">
        <f>(C19-0)/D19</f>
        <v>2.0548046676563256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Theory SW Ch. 5</vt:lpstr>
      <vt:lpstr>myHandrolled Calcs</vt:lpstr>
      <vt:lpstr>myExcel regression output</vt:lpstr>
      <vt:lpstr>Handrolled Calcs</vt:lpstr>
      <vt:lpstr>Excel 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2022-03-30T13:46:59Z</cp:lastPrinted>
  <dcterms:created xsi:type="dcterms:W3CDTF">2021-10-08T16:31:05Z</dcterms:created>
  <dcterms:modified xsi:type="dcterms:W3CDTF">2022-11-02T18:53:23Z</dcterms:modified>
</cp:coreProperties>
</file>