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90" windowWidth="21075" windowHeight="1003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334" i="1"/>
  <c r="K334" s="1"/>
  <c r="J290"/>
  <c r="J289"/>
  <c r="K289" s="1"/>
  <c r="J27"/>
  <c r="H331"/>
  <c r="H330"/>
  <c r="H314"/>
  <c r="I314" s="1"/>
  <c r="H307"/>
  <c r="H306"/>
  <c r="I306" s="1"/>
  <c r="H281"/>
  <c r="H277"/>
  <c r="H276"/>
  <c r="H234"/>
  <c r="H230"/>
  <c r="H211"/>
  <c r="H197"/>
  <c r="H196"/>
  <c r="H202"/>
  <c r="H201"/>
  <c r="H190"/>
  <c r="H192"/>
  <c r="H146"/>
  <c r="H145"/>
  <c r="H144"/>
  <c r="H141"/>
  <c r="H136"/>
  <c r="H140"/>
  <c r="H138"/>
  <c r="H134"/>
  <c r="H132"/>
  <c r="H128"/>
  <c r="H108"/>
  <c r="H107"/>
  <c r="H126"/>
  <c r="H125"/>
  <c r="H122"/>
  <c r="H119"/>
  <c r="H71"/>
  <c r="F301"/>
  <c r="G301" s="1"/>
  <c r="F242"/>
  <c r="F241"/>
  <c r="F240"/>
  <c r="F60"/>
  <c r="D274"/>
  <c r="B331"/>
  <c r="C331" s="1"/>
  <c r="B332"/>
  <c r="C332" s="1"/>
  <c r="B330"/>
  <c r="B315"/>
  <c r="B318"/>
  <c r="B311"/>
  <c r="C311" s="1"/>
  <c r="B314"/>
  <c r="B313"/>
  <c r="C313" s="1"/>
  <c r="B279"/>
  <c r="C279" s="1"/>
  <c r="B260"/>
  <c r="B258"/>
  <c r="B255"/>
  <c r="B254"/>
  <c r="B253"/>
  <c r="B256"/>
  <c r="B244"/>
  <c r="B242"/>
  <c r="B241"/>
  <c r="B235"/>
  <c r="B239"/>
  <c r="B238"/>
  <c r="B234"/>
  <c r="B232"/>
  <c r="B231"/>
  <c r="B226"/>
  <c r="B228"/>
  <c r="B224"/>
  <c r="B222"/>
  <c r="B215"/>
  <c r="B212"/>
  <c r="B219"/>
  <c r="B217"/>
  <c r="B211"/>
  <c r="B214"/>
  <c r="C214" s="1"/>
  <c r="B213"/>
  <c r="B207"/>
  <c r="B202"/>
  <c r="B201"/>
  <c r="B181"/>
  <c r="B175"/>
  <c r="B173"/>
  <c r="B154"/>
  <c r="B155"/>
  <c r="B137"/>
  <c r="B147"/>
  <c r="B136"/>
  <c r="B145"/>
  <c r="B132"/>
  <c r="B141"/>
  <c r="B140"/>
  <c r="B129"/>
  <c r="B128"/>
  <c r="B126"/>
  <c r="B125"/>
  <c r="B104"/>
  <c r="B122"/>
  <c r="B123"/>
  <c r="B118"/>
  <c r="B116"/>
  <c r="B115"/>
  <c r="B120"/>
  <c r="B112"/>
  <c r="B71"/>
  <c r="K340"/>
  <c r="I340"/>
  <c r="G340"/>
  <c r="E340"/>
  <c r="C340"/>
  <c r="K339"/>
  <c r="I339"/>
  <c r="G339"/>
  <c r="E339"/>
  <c r="C339"/>
  <c r="K338"/>
  <c r="I338"/>
  <c r="G338"/>
  <c r="E338"/>
  <c r="C338"/>
  <c r="K337"/>
  <c r="H337"/>
  <c r="I337" s="1"/>
  <c r="G337"/>
  <c r="E337"/>
  <c r="C337"/>
  <c r="K336"/>
  <c r="H336"/>
  <c r="I336" s="1"/>
  <c r="G336"/>
  <c r="E336"/>
  <c r="B336"/>
  <c r="C336" s="1"/>
  <c r="K335"/>
  <c r="I335"/>
  <c r="G335"/>
  <c r="E335"/>
  <c r="C335"/>
  <c r="H334"/>
  <c r="I334" s="1"/>
  <c r="G334"/>
  <c r="E334"/>
  <c r="B334"/>
  <c r="C334" s="1"/>
  <c r="K333"/>
  <c r="I333"/>
  <c r="G333"/>
  <c r="E333"/>
  <c r="C333"/>
  <c r="K332"/>
  <c r="I332"/>
  <c r="G332"/>
  <c r="E332"/>
  <c r="K331"/>
  <c r="I331"/>
  <c r="G331"/>
  <c r="E331"/>
  <c r="K330"/>
  <c r="I330"/>
  <c r="G330"/>
  <c r="E330"/>
  <c r="C330"/>
  <c r="K329"/>
  <c r="I329"/>
  <c r="G329"/>
  <c r="E329"/>
  <c r="C329"/>
  <c r="K328"/>
  <c r="I328"/>
  <c r="G328"/>
  <c r="E328"/>
  <c r="C328"/>
  <c r="K327"/>
  <c r="I327"/>
  <c r="G327"/>
  <c r="E327"/>
  <c r="C327"/>
  <c r="K326"/>
  <c r="I326"/>
  <c r="G326"/>
  <c r="E326"/>
  <c r="C326"/>
  <c r="K325"/>
  <c r="I325"/>
  <c r="G325"/>
  <c r="E325"/>
  <c r="C325"/>
  <c r="K324"/>
  <c r="I324"/>
  <c r="G324"/>
  <c r="E324"/>
  <c r="C324"/>
  <c r="K323"/>
  <c r="I323"/>
  <c r="G323"/>
  <c r="E323"/>
  <c r="C323"/>
  <c r="K322"/>
  <c r="I322"/>
  <c r="G322"/>
  <c r="E322"/>
  <c r="C322"/>
  <c r="K321"/>
  <c r="I321"/>
  <c r="G321"/>
  <c r="E321"/>
  <c r="C321"/>
  <c r="K320"/>
  <c r="I320"/>
  <c r="G320"/>
  <c r="E320"/>
  <c r="C320"/>
  <c r="K319"/>
  <c r="I319"/>
  <c r="G319"/>
  <c r="E319"/>
  <c r="C319"/>
  <c r="K318"/>
  <c r="I318"/>
  <c r="G318"/>
  <c r="E318"/>
  <c r="C318"/>
  <c r="K317"/>
  <c r="I317"/>
  <c r="G317"/>
  <c r="E317"/>
  <c r="C317"/>
  <c r="K316"/>
  <c r="I316"/>
  <c r="G316"/>
  <c r="E316"/>
  <c r="C316"/>
  <c r="K315"/>
  <c r="I315"/>
  <c r="G315"/>
  <c r="E315"/>
  <c r="C315"/>
  <c r="K314"/>
  <c r="G314"/>
  <c r="E314"/>
  <c r="C314"/>
  <c r="K313"/>
  <c r="H313"/>
  <c r="I313" s="1"/>
  <c r="G313"/>
  <c r="E313"/>
  <c r="K312"/>
  <c r="I312"/>
  <c r="G312"/>
  <c r="E312"/>
  <c r="C312"/>
  <c r="K311"/>
  <c r="I311"/>
  <c r="G311"/>
  <c r="E311"/>
  <c r="K310"/>
  <c r="I310"/>
  <c r="G310"/>
  <c r="E310"/>
  <c r="C310"/>
  <c r="K309"/>
  <c r="I309"/>
  <c r="G309"/>
  <c r="E309"/>
  <c r="C309"/>
  <c r="K308"/>
  <c r="I308"/>
  <c r="G308"/>
  <c r="E308"/>
  <c r="B308"/>
  <c r="C308" s="1"/>
  <c r="K307"/>
  <c r="I307"/>
  <c r="G307"/>
  <c r="E307"/>
  <c r="C307"/>
  <c r="J306"/>
  <c r="K306" s="1"/>
  <c r="F306"/>
  <c r="G306" s="1"/>
  <c r="E306"/>
  <c r="C306"/>
  <c r="K305"/>
  <c r="I305"/>
  <c r="G305"/>
  <c r="E305"/>
  <c r="C305"/>
  <c r="K304"/>
  <c r="I304"/>
  <c r="G304"/>
  <c r="E304"/>
  <c r="C304"/>
  <c r="K303"/>
  <c r="I303"/>
  <c r="G303"/>
  <c r="E303"/>
  <c r="C303"/>
  <c r="K302"/>
  <c r="I302"/>
  <c r="G302"/>
  <c r="E302"/>
  <c r="C302"/>
  <c r="K301"/>
  <c r="I301"/>
  <c r="E301"/>
  <c r="C301"/>
  <c r="K300"/>
  <c r="I300"/>
  <c r="G300"/>
  <c r="E300"/>
  <c r="C300"/>
  <c r="K299"/>
  <c r="I299"/>
  <c r="G299"/>
  <c r="D299"/>
  <c r="E299" s="1"/>
  <c r="C299"/>
  <c r="K298"/>
  <c r="I298"/>
  <c r="G298"/>
  <c r="E298"/>
  <c r="C298"/>
  <c r="K297"/>
  <c r="I297"/>
  <c r="G297"/>
  <c r="E297"/>
  <c r="B297"/>
  <c r="C297" s="1"/>
  <c r="K296"/>
  <c r="I296"/>
  <c r="G296"/>
  <c r="E296"/>
  <c r="C296"/>
  <c r="K295"/>
  <c r="I295"/>
  <c r="G295"/>
  <c r="E295"/>
  <c r="C295"/>
  <c r="K294"/>
  <c r="I294"/>
  <c r="G294"/>
  <c r="E294"/>
  <c r="C294"/>
  <c r="K293"/>
  <c r="I293"/>
  <c r="G293"/>
  <c r="E293"/>
  <c r="C293"/>
  <c r="K292"/>
  <c r="I292"/>
  <c r="G292"/>
  <c r="E292"/>
  <c r="C292"/>
  <c r="K291"/>
  <c r="I291"/>
  <c r="G291"/>
  <c r="E291"/>
  <c r="C291"/>
  <c r="K290"/>
  <c r="I290"/>
  <c r="G290"/>
  <c r="E290"/>
  <c r="C290"/>
  <c r="H289"/>
  <c r="I289" s="1"/>
  <c r="G289"/>
  <c r="E289"/>
  <c r="C289"/>
  <c r="K288"/>
  <c r="I288"/>
  <c r="G288"/>
  <c r="E288"/>
  <c r="C288"/>
  <c r="K287"/>
  <c r="I287"/>
  <c r="G287"/>
  <c r="E287"/>
  <c r="C287"/>
  <c r="K286"/>
  <c r="H286"/>
  <c r="I286" s="1"/>
  <c r="G286"/>
  <c r="E286"/>
  <c r="C286"/>
  <c r="K285"/>
  <c r="I285"/>
  <c r="G285"/>
  <c r="E285"/>
  <c r="C285"/>
  <c r="K284"/>
  <c r="I284"/>
  <c r="G284"/>
  <c r="E284"/>
  <c r="C284"/>
  <c r="K283"/>
  <c r="I283"/>
  <c r="G283"/>
  <c r="E283"/>
  <c r="C283"/>
  <c r="K282"/>
  <c r="I282"/>
  <c r="G282"/>
  <c r="E282"/>
  <c r="C282"/>
  <c r="K281"/>
  <c r="I281"/>
  <c r="G281"/>
  <c r="E281"/>
  <c r="C281"/>
  <c r="K280"/>
  <c r="I280"/>
  <c r="G280"/>
  <c r="E280"/>
  <c r="C280"/>
  <c r="K279"/>
  <c r="H279"/>
  <c r="I279" s="1"/>
  <c r="G279"/>
  <c r="E279"/>
  <c r="K278"/>
  <c r="I278"/>
  <c r="G278"/>
  <c r="E278"/>
  <c r="C278"/>
  <c r="K277"/>
  <c r="I277"/>
  <c r="G277"/>
  <c r="E277"/>
  <c r="C277"/>
  <c r="K276"/>
  <c r="I276"/>
  <c r="G276"/>
  <c r="E276"/>
  <c r="C276"/>
  <c r="K275"/>
  <c r="I275"/>
  <c r="G275"/>
  <c r="E275"/>
  <c r="C275"/>
  <c r="K274"/>
  <c r="I274"/>
  <c r="G274"/>
  <c r="E274"/>
  <c r="C274"/>
  <c r="K273"/>
  <c r="I273"/>
  <c r="G273"/>
  <c r="E273"/>
  <c r="C273"/>
  <c r="K272"/>
  <c r="I272"/>
  <c r="G272"/>
  <c r="E272"/>
  <c r="C272"/>
  <c r="K271"/>
  <c r="I271"/>
  <c r="G271"/>
  <c r="E271"/>
  <c r="C271"/>
  <c r="K270"/>
  <c r="I270"/>
  <c r="G270"/>
  <c r="E270"/>
  <c r="C270"/>
  <c r="K269"/>
  <c r="I269"/>
  <c r="G269"/>
  <c r="E269"/>
  <c r="C269"/>
  <c r="K268"/>
  <c r="I268"/>
  <c r="G268"/>
  <c r="E268"/>
  <c r="C268"/>
  <c r="K267"/>
  <c r="I267"/>
  <c r="G267"/>
  <c r="E267"/>
  <c r="C267"/>
  <c r="K266"/>
  <c r="I266"/>
  <c r="G266"/>
  <c r="E266"/>
  <c r="C266"/>
  <c r="K265"/>
  <c r="I265"/>
  <c r="G265"/>
  <c r="E265"/>
  <c r="C265"/>
  <c r="K264"/>
  <c r="I264"/>
  <c r="G264"/>
  <c r="E264"/>
  <c r="C264"/>
  <c r="K263"/>
  <c r="I263"/>
  <c r="G263"/>
  <c r="E263"/>
  <c r="C263"/>
  <c r="K262"/>
  <c r="I262"/>
  <c r="G262"/>
  <c r="E262"/>
  <c r="C262"/>
  <c r="K261"/>
  <c r="I261"/>
  <c r="G261"/>
  <c r="E261"/>
  <c r="C261"/>
  <c r="K260"/>
  <c r="I260"/>
  <c r="G260"/>
  <c r="E260"/>
  <c r="C260"/>
  <c r="K259"/>
  <c r="I259"/>
  <c r="G259"/>
  <c r="E259"/>
  <c r="C259"/>
  <c r="K258"/>
  <c r="I258"/>
  <c r="G258"/>
  <c r="E258"/>
  <c r="C258"/>
  <c r="K257"/>
  <c r="I257"/>
  <c r="G257"/>
  <c r="E257"/>
  <c r="C257"/>
  <c r="K256"/>
  <c r="H256"/>
  <c r="I256" s="1"/>
  <c r="G256"/>
  <c r="E256"/>
  <c r="C256"/>
  <c r="K255"/>
  <c r="I255"/>
  <c r="G255"/>
  <c r="E255"/>
  <c r="C255"/>
  <c r="K254"/>
  <c r="I254"/>
  <c r="G254"/>
  <c r="E254"/>
  <c r="C254"/>
  <c r="K253"/>
  <c r="H253"/>
  <c r="I253" s="1"/>
  <c r="G253"/>
  <c r="E253"/>
  <c r="C253"/>
  <c r="K252"/>
  <c r="I252"/>
  <c r="G252"/>
  <c r="E252"/>
  <c r="C252"/>
  <c r="K251"/>
  <c r="I251"/>
  <c r="G251"/>
  <c r="E251"/>
  <c r="C251"/>
  <c r="K250"/>
  <c r="I250"/>
  <c r="G250"/>
  <c r="E250"/>
  <c r="C250"/>
  <c r="K249"/>
  <c r="I249"/>
  <c r="G249"/>
  <c r="E249"/>
  <c r="C249"/>
  <c r="K248"/>
  <c r="I248"/>
  <c r="G248"/>
  <c r="E248"/>
  <c r="C248"/>
  <c r="K247"/>
  <c r="I247"/>
  <c r="G247"/>
  <c r="E247"/>
  <c r="C247"/>
  <c r="K246"/>
  <c r="I246"/>
  <c r="G246"/>
  <c r="E246"/>
  <c r="C246"/>
  <c r="K245"/>
  <c r="I245"/>
  <c r="G245"/>
  <c r="E245"/>
  <c r="C245"/>
  <c r="K244"/>
  <c r="I244"/>
  <c r="G244"/>
  <c r="E244"/>
  <c r="C244"/>
  <c r="K243"/>
  <c r="I243"/>
  <c r="G243"/>
  <c r="E243"/>
  <c r="C243"/>
  <c r="K242"/>
  <c r="I242"/>
  <c r="G242"/>
  <c r="E242"/>
  <c r="C242"/>
  <c r="K241"/>
  <c r="I241"/>
  <c r="G241"/>
  <c r="E241"/>
  <c r="C241"/>
  <c r="K240"/>
  <c r="I240"/>
  <c r="G240"/>
  <c r="E240"/>
  <c r="C240"/>
  <c r="K239"/>
  <c r="I239"/>
  <c r="G239"/>
  <c r="E239"/>
  <c r="C239"/>
  <c r="K238"/>
  <c r="I238"/>
  <c r="G238"/>
  <c r="E238"/>
  <c r="C238"/>
  <c r="K237"/>
  <c r="I237"/>
  <c r="G237"/>
  <c r="E237"/>
  <c r="C237"/>
  <c r="K236"/>
  <c r="I236"/>
  <c r="G236"/>
  <c r="E236"/>
  <c r="C236"/>
  <c r="K235"/>
  <c r="I235"/>
  <c r="G235"/>
  <c r="E235"/>
  <c r="C235"/>
  <c r="K234"/>
  <c r="I234"/>
  <c r="G234"/>
  <c r="E234"/>
  <c r="C234"/>
  <c r="K233"/>
  <c r="I233"/>
  <c r="G233"/>
  <c r="E233"/>
  <c r="C233"/>
  <c r="K232"/>
  <c r="I232"/>
  <c r="G232"/>
  <c r="E232"/>
  <c r="C232"/>
  <c r="K231"/>
  <c r="I231"/>
  <c r="G231"/>
  <c r="E231"/>
  <c r="C231"/>
  <c r="K230"/>
  <c r="I230"/>
  <c r="G230"/>
  <c r="E230"/>
  <c r="B230"/>
  <c r="C230" s="1"/>
  <c r="K229"/>
  <c r="I229"/>
  <c r="G229"/>
  <c r="E229"/>
  <c r="C229"/>
  <c r="K228"/>
  <c r="I228"/>
  <c r="G228"/>
  <c r="E228"/>
  <c r="C228"/>
  <c r="K227"/>
  <c r="I227"/>
  <c r="G227"/>
  <c r="E227"/>
  <c r="C227"/>
  <c r="K226"/>
  <c r="I226"/>
  <c r="G226"/>
  <c r="E226"/>
  <c r="C226"/>
  <c r="K225"/>
  <c r="I225"/>
  <c r="G225"/>
  <c r="E225"/>
  <c r="C225"/>
  <c r="K224"/>
  <c r="I224"/>
  <c r="G224"/>
  <c r="E224"/>
  <c r="C224"/>
  <c r="K223"/>
  <c r="I223"/>
  <c r="G223"/>
  <c r="E223"/>
  <c r="C223"/>
  <c r="K222"/>
  <c r="I222"/>
  <c r="G222"/>
  <c r="E222"/>
  <c r="C222"/>
  <c r="K221"/>
  <c r="I221"/>
  <c r="G221"/>
  <c r="E221"/>
  <c r="C221"/>
  <c r="K220"/>
  <c r="I220"/>
  <c r="G220"/>
  <c r="E220"/>
  <c r="C220"/>
  <c r="K219"/>
  <c r="I219"/>
  <c r="G219"/>
  <c r="E219"/>
  <c r="C219"/>
  <c r="K218"/>
  <c r="I218"/>
  <c r="G218"/>
  <c r="E218"/>
  <c r="C218"/>
  <c r="K217"/>
  <c r="I217"/>
  <c r="G217"/>
  <c r="E217"/>
  <c r="C217"/>
  <c r="K216"/>
  <c r="I216"/>
  <c r="G216"/>
  <c r="E216"/>
  <c r="C216"/>
  <c r="K215"/>
  <c r="I215"/>
  <c r="G215"/>
  <c r="E215"/>
  <c r="C215"/>
  <c r="K214"/>
  <c r="I214"/>
  <c r="G214"/>
  <c r="E214"/>
  <c r="K213"/>
  <c r="I213"/>
  <c r="G213"/>
  <c r="E213"/>
  <c r="C213"/>
  <c r="K212"/>
  <c r="I212"/>
  <c r="G212"/>
  <c r="E212"/>
  <c r="C212"/>
  <c r="K211"/>
  <c r="I211"/>
  <c r="G211"/>
  <c r="E211"/>
  <c r="C211"/>
  <c r="K210"/>
  <c r="I210"/>
  <c r="G210"/>
  <c r="E210"/>
  <c r="C210"/>
  <c r="K209"/>
  <c r="I209"/>
  <c r="G209"/>
  <c r="E209"/>
  <c r="C209"/>
  <c r="K208"/>
  <c r="I208"/>
  <c r="G208"/>
  <c r="E208"/>
  <c r="C208"/>
  <c r="K207"/>
  <c r="I207"/>
  <c r="G207"/>
  <c r="E207"/>
  <c r="C207"/>
  <c r="K206"/>
  <c r="I206"/>
  <c r="G206"/>
  <c r="E206"/>
  <c r="C206"/>
  <c r="K205"/>
  <c r="I205"/>
  <c r="G205"/>
  <c r="E205"/>
  <c r="C205"/>
  <c r="K204"/>
  <c r="I204"/>
  <c r="G204"/>
  <c r="E204"/>
  <c r="C204"/>
  <c r="K203"/>
  <c r="I203"/>
  <c r="G203"/>
  <c r="E203"/>
  <c r="C203"/>
  <c r="K202"/>
  <c r="I202"/>
  <c r="G202"/>
  <c r="E202"/>
  <c r="C202"/>
  <c r="K201"/>
  <c r="I201"/>
  <c r="G201"/>
  <c r="E201"/>
  <c r="C201"/>
  <c r="K200"/>
  <c r="I200"/>
  <c r="G200"/>
  <c r="E200"/>
  <c r="C200"/>
  <c r="K199"/>
  <c r="I199"/>
  <c r="G199"/>
  <c r="E199"/>
  <c r="C199"/>
  <c r="K198"/>
  <c r="I198"/>
  <c r="G198"/>
  <c r="E198"/>
  <c r="C198"/>
  <c r="K197"/>
  <c r="I197"/>
  <c r="G197"/>
  <c r="E197"/>
  <c r="C197"/>
  <c r="K196"/>
  <c r="I196"/>
  <c r="G196"/>
  <c r="E196"/>
  <c r="C196"/>
  <c r="K195"/>
  <c r="H195"/>
  <c r="I195" s="1"/>
  <c r="G195"/>
  <c r="E195"/>
  <c r="B195"/>
  <c r="C195" s="1"/>
  <c r="K194"/>
  <c r="I194"/>
  <c r="G194"/>
  <c r="E194"/>
  <c r="C194"/>
  <c r="K193"/>
  <c r="I193"/>
  <c r="G193"/>
  <c r="E193"/>
  <c r="C193"/>
  <c r="K192"/>
  <c r="I192"/>
  <c r="G192"/>
  <c r="E192"/>
  <c r="B192"/>
  <c r="C192" s="1"/>
  <c r="K191"/>
  <c r="I191"/>
  <c r="G191"/>
  <c r="E191"/>
  <c r="C191"/>
  <c r="K190"/>
  <c r="I190"/>
  <c r="G190"/>
  <c r="E190"/>
  <c r="C190"/>
  <c r="K189"/>
  <c r="H189"/>
  <c r="I189" s="1"/>
  <c r="G189"/>
  <c r="E189"/>
  <c r="B189"/>
  <c r="C189" s="1"/>
  <c r="K188"/>
  <c r="I188"/>
  <c r="G188"/>
  <c r="E188"/>
  <c r="C188"/>
  <c r="K187"/>
  <c r="I187"/>
  <c r="G187"/>
  <c r="E187"/>
  <c r="C187"/>
  <c r="K186"/>
  <c r="I186"/>
  <c r="G186"/>
  <c r="E186"/>
  <c r="C186"/>
  <c r="K185"/>
  <c r="I185"/>
  <c r="G185"/>
  <c r="E185"/>
  <c r="C185"/>
  <c r="K184"/>
  <c r="I184"/>
  <c r="G184"/>
  <c r="E184"/>
  <c r="C184"/>
  <c r="K183"/>
  <c r="I183"/>
  <c r="G183"/>
  <c r="E183"/>
  <c r="C183"/>
  <c r="K182"/>
  <c r="I182"/>
  <c r="G182"/>
  <c r="E182"/>
  <c r="C182"/>
  <c r="K181"/>
  <c r="I181"/>
  <c r="G181"/>
  <c r="E181"/>
  <c r="C181"/>
  <c r="K180"/>
  <c r="I180"/>
  <c r="G180"/>
  <c r="E180"/>
  <c r="C180"/>
  <c r="K179"/>
  <c r="I179"/>
  <c r="G179"/>
  <c r="E179"/>
  <c r="C179"/>
  <c r="K178"/>
  <c r="I178"/>
  <c r="G178"/>
  <c r="E178"/>
  <c r="C178"/>
  <c r="K177"/>
  <c r="I177"/>
  <c r="G177"/>
  <c r="E177"/>
  <c r="C177"/>
  <c r="K176"/>
  <c r="I176"/>
  <c r="G176"/>
  <c r="E176"/>
  <c r="C176"/>
  <c r="K175"/>
  <c r="I175"/>
  <c r="G175"/>
  <c r="E175"/>
  <c r="C175"/>
  <c r="K174"/>
  <c r="I174"/>
  <c r="G174"/>
  <c r="E174"/>
  <c r="B174"/>
  <c r="C174" s="1"/>
  <c r="K173"/>
  <c r="I173"/>
  <c r="G173"/>
  <c r="E173"/>
  <c r="C173"/>
  <c r="K172"/>
  <c r="I172"/>
  <c r="G172"/>
  <c r="E172"/>
  <c r="C172"/>
  <c r="K171"/>
  <c r="I171"/>
  <c r="G171"/>
  <c r="E171"/>
  <c r="C171"/>
  <c r="K170"/>
  <c r="I170"/>
  <c r="G170"/>
  <c r="E170"/>
  <c r="B170"/>
  <c r="C170" s="1"/>
  <c r="K169"/>
  <c r="I169"/>
  <c r="E169"/>
  <c r="C169"/>
  <c r="K168"/>
  <c r="I168"/>
  <c r="G168"/>
  <c r="E168"/>
  <c r="C168"/>
  <c r="K167"/>
  <c r="I167"/>
  <c r="G167"/>
  <c r="E167"/>
  <c r="C167"/>
  <c r="K166"/>
  <c r="I166"/>
  <c r="G166"/>
  <c r="E166"/>
  <c r="C166"/>
  <c r="K165"/>
  <c r="I165"/>
  <c r="G165"/>
  <c r="E165"/>
  <c r="C165"/>
  <c r="K164"/>
  <c r="I164"/>
  <c r="G164"/>
  <c r="E164"/>
  <c r="C164"/>
  <c r="K163"/>
  <c r="I163"/>
  <c r="G163"/>
  <c r="E163"/>
  <c r="C163"/>
  <c r="K162"/>
  <c r="I162"/>
  <c r="G162"/>
  <c r="E162"/>
  <c r="C162"/>
  <c r="K161"/>
  <c r="I161"/>
  <c r="G161"/>
  <c r="E161"/>
  <c r="C161"/>
  <c r="K160"/>
  <c r="I160"/>
  <c r="G160"/>
  <c r="E160"/>
  <c r="C160"/>
  <c r="K159"/>
  <c r="I159"/>
  <c r="G159"/>
  <c r="E159"/>
  <c r="C159"/>
  <c r="K158"/>
  <c r="I158"/>
  <c r="G158"/>
  <c r="E158"/>
  <c r="C158"/>
  <c r="K157"/>
  <c r="I157"/>
  <c r="G157"/>
  <c r="E157"/>
  <c r="C157"/>
  <c r="K156"/>
  <c r="I156"/>
  <c r="G156"/>
  <c r="E156"/>
  <c r="C156"/>
  <c r="K155"/>
  <c r="I155"/>
  <c r="G155"/>
  <c r="E155"/>
  <c r="C155"/>
  <c r="K154"/>
  <c r="I154"/>
  <c r="G154"/>
  <c r="E154"/>
  <c r="C154"/>
  <c r="K153"/>
  <c r="I153"/>
  <c r="G153"/>
  <c r="E153"/>
  <c r="C153"/>
  <c r="K152"/>
  <c r="I152"/>
  <c r="G152"/>
  <c r="E152"/>
  <c r="C152"/>
  <c r="K151"/>
  <c r="I151"/>
  <c r="G151"/>
  <c r="E151"/>
  <c r="C151"/>
  <c r="K150"/>
  <c r="I150"/>
  <c r="G150"/>
  <c r="E150"/>
  <c r="C150"/>
  <c r="K149"/>
  <c r="I149"/>
  <c r="G149"/>
  <c r="E149"/>
  <c r="C149"/>
  <c r="K148"/>
  <c r="I148"/>
  <c r="G148"/>
  <c r="E148"/>
  <c r="C148"/>
  <c r="K147"/>
  <c r="I147"/>
  <c r="G147"/>
  <c r="E147"/>
  <c r="C147"/>
  <c r="K146"/>
  <c r="I146"/>
  <c r="G146"/>
  <c r="E146"/>
  <c r="C146"/>
  <c r="K145"/>
  <c r="I145"/>
  <c r="G145"/>
  <c r="E145"/>
  <c r="C145"/>
  <c r="K144"/>
  <c r="I144"/>
  <c r="G144"/>
  <c r="E144"/>
  <c r="C144"/>
  <c r="K143"/>
  <c r="I143"/>
  <c r="G143"/>
  <c r="E143"/>
  <c r="C143"/>
  <c r="K142"/>
  <c r="I142"/>
  <c r="G142"/>
  <c r="E142"/>
  <c r="C142"/>
  <c r="K141"/>
  <c r="I141"/>
  <c r="G141"/>
  <c r="E141"/>
  <c r="C141"/>
  <c r="K140"/>
  <c r="I140"/>
  <c r="G140"/>
  <c r="E140"/>
  <c r="C140"/>
  <c r="K139"/>
  <c r="I139"/>
  <c r="G139"/>
  <c r="E139"/>
  <c r="C139"/>
  <c r="K138"/>
  <c r="I138"/>
  <c r="G138"/>
  <c r="E138"/>
  <c r="C138"/>
  <c r="K137"/>
  <c r="I137"/>
  <c r="G137"/>
  <c r="E137"/>
  <c r="C137"/>
  <c r="K136"/>
  <c r="I136"/>
  <c r="G136"/>
  <c r="E136"/>
  <c r="C136"/>
  <c r="K135"/>
  <c r="I135"/>
  <c r="G135"/>
  <c r="E135"/>
  <c r="C135"/>
  <c r="K134"/>
  <c r="I134"/>
  <c r="G134"/>
  <c r="E134"/>
  <c r="C134"/>
  <c r="K133"/>
  <c r="I133"/>
  <c r="G133"/>
  <c r="E133"/>
  <c r="C133"/>
  <c r="K132"/>
  <c r="I132"/>
  <c r="G132"/>
  <c r="E132"/>
  <c r="C132"/>
  <c r="K131"/>
  <c r="I131"/>
  <c r="G131"/>
  <c r="E131"/>
  <c r="C131"/>
  <c r="K130"/>
  <c r="I130"/>
  <c r="G130"/>
  <c r="E130"/>
  <c r="C130"/>
  <c r="K129"/>
  <c r="I129"/>
  <c r="G129"/>
  <c r="E129"/>
  <c r="C129"/>
  <c r="K128"/>
  <c r="I128"/>
  <c r="G128"/>
  <c r="E128"/>
  <c r="C128"/>
  <c r="K127"/>
  <c r="I127"/>
  <c r="G127"/>
  <c r="E127"/>
  <c r="C127"/>
  <c r="K126"/>
  <c r="I126"/>
  <c r="G126"/>
  <c r="E126"/>
  <c r="C126"/>
  <c r="K125"/>
  <c r="I125"/>
  <c r="G125"/>
  <c r="E125"/>
  <c r="C125"/>
  <c r="K124"/>
  <c r="H124"/>
  <c r="I124" s="1"/>
  <c r="G124"/>
  <c r="E124"/>
  <c r="B124"/>
  <c r="C124" s="1"/>
  <c r="K123"/>
  <c r="I123"/>
  <c r="G123"/>
  <c r="E123"/>
  <c r="C123"/>
  <c r="K122"/>
  <c r="I122"/>
  <c r="G122"/>
  <c r="E122"/>
  <c r="C122"/>
  <c r="K121"/>
  <c r="I121"/>
  <c r="G121"/>
  <c r="E121"/>
  <c r="C121"/>
  <c r="K120"/>
  <c r="I120"/>
  <c r="G120"/>
  <c r="E120"/>
  <c r="C120"/>
  <c r="K119"/>
  <c r="I119"/>
  <c r="G119"/>
  <c r="E119"/>
  <c r="C119"/>
  <c r="K118"/>
  <c r="I118"/>
  <c r="G118"/>
  <c r="E118"/>
  <c r="C118"/>
  <c r="K117"/>
  <c r="I117"/>
  <c r="G117"/>
  <c r="E117"/>
  <c r="C117"/>
  <c r="K116"/>
  <c r="I116"/>
  <c r="G116"/>
  <c r="E116"/>
  <c r="C116"/>
  <c r="K115"/>
  <c r="I115"/>
  <c r="G115"/>
  <c r="E115"/>
  <c r="C115"/>
  <c r="K114"/>
  <c r="I114"/>
  <c r="G114"/>
  <c r="E114"/>
  <c r="C114"/>
  <c r="K113"/>
  <c r="I113"/>
  <c r="G113"/>
  <c r="E113"/>
  <c r="C113"/>
  <c r="K112"/>
  <c r="I112"/>
  <c r="G112"/>
  <c r="E112"/>
  <c r="C112"/>
  <c r="K111"/>
  <c r="I111"/>
  <c r="G111"/>
  <c r="E111"/>
  <c r="C111"/>
  <c r="K110"/>
  <c r="I110"/>
  <c r="G110"/>
  <c r="E110"/>
  <c r="C110"/>
  <c r="K109"/>
  <c r="I109"/>
  <c r="G109"/>
  <c r="E109"/>
  <c r="C109"/>
  <c r="K108"/>
  <c r="I108"/>
  <c r="G108"/>
  <c r="E108"/>
  <c r="C108"/>
  <c r="K107"/>
  <c r="I107"/>
  <c r="G107"/>
  <c r="E107"/>
  <c r="C107"/>
  <c r="K106"/>
  <c r="I106"/>
  <c r="G106"/>
  <c r="E106"/>
  <c r="C106"/>
  <c r="K105"/>
  <c r="I105"/>
  <c r="G105"/>
  <c r="E105"/>
  <c r="C105"/>
  <c r="K104"/>
  <c r="I104"/>
  <c r="G104"/>
  <c r="E104"/>
  <c r="C104"/>
  <c r="K103"/>
  <c r="I103"/>
  <c r="G103"/>
  <c r="E103"/>
  <c r="C103"/>
  <c r="K102"/>
  <c r="I102"/>
  <c r="G102"/>
  <c r="E102"/>
  <c r="C102"/>
  <c r="K101"/>
  <c r="I101"/>
  <c r="G101"/>
  <c r="E101"/>
  <c r="C101"/>
  <c r="K100"/>
  <c r="I100"/>
  <c r="G100"/>
  <c r="E100"/>
  <c r="C100"/>
  <c r="K99"/>
  <c r="I99"/>
  <c r="G99"/>
  <c r="E99"/>
  <c r="C99"/>
  <c r="K98"/>
  <c r="I98"/>
  <c r="G98"/>
  <c r="E98"/>
  <c r="C98"/>
  <c r="K97"/>
  <c r="I97"/>
  <c r="G97"/>
  <c r="E97"/>
  <c r="C97"/>
  <c r="K96"/>
  <c r="I96"/>
  <c r="G96"/>
  <c r="E96"/>
  <c r="C96"/>
  <c r="K95"/>
  <c r="I95"/>
  <c r="G95"/>
  <c r="E95"/>
  <c r="C95"/>
  <c r="K94"/>
  <c r="I94"/>
  <c r="G94"/>
  <c r="E94"/>
  <c r="C94"/>
  <c r="K93"/>
  <c r="I93"/>
  <c r="G93"/>
  <c r="E93"/>
  <c r="C93"/>
  <c r="K92"/>
  <c r="I92"/>
  <c r="G92"/>
  <c r="E92"/>
  <c r="C92"/>
  <c r="K91"/>
  <c r="I91"/>
  <c r="G91"/>
  <c r="E91"/>
  <c r="C91"/>
  <c r="K90"/>
  <c r="I90"/>
  <c r="G90"/>
  <c r="E90"/>
  <c r="C90"/>
  <c r="K89"/>
  <c r="I89"/>
  <c r="G89"/>
  <c r="E89"/>
  <c r="C89"/>
  <c r="K88"/>
  <c r="I88"/>
  <c r="G88"/>
  <c r="E88"/>
  <c r="C88"/>
  <c r="K87"/>
  <c r="I87"/>
  <c r="G87"/>
  <c r="E87"/>
  <c r="C87"/>
  <c r="K86"/>
  <c r="I86"/>
  <c r="G86"/>
  <c r="E86"/>
  <c r="C86"/>
  <c r="K85"/>
  <c r="I85"/>
  <c r="G85"/>
  <c r="E85"/>
  <c r="C85"/>
  <c r="K84"/>
  <c r="I84"/>
  <c r="G84"/>
  <c r="E84"/>
  <c r="C84"/>
  <c r="K83"/>
  <c r="I83"/>
  <c r="G83"/>
  <c r="E83"/>
  <c r="C83"/>
  <c r="K82"/>
  <c r="I82"/>
  <c r="G82"/>
  <c r="E82"/>
  <c r="C82"/>
  <c r="K81"/>
  <c r="I81"/>
  <c r="G81"/>
  <c r="E81"/>
  <c r="C81"/>
  <c r="K80"/>
  <c r="I80"/>
  <c r="G80"/>
  <c r="E80"/>
  <c r="C80"/>
  <c r="K79"/>
  <c r="I79"/>
  <c r="G79"/>
  <c r="E79"/>
  <c r="C79"/>
  <c r="K78"/>
  <c r="I78"/>
  <c r="G78"/>
  <c r="E78"/>
  <c r="C78"/>
  <c r="K77"/>
  <c r="I77"/>
  <c r="G77"/>
  <c r="E77"/>
  <c r="C77"/>
  <c r="K76"/>
  <c r="I76"/>
  <c r="G76"/>
  <c r="E76"/>
  <c r="C76"/>
  <c r="K75"/>
  <c r="I75"/>
  <c r="G75"/>
  <c r="E75"/>
  <c r="C75"/>
  <c r="K74"/>
  <c r="I74"/>
  <c r="G74"/>
  <c r="E74"/>
  <c r="C74"/>
  <c r="K73"/>
  <c r="I73"/>
  <c r="G73"/>
  <c r="E73"/>
  <c r="C73"/>
  <c r="K72"/>
  <c r="I72"/>
  <c r="G72"/>
  <c r="E72"/>
  <c r="C72"/>
  <c r="K71"/>
  <c r="I71"/>
  <c r="G71"/>
  <c r="E71"/>
  <c r="C71"/>
  <c r="K70"/>
  <c r="I70"/>
  <c r="G70"/>
  <c r="E70"/>
  <c r="C70"/>
  <c r="K69"/>
  <c r="I69"/>
  <c r="G69"/>
  <c r="E69"/>
  <c r="C69"/>
  <c r="K68"/>
  <c r="I68"/>
  <c r="G68"/>
  <c r="E68"/>
  <c r="C68"/>
  <c r="K67"/>
  <c r="I67"/>
  <c r="G67"/>
  <c r="E67"/>
  <c r="C67"/>
  <c r="K66"/>
  <c r="I66"/>
  <c r="G66"/>
  <c r="E66"/>
  <c r="C66"/>
  <c r="K65"/>
  <c r="I65"/>
  <c r="G65"/>
  <c r="E65"/>
  <c r="C65"/>
  <c r="K64"/>
  <c r="H64"/>
  <c r="I64" s="1"/>
  <c r="G64"/>
  <c r="E64"/>
  <c r="C64"/>
  <c r="K63"/>
  <c r="I63"/>
  <c r="G63"/>
  <c r="E63"/>
  <c r="C63"/>
  <c r="K62"/>
  <c r="I62"/>
  <c r="G62"/>
  <c r="E62"/>
  <c r="C62"/>
  <c r="K61"/>
  <c r="I61"/>
  <c r="G61"/>
  <c r="E61"/>
  <c r="C61"/>
  <c r="K60"/>
  <c r="I60"/>
  <c r="G60"/>
  <c r="E60"/>
  <c r="C60"/>
  <c r="K59"/>
  <c r="I59"/>
  <c r="G59"/>
  <c r="E59"/>
  <c r="C59"/>
  <c r="K58"/>
  <c r="I58"/>
  <c r="G58"/>
  <c r="E58"/>
  <c r="C58"/>
  <c r="K57"/>
  <c r="I57"/>
  <c r="G57"/>
  <c r="E57"/>
  <c r="C57"/>
  <c r="K56"/>
  <c r="I56"/>
  <c r="G56"/>
  <c r="E56"/>
  <c r="C56"/>
  <c r="K55"/>
  <c r="I55"/>
  <c r="G55"/>
  <c r="E55"/>
  <c r="C55"/>
  <c r="K54"/>
  <c r="I54"/>
  <c r="G54"/>
  <c r="E54"/>
  <c r="C54"/>
  <c r="K53"/>
  <c r="I53"/>
  <c r="G53"/>
  <c r="E53"/>
  <c r="C53"/>
  <c r="K52"/>
  <c r="I52"/>
  <c r="G52"/>
  <c r="E52"/>
  <c r="C52"/>
  <c r="K51"/>
  <c r="I51"/>
  <c r="G51"/>
  <c r="E51"/>
  <c r="C51"/>
  <c r="K50"/>
  <c r="I50"/>
  <c r="G50"/>
  <c r="E50"/>
  <c r="C50"/>
  <c r="K49"/>
  <c r="I49"/>
  <c r="G49"/>
  <c r="E49"/>
  <c r="C49"/>
  <c r="K48"/>
  <c r="I48"/>
  <c r="G48"/>
  <c r="E48"/>
  <c r="C48"/>
  <c r="K47"/>
  <c r="I47"/>
  <c r="G47"/>
  <c r="E47"/>
  <c r="C47"/>
  <c r="K46"/>
  <c r="I46"/>
  <c r="G46"/>
  <c r="E46"/>
  <c r="C46"/>
  <c r="K45"/>
  <c r="I45"/>
  <c r="G45"/>
  <c r="E45"/>
  <c r="C45"/>
  <c r="K44"/>
  <c r="I44"/>
  <c r="G44"/>
  <c r="E44"/>
  <c r="C44"/>
  <c r="K43"/>
  <c r="I43"/>
  <c r="G43"/>
  <c r="E43"/>
  <c r="C43"/>
  <c r="K42"/>
  <c r="I42"/>
  <c r="G42"/>
  <c r="E42"/>
  <c r="C42"/>
  <c r="K41"/>
  <c r="I41"/>
  <c r="G41"/>
  <c r="E41"/>
  <c r="C41"/>
  <c r="K40"/>
  <c r="I40"/>
  <c r="G40"/>
  <c r="E40"/>
  <c r="C40"/>
  <c r="K39"/>
  <c r="I39"/>
  <c r="G39"/>
  <c r="E39"/>
  <c r="C39"/>
  <c r="K38"/>
  <c r="I38"/>
  <c r="G38"/>
  <c r="E38"/>
  <c r="C38"/>
  <c r="K37"/>
  <c r="I37"/>
  <c r="G37"/>
  <c r="E37"/>
  <c r="C37"/>
  <c r="K36"/>
  <c r="I36"/>
  <c r="G36"/>
  <c r="E36"/>
  <c r="C36"/>
  <c r="K35"/>
  <c r="I35"/>
  <c r="G35"/>
  <c r="E35"/>
  <c r="C35"/>
  <c r="K34"/>
  <c r="I34"/>
  <c r="G34"/>
  <c r="E34"/>
  <c r="C34"/>
  <c r="K33"/>
  <c r="I33"/>
  <c r="G33"/>
  <c r="E33"/>
  <c r="C33"/>
  <c r="K32"/>
  <c r="I32"/>
  <c r="G32"/>
  <c r="E32"/>
  <c r="C32"/>
  <c r="K31"/>
  <c r="I31"/>
  <c r="G31"/>
  <c r="E31"/>
  <c r="C31"/>
  <c r="K30"/>
  <c r="I30"/>
  <c r="G30"/>
  <c r="E30"/>
  <c r="C30"/>
  <c r="K29"/>
  <c r="I29"/>
  <c r="G29"/>
  <c r="E29"/>
  <c r="C29"/>
  <c r="K28"/>
  <c r="I28"/>
  <c r="G28"/>
  <c r="E28"/>
  <c r="C28"/>
  <c r="K27"/>
  <c r="I27"/>
  <c r="G27"/>
  <c r="E27"/>
  <c r="C27"/>
  <c r="K26"/>
  <c r="I26"/>
  <c r="G26"/>
  <c r="E26"/>
  <c r="C26"/>
  <c r="K25"/>
  <c r="I25"/>
  <c r="G25"/>
  <c r="E25"/>
  <c r="C25"/>
  <c r="K24"/>
  <c r="I24"/>
  <c r="G24"/>
  <c r="E24"/>
  <c r="C24"/>
  <c r="K23"/>
  <c r="I23"/>
  <c r="G23"/>
  <c r="E23"/>
  <c r="C23"/>
  <c r="K22"/>
  <c r="I22"/>
  <c r="G22"/>
  <c r="E22"/>
  <c r="C22"/>
  <c r="K21"/>
  <c r="I21"/>
  <c r="G21"/>
  <c r="E21"/>
  <c r="C21"/>
  <c r="K20"/>
  <c r="I20"/>
  <c r="G20"/>
  <c r="E20"/>
  <c r="C20"/>
  <c r="K19"/>
  <c r="I19"/>
  <c r="G19"/>
  <c r="E19"/>
  <c r="C19"/>
  <c r="K18"/>
  <c r="I18"/>
  <c r="G18"/>
  <c r="E18"/>
  <c r="C18"/>
  <c r="K17"/>
  <c r="I17"/>
  <c r="G17"/>
  <c r="E17"/>
  <c r="C17"/>
  <c r="K16"/>
  <c r="I16"/>
  <c r="G16"/>
  <c r="E16"/>
  <c r="C16"/>
  <c r="K15"/>
  <c r="I15"/>
  <c r="G15"/>
  <c r="E15"/>
  <c r="C15"/>
  <c r="K14"/>
  <c r="I14"/>
  <c r="G14"/>
  <c r="E14"/>
  <c r="C14"/>
  <c r="K13"/>
  <c r="I13"/>
  <c r="G13"/>
  <c r="E13"/>
  <c r="C13"/>
  <c r="K12"/>
  <c r="I12"/>
  <c r="G12"/>
  <c r="E12"/>
  <c r="C12"/>
  <c r="K11"/>
  <c r="I11"/>
  <c r="G11"/>
  <c r="E11"/>
  <c r="C11"/>
  <c r="K10"/>
  <c r="I10"/>
  <c r="G10"/>
  <c r="E10"/>
  <c r="C10"/>
  <c r="K9"/>
  <c r="I9"/>
  <c r="G9"/>
  <c r="E9"/>
  <c r="C9"/>
  <c r="K8"/>
  <c r="I8"/>
  <c r="G8"/>
  <c r="E8"/>
  <c r="C8"/>
  <c r="K7"/>
  <c r="I7"/>
  <c r="G7"/>
  <c r="E7"/>
  <c r="C7"/>
  <c r="K6"/>
  <c r="I6"/>
  <c r="G6"/>
  <c r="E6"/>
  <c r="C6"/>
  <c r="K5"/>
  <c r="I5"/>
  <c r="G5"/>
  <c r="E5"/>
  <c r="C5"/>
  <c r="K4"/>
  <c r="I4"/>
  <c r="G4"/>
  <c r="E4"/>
  <c r="C4"/>
</calcChain>
</file>

<file path=xl/sharedStrings.xml><?xml version="1.0" encoding="utf-8"?>
<sst xmlns="http://schemas.openxmlformats.org/spreadsheetml/2006/main" count="10" uniqueCount="10">
  <si>
    <t>Head DLP (mGy*cm)</t>
  </si>
  <si>
    <t>Head ED (mSv)</t>
  </si>
  <si>
    <t>Neck DLP</t>
  </si>
  <si>
    <t>Neck ED</t>
  </si>
  <si>
    <t>Chest DLP</t>
  </si>
  <si>
    <t>Chest ED</t>
  </si>
  <si>
    <t>Abdomen/Pelvis DLP</t>
  </si>
  <si>
    <t>Abdomen/Pelvis ED</t>
  </si>
  <si>
    <t>Extrem DLP</t>
  </si>
  <si>
    <t>Extrem ED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</si>
</sst>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wrapText="1"/>
    </xf>
    <xf numFmtId="0" fontId="1" fillId="0" borderId="2" xfId="0" applyFont="1" applyFill="1" applyBorder="1" applyAlignment="1" applyProtection="1">
      <alignment wrapText="1"/>
      <protection locked="0"/>
    </xf>
    <xf numFmtId="0" fontId="1" fillId="0" borderId="2" xfId="0" applyFont="1" applyBorder="1" applyAlignment="1" applyProtection="1">
      <alignment wrapText="1"/>
      <protection locked="0"/>
    </xf>
    <xf numFmtId="0" fontId="1" fillId="2" borderId="2" xfId="0" applyFont="1" applyFill="1" applyBorder="1"/>
    <xf numFmtId="0" fontId="1" fillId="0" borderId="2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1" fillId="4" borderId="2" xfId="0" applyFont="1" applyFill="1" applyBorder="1" applyAlignment="1" applyProtection="1">
      <alignment wrapText="1"/>
      <protection locked="0"/>
    </xf>
    <xf numFmtId="0" fontId="1" fillId="4" borderId="2" xfId="0" applyFont="1" applyFill="1" applyBorder="1"/>
    <xf numFmtId="0" fontId="0" fillId="4" borderId="0" xfId="0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K340"/>
  <sheetViews>
    <sheetView tabSelected="1" workbookViewId="0">
      <selection activeCell="R15" sqref="R15"/>
    </sheetView>
  </sheetViews>
  <sheetFormatPr defaultRowHeight="15"/>
  <cols>
    <col min="2" max="2" width="16.85546875" style="10" customWidth="1"/>
    <col min="3" max="3" width="9.140625" style="10"/>
    <col min="6" max="7" width="9.140625" style="10"/>
    <col min="10" max="11" width="9.140625" style="10"/>
  </cols>
  <sheetData>
    <row r="2" spans="2:11">
      <c r="B2" s="1"/>
      <c r="C2" s="1"/>
      <c r="D2" s="1"/>
      <c r="E2" s="1"/>
      <c r="F2" s="1"/>
      <c r="G2" s="1"/>
      <c r="H2" s="1"/>
      <c r="I2" s="1"/>
      <c r="J2" s="1"/>
      <c r="K2" s="1"/>
    </row>
    <row r="3" spans="2:11" ht="24.75">
      <c r="B3" s="8" t="s">
        <v>0</v>
      </c>
      <c r="C3" s="8" t="s">
        <v>1</v>
      </c>
      <c r="D3" s="2" t="s">
        <v>2</v>
      </c>
      <c r="E3" s="2" t="s">
        <v>3</v>
      </c>
      <c r="F3" s="8" t="s">
        <v>4</v>
      </c>
      <c r="G3" s="8" t="s">
        <v>5</v>
      </c>
      <c r="H3" s="3" t="s">
        <v>6</v>
      </c>
      <c r="I3" s="3" t="s">
        <v>7</v>
      </c>
      <c r="J3" s="8" t="s">
        <v>8</v>
      </c>
      <c r="K3" s="8" t="s">
        <v>9</v>
      </c>
    </row>
    <row r="4" spans="2:11">
      <c r="B4" s="9"/>
      <c r="C4" s="9">
        <f>B4*0.0023</f>
        <v>0</v>
      </c>
      <c r="D4" s="4"/>
      <c r="E4" s="4">
        <f>D4*0.0054</f>
        <v>0</v>
      </c>
      <c r="F4" s="9"/>
      <c r="G4" s="9">
        <f>F4*0.017</f>
        <v>0</v>
      </c>
      <c r="H4" s="4"/>
      <c r="I4" s="4">
        <f>H4*0.015</f>
        <v>0</v>
      </c>
      <c r="J4" s="9"/>
      <c r="K4" s="9">
        <f>J4*0.019</f>
        <v>0</v>
      </c>
    </row>
    <row r="5" spans="2:11">
      <c r="B5" s="9"/>
      <c r="C5" s="9">
        <f t="shared" ref="C5:C68" si="0">B5*0.0023</f>
        <v>0</v>
      </c>
      <c r="D5" s="5"/>
      <c r="E5" s="5">
        <f t="shared" ref="E5:E68" si="1">D5*0.0054</f>
        <v>0</v>
      </c>
      <c r="F5" s="9"/>
      <c r="G5" s="9">
        <f t="shared" ref="G5:G68" si="2">F5*0.017</f>
        <v>0</v>
      </c>
      <c r="H5" s="6"/>
      <c r="I5" s="6">
        <f t="shared" ref="I5:I68" si="3">H5*0.015</f>
        <v>0</v>
      </c>
      <c r="J5" s="9"/>
      <c r="K5" s="9">
        <f t="shared" ref="K5:K68" si="4">J5*0.019</f>
        <v>0</v>
      </c>
    </row>
    <row r="6" spans="2:11">
      <c r="B6" s="9"/>
      <c r="C6" s="9">
        <f t="shared" si="0"/>
        <v>0</v>
      </c>
      <c r="D6" s="4"/>
      <c r="E6" s="4">
        <f t="shared" si="1"/>
        <v>0</v>
      </c>
      <c r="F6" s="9"/>
      <c r="G6" s="9">
        <f t="shared" si="2"/>
        <v>0</v>
      </c>
      <c r="H6" s="4"/>
      <c r="I6" s="4">
        <f t="shared" si="3"/>
        <v>0</v>
      </c>
      <c r="J6" s="9"/>
      <c r="K6" s="9">
        <f t="shared" si="4"/>
        <v>0</v>
      </c>
    </row>
    <row r="7" spans="2:11">
      <c r="B7" s="9"/>
      <c r="C7" s="9">
        <f t="shared" si="0"/>
        <v>0</v>
      </c>
      <c r="D7" s="4"/>
      <c r="E7" s="4">
        <f t="shared" si="1"/>
        <v>0</v>
      </c>
      <c r="F7" s="9"/>
      <c r="G7" s="9">
        <f t="shared" si="2"/>
        <v>0</v>
      </c>
      <c r="H7" s="4"/>
      <c r="I7" s="4">
        <f t="shared" si="3"/>
        <v>0</v>
      </c>
      <c r="J7" s="9"/>
      <c r="K7" s="9">
        <f t="shared" si="4"/>
        <v>0</v>
      </c>
    </row>
    <row r="8" spans="2:11">
      <c r="B8" s="9"/>
      <c r="C8" s="9">
        <f t="shared" si="0"/>
        <v>0</v>
      </c>
      <c r="D8" s="4"/>
      <c r="E8" s="4">
        <f t="shared" si="1"/>
        <v>0</v>
      </c>
      <c r="F8" s="9"/>
      <c r="G8" s="9">
        <f t="shared" si="2"/>
        <v>0</v>
      </c>
      <c r="H8" s="4"/>
      <c r="I8" s="4">
        <f t="shared" si="3"/>
        <v>0</v>
      </c>
      <c r="J8" s="9"/>
      <c r="K8" s="9">
        <f t="shared" si="4"/>
        <v>0</v>
      </c>
    </row>
    <row r="9" spans="2:11">
      <c r="B9" s="9"/>
      <c r="C9" s="9">
        <f t="shared" si="0"/>
        <v>0</v>
      </c>
      <c r="D9" s="4"/>
      <c r="E9" s="4">
        <f t="shared" si="1"/>
        <v>0</v>
      </c>
      <c r="F9" s="9"/>
      <c r="G9" s="9">
        <f t="shared" si="2"/>
        <v>0</v>
      </c>
      <c r="H9" s="4"/>
      <c r="I9" s="4">
        <f t="shared" si="3"/>
        <v>0</v>
      </c>
      <c r="J9" s="9"/>
      <c r="K9" s="9">
        <f t="shared" si="4"/>
        <v>0</v>
      </c>
    </row>
    <row r="10" spans="2:11">
      <c r="B10" s="9"/>
      <c r="C10" s="9">
        <f t="shared" si="0"/>
        <v>0</v>
      </c>
      <c r="D10" s="4"/>
      <c r="E10" s="4">
        <f t="shared" si="1"/>
        <v>0</v>
      </c>
      <c r="F10" s="9"/>
      <c r="G10" s="9">
        <f t="shared" si="2"/>
        <v>0</v>
      </c>
      <c r="H10" s="4"/>
      <c r="I10" s="4">
        <f t="shared" si="3"/>
        <v>0</v>
      </c>
      <c r="J10" s="9"/>
      <c r="K10" s="9">
        <f t="shared" si="4"/>
        <v>0</v>
      </c>
    </row>
    <row r="11" spans="2:11">
      <c r="B11" s="9"/>
      <c r="C11" s="9">
        <f t="shared" si="0"/>
        <v>0</v>
      </c>
      <c r="D11" s="5"/>
      <c r="E11" s="5">
        <f t="shared" si="1"/>
        <v>0</v>
      </c>
      <c r="F11" s="9"/>
      <c r="G11" s="9">
        <f t="shared" si="2"/>
        <v>0</v>
      </c>
      <c r="H11" s="6"/>
      <c r="I11" s="6">
        <f t="shared" si="3"/>
        <v>0</v>
      </c>
      <c r="J11" s="9"/>
      <c r="K11" s="9">
        <f t="shared" si="4"/>
        <v>0</v>
      </c>
    </row>
    <row r="12" spans="2:11">
      <c r="B12" s="9"/>
      <c r="C12" s="9">
        <f t="shared" si="0"/>
        <v>0</v>
      </c>
      <c r="D12" s="4"/>
      <c r="E12" s="4">
        <f t="shared" si="1"/>
        <v>0</v>
      </c>
      <c r="F12" s="9"/>
      <c r="G12" s="9">
        <f t="shared" si="2"/>
        <v>0</v>
      </c>
      <c r="H12" s="4"/>
      <c r="I12" s="4">
        <f t="shared" si="3"/>
        <v>0</v>
      </c>
      <c r="J12" s="9"/>
      <c r="K12" s="9">
        <f t="shared" si="4"/>
        <v>0</v>
      </c>
    </row>
    <row r="13" spans="2:11">
      <c r="B13" s="9"/>
      <c r="C13" s="9">
        <f t="shared" si="0"/>
        <v>0</v>
      </c>
      <c r="D13" s="5"/>
      <c r="E13" s="5">
        <f t="shared" si="1"/>
        <v>0</v>
      </c>
      <c r="F13" s="9"/>
      <c r="G13" s="9">
        <f t="shared" si="2"/>
        <v>0</v>
      </c>
      <c r="H13" s="6"/>
      <c r="I13" s="6">
        <f t="shared" si="3"/>
        <v>0</v>
      </c>
      <c r="J13" s="9"/>
      <c r="K13" s="9">
        <f t="shared" si="4"/>
        <v>0</v>
      </c>
    </row>
    <row r="14" spans="2:11">
      <c r="B14" s="9"/>
      <c r="C14" s="9">
        <f t="shared" si="0"/>
        <v>0</v>
      </c>
      <c r="D14" s="5"/>
      <c r="E14" s="5">
        <f t="shared" si="1"/>
        <v>0</v>
      </c>
      <c r="F14" s="9"/>
      <c r="G14" s="9">
        <f t="shared" si="2"/>
        <v>0</v>
      </c>
      <c r="H14" s="6"/>
      <c r="I14" s="6">
        <f t="shared" si="3"/>
        <v>0</v>
      </c>
      <c r="J14" s="9"/>
      <c r="K14" s="9">
        <f t="shared" si="4"/>
        <v>0</v>
      </c>
    </row>
    <row r="15" spans="2:11">
      <c r="B15" s="9"/>
      <c r="C15" s="9">
        <f t="shared" si="0"/>
        <v>0</v>
      </c>
      <c r="D15" s="4"/>
      <c r="E15" s="4">
        <f t="shared" si="1"/>
        <v>0</v>
      </c>
      <c r="F15" s="9">
        <v>1016.56</v>
      </c>
      <c r="G15" s="9">
        <f t="shared" si="2"/>
        <v>17.28152</v>
      </c>
      <c r="H15" s="4"/>
      <c r="I15" s="4">
        <f t="shared" si="3"/>
        <v>0</v>
      </c>
      <c r="J15" s="9"/>
      <c r="K15" s="9">
        <f t="shared" si="4"/>
        <v>0</v>
      </c>
    </row>
    <row r="16" spans="2:11">
      <c r="B16" s="9">
        <v>981.84</v>
      </c>
      <c r="C16" s="9">
        <f t="shared" si="0"/>
        <v>2.258232</v>
      </c>
      <c r="D16" s="5"/>
      <c r="E16" s="5">
        <f t="shared" si="1"/>
        <v>0</v>
      </c>
      <c r="F16" s="9"/>
      <c r="G16" s="9">
        <f t="shared" si="2"/>
        <v>0</v>
      </c>
      <c r="H16" s="6"/>
      <c r="I16" s="6">
        <f t="shared" si="3"/>
        <v>0</v>
      </c>
      <c r="J16" s="9"/>
      <c r="K16" s="9">
        <f t="shared" si="4"/>
        <v>0</v>
      </c>
    </row>
    <row r="17" spans="2:11">
      <c r="B17" s="9">
        <v>981.84</v>
      </c>
      <c r="C17" s="9">
        <f t="shared" si="0"/>
        <v>2.258232</v>
      </c>
      <c r="D17" s="5"/>
      <c r="E17" s="5">
        <f t="shared" si="1"/>
        <v>0</v>
      </c>
      <c r="F17" s="9"/>
      <c r="G17" s="9">
        <f t="shared" si="2"/>
        <v>0</v>
      </c>
      <c r="H17" s="6"/>
      <c r="I17" s="6">
        <f t="shared" si="3"/>
        <v>0</v>
      </c>
      <c r="J17" s="9"/>
      <c r="K17" s="9">
        <f t="shared" si="4"/>
        <v>0</v>
      </c>
    </row>
    <row r="18" spans="2:11">
      <c r="B18" s="9"/>
      <c r="C18" s="9">
        <f t="shared" si="0"/>
        <v>0</v>
      </c>
      <c r="D18" s="5"/>
      <c r="E18" s="5">
        <f t="shared" si="1"/>
        <v>0</v>
      </c>
      <c r="F18" s="9"/>
      <c r="G18" s="9">
        <f t="shared" si="2"/>
        <v>0</v>
      </c>
      <c r="H18" s="6"/>
      <c r="I18" s="6">
        <f t="shared" si="3"/>
        <v>0</v>
      </c>
      <c r="J18" s="9"/>
      <c r="K18" s="9">
        <f t="shared" si="4"/>
        <v>0</v>
      </c>
    </row>
    <row r="19" spans="2:11">
      <c r="B19" s="9"/>
      <c r="C19" s="9">
        <f t="shared" si="0"/>
        <v>0</v>
      </c>
      <c r="D19" s="5"/>
      <c r="E19" s="5">
        <f t="shared" si="1"/>
        <v>0</v>
      </c>
      <c r="F19" s="9"/>
      <c r="G19" s="9">
        <f t="shared" si="2"/>
        <v>0</v>
      </c>
      <c r="H19" s="6"/>
      <c r="I19" s="6">
        <f t="shared" si="3"/>
        <v>0</v>
      </c>
      <c r="J19" s="9"/>
      <c r="K19" s="9">
        <f t="shared" si="4"/>
        <v>0</v>
      </c>
    </row>
    <row r="20" spans="2:11">
      <c r="B20" s="9"/>
      <c r="C20" s="9">
        <f t="shared" si="0"/>
        <v>0</v>
      </c>
      <c r="D20" s="5"/>
      <c r="E20" s="5">
        <f t="shared" si="1"/>
        <v>0</v>
      </c>
      <c r="F20" s="9"/>
      <c r="G20" s="9">
        <f t="shared" si="2"/>
        <v>0</v>
      </c>
      <c r="H20" s="6"/>
      <c r="I20" s="6">
        <f t="shared" si="3"/>
        <v>0</v>
      </c>
      <c r="J20" s="9"/>
      <c r="K20" s="9">
        <f t="shared" si="4"/>
        <v>0</v>
      </c>
    </row>
    <row r="21" spans="2:11">
      <c r="B21" s="9"/>
      <c r="C21" s="9">
        <f t="shared" si="0"/>
        <v>0</v>
      </c>
      <c r="D21" s="5"/>
      <c r="E21" s="5">
        <f t="shared" si="1"/>
        <v>0</v>
      </c>
      <c r="F21" s="9"/>
      <c r="G21" s="9">
        <f t="shared" si="2"/>
        <v>0</v>
      </c>
      <c r="H21" s="6"/>
      <c r="I21" s="6">
        <f t="shared" si="3"/>
        <v>0</v>
      </c>
      <c r="J21" s="9"/>
      <c r="K21" s="9">
        <f t="shared" si="4"/>
        <v>0</v>
      </c>
    </row>
    <row r="22" spans="2:11">
      <c r="B22" s="9"/>
      <c r="C22" s="9">
        <f t="shared" si="0"/>
        <v>0</v>
      </c>
      <c r="D22" s="5"/>
      <c r="E22" s="5">
        <f t="shared" si="1"/>
        <v>0</v>
      </c>
      <c r="F22" s="9"/>
      <c r="G22" s="9">
        <f t="shared" si="2"/>
        <v>0</v>
      </c>
      <c r="H22" s="6"/>
      <c r="I22" s="6">
        <f t="shared" si="3"/>
        <v>0</v>
      </c>
      <c r="J22" s="9"/>
      <c r="K22" s="9">
        <f t="shared" si="4"/>
        <v>0</v>
      </c>
    </row>
    <row r="23" spans="2:11">
      <c r="B23" s="9">
        <v>1341.5</v>
      </c>
      <c r="C23" s="9">
        <f t="shared" si="0"/>
        <v>3.0854499999999998</v>
      </c>
      <c r="D23" s="5"/>
      <c r="E23" s="5">
        <f t="shared" si="1"/>
        <v>0</v>
      </c>
      <c r="F23" s="9"/>
      <c r="G23" s="9">
        <f t="shared" si="2"/>
        <v>0</v>
      </c>
      <c r="H23" s="6"/>
      <c r="I23" s="6">
        <f t="shared" si="3"/>
        <v>0</v>
      </c>
      <c r="J23" s="9"/>
      <c r="K23" s="9">
        <f t="shared" si="4"/>
        <v>0</v>
      </c>
    </row>
    <row r="24" spans="2:11">
      <c r="B24" s="9">
        <v>1321.46</v>
      </c>
      <c r="C24" s="9">
        <f t="shared" si="0"/>
        <v>3.039358</v>
      </c>
      <c r="D24" s="5"/>
      <c r="E24" s="5">
        <f t="shared" si="1"/>
        <v>0</v>
      </c>
      <c r="F24" s="9"/>
      <c r="G24" s="9">
        <f t="shared" si="2"/>
        <v>0</v>
      </c>
      <c r="H24" s="6"/>
      <c r="I24" s="6">
        <f t="shared" si="3"/>
        <v>0</v>
      </c>
      <c r="J24" s="9"/>
      <c r="K24" s="9">
        <f t="shared" si="4"/>
        <v>0</v>
      </c>
    </row>
    <row r="25" spans="2:11">
      <c r="B25" s="9">
        <v>630.79</v>
      </c>
      <c r="C25" s="9">
        <f t="shared" si="0"/>
        <v>1.4508169999999998</v>
      </c>
      <c r="D25" s="5"/>
      <c r="E25" s="5">
        <f t="shared" si="1"/>
        <v>0</v>
      </c>
      <c r="F25" s="9"/>
      <c r="G25" s="9">
        <f t="shared" si="2"/>
        <v>0</v>
      </c>
      <c r="H25" s="6"/>
      <c r="I25" s="6">
        <f t="shared" si="3"/>
        <v>0</v>
      </c>
      <c r="J25" s="9"/>
      <c r="K25" s="9">
        <f t="shared" si="4"/>
        <v>0</v>
      </c>
    </row>
    <row r="26" spans="2:11">
      <c r="B26" s="9"/>
      <c r="C26" s="9">
        <f t="shared" si="0"/>
        <v>0</v>
      </c>
      <c r="D26" s="5"/>
      <c r="E26" s="5">
        <f t="shared" si="1"/>
        <v>0</v>
      </c>
      <c r="F26" s="9"/>
      <c r="G26" s="9">
        <f t="shared" si="2"/>
        <v>0</v>
      </c>
      <c r="H26" s="6"/>
      <c r="I26" s="6">
        <f t="shared" si="3"/>
        <v>0</v>
      </c>
      <c r="J26" s="9"/>
      <c r="K26" s="9">
        <f t="shared" si="4"/>
        <v>0</v>
      </c>
    </row>
    <row r="27" spans="2:11">
      <c r="B27" s="9">
        <v>1206.82</v>
      </c>
      <c r="C27" s="9">
        <f t="shared" si="0"/>
        <v>2.7756859999999999</v>
      </c>
      <c r="D27" s="5">
        <v>607.29999999999995</v>
      </c>
      <c r="E27" s="5">
        <f t="shared" si="1"/>
        <v>3.27942</v>
      </c>
      <c r="F27" s="9"/>
      <c r="G27" s="9">
        <f t="shared" si="2"/>
        <v>0</v>
      </c>
      <c r="H27" s="6">
        <v>1173.5</v>
      </c>
      <c r="I27" s="6">
        <f t="shared" si="3"/>
        <v>17.602499999999999</v>
      </c>
      <c r="J27" s="9">
        <f>708.9</f>
        <v>708.9</v>
      </c>
      <c r="K27" s="9">
        <f t="shared" si="4"/>
        <v>13.469099999999999</v>
      </c>
    </row>
    <row r="28" spans="2:11">
      <c r="B28" s="9">
        <v>1774.7</v>
      </c>
      <c r="C28" s="9">
        <f t="shared" si="0"/>
        <v>4.0818099999999999</v>
      </c>
      <c r="D28" s="5"/>
      <c r="E28" s="5">
        <f t="shared" si="1"/>
        <v>0</v>
      </c>
      <c r="F28" s="9"/>
      <c r="G28" s="9">
        <f t="shared" si="2"/>
        <v>0</v>
      </c>
      <c r="H28" s="6"/>
      <c r="I28" s="6">
        <f t="shared" si="3"/>
        <v>0</v>
      </c>
      <c r="J28" s="9">
        <v>708.9</v>
      </c>
      <c r="K28" s="9">
        <f t="shared" si="4"/>
        <v>13.469099999999999</v>
      </c>
    </row>
    <row r="29" spans="2:11">
      <c r="B29" s="9"/>
      <c r="C29" s="9">
        <f t="shared" si="0"/>
        <v>0</v>
      </c>
      <c r="D29" s="5"/>
      <c r="E29" s="5">
        <f t="shared" si="1"/>
        <v>0</v>
      </c>
      <c r="F29" s="9"/>
      <c r="G29" s="9">
        <f t="shared" si="2"/>
        <v>0</v>
      </c>
      <c r="H29" s="6"/>
      <c r="I29" s="6">
        <f t="shared" si="3"/>
        <v>0</v>
      </c>
      <c r="J29" s="9"/>
      <c r="K29" s="9">
        <f t="shared" si="4"/>
        <v>0</v>
      </c>
    </row>
    <row r="30" spans="2:11">
      <c r="B30" s="9"/>
      <c r="C30" s="9">
        <f t="shared" si="0"/>
        <v>0</v>
      </c>
      <c r="D30" s="5"/>
      <c r="E30" s="5">
        <f t="shared" si="1"/>
        <v>0</v>
      </c>
      <c r="F30" s="9"/>
      <c r="G30" s="9">
        <f t="shared" si="2"/>
        <v>0</v>
      </c>
      <c r="H30" s="6"/>
      <c r="I30" s="6">
        <f t="shared" si="3"/>
        <v>0</v>
      </c>
      <c r="J30" s="9"/>
      <c r="K30" s="9">
        <f t="shared" si="4"/>
        <v>0</v>
      </c>
    </row>
    <row r="31" spans="2:11">
      <c r="B31" s="9"/>
      <c r="C31" s="9">
        <f t="shared" si="0"/>
        <v>0</v>
      </c>
      <c r="D31" s="5"/>
      <c r="E31" s="5">
        <f t="shared" si="1"/>
        <v>0</v>
      </c>
      <c r="F31" s="9"/>
      <c r="G31" s="9">
        <f t="shared" si="2"/>
        <v>0</v>
      </c>
      <c r="H31" s="6"/>
      <c r="I31" s="6">
        <f t="shared" si="3"/>
        <v>0</v>
      </c>
      <c r="J31" s="9"/>
      <c r="K31" s="9">
        <f t="shared" si="4"/>
        <v>0</v>
      </c>
    </row>
    <row r="32" spans="2:11">
      <c r="B32" s="9">
        <v>1848.6</v>
      </c>
      <c r="C32" s="9">
        <f t="shared" si="0"/>
        <v>4.2517800000000001</v>
      </c>
      <c r="D32" s="5"/>
      <c r="E32" s="5">
        <f t="shared" si="1"/>
        <v>0</v>
      </c>
      <c r="F32" s="9"/>
      <c r="G32" s="9">
        <f t="shared" si="2"/>
        <v>0</v>
      </c>
      <c r="H32" s="6"/>
      <c r="I32" s="6">
        <f t="shared" si="3"/>
        <v>0</v>
      </c>
      <c r="J32" s="9"/>
      <c r="K32" s="9">
        <f t="shared" si="4"/>
        <v>0</v>
      </c>
    </row>
    <row r="33" spans="2:11">
      <c r="B33" s="9"/>
      <c r="C33" s="9">
        <f t="shared" si="0"/>
        <v>0</v>
      </c>
      <c r="D33" s="5"/>
      <c r="E33" s="5">
        <f t="shared" si="1"/>
        <v>0</v>
      </c>
      <c r="F33" s="9"/>
      <c r="G33" s="9">
        <f t="shared" si="2"/>
        <v>0</v>
      </c>
      <c r="H33" s="6"/>
      <c r="I33" s="6">
        <f t="shared" si="3"/>
        <v>0</v>
      </c>
      <c r="J33" s="9"/>
      <c r="K33" s="9">
        <f t="shared" si="4"/>
        <v>0</v>
      </c>
    </row>
    <row r="34" spans="2:11">
      <c r="B34" s="9"/>
      <c r="C34" s="9">
        <f t="shared" si="0"/>
        <v>0</v>
      </c>
      <c r="D34" s="5"/>
      <c r="E34" s="5">
        <f t="shared" si="1"/>
        <v>0</v>
      </c>
      <c r="F34" s="9"/>
      <c r="G34" s="9">
        <f t="shared" si="2"/>
        <v>0</v>
      </c>
      <c r="H34" s="6"/>
      <c r="I34" s="6">
        <f t="shared" si="3"/>
        <v>0</v>
      </c>
      <c r="J34" s="9"/>
      <c r="K34" s="9">
        <f t="shared" si="4"/>
        <v>0</v>
      </c>
    </row>
    <row r="35" spans="2:11">
      <c r="B35" s="9"/>
      <c r="C35" s="9">
        <f t="shared" si="0"/>
        <v>0</v>
      </c>
      <c r="D35" s="5"/>
      <c r="E35" s="5">
        <f t="shared" si="1"/>
        <v>0</v>
      </c>
      <c r="F35" s="9"/>
      <c r="G35" s="9">
        <f t="shared" si="2"/>
        <v>0</v>
      </c>
      <c r="H35" s="6">
        <v>2380.34</v>
      </c>
      <c r="I35" s="6">
        <f t="shared" si="3"/>
        <v>35.705100000000002</v>
      </c>
      <c r="J35" s="9"/>
      <c r="K35" s="9">
        <f t="shared" si="4"/>
        <v>0</v>
      </c>
    </row>
    <row r="36" spans="2:11">
      <c r="B36" s="9"/>
      <c r="C36" s="9">
        <f t="shared" si="0"/>
        <v>0</v>
      </c>
      <c r="D36" s="5"/>
      <c r="E36" s="5">
        <f t="shared" si="1"/>
        <v>0</v>
      </c>
      <c r="F36" s="9"/>
      <c r="G36" s="9">
        <f t="shared" si="2"/>
        <v>0</v>
      </c>
      <c r="H36" s="6"/>
      <c r="I36" s="6">
        <f t="shared" si="3"/>
        <v>0</v>
      </c>
      <c r="J36" s="9"/>
      <c r="K36" s="9">
        <f t="shared" si="4"/>
        <v>0</v>
      </c>
    </row>
    <row r="37" spans="2:11">
      <c r="B37" s="9"/>
      <c r="C37" s="9">
        <f t="shared" si="0"/>
        <v>0</v>
      </c>
      <c r="D37" s="5"/>
      <c r="E37" s="5">
        <f t="shared" si="1"/>
        <v>0</v>
      </c>
      <c r="F37" s="9"/>
      <c r="G37" s="9">
        <f t="shared" si="2"/>
        <v>0</v>
      </c>
      <c r="H37" s="6"/>
      <c r="I37" s="6">
        <f t="shared" si="3"/>
        <v>0</v>
      </c>
      <c r="J37" s="9"/>
      <c r="K37" s="9">
        <f t="shared" si="4"/>
        <v>0</v>
      </c>
    </row>
    <row r="38" spans="2:11">
      <c r="B38" s="9"/>
      <c r="C38" s="9">
        <f t="shared" si="0"/>
        <v>0</v>
      </c>
      <c r="D38" s="5"/>
      <c r="E38" s="5">
        <f t="shared" si="1"/>
        <v>0</v>
      </c>
      <c r="F38" s="9"/>
      <c r="G38" s="9">
        <f t="shared" si="2"/>
        <v>0</v>
      </c>
      <c r="H38" s="6"/>
      <c r="I38" s="6">
        <f t="shared" si="3"/>
        <v>0</v>
      </c>
      <c r="J38" s="9"/>
      <c r="K38" s="9">
        <f t="shared" si="4"/>
        <v>0</v>
      </c>
    </row>
    <row r="39" spans="2:11">
      <c r="B39" s="9"/>
      <c r="C39" s="9">
        <f t="shared" si="0"/>
        <v>0</v>
      </c>
      <c r="D39" s="5"/>
      <c r="E39" s="5">
        <f t="shared" si="1"/>
        <v>0</v>
      </c>
      <c r="F39" s="9"/>
      <c r="G39" s="9">
        <f t="shared" si="2"/>
        <v>0</v>
      </c>
      <c r="H39" s="6"/>
      <c r="I39" s="6">
        <f t="shared" si="3"/>
        <v>0</v>
      </c>
      <c r="J39" s="9"/>
      <c r="K39" s="9">
        <f t="shared" si="4"/>
        <v>0</v>
      </c>
    </row>
    <row r="40" spans="2:11">
      <c r="B40" s="9"/>
      <c r="C40" s="9">
        <f t="shared" si="0"/>
        <v>0</v>
      </c>
      <c r="D40" s="5"/>
      <c r="E40" s="5">
        <f t="shared" si="1"/>
        <v>0</v>
      </c>
      <c r="F40" s="9"/>
      <c r="G40" s="9">
        <f t="shared" si="2"/>
        <v>0</v>
      </c>
      <c r="H40" s="6"/>
      <c r="I40" s="6">
        <f t="shared" si="3"/>
        <v>0</v>
      </c>
      <c r="J40" s="9"/>
      <c r="K40" s="9">
        <f t="shared" si="4"/>
        <v>0</v>
      </c>
    </row>
    <row r="41" spans="2:11">
      <c r="B41" s="9">
        <v>1782.75</v>
      </c>
      <c r="C41" s="9">
        <f t="shared" si="0"/>
        <v>4.1003249999999998</v>
      </c>
      <c r="D41" s="5"/>
      <c r="E41" s="5">
        <f t="shared" si="1"/>
        <v>0</v>
      </c>
      <c r="F41" s="9"/>
      <c r="G41" s="9">
        <f>F41*0.017</f>
        <v>0</v>
      </c>
      <c r="H41" s="6">
        <v>1137.42</v>
      </c>
      <c r="I41" s="6">
        <f>H41*0.015</f>
        <v>17.061299999999999</v>
      </c>
      <c r="J41" s="9"/>
      <c r="K41" s="9">
        <f t="shared" si="4"/>
        <v>0</v>
      </c>
    </row>
    <row r="42" spans="2:11">
      <c r="B42" s="9"/>
      <c r="C42" s="9">
        <f t="shared" si="0"/>
        <v>0</v>
      </c>
      <c r="D42" s="5"/>
      <c r="E42" s="5">
        <f t="shared" si="1"/>
        <v>0</v>
      </c>
      <c r="F42" s="9"/>
      <c r="G42" s="9">
        <f t="shared" si="2"/>
        <v>0</v>
      </c>
      <c r="H42" s="6">
        <v>887.35</v>
      </c>
      <c r="I42" s="6">
        <f t="shared" si="3"/>
        <v>13.31025</v>
      </c>
      <c r="J42" s="9"/>
      <c r="K42" s="9">
        <f t="shared" si="4"/>
        <v>0</v>
      </c>
    </row>
    <row r="43" spans="2:11">
      <c r="B43" s="9"/>
      <c r="C43" s="9">
        <f t="shared" si="0"/>
        <v>0</v>
      </c>
      <c r="D43" s="5"/>
      <c r="E43" s="5">
        <f t="shared" si="1"/>
        <v>0</v>
      </c>
      <c r="F43" s="9"/>
      <c r="G43" s="9">
        <f t="shared" si="2"/>
        <v>0</v>
      </c>
      <c r="H43" s="6"/>
      <c r="I43" s="6">
        <f t="shared" si="3"/>
        <v>0</v>
      </c>
      <c r="J43" s="9"/>
      <c r="K43" s="9">
        <f t="shared" si="4"/>
        <v>0</v>
      </c>
    </row>
    <row r="44" spans="2:11">
      <c r="B44" s="9"/>
      <c r="C44" s="9">
        <f t="shared" si="0"/>
        <v>0</v>
      </c>
      <c r="D44" s="5"/>
      <c r="E44" s="5">
        <f t="shared" si="1"/>
        <v>0</v>
      </c>
      <c r="F44" s="9"/>
      <c r="G44" s="9">
        <f t="shared" si="2"/>
        <v>0</v>
      </c>
      <c r="H44" s="6"/>
      <c r="I44" s="6">
        <f t="shared" si="3"/>
        <v>0</v>
      </c>
      <c r="J44" s="9"/>
      <c r="K44" s="9">
        <f t="shared" si="4"/>
        <v>0</v>
      </c>
    </row>
    <row r="45" spans="2:11">
      <c r="B45" s="9"/>
      <c r="C45" s="9">
        <f t="shared" si="0"/>
        <v>0</v>
      </c>
      <c r="D45" s="5"/>
      <c r="E45" s="5">
        <f t="shared" si="1"/>
        <v>0</v>
      </c>
      <c r="F45" s="9"/>
      <c r="G45" s="9">
        <f t="shared" si="2"/>
        <v>0</v>
      </c>
      <c r="H45" s="6"/>
      <c r="I45" s="6">
        <f t="shared" si="3"/>
        <v>0</v>
      </c>
      <c r="J45" s="9"/>
      <c r="K45" s="9">
        <f t="shared" si="4"/>
        <v>0</v>
      </c>
    </row>
    <row r="46" spans="2:11">
      <c r="B46" s="9"/>
      <c r="C46" s="9">
        <f t="shared" si="0"/>
        <v>0</v>
      </c>
      <c r="D46" s="4"/>
      <c r="E46" s="4">
        <f t="shared" si="1"/>
        <v>0</v>
      </c>
      <c r="F46" s="9"/>
      <c r="G46" s="9">
        <f t="shared" si="2"/>
        <v>0</v>
      </c>
      <c r="H46" s="4"/>
      <c r="I46" s="4">
        <f t="shared" si="3"/>
        <v>0</v>
      </c>
      <c r="J46" s="9"/>
      <c r="K46" s="9">
        <f t="shared" si="4"/>
        <v>0</v>
      </c>
    </row>
    <row r="47" spans="2:11">
      <c r="B47" s="9"/>
      <c r="C47" s="9">
        <f t="shared" si="0"/>
        <v>0</v>
      </c>
      <c r="D47" s="4"/>
      <c r="E47" s="4">
        <f t="shared" si="1"/>
        <v>0</v>
      </c>
      <c r="F47" s="9"/>
      <c r="G47" s="9">
        <f t="shared" si="2"/>
        <v>0</v>
      </c>
      <c r="H47" s="4"/>
      <c r="I47" s="4">
        <f t="shared" si="3"/>
        <v>0</v>
      </c>
      <c r="J47" s="9"/>
      <c r="K47" s="9">
        <f t="shared" si="4"/>
        <v>0</v>
      </c>
    </row>
    <row r="48" spans="2:11">
      <c r="B48" s="9"/>
      <c r="C48" s="9">
        <f t="shared" si="0"/>
        <v>0</v>
      </c>
      <c r="D48" s="5"/>
      <c r="E48" s="5">
        <f t="shared" si="1"/>
        <v>0</v>
      </c>
      <c r="F48" s="9"/>
      <c r="G48" s="9">
        <f t="shared" si="2"/>
        <v>0</v>
      </c>
      <c r="H48" s="6"/>
      <c r="I48" s="6">
        <f t="shared" si="3"/>
        <v>0</v>
      </c>
      <c r="J48" s="9"/>
      <c r="K48" s="9">
        <f t="shared" si="4"/>
        <v>0</v>
      </c>
    </row>
    <row r="49" spans="2:11">
      <c r="B49" s="9"/>
      <c r="C49" s="9">
        <f t="shared" si="0"/>
        <v>0</v>
      </c>
      <c r="D49" s="5"/>
      <c r="E49" s="5">
        <f t="shared" si="1"/>
        <v>0</v>
      </c>
      <c r="F49" s="9"/>
      <c r="G49" s="9">
        <f t="shared" si="2"/>
        <v>0</v>
      </c>
      <c r="H49" s="6"/>
      <c r="I49" s="6">
        <f t="shared" si="3"/>
        <v>0</v>
      </c>
      <c r="J49" s="9"/>
      <c r="K49" s="9">
        <f t="shared" si="4"/>
        <v>0</v>
      </c>
    </row>
    <row r="50" spans="2:11">
      <c r="B50" s="9"/>
      <c r="C50" s="9">
        <f t="shared" si="0"/>
        <v>0</v>
      </c>
      <c r="D50" s="5"/>
      <c r="E50" s="5">
        <f t="shared" si="1"/>
        <v>0</v>
      </c>
      <c r="F50" s="9"/>
      <c r="G50" s="9">
        <f t="shared" si="2"/>
        <v>0</v>
      </c>
      <c r="H50" s="6"/>
      <c r="I50" s="6">
        <f t="shared" si="3"/>
        <v>0</v>
      </c>
      <c r="J50" s="9"/>
      <c r="K50" s="9">
        <f t="shared" si="4"/>
        <v>0</v>
      </c>
    </row>
    <row r="51" spans="2:11">
      <c r="B51" s="9"/>
      <c r="C51" s="9">
        <f t="shared" si="0"/>
        <v>0</v>
      </c>
      <c r="D51" s="5"/>
      <c r="E51" s="5">
        <f t="shared" si="1"/>
        <v>0</v>
      </c>
      <c r="F51" s="9"/>
      <c r="G51" s="9">
        <f t="shared" si="2"/>
        <v>0</v>
      </c>
      <c r="H51" s="6"/>
      <c r="I51" s="6">
        <f t="shared" si="3"/>
        <v>0</v>
      </c>
      <c r="J51" s="9"/>
      <c r="K51" s="9">
        <f t="shared" si="4"/>
        <v>0</v>
      </c>
    </row>
    <row r="52" spans="2:11">
      <c r="B52" s="9"/>
      <c r="C52" s="9">
        <f t="shared" si="0"/>
        <v>0</v>
      </c>
      <c r="D52" s="5"/>
      <c r="E52" s="5">
        <f t="shared" si="1"/>
        <v>0</v>
      </c>
      <c r="F52" s="9"/>
      <c r="G52" s="9">
        <f t="shared" si="2"/>
        <v>0</v>
      </c>
      <c r="H52" s="6"/>
      <c r="I52" s="6">
        <f t="shared" si="3"/>
        <v>0</v>
      </c>
      <c r="J52" s="9"/>
      <c r="K52" s="9">
        <f t="shared" si="4"/>
        <v>0</v>
      </c>
    </row>
    <row r="53" spans="2:11">
      <c r="B53" s="9"/>
      <c r="C53" s="9">
        <f t="shared" si="0"/>
        <v>0</v>
      </c>
      <c r="D53" s="5"/>
      <c r="E53" s="5">
        <f t="shared" si="1"/>
        <v>0</v>
      </c>
      <c r="F53" s="9"/>
      <c r="G53" s="9">
        <f t="shared" si="2"/>
        <v>0</v>
      </c>
      <c r="H53" s="6"/>
      <c r="I53" s="6">
        <f t="shared" si="3"/>
        <v>0</v>
      </c>
      <c r="J53" s="9"/>
      <c r="K53" s="9">
        <f t="shared" si="4"/>
        <v>0</v>
      </c>
    </row>
    <row r="54" spans="2:11">
      <c r="B54" s="9"/>
      <c r="C54" s="9">
        <f t="shared" si="0"/>
        <v>0</v>
      </c>
      <c r="D54" s="5"/>
      <c r="E54" s="5">
        <f t="shared" si="1"/>
        <v>0</v>
      </c>
      <c r="F54" s="9"/>
      <c r="G54" s="9">
        <f t="shared" si="2"/>
        <v>0</v>
      </c>
      <c r="H54" s="6"/>
      <c r="I54" s="6">
        <f t="shared" si="3"/>
        <v>0</v>
      </c>
      <c r="J54" s="9"/>
      <c r="K54" s="9">
        <f t="shared" si="4"/>
        <v>0</v>
      </c>
    </row>
    <row r="55" spans="2:11">
      <c r="B55" s="9"/>
      <c r="C55" s="9">
        <f t="shared" si="0"/>
        <v>0</v>
      </c>
      <c r="D55" s="5"/>
      <c r="E55" s="5">
        <f t="shared" si="1"/>
        <v>0</v>
      </c>
      <c r="F55" s="9"/>
      <c r="G55" s="9">
        <f t="shared" si="2"/>
        <v>0</v>
      </c>
      <c r="H55" s="6"/>
      <c r="I55" s="6">
        <f t="shared" si="3"/>
        <v>0</v>
      </c>
      <c r="J55" s="9"/>
      <c r="K55" s="9">
        <f t="shared" si="4"/>
        <v>0</v>
      </c>
    </row>
    <row r="56" spans="2:11">
      <c r="B56" s="9"/>
      <c r="C56" s="9">
        <f t="shared" si="0"/>
        <v>0</v>
      </c>
      <c r="D56" s="5"/>
      <c r="E56" s="5">
        <f t="shared" si="1"/>
        <v>0</v>
      </c>
      <c r="F56" s="9"/>
      <c r="G56" s="9">
        <f t="shared" si="2"/>
        <v>0</v>
      </c>
      <c r="H56" s="6"/>
      <c r="I56" s="6">
        <f t="shared" si="3"/>
        <v>0</v>
      </c>
      <c r="J56" s="9"/>
      <c r="K56" s="9">
        <f t="shared" si="4"/>
        <v>0</v>
      </c>
    </row>
    <row r="57" spans="2:11">
      <c r="B57" s="9"/>
      <c r="C57" s="9">
        <f t="shared" si="0"/>
        <v>0</v>
      </c>
      <c r="D57" s="5"/>
      <c r="E57" s="5">
        <f t="shared" si="1"/>
        <v>0</v>
      </c>
      <c r="F57" s="9"/>
      <c r="G57" s="9">
        <f t="shared" si="2"/>
        <v>0</v>
      </c>
      <c r="H57" s="6"/>
      <c r="I57" s="6">
        <f t="shared" si="3"/>
        <v>0</v>
      </c>
      <c r="J57" s="9"/>
      <c r="K57" s="9">
        <f t="shared" si="4"/>
        <v>0</v>
      </c>
    </row>
    <row r="58" spans="2:11">
      <c r="B58" s="9"/>
      <c r="C58" s="9">
        <f t="shared" si="0"/>
        <v>0</v>
      </c>
      <c r="D58" s="5"/>
      <c r="E58" s="5">
        <f t="shared" si="1"/>
        <v>0</v>
      </c>
      <c r="F58" s="9"/>
      <c r="G58" s="9">
        <f t="shared" si="2"/>
        <v>0</v>
      </c>
      <c r="H58" s="6"/>
      <c r="I58" s="6">
        <f t="shared" si="3"/>
        <v>0</v>
      </c>
      <c r="J58" s="9"/>
      <c r="K58" s="9">
        <f t="shared" si="4"/>
        <v>0</v>
      </c>
    </row>
    <row r="59" spans="2:11">
      <c r="B59" s="9"/>
      <c r="C59" s="9">
        <f t="shared" si="0"/>
        <v>0</v>
      </c>
      <c r="D59" s="5"/>
      <c r="E59" s="5">
        <f t="shared" si="1"/>
        <v>0</v>
      </c>
      <c r="F59" s="9"/>
      <c r="G59" s="9">
        <f t="shared" si="2"/>
        <v>0</v>
      </c>
      <c r="H59" s="6"/>
      <c r="I59" s="6">
        <f t="shared" si="3"/>
        <v>0</v>
      </c>
      <c r="J59" s="9"/>
      <c r="K59" s="9">
        <f t="shared" si="4"/>
        <v>0</v>
      </c>
    </row>
    <row r="60" spans="2:11">
      <c r="B60" s="9"/>
      <c r="C60" s="9">
        <f t="shared" si="0"/>
        <v>0</v>
      </c>
      <c r="D60" s="5"/>
      <c r="E60" s="5">
        <f t="shared" si="1"/>
        <v>0</v>
      </c>
      <c r="F60" s="9">
        <f>239.84+4.25</f>
        <v>244.09</v>
      </c>
      <c r="G60" s="9">
        <f t="shared" si="2"/>
        <v>4.1495300000000004</v>
      </c>
      <c r="H60" s="6"/>
      <c r="I60" s="6">
        <f t="shared" si="3"/>
        <v>0</v>
      </c>
      <c r="J60" s="9"/>
      <c r="K60" s="9">
        <f t="shared" si="4"/>
        <v>0</v>
      </c>
    </row>
    <row r="61" spans="2:11">
      <c r="B61" s="9"/>
      <c r="C61" s="9">
        <f t="shared" si="0"/>
        <v>0</v>
      </c>
      <c r="D61" s="5"/>
      <c r="E61" s="5">
        <f t="shared" si="1"/>
        <v>0</v>
      </c>
      <c r="F61" s="9"/>
      <c r="G61" s="9">
        <f t="shared" si="2"/>
        <v>0</v>
      </c>
      <c r="H61" s="6"/>
      <c r="I61" s="6">
        <f t="shared" si="3"/>
        <v>0</v>
      </c>
      <c r="J61" s="9"/>
      <c r="K61" s="9">
        <f t="shared" si="4"/>
        <v>0</v>
      </c>
    </row>
    <row r="62" spans="2:11">
      <c r="B62" s="9"/>
      <c r="C62" s="9">
        <f t="shared" si="0"/>
        <v>0</v>
      </c>
      <c r="D62" s="5"/>
      <c r="E62" s="5">
        <f t="shared" si="1"/>
        <v>0</v>
      </c>
      <c r="F62" s="9"/>
      <c r="G62" s="9">
        <f t="shared" si="2"/>
        <v>0</v>
      </c>
      <c r="H62" s="6"/>
      <c r="I62" s="6">
        <f t="shared" si="3"/>
        <v>0</v>
      </c>
      <c r="J62" s="9"/>
      <c r="K62" s="9">
        <f t="shared" si="4"/>
        <v>0</v>
      </c>
    </row>
    <row r="63" spans="2:11">
      <c r="B63" s="9"/>
      <c r="C63" s="9">
        <f t="shared" si="0"/>
        <v>0</v>
      </c>
      <c r="D63" s="5"/>
      <c r="E63" s="5">
        <f t="shared" si="1"/>
        <v>0</v>
      </c>
      <c r="F63" s="9"/>
      <c r="G63" s="9">
        <f t="shared" si="2"/>
        <v>0</v>
      </c>
      <c r="H63" s="6"/>
      <c r="I63" s="6">
        <f t="shared" si="3"/>
        <v>0</v>
      </c>
      <c r="J63" s="9"/>
      <c r="K63" s="9">
        <f t="shared" si="4"/>
        <v>0</v>
      </c>
    </row>
    <row r="64" spans="2:11">
      <c r="B64" s="9">
        <v>1548.98</v>
      </c>
      <c r="C64" s="9">
        <f t="shared" si="0"/>
        <v>3.5626539999999998</v>
      </c>
      <c r="D64" s="5"/>
      <c r="E64" s="5">
        <f t="shared" si="1"/>
        <v>0</v>
      </c>
      <c r="F64" s="9"/>
      <c r="G64" s="9">
        <f t="shared" si="2"/>
        <v>0</v>
      </c>
      <c r="H64" s="6">
        <f>1177.24</f>
        <v>1177.24</v>
      </c>
      <c r="I64" s="6">
        <f t="shared" si="3"/>
        <v>17.6586</v>
      </c>
      <c r="J64" s="9"/>
      <c r="K64" s="9">
        <f t="shared" si="4"/>
        <v>0</v>
      </c>
    </row>
    <row r="65" spans="2:11">
      <c r="B65" s="9">
        <v>3532.23</v>
      </c>
      <c r="C65" s="9">
        <f t="shared" si="0"/>
        <v>8.1241289999999999</v>
      </c>
      <c r="D65" s="5">
        <v>2006.8</v>
      </c>
      <c r="E65" s="5">
        <f t="shared" si="1"/>
        <v>10.83672</v>
      </c>
      <c r="F65" s="9"/>
      <c r="G65" s="9">
        <f t="shared" si="2"/>
        <v>0</v>
      </c>
      <c r="H65" s="6"/>
      <c r="I65" s="6">
        <f t="shared" si="3"/>
        <v>0</v>
      </c>
      <c r="J65" s="9"/>
      <c r="K65" s="9">
        <f t="shared" si="4"/>
        <v>0</v>
      </c>
    </row>
    <row r="66" spans="2:11">
      <c r="B66" s="9"/>
      <c r="C66" s="9">
        <f t="shared" si="0"/>
        <v>0</v>
      </c>
      <c r="D66" s="5"/>
      <c r="E66" s="5">
        <f t="shared" si="1"/>
        <v>0</v>
      </c>
      <c r="F66" s="9"/>
      <c r="G66" s="9">
        <f t="shared" si="2"/>
        <v>0</v>
      </c>
      <c r="H66" s="6"/>
      <c r="I66" s="6">
        <f t="shared" si="3"/>
        <v>0</v>
      </c>
      <c r="J66" s="9"/>
      <c r="K66" s="9">
        <f t="shared" si="4"/>
        <v>0</v>
      </c>
    </row>
    <row r="67" spans="2:11">
      <c r="B67" s="9"/>
      <c r="C67" s="9">
        <f t="shared" si="0"/>
        <v>0</v>
      </c>
      <c r="D67" s="5"/>
      <c r="E67" s="5">
        <f t="shared" si="1"/>
        <v>0</v>
      </c>
      <c r="F67" s="9"/>
      <c r="G67" s="9">
        <f t="shared" si="2"/>
        <v>0</v>
      </c>
      <c r="H67" s="6"/>
      <c r="I67" s="6">
        <f t="shared" si="3"/>
        <v>0</v>
      </c>
      <c r="J67" s="9"/>
      <c r="K67" s="9">
        <f t="shared" si="4"/>
        <v>0</v>
      </c>
    </row>
    <row r="68" spans="2:11">
      <c r="B68" s="9"/>
      <c r="C68" s="9">
        <f t="shared" si="0"/>
        <v>0</v>
      </c>
      <c r="D68" s="5"/>
      <c r="E68" s="5">
        <f t="shared" si="1"/>
        <v>0</v>
      </c>
      <c r="F68" s="9"/>
      <c r="G68" s="9">
        <f t="shared" si="2"/>
        <v>0</v>
      </c>
      <c r="H68" s="6"/>
      <c r="I68" s="6">
        <f t="shared" si="3"/>
        <v>0</v>
      </c>
      <c r="J68" s="9"/>
      <c r="K68" s="9">
        <f t="shared" si="4"/>
        <v>0</v>
      </c>
    </row>
    <row r="69" spans="2:11">
      <c r="B69" s="9"/>
      <c r="C69" s="9">
        <f t="shared" ref="C69:C132" si="5">B69*0.0023</f>
        <v>0</v>
      </c>
      <c r="D69" s="5"/>
      <c r="E69" s="5">
        <f t="shared" ref="E69:E132" si="6">D69*0.0054</f>
        <v>0</v>
      </c>
      <c r="F69" s="9"/>
      <c r="G69" s="9">
        <f t="shared" ref="G69:G132" si="7">F69*0.017</f>
        <v>0</v>
      </c>
      <c r="H69" s="6"/>
      <c r="I69" s="6">
        <f t="shared" ref="I69:I132" si="8">H69*0.015</f>
        <v>0</v>
      </c>
      <c r="J69" s="9"/>
      <c r="K69" s="9">
        <f t="shared" ref="K69:K132" si="9">J69*0.019</f>
        <v>0</v>
      </c>
    </row>
    <row r="70" spans="2:11">
      <c r="B70" s="9">
        <v>1034.0999999999999</v>
      </c>
      <c r="C70" s="9">
        <f t="shared" si="5"/>
        <v>2.3784299999999998</v>
      </c>
      <c r="D70" s="5"/>
      <c r="E70" s="5">
        <f t="shared" si="6"/>
        <v>0</v>
      </c>
      <c r="F70" s="9"/>
      <c r="G70" s="9">
        <f t="shared" si="7"/>
        <v>0</v>
      </c>
      <c r="H70" s="6"/>
      <c r="I70" s="6">
        <f t="shared" si="8"/>
        <v>0</v>
      </c>
      <c r="J70" s="9"/>
      <c r="K70" s="9">
        <f t="shared" si="9"/>
        <v>0</v>
      </c>
    </row>
    <row r="71" spans="2:11">
      <c r="B71" s="9">
        <f>4857.52-3069.42</f>
        <v>1788.1000000000004</v>
      </c>
      <c r="C71" s="9">
        <f t="shared" si="5"/>
        <v>4.1126300000000011</v>
      </c>
      <c r="D71" s="5"/>
      <c r="E71" s="5">
        <f t="shared" si="6"/>
        <v>0</v>
      </c>
      <c r="F71" s="9"/>
      <c r="G71" s="9">
        <f t="shared" si="7"/>
        <v>0</v>
      </c>
      <c r="H71" s="6">
        <f>638.28</f>
        <v>638.28</v>
      </c>
      <c r="I71" s="6">
        <f t="shared" si="8"/>
        <v>9.5741999999999994</v>
      </c>
      <c r="J71" s="9"/>
      <c r="K71" s="9">
        <f t="shared" si="9"/>
        <v>0</v>
      </c>
    </row>
    <row r="72" spans="2:11">
      <c r="B72" s="9"/>
      <c r="C72" s="9">
        <f t="shared" si="5"/>
        <v>0</v>
      </c>
      <c r="D72" s="5"/>
      <c r="E72" s="5">
        <f t="shared" si="6"/>
        <v>0</v>
      </c>
      <c r="F72" s="9"/>
      <c r="G72" s="9">
        <f t="shared" si="7"/>
        <v>0</v>
      </c>
      <c r="H72" s="6">
        <v>2431.14</v>
      </c>
      <c r="I72" s="6">
        <f t="shared" si="8"/>
        <v>36.467099999999995</v>
      </c>
      <c r="J72" s="9"/>
      <c r="K72" s="9">
        <f t="shared" si="9"/>
        <v>0</v>
      </c>
    </row>
    <row r="73" spans="2:11">
      <c r="B73" s="9">
        <v>2414.4</v>
      </c>
      <c r="C73" s="9">
        <f t="shared" si="5"/>
        <v>5.5531199999999998</v>
      </c>
      <c r="D73" s="5"/>
      <c r="E73" s="5">
        <f t="shared" si="6"/>
        <v>0</v>
      </c>
      <c r="F73" s="9"/>
      <c r="G73" s="9">
        <f t="shared" si="7"/>
        <v>0</v>
      </c>
      <c r="H73" s="6"/>
      <c r="I73" s="6">
        <f t="shared" si="8"/>
        <v>0</v>
      </c>
      <c r="J73" s="9"/>
      <c r="K73" s="9">
        <f t="shared" si="9"/>
        <v>0</v>
      </c>
    </row>
    <row r="74" spans="2:11">
      <c r="B74" s="9">
        <v>767.06</v>
      </c>
      <c r="C74" s="9">
        <f t="shared" si="5"/>
        <v>1.7642379999999998</v>
      </c>
      <c r="D74" s="5"/>
      <c r="E74" s="5">
        <f t="shared" si="6"/>
        <v>0</v>
      </c>
      <c r="F74" s="9"/>
      <c r="G74" s="9">
        <f t="shared" si="7"/>
        <v>0</v>
      </c>
      <c r="H74" s="6"/>
      <c r="I74" s="6">
        <f t="shared" si="8"/>
        <v>0</v>
      </c>
      <c r="J74" s="9"/>
      <c r="K74" s="9">
        <f t="shared" si="9"/>
        <v>0</v>
      </c>
    </row>
    <row r="75" spans="2:11">
      <c r="B75" s="9">
        <v>1595.49</v>
      </c>
      <c r="C75" s="9">
        <f t="shared" si="5"/>
        <v>3.6696269999999998</v>
      </c>
      <c r="D75" s="5"/>
      <c r="E75" s="5">
        <f t="shared" si="6"/>
        <v>0</v>
      </c>
      <c r="F75" s="9"/>
      <c r="G75" s="9">
        <f t="shared" si="7"/>
        <v>0</v>
      </c>
      <c r="H75" s="6"/>
      <c r="I75" s="6">
        <f t="shared" si="8"/>
        <v>0</v>
      </c>
      <c r="J75" s="9"/>
      <c r="K75" s="9">
        <f t="shared" si="9"/>
        <v>0</v>
      </c>
    </row>
    <row r="76" spans="2:11">
      <c r="B76" s="9">
        <v>1963.68</v>
      </c>
      <c r="C76" s="9">
        <f t="shared" si="5"/>
        <v>4.516464</v>
      </c>
      <c r="D76" s="5"/>
      <c r="E76" s="5">
        <f t="shared" si="6"/>
        <v>0</v>
      </c>
      <c r="F76" s="9"/>
      <c r="G76" s="9">
        <f t="shared" si="7"/>
        <v>0</v>
      </c>
      <c r="H76" s="6"/>
      <c r="I76" s="6">
        <f t="shared" si="8"/>
        <v>0</v>
      </c>
      <c r="J76" s="9"/>
      <c r="K76" s="9">
        <f t="shared" si="9"/>
        <v>0</v>
      </c>
    </row>
    <row r="77" spans="2:11">
      <c r="B77" s="9">
        <v>2946.17</v>
      </c>
      <c r="C77" s="9">
        <f t="shared" si="5"/>
        <v>6.7761909999999999</v>
      </c>
      <c r="D77" s="5"/>
      <c r="E77" s="5">
        <f t="shared" si="6"/>
        <v>0</v>
      </c>
      <c r="F77" s="9"/>
      <c r="G77" s="9">
        <f t="shared" si="7"/>
        <v>0</v>
      </c>
      <c r="H77" s="6"/>
      <c r="I77" s="6">
        <f t="shared" si="8"/>
        <v>0</v>
      </c>
      <c r="J77" s="9"/>
      <c r="K77" s="9">
        <f t="shared" si="9"/>
        <v>0</v>
      </c>
    </row>
    <row r="78" spans="2:11">
      <c r="B78" s="9">
        <v>981.84</v>
      </c>
      <c r="C78" s="9">
        <f t="shared" si="5"/>
        <v>2.258232</v>
      </c>
      <c r="D78" s="4"/>
      <c r="E78" s="4">
        <f t="shared" si="6"/>
        <v>0</v>
      </c>
      <c r="F78" s="9"/>
      <c r="G78" s="9">
        <f t="shared" si="7"/>
        <v>0</v>
      </c>
      <c r="H78" s="4"/>
      <c r="I78" s="4">
        <f t="shared" si="8"/>
        <v>0</v>
      </c>
      <c r="J78" s="9"/>
      <c r="K78" s="9">
        <f t="shared" si="9"/>
        <v>0</v>
      </c>
    </row>
    <row r="79" spans="2:11">
      <c r="B79" s="9"/>
      <c r="C79" s="9">
        <f t="shared" si="5"/>
        <v>0</v>
      </c>
      <c r="D79" s="5"/>
      <c r="E79" s="5">
        <f t="shared" si="6"/>
        <v>0</v>
      </c>
      <c r="F79" s="9"/>
      <c r="G79" s="9">
        <f t="shared" si="7"/>
        <v>0</v>
      </c>
      <c r="H79" s="6"/>
      <c r="I79" s="6">
        <f t="shared" si="8"/>
        <v>0</v>
      </c>
      <c r="J79" s="9"/>
      <c r="K79" s="9">
        <f t="shared" si="9"/>
        <v>0</v>
      </c>
    </row>
    <row r="80" spans="2:11">
      <c r="B80" s="9"/>
      <c r="C80" s="9">
        <f t="shared" si="5"/>
        <v>0</v>
      </c>
      <c r="D80" s="5"/>
      <c r="E80" s="5">
        <f t="shared" si="6"/>
        <v>0</v>
      </c>
      <c r="F80" s="9"/>
      <c r="G80" s="9">
        <f t="shared" si="7"/>
        <v>0</v>
      </c>
      <c r="H80" s="6"/>
      <c r="I80" s="6">
        <f t="shared" si="8"/>
        <v>0</v>
      </c>
      <c r="J80" s="9"/>
      <c r="K80" s="9">
        <f t="shared" si="9"/>
        <v>0</v>
      </c>
    </row>
    <row r="81" spans="2:11">
      <c r="B81" s="9"/>
      <c r="C81" s="9">
        <f t="shared" si="5"/>
        <v>0</v>
      </c>
      <c r="D81" s="5"/>
      <c r="E81" s="5">
        <f t="shared" si="6"/>
        <v>0</v>
      </c>
      <c r="F81" s="9"/>
      <c r="G81" s="9">
        <f t="shared" si="7"/>
        <v>0</v>
      </c>
      <c r="H81" s="6"/>
      <c r="I81" s="6">
        <f t="shared" si="8"/>
        <v>0</v>
      </c>
      <c r="J81" s="9"/>
      <c r="K81" s="9">
        <f t="shared" si="9"/>
        <v>0</v>
      </c>
    </row>
    <row r="82" spans="2:11">
      <c r="B82" s="9"/>
      <c r="C82" s="9">
        <f t="shared" si="5"/>
        <v>0</v>
      </c>
      <c r="D82" s="5"/>
      <c r="E82" s="5">
        <f t="shared" si="6"/>
        <v>0</v>
      </c>
      <c r="F82" s="9"/>
      <c r="G82" s="9">
        <f t="shared" si="7"/>
        <v>0</v>
      </c>
      <c r="H82" s="6"/>
      <c r="I82" s="6">
        <f t="shared" si="8"/>
        <v>0</v>
      </c>
      <c r="J82" s="9"/>
      <c r="K82" s="9">
        <f t="shared" si="9"/>
        <v>0</v>
      </c>
    </row>
    <row r="83" spans="2:11">
      <c r="B83" s="9"/>
      <c r="C83" s="9">
        <f t="shared" si="5"/>
        <v>0</v>
      </c>
      <c r="D83" s="5"/>
      <c r="E83" s="5">
        <f t="shared" si="6"/>
        <v>0</v>
      </c>
      <c r="F83" s="9"/>
      <c r="G83" s="9">
        <f t="shared" si="7"/>
        <v>0</v>
      </c>
      <c r="H83" s="6"/>
      <c r="I83" s="6">
        <f t="shared" si="8"/>
        <v>0</v>
      </c>
      <c r="J83" s="9"/>
      <c r="K83" s="9">
        <f t="shared" si="9"/>
        <v>0</v>
      </c>
    </row>
    <row r="84" spans="2:11">
      <c r="B84" s="9"/>
      <c r="C84" s="9">
        <f t="shared" si="5"/>
        <v>0</v>
      </c>
      <c r="D84" s="5"/>
      <c r="E84" s="5">
        <f t="shared" si="6"/>
        <v>0</v>
      </c>
      <c r="F84" s="9"/>
      <c r="G84" s="9">
        <f t="shared" si="7"/>
        <v>0</v>
      </c>
      <c r="H84" s="6"/>
      <c r="I84" s="6">
        <f t="shared" si="8"/>
        <v>0</v>
      </c>
      <c r="J84" s="9"/>
      <c r="K84" s="9">
        <f t="shared" si="9"/>
        <v>0</v>
      </c>
    </row>
    <row r="85" spans="2:11">
      <c r="B85" s="9"/>
      <c r="C85" s="9">
        <f t="shared" si="5"/>
        <v>0</v>
      </c>
      <c r="D85" s="5"/>
      <c r="E85" s="5">
        <f t="shared" si="6"/>
        <v>0</v>
      </c>
      <c r="F85" s="9"/>
      <c r="G85" s="9">
        <f t="shared" si="7"/>
        <v>0</v>
      </c>
      <c r="H85" s="6"/>
      <c r="I85" s="6">
        <f t="shared" si="8"/>
        <v>0</v>
      </c>
      <c r="J85" s="9"/>
      <c r="K85" s="9">
        <f t="shared" si="9"/>
        <v>0</v>
      </c>
    </row>
    <row r="86" spans="2:11">
      <c r="B86" s="9"/>
      <c r="C86" s="9">
        <f t="shared" si="5"/>
        <v>0</v>
      </c>
      <c r="D86" s="5"/>
      <c r="E86" s="5">
        <f t="shared" si="6"/>
        <v>0</v>
      </c>
      <c r="F86" s="9"/>
      <c r="G86" s="9">
        <f t="shared" si="7"/>
        <v>0</v>
      </c>
      <c r="H86" s="6"/>
      <c r="I86" s="6">
        <f t="shared" si="8"/>
        <v>0</v>
      </c>
      <c r="J86" s="9"/>
      <c r="K86" s="9">
        <f t="shared" si="9"/>
        <v>0</v>
      </c>
    </row>
    <row r="87" spans="2:11">
      <c r="B87" s="9"/>
      <c r="C87" s="9">
        <f t="shared" si="5"/>
        <v>0</v>
      </c>
      <c r="D87" s="5"/>
      <c r="E87" s="5">
        <f t="shared" si="6"/>
        <v>0</v>
      </c>
      <c r="F87" s="9"/>
      <c r="G87" s="9">
        <f t="shared" si="7"/>
        <v>0</v>
      </c>
      <c r="H87" s="6"/>
      <c r="I87" s="6">
        <f t="shared" si="8"/>
        <v>0</v>
      </c>
      <c r="J87" s="9"/>
      <c r="K87" s="9">
        <f t="shared" si="9"/>
        <v>0</v>
      </c>
    </row>
    <row r="88" spans="2:11">
      <c r="B88" s="9"/>
      <c r="C88" s="9">
        <f t="shared" si="5"/>
        <v>0</v>
      </c>
      <c r="D88" s="4"/>
      <c r="E88" s="4">
        <f t="shared" si="6"/>
        <v>0</v>
      </c>
      <c r="F88" s="9"/>
      <c r="G88" s="9">
        <f t="shared" si="7"/>
        <v>0</v>
      </c>
      <c r="H88" s="4"/>
      <c r="I88" s="4">
        <f t="shared" si="8"/>
        <v>0</v>
      </c>
      <c r="J88" s="9"/>
      <c r="K88" s="9">
        <f t="shared" si="9"/>
        <v>0</v>
      </c>
    </row>
    <row r="89" spans="2:11">
      <c r="B89" s="9"/>
      <c r="C89" s="9">
        <f t="shared" si="5"/>
        <v>0</v>
      </c>
      <c r="D89" s="5"/>
      <c r="E89" s="5">
        <f t="shared" si="6"/>
        <v>0</v>
      </c>
      <c r="F89" s="9"/>
      <c r="G89" s="9">
        <f t="shared" si="7"/>
        <v>0</v>
      </c>
      <c r="H89" s="6"/>
      <c r="I89" s="6">
        <f t="shared" si="8"/>
        <v>0</v>
      </c>
      <c r="J89" s="9"/>
      <c r="K89" s="9">
        <f t="shared" si="9"/>
        <v>0</v>
      </c>
    </row>
    <row r="90" spans="2:11">
      <c r="B90" s="9"/>
      <c r="C90" s="9">
        <f t="shared" si="5"/>
        <v>0</v>
      </c>
      <c r="D90" s="5"/>
      <c r="E90" s="5">
        <f t="shared" si="6"/>
        <v>0</v>
      </c>
      <c r="F90" s="9"/>
      <c r="G90" s="9">
        <f t="shared" si="7"/>
        <v>0</v>
      </c>
      <c r="H90" s="6"/>
      <c r="I90" s="6">
        <f t="shared" si="8"/>
        <v>0</v>
      </c>
      <c r="J90" s="9"/>
      <c r="K90" s="9">
        <f t="shared" si="9"/>
        <v>0</v>
      </c>
    </row>
    <row r="91" spans="2:11">
      <c r="B91" s="9">
        <v>2404.8000000000002</v>
      </c>
      <c r="C91" s="9">
        <f t="shared" si="5"/>
        <v>5.53104</v>
      </c>
      <c r="D91" s="5"/>
      <c r="E91" s="5">
        <f t="shared" si="6"/>
        <v>0</v>
      </c>
      <c r="F91" s="9"/>
      <c r="G91" s="9">
        <f t="shared" si="7"/>
        <v>0</v>
      </c>
      <c r="H91" s="6"/>
      <c r="I91" s="6">
        <f t="shared" si="8"/>
        <v>0</v>
      </c>
      <c r="J91" s="9"/>
      <c r="K91" s="9">
        <f t="shared" si="9"/>
        <v>0</v>
      </c>
    </row>
    <row r="92" spans="2:11">
      <c r="B92" s="9"/>
      <c r="C92" s="9">
        <f t="shared" si="5"/>
        <v>0</v>
      </c>
      <c r="D92" s="5"/>
      <c r="E92" s="5">
        <f t="shared" si="6"/>
        <v>0</v>
      </c>
      <c r="F92" s="9"/>
      <c r="G92" s="9">
        <f t="shared" si="7"/>
        <v>0</v>
      </c>
      <c r="H92" s="6"/>
      <c r="I92" s="6">
        <f t="shared" si="8"/>
        <v>0</v>
      </c>
      <c r="J92" s="9"/>
      <c r="K92" s="9">
        <f t="shared" si="9"/>
        <v>0</v>
      </c>
    </row>
    <row r="93" spans="2:11">
      <c r="B93" s="9"/>
      <c r="C93" s="9">
        <f t="shared" si="5"/>
        <v>0</v>
      </c>
      <c r="D93" s="4"/>
      <c r="E93" s="4">
        <f t="shared" si="6"/>
        <v>0</v>
      </c>
      <c r="F93" s="9">
        <v>334.75</v>
      </c>
      <c r="G93" s="9">
        <f t="shared" si="7"/>
        <v>5.6907500000000004</v>
      </c>
      <c r="H93" s="4"/>
      <c r="I93" s="4">
        <f t="shared" si="8"/>
        <v>0</v>
      </c>
      <c r="J93" s="9"/>
      <c r="K93" s="9">
        <f t="shared" si="9"/>
        <v>0</v>
      </c>
    </row>
    <row r="94" spans="2:11">
      <c r="B94" s="9"/>
      <c r="C94" s="9">
        <f t="shared" si="5"/>
        <v>0</v>
      </c>
      <c r="D94" s="4"/>
      <c r="E94" s="4">
        <f t="shared" si="6"/>
        <v>0</v>
      </c>
      <c r="F94" s="9"/>
      <c r="G94" s="9">
        <f t="shared" si="7"/>
        <v>0</v>
      </c>
      <c r="H94" s="4"/>
      <c r="I94" s="4">
        <f t="shared" si="8"/>
        <v>0</v>
      </c>
      <c r="J94" s="9"/>
      <c r="K94" s="9">
        <f t="shared" si="9"/>
        <v>0</v>
      </c>
    </row>
    <row r="95" spans="2:11">
      <c r="B95" s="9"/>
      <c r="C95" s="9">
        <f t="shared" si="5"/>
        <v>0</v>
      </c>
      <c r="D95" s="5"/>
      <c r="E95" s="5">
        <f t="shared" si="6"/>
        <v>0</v>
      </c>
      <c r="F95" s="9"/>
      <c r="G95" s="9">
        <f t="shared" si="7"/>
        <v>0</v>
      </c>
      <c r="H95" s="6">
        <v>522.1</v>
      </c>
      <c r="I95" s="6">
        <f t="shared" si="8"/>
        <v>7.8315000000000001</v>
      </c>
      <c r="J95" s="9"/>
      <c r="K95" s="9">
        <f t="shared" si="9"/>
        <v>0</v>
      </c>
    </row>
    <row r="96" spans="2:11">
      <c r="B96" s="9"/>
      <c r="C96" s="9">
        <f t="shared" si="5"/>
        <v>0</v>
      </c>
      <c r="D96" s="5"/>
      <c r="E96" s="5">
        <f t="shared" si="6"/>
        <v>0</v>
      </c>
      <c r="F96" s="9"/>
      <c r="G96" s="9">
        <f t="shared" si="7"/>
        <v>0</v>
      </c>
      <c r="H96" s="6"/>
      <c r="I96" s="6">
        <f t="shared" si="8"/>
        <v>0</v>
      </c>
      <c r="J96" s="9"/>
      <c r="K96" s="9">
        <f t="shared" si="9"/>
        <v>0</v>
      </c>
    </row>
    <row r="97" spans="2:11">
      <c r="B97" s="9">
        <v>3625.5</v>
      </c>
      <c r="C97" s="9">
        <f t="shared" si="5"/>
        <v>8.3386499999999995</v>
      </c>
      <c r="D97" s="5"/>
      <c r="E97" s="5">
        <f t="shared" si="6"/>
        <v>0</v>
      </c>
      <c r="F97" s="9"/>
      <c r="G97" s="9">
        <f t="shared" si="7"/>
        <v>0</v>
      </c>
      <c r="H97" s="6"/>
      <c r="I97" s="6">
        <f t="shared" si="8"/>
        <v>0</v>
      </c>
      <c r="J97" s="9"/>
      <c r="K97" s="9">
        <f t="shared" si="9"/>
        <v>0</v>
      </c>
    </row>
    <row r="98" spans="2:11">
      <c r="B98" s="9">
        <v>1104.57</v>
      </c>
      <c r="C98" s="9">
        <f t="shared" si="5"/>
        <v>2.540511</v>
      </c>
      <c r="D98" s="4"/>
      <c r="E98" s="4">
        <f t="shared" si="6"/>
        <v>0</v>
      </c>
      <c r="F98" s="9"/>
      <c r="G98" s="9">
        <f t="shared" si="7"/>
        <v>0</v>
      </c>
      <c r="H98" s="4">
        <v>1440.41</v>
      </c>
      <c r="I98" s="4">
        <f t="shared" si="8"/>
        <v>21.60615</v>
      </c>
      <c r="J98" s="9"/>
      <c r="K98" s="9">
        <f t="shared" si="9"/>
        <v>0</v>
      </c>
    </row>
    <row r="99" spans="2:11">
      <c r="B99" s="9">
        <v>981.84</v>
      </c>
      <c r="C99" s="9">
        <f t="shared" si="5"/>
        <v>2.258232</v>
      </c>
      <c r="D99" s="5"/>
      <c r="E99" s="5">
        <f t="shared" si="6"/>
        <v>0</v>
      </c>
      <c r="F99" s="9"/>
      <c r="G99" s="9">
        <f t="shared" si="7"/>
        <v>0</v>
      </c>
      <c r="H99" s="6"/>
      <c r="I99" s="6">
        <f t="shared" si="8"/>
        <v>0</v>
      </c>
      <c r="J99" s="9"/>
      <c r="K99" s="9">
        <f t="shared" si="9"/>
        <v>0</v>
      </c>
    </row>
    <row r="100" spans="2:11">
      <c r="B100" s="9"/>
      <c r="C100" s="9">
        <f t="shared" si="5"/>
        <v>0</v>
      </c>
      <c r="D100" s="5"/>
      <c r="E100" s="5">
        <f t="shared" si="6"/>
        <v>0</v>
      </c>
      <c r="F100" s="9"/>
      <c r="G100" s="9">
        <f t="shared" si="7"/>
        <v>0</v>
      </c>
      <c r="H100" s="6"/>
      <c r="I100" s="6">
        <f t="shared" si="8"/>
        <v>0</v>
      </c>
      <c r="J100" s="9"/>
      <c r="K100" s="9">
        <f t="shared" si="9"/>
        <v>0</v>
      </c>
    </row>
    <row r="101" spans="2:11">
      <c r="B101" s="9"/>
      <c r="C101" s="9">
        <f t="shared" si="5"/>
        <v>0</v>
      </c>
      <c r="D101" s="5"/>
      <c r="E101" s="5">
        <f t="shared" si="6"/>
        <v>0</v>
      </c>
      <c r="F101" s="9"/>
      <c r="G101" s="9">
        <f t="shared" si="7"/>
        <v>0</v>
      </c>
      <c r="H101" s="6"/>
      <c r="I101" s="6">
        <f t="shared" si="8"/>
        <v>0</v>
      </c>
      <c r="J101" s="9"/>
      <c r="K101" s="9">
        <f t="shared" si="9"/>
        <v>0</v>
      </c>
    </row>
    <row r="102" spans="2:11">
      <c r="B102" s="9"/>
      <c r="C102" s="9">
        <f t="shared" si="5"/>
        <v>0</v>
      </c>
      <c r="D102" s="5"/>
      <c r="E102" s="5">
        <f t="shared" si="6"/>
        <v>0</v>
      </c>
      <c r="F102" s="9"/>
      <c r="G102" s="9">
        <f t="shared" si="7"/>
        <v>0</v>
      </c>
      <c r="H102" s="6"/>
      <c r="I102" s="6">
        <f t="shared" si="8"/>
        <v>0</v>
      </c>
      <c r="J102" s="9"/>
      <c r="K102" s="9">
        <f t="shared" si="9"/>
        <v>0</v>
      </c>
    </row>
    <row r="103" spans="2:11">
      <c r="B103" s="9"/>
      <c r="C103" s="9">
        <f t="shared" si="5"/>
        <v>0</v>
      </c>
      <c r="D103" s="5"/>
      <c r="E103" s="5">
        <f t="shared" si="6"/>
        <v>0</v>
      </c>
      <c r="F103" s="9"/>
      <c r="G103" s="9">
        <f t="shared" si="7"/>
        <v>0</v>
      </c>
      <c r="H103" s="6"/>
      <c r="I103" s="6">
        <f t="shared" si="8"/>
        <v>0</v>
      </c>
      <c r="J103" s="9"/>
      <c r="K103" s="9">
        <f t="shared" si="9"/>
        <v>0</v>
      </c>
    </row>
    <row r="104" spans="2:11">
      <c r="B104" s="9">
        <f>623.89</f>
        <v>623.89</v>
      </c>
      <c r="C104" s="9">
        <f t="shared" si="5"/>
        <v>1.434947</v>
      </c>
      <c r="D104" s="5"/>
      <c r="E104" s="5">
        <f t="shared" si="6"/>
        <v>0</v>
      </c>
      <c r="F104" s="9"/>
      <c r="G104" s="9">
        <f t="shared" si="7"/>
        <v>0</v>
      </c>
      <c r="H104" s="6"/>
      <c r="I104" s="6">
        <f t="shared" si="8"/>
        <v>0</v>
      </c>
      <c r="J104" s="9"/>
      <c r="K104" s="9">
        <f t="shared" si="9"/>
        <v>0</v>
      </c>
    </row>
    <row r="105" spans="2:11">
      <c r="B105" s="9">
        <v>1205.1099999999999</v>
      </c>
      <c r="C105" s="9">
        <f t="shared" si="5"/>
        <v>2.7717529999999999</v>
      </c>
      <c r="D105" s="5"/>
      <c r="E105" s="5">
        <f t="shared" si="6"/>
        <v>0</v>
      </c>
      <c r="F105" s="9"/>
      <c r="G105" s="9">
        <f t="shared" si="7"/>
        <v>0</v>
      </c>
      <c r="H105" s="6">
        <v>876.72</v>
      </c>
      <c r="I105" s="6">
        <f t="shared" si="8"/>
        <v>13.1508</v>
      </c>
      <c r="J105" s="9"/>
      <c r="K105" s="9">
        <f t="shared" si="9"/>
        <v>0</v>
      </c>
    </row>
    <row r="106" spans="2:11">
      <c r="B106" s="9">
        <v>1534.4</v>
      </c>
      <c r="C106" s="9">
        <f t="shared" si="5"/>
        <v>3.5291200000000003</v>
      </c>
      <c r="D106" s="5"/>
      <c r="E106" s="5">
        <f t="shared" si="6"/>
        <v>0</v>
      </c>
      <c r="F106" s="9"/>
      <c r="G106" s="9">
        <f t="shared" si="7"/>
        <v>0</v>
      </c>
      <c r="H106" s="7"/>
      <c r="I106" s="7">
        <f t="shared" si="8"/>
        <v>0</v>
      </c>
      <c r="J106" s="9"/>
      <c r="K106" s="9">
        <f t="shared" si="9"/>
        <v>0</v>
      </c>
    </row>
    <row r="107" spans="2:11">
      <c r="B107" s="9">
        <v>387.66</v>
      </c>
      <c r="C107" s="9">
        <f t="shared" si="5"/>
        <v>0.89161800000000002</v>
      </c>
      <c r="D107" s="5"/>
      <c r="E107" s="5">
        <f t="shared" si="6"/>
        <v>0</v>
      </c>
      <c r="F107" s="9"/>
      <c r="G107" s="9">
        <f t="shared" si="7"/>
        <v>0</v>
      </c>
      <c r="H107" s="6">
        <f>47.2</f>
        <v>47.2</v>
      </c>
      <c r="I107" s="6">
        <f t="shared" si="8"/>
        <v>0.70799999999999996</v>
      </c>
      <c r="J107" s="9"/>
      <c r="K107" s="9">
        <f t="shared" si="9"/>
        <v>0</v>
      </c>
    </row>
    <row r="108" spans="2:11">
      <c r="B108" s="9">
        <v>1191.5999999999999</v>
      </c>
      <c r="C108" s="9">
        <f t="shared" si="5"/>
        <v>2.7406799999999998</v>
      </c>
      <c r="D108" s="5"/>
      <c r="E108" s="5">
        <f t="shared" si="6"/>
        <v>0</v>
      </c>
      <c r="F108" s="9"/>
      <c r="G108" s="9">
        <f t="shared" si="7"/>
        <v>0</v>
      </c>
      <c r="H108" s="6">
        <f>672.97</f>
        <v>672.97</v>
      </c>
      <c r="I108" s="6">
        <f t="shared" si="8"/>
        <v>10.09455</v>
      </c>
      <c r="J108" s="9"/>
      <c r="K108" s="9">
        <f t="shared" si="9"/>
        <v>0</v>
      </c>
    </row>
    <row r="109" spans="2:11">
      <c r="B109" s="9">
        <v>1542.03</v>
      </c>
      <c r="C109" s="9">
        <f t="shared" si="5"/>
        <v>3.5466690000000001</v>
      </c>
      <c r="D109" s="5"/>
      <c r="E109" s="5">
        <f t="shared" si="6"/>
        <v>0</v>
      </c>
      <c r="F109" s="9"/>
      <c r="G109" s="9">
        <f t="shared" si="7"/>
        <v>0</v>
      </c>
      <c r="H109" s="6">
        <v>1603.9</v>
      </c>
      <c r="I109" s="6">
        <f t="shared" si="8"/>
        <v>24.058500000000002</v>
      </c>
      <c r="J109" s="9"/>
      <c r="K109" s="9">
        <f t="shared" si="9"/>
        <v>0</v>
      </c>
    </row>
    <row r="110" spans="2:11">
      <c r="B110" s="9">
        <v>1926.12</v>
      </c>
      <c r="C110" s="9">
        <f t="shared" si="5"/>
        <v>4.4300759999999997</v>
      </c>
      <c r="D110" s="5"/>
      <c r="E110" s="5">
        <f t="shared" si="6"/>
        <v>0</v>
      </c>
      <c r="F110" s="9"/>
      <c r="G110" s="9">
        <f t="shared" si="7"/>
        <v>0</v>
      </c>
      <c r="H110" s="6">
        <v>948.24</v>
      </c>
      <c r="I110" s="6">
        <f t="shared" si="8"/>
        <v>14.223599999999999</v>
      </c>
      <c r="J110" s="9"/>
      <c r="K110" s="9">
        <f t="shared" si="9"/>
        <v>0</v>
      </c>
    </row>
    <row r="111" spans="2:11">
      <c r="B111" s="9">
        <v>1939.44</v>
      </c>
      <c r="C111" s="9">
        <f t="shared" si="5"/>
        <v>4.460712</v>
      </c>
      <c r="D111" s="5"/>
      <c r="E111" s="5">
        <f t="shared" si="6"/>
        <v>0</v>
      </c>
      <c r="F111" s="9"/>
      <c r="G111" s="9">
        <f t="shared" si="7"/>
        <v>0</v>
      </c>
      <c r="H111" s="6"/>
      <c r="I111" s="6">
        <f t="shared" si="8"/>
        <v>0</v>
      </c>
      <c r="J111" s="9"/>
      <c r="K111" s="9">
        <f t="shared" si="9"/>
        <v>0</v>
      </c>
    </row>
    <row r="112" spans="2:11">
      <c r="B112" s="9">
        <f>2436.35</f>
        <v>2436.35</v>
      </c>
      <c r="C112" s="9">
        <f t="shared" si="5"/>
        <v>5.6036049999999999</v>
      </c>
      <c r="D112" s="5"/>
      <c r="E112" s="5">
        <f t="shared" si="6"/>
        <v>0</v>
      </c>
      <c r="F112" s="9"/>
      <c r="G112" s="9">
        <f t="shared" si="7"/>
        <v>0</v>
      </c>
      <c r="H112" s="6">
        <v>1315.92</v>
      </c>
      <c r="I112" s="6">
        <f t="shared" si="8"/>
        <v>19.738800000000001</v>
      </c>
      <c r="J112" s="9"/>
      <c r="K112" s="9">
        <f t="shared" si="9"/>
        <v>0</v>
      </c>
    </row>
    <row r="113" spans="2:11">
      <c r="B113" s="9">
        <v>4176.0600000000004</v>
      </c>
      <c r="C113" s="9">
        <f>B113*0.0023</f>
        <v>9.6049380000000006</v>
      </c>
      <c r="D113" s="5"/>
      <c r="E113" s="5">
        <f t="shared" si="6"/>
        <v>0</v>
      </c>
      <c r="F113" s="9"/>
      <c r="G113" s="9">
        <f t="shared" si="7"/>
        <v>0</v>
      </c>
      <c r="H113" s="6">
        <v>1236.46</v>
      </c>
      <c r="I113" s="6">
        <f>H113*0.015</f>
        <v>18.546900000000001</v>
      </c>
      <c r="J113" s="9"/>
      <c r="K113" s="9">
        <f t="shared" si="9"/>
        <v>0</v>
      </c>
    </row>
    <row r="114" spans="2:11">
      <c r="B114" s="9">
        <v>1157.5</v>
      </c>
      <c r="C114" s="9">
        <f t="shared" si="5"/>
        <v>2.6622499999999998</v>
      </c>
      <c r="D114" s="5"/>
      <c r="E114" s="5">
        <f t="shared" si="6"/>
        <v>0</v>
      </c>
      <c r="F114" s="9"/>
      <c r="G114" s="9">
        <f t="shared" si="7"/>
        <v>0</v>
      </c>
      <c r="H114" s="6"/>
      <c r="I114" s="6">
        <f t="shared" si="8"/>
        <v>0</v>
      </c>
      <c r="J114" s="9"/>
      <c r="K114" s="9">
        <f t="shared" si="9"/>
        <v>0</v>
      </c>
    </row>
    <row r="115" spans="2:11">
      <c r="B115" s="9">
        <f>713.01</f>
        <v>713.01</v>
      </c>
      <c r="C115" s="9">
        <f t="shared" si="5"/>
        <v>1.639923</v>
      </c>
      <c r="D115" s="5"/>
      <c r="E115" s="5">
        <f t="shared" si="6"/>
        <v>0</v>
      </c>
      <c r="F115" s="9"/>
      <c r="G115" s="9">
        <f t="shared" si="7"/>
        <v>0</v>
      </c>
      <c r="H115" s="6"/>
      <c r="I115" s="6">
        <f t="shared" si="8"/>
        <v>0</v>
      </c>
      <c r="J115" s="9"/>
      <c r="K115" s="9">
        <f t="shared" si="9"/>
        <v>0</v>
      </c>
    </row>
    <row r="116" spans="2:11">
      <c r="B116" s="9">
        <f>1085.3</f>
        <v>1085.3</v>
      </c>
      <c r="C116" s="9">
        <f t="shared" si="5"/>
        <v>2.4961899999999999</v>
      </c>
      <c r="D116" s="5"/>
      <c r="E116" s="5">
        <f t="shared" si="6"/>
        <v>0</v>
      </c>
      <c r="F116" s="9"/>
      <c r="G116" s="9">
        <f t="shared" si="7"/>
        <v>0</v>
      </c>
      <c r="H116" s="6">
        <v>789.3</v>
      </c>
      <c r="I116" s="6">
        <f t="shared" si="8"/>
        <v>11.839499999999999</v>
      </c>
      <c r="J116" s="9"/>
      <c r="K116" s="9">
        <f t="shared" si="9"/>
        <v>0</v>
      </c>
    </row>
    <row r="117" spans="2:11">
      <c r="B117" s="9">
        <v>2611.42</v>
      </c>
      <c r="C117" s="9">
        <f t="shared" si="5"/>
        <v>6.0062660000000001</v>
      </c>
      <c r="D117" s="5"/>
      <c r="E117" s="5">
        <f t="shared" si="6"/>
        <v>0</v>
      </c>
      <c r="F117" s="9"/>
      <c r="G117" s="9">
        <f t="shared" si="7"/>
        <v>0</v>
      </c>
      <c r="H117" s="6">
        <v>584.53</v>
      </c>
      <c r="I117" s="6">
        <f t="shared" si="8"/>
        <v>8.767949999999999</v>
      </c>
      <c r="J117" s="9"/>
      <c r="K117" s="9">
        <f t="shared" si="9"/>
        <v>0</v>
      </c>
    </row>
    <row r="118" spans="2:11">
      <c r="B118" s="9">
        <f>1157.8</f>
        <v>1157.8</v>
      </c>
      <c r="C118" s="9">
        <f t="shared" si="5"/>
        <v>2.6629399999999999</v>
      </c>
      <c r="D118" s="5"/>
      <c r="E118" s="5">
        <f t="shared" si="6"/>
        <v>0</v>
      </c>
      <c r="F118" s="9"/>
      <c r="G118" s="9">
        <f t="shared" si="7"/>
        <v>0</v>
      </c>
      <c r="H118" s="6">
        <v>1240.54</v>
      </c>
      <c r="I118" s="6">
        <f t="shared" si="8"/>
        <v>18.6081</v>
      </c>
      <c r="J118" s="9"/>
      <c r="K118" s="9">
        <f t="shared" si="9"/>
        <v>0</v>
      </c>
    </row>
    <row r="119" spans="2:11">
      <c r="B119" s="9">
        <v>2442.5</v>
      </c>
      <c r="C119" s="9">
        <f t="shared" si="5"/>
        <v>5.61775</v>
      </c>
      <c r="D119" s="5"/>
      <c r="E119" s="5">
        <f t="shared" si="6"/>
        <v>0</v>
      </c>
      <c r="F119" s="9"/>
      <c r="G119" s="9">
        <f t="shared" si="7"/>
        <v>0</v>
      </c>
      <c r="H119" s="6">
        <f>2170.68</f>
        <v>2170.6799999999998</v>
      </c>
      <c r="I119" s="6">
        <f t="shared" si="8"/>
        <v>32.560199999999995</v>
      </c>
      <c r="J119" s="9"/>
      <c r="K119" s="9">
        <f t="shared" si="9"/>
        <v>0</v>
      </c>
    </row>
    <row r="120" spans="2:11">
      <c r="B120" s="9">
        <f>713.01</f>
        <v>713.01</v>
      </c>
      <c r="C120" s="9">
        <f t="shared" si="5"/>
        <v>1.639923</v>
      </c>
      <c r="D120" s="5"/>
      <c r="E120" s="5">
        <f t="shared" si="6"/>
        <v>0</v>
      </c>
      <c r="F120" s="9"/>
      <c r="G120" s="9">
        <f t="shared" si="7"/>
        <v>0</v>
      </c>
      <c r="H120" s="6">
        <v>1464.66</v>
      </c>
      <c r="I120" s="6">
        <f t="shared" si="8"/>
        <v>21.969899999999999</v>
      </c>
      <c r="J120" s="9"/>
      <c r="K120" s="9">
        <f t="shared" si="9"/>
        <v>0</v>
      </c>
    </row>
    <row r="121" spans="2:11">
      <c r="B121" s="9">
        <v>1239.1400000000001</v>
      </c>
      <c r="C121" s="9">
        <f t="shared" si="5"/>
        <v>2.8500220000000001</v>
      </c>
      <c r="D121" s="4"/>
      <c r="E121" s="4">
        <f t="shared" si="6"/>
        <v>0</v>
      </c>
      <c r="F121" s="9"/>
      <c r="G121" s="9">
        <f t="shared" si="7"/>
        <v>0</v>
      </c>
      <c r="H121" s="4"/>
      <c r="I121" s="4">
        <f t="shared" si="8"/>
        <v>0</v>
      </c>
      <c r="J121" s="9"/>
      <c r="K121" s="9">
        <f t="shared" si="9"/>
        <v>0</v>
      </c>
    </row>
    <row r="122" spans="2:11">
      <c r="B122" s="9">
        <f>2903</f>
        <v>2903</v>
      </c>
      <c r="C122" s="9">
        <f t="shared" si="5"/>
        <v>6.6768999999999998</v>
      </c>
      <c r="D122" s="5"/>
      <c r="E122" s="5">
        <f t="shared" si="6"/>
        <v>0</v>
      </c>
      <c r="F122" s="9"/>
      <c r="G122" s="9">
        <f t="shared" si="7"/>
        <v>0</v>
      </c>
      <c r="H122" s="6">
        <f>767.56</f>
        <v>767.56</v>
      </c>
      <c r="I122" s="6">
        <f t="shared" si="8"/>
        <v>11.513399999999999</v>
      </c>
      <c r="J122" s="9"/>
      <c r="K122" s="9">
        <f t="shared" si="9"/>
        <v>0</v>
      </c>
    </row>
    <row r="123" spans="2:11">
      <c r="B123" s="9">
        <f>1157.7</f>
        <v>1157.7</v>
      </c>
      <c r="C123" s="9">
        <f t="shared" si="5"/>
        <v>2.6627100000000001</v>
      </c>
      <c r="D123" s="5"/>
      <c r="E123" s="5">
        <f t="shared" si="6"/>
        <v>0</v>
      </c>
      <c r="F123" s="9"/>
      <c r="G123" s="9">
        <f t="shared" si="7"/>
        <v>0</v>
      </c>
      <c r="H123" s="6">
        <v>1420.4</v>
      </c>
      <c r="I123" s="6">
        <f t="shared" si="8"/>
        <v>21.306000000000001</v>
      </c>
      <c r="J123" s="9"/>
      <c r="K123" s="9">
        <f t="shared" si="9"/>
        <v>0</v>
      </c>
    </row>
    <row r="124" spans="2:11">
      <c r="B124" s="9">
        <f>2285.65</f>
        <v>2285.65</v>
      </c>
      <c r="C124" s="9">
        <f t="shared" si="5"/>
        <v>5.2569949999999999</v>
      </c>
      <c r="D124" s="5"/>
      <c r="E124" s="5">
        <f t="shared" si="6"/>
        <v>0</v>
      </c>
      <c r="F124" s="9"/>
      <c r="G124" s="9">
        <f t="shared" si="7"/>
        <v>0</v>
      </c>
      <c r="H124" s="6">
        <f>387.48</f>
        <v>387.48</v>
      </c>
      <c r="I124" s="6">
        <f t="shared" si="8"/>
        <v>5.8121999999999998</v>
      </c>
      <c r="J124" s="9"/>
      <c r="K124" s="9">
        <f t="shared" si="9"/>
        <v>0</v>
      </c>
    </row>
    <row r="125" spans="2:11">
      <c r="B125" s="9">
        <f>775.31</f>
        <v>775.31</v>
      </c>
      <c r="C125" s="9">
        <f t="shared" si="5"/>
        <v>1.7832129999999999</v>
      </c>
      <c r="D125" s="5"/>
      <c r="E125" s="5">
        <f t="shared" si="6"/>
        <v>0</v>
      </c>
      <c r="F125" s="9"/>
      <c r="G125" s="9">
        <f t="shared" si="7"/>
        <v>0</v>
      </c>
      <c r="H125" s="6">
        <f>555.89</f>
        <v>555.89</v>
      </c>
      <c r="I125" s="6">
        <f t="shared" si="8"/>
        <v>8.3383500000000002</v>
      </c>
      <c r="J125" s="9"/>
      <c r="K125" s="9">
        <f t="shared" si="9"/>
        <v>0</v>
      </c>
    </row>
    <row r="126" spans="2:11">
      <c r="B126" s="9">
        <f>387.66</f>
        <v>387.66</v>
      </c>
      <c r="C126" s="9">
        <f t="shared" si="5"/>
        <v>0.89161800000000002</v>
      </c>
      <c r="D126" s="5"/>
      <c r="E126" s="5">
        <f t="shared" si="6"/>
        <v>0</v>
      </c>
      <c r="F126" s="9">
        <v>1047.4000000000001</v>
      </c>
      <c r="G126" s="9">
        <f t="shared" si="7"/>
        <v>17.805800000000001</v>
      </c>
      <c r="H126" s="6">
        <f>531.85</f>
        <v>531.85</v>
      </c>
      <c r="I126" s="6">
        <f t="shared" si="8"/>
        <v>7.9777500000000003</v>
      </c>
      <c r="J126" s="9"/>
      <c r="K126" s="9">
        <f t="shared" si="9"/>
        <v>0</v>
      </c>
    </row>
    <row r="127" spans="2:11">
      <c r="B127" s="9">
        <v>2480.3200000000002</v>
      </c>
      <c r="C127" s="9">
        <f t="shared" si="5"/>
        <v>5.7047360000000005</v>
      </c>
      <c r="D127" s="5"/>
      <c r="E127" s="5">
        <f t="shared" si="6"/>
        <v>0</v>
      </c>
      <c r="F127" s="9"/>
      <c r="G127" s="9">
        <f t="shared" si="7"/>
        <v>0</v>
      </c>
      <c r="H127" s="6">
        <v>1491.71</v>
      </c>
      <c r="I127" s="6">
        <f t="shared" si="8"/>
        <v>22.37565</v>
      </c>
      <c r="J127" s="9"/>
      <c r="K127" s="9">
        <f t="shared" si="9"/>
        <v>0</v>
      </c>
    </row>
    <row r="128" spans="2:11">
      <c r="B128" s="9">
        <f>387.66</f>
        <v>387.66</v>
      </c>
      <c r="C128" s="9">
        <f t="shared" si="5"/>
        <v>0.89161800000000002</v>
      </c>
      <c r="D128" s="5"/>
      <c r="E128" s="5">
        <f t="shared" si="6"/>
        <v>0</v>
      </c>
      <c r="F128" s="9"/>
      <c r="G128" s="9">
        <f t="shared" si="7"/>
        <v>0</v>
      </c>
      <c r="H128" s="6">
        <f>361.93</f>
        <v>361.93</v>
      </c>
      <c r="I128" s="6">
        <f t="shared" si="8"/>
        <v>5.4289499999999995</v>
      </c>
      <c r="J128" s="9"/>
      <c r="K128" s="9">
        <f t="shared" si="9"/>
        <v>0</v>
      </c>
    </row>
    <row r="129" spans="2:11">
      <c r="B129" s="9">
        <f>2067.5</f>
        <v>2067.5</v>
      </c>
      <c r="C129" s="9">
        <f t="shared" si="5"/>
        <v>4.7552500000000002</v>
      </c>
      <c r="D129" s="5"/>
      <c r="E129" s="5">
        <f t="shared" si="6"/>
        <v>0</v>
      </c>
      <c r="F129" s="9">
        <v>969.24</v>
      </c>
      <c r="G129" s="9">
        <f t="shared" si="7"/>
        <v>16.477080000000001</v>
      </c>
      <c r="H129" s="6">
        <v>1161.92</v>
      </c>
      <c r="I129" s="6">
        <f t="shared" si="8"/>
        <v>17.428799999999999</v>
      </c>
      <c r="J129" s="9"/>
      <c r="K129" s="9">
        <f t="shared" si="9"/>
        <v>0</v>
      </c>
    </row>
    <row r="130" spans="2:11">
      <c r="B130" s="9">
        <v>2260.1999999999998</v>
      </c>
      <c r="C130" s="9">
        <f t="shared" si="5"/>
        <v>5.1984599999999999</v>
      </c>
      <c r="D130" s="5"/>
      <c r="E130" s="5">
        <f t="shared" si="6"/>
        <v>0</v>
      </c>
      <c r="F130" s="9"/>
      <c r="G130" s="9">
        <f t="shared" si="7"/>
        <v>0</v>
      </c>
      <c r="H130" s="6">
        <v>1539.22</v>
      </c>
      <c r="I130" s="6">
        <f t="shared" si="8"/>
        <v>23.0883</v>
      </c>
      <c r="J130" s="9"/>
      <c r="K130" s="9">
        <f t="shared" si="9"/>
        <v>0</v>
      </c>
    </row>
    <row r="131" spans="2:11">
      <c r="B131" s="9">
        <v>1157.8</v>
      </c>
      <c r="C131" s="9">
        <f t="shared" si="5"/>
        <v>2.6629399999999999</v>
      </c>
      <c r="D131" s="5"/>
      <c r="E131" s="5">
        <f t="shared" si="6"/>
        <v>0</v>
      </c>
      <c r="F131" s="9"/>
      <c r="G131" s="9">
        <f t="shared" si="7"/>
        <v>0</v>
      </c>
      <c r="H131" s="6">
        <v>2709.12</v>
      </c>
      <c r="I131" s="6">
        <f t="shared" si="8"/>
        <v>40.636799999999994</v>
      </c>
      <c r="J131" s="9"/>
      <c r="K131" s="9">
        <f t="shared" si="9"/>
        <v>0</v>
      </c>
    </row>
    <row r="132" spans="2:11">
      <c r="B132" s="9">
        <f>387.66</f>
        <v>387.66</v>
      </c>
      <c r="C132" s="9">
        <f t="shared" si="5"/>
        <v>0.89161800000000002</v>
      </c>
      <c r="D132" s="5"/>
      <c r="E132" s="5">
        <f t="shared" si="6"/>
        <v>0</v>
      </c>
      <c r="F132" s="9">
        <v>1020.62</v>
      </c>
      <c r="G132" s="9">
        <f t="shared" si="7"/>
        <v>17.350540000000002</v>
      </c>
      <c r="H132" s="6">
        <f>965.82</f>
        <v>965.82</v>
      </c>
      <c r="I132" s="6">
        <f t="shared" si="8"/>
        <v>14.487299999999999</v>
      </c>
      <c r="J132" s="9">
        <v>405.63</v>
      </c>
      <c r="K132" s="9">
        <f t="shared" si="9"/>
        <v>7.7069700000000001</v>
      </c>
    </row>
    <row r="133" spans="2:11">
      <c r="B133" s="9">
        <v>1463.45</v>
      </c>
      <c r="C133" s="9">
        <f t="shared" ref="C133:C196" si="10">B133*0.0023</f>
        <v>3.3659349999999999</v>
      </c>
      <c r="D133" s="5"/>
      <c r="E133" s="5">
        <f t="shared" ref="E133:E196" si="11">D133*0.0054</f>
        <v>0</v>
      </c>
      <c r="F133" s="9"/>
      <c r="G133" s="9">
        <f t="shared" ref="G133:G196" si="12">F133*0.017</f>
        <v>0</v>
      </c>
      <c r="H133" s="6">
        <v>1222.1600000000001</v>
      </c>
      <c r="I133" s="6">
        <f t="shared" ref="I133:I196" si="13">H133*0.015</f>
        <v>18.3324</v>
      </c>
      <c r="J133" s="9"/>
      <c r="K133" s="9">
        <f t="shared" ref="K133:K196" si="14">J133*0.019</f>
        <v>0</v>
      </c>
    </row>
    <row r="134" spans="2:11">
      <c r="B134" s="9">
        <v>775.31</v>
      </c>
      <c r="C134" s="9">
        <f t="shared" si="10"/>
        <v>1.7832129999999999</v>
      </c>
      <c r="D134" s="5"/>
      <c r="E134" s="5">
        <f t="shared" si="11"/>
        <v>0</v>
      </c>
      <c r="F134" s="9">
        <v>551.44000000000005</v>
      </c>
      <c r="G134" s="9">
        <f t="shared" si="12"/>
        <v>9.3744800000000019</v>
      </c>
      <c r="H134" s="6">
        <f>669.96</f>
        <v>669.96</v>
      </c>
      <c r="I134" s="6">
        <f t="shared" si="13"/>
        <v>10.0494</v>
      </c>
      <c r="J134" s="9"/>
      <c r="K134" s="9">
        <f t="shared" si="14"/>
        <v>0</v>
      </c>
    </row>
    <row r="135" spans="2:11">
      <c r="B135" s="9">
        <v>4190.71</v>
      </c>
      <c r="C135" s="9">
        <f t="shared" si="10"/>
        <v>9.6386330000000005</v>
      </c>
      <c r="D135" s="5"/>
      <c r="E135" s="5">
        <f t="shared" si="11"/>
        <v>0</v>
      </c>
      <c r="F135" s="9"/>
      <c r="G135" s="9">
        <f t="shared" si="12"/>
        <v>0</v>
      </c>
      <c r="H135" s="6">
        <v>1152.73</v>
      </c>
      <c r="I135" s="6">
        <f t="shared" si="13"/>
        <v>17.290949999999999</v>
      </c>
      <c r="J135" s="9"/>
      <c r="K135" s="9">
        <f t="shared" si="14"/>
        <v>0</v>
      </c>
    </row>
    <row r="136" spans="2:11">
      <c r="B136" s="9">
        <f>3180.58</f>
        <v>3180.58</v>
      </c>
      <c r="C136" s="9">
        <f t="shared" si="10"/>
        <v>7.315334</v>
      </c>
      <c r="D136" s="5">
        <v>1102.28</v>
      </c>
      <c r="E136" s="5">
        <f t="shared" si="11"/>
        <v>5.952312</v>
      </c>
      <c r="F136" s="9">
        <v>604.94000000000005</v>
      </c>
      <c r="G136" s="9">
        <f t="shared" si="12"/>
        <v>10.283980000000001</v>
      </c>
      <c r="H136" s="6">
        <f>1196.64</f>
        <v>1196.6400000000001</v>
      </c>
      <c r="I136" s="6">
        <f t="shared" si="13"/>
        <v>17.9496</v>
      </c>
      <c r="J136" s="9"/>
      <c r="K136" s="9">
        <f t="shared" si="14"/>
        <v>0</v>
      </c>
    </row>
    <row r="137" spans="2:11">
      <c r="B137" s="9">
        <f>4315.93</f>
        <v>4315.93</v>
      </c>
      <c r="C137" s="9">
        <f t="shared" si="10"/>
        <v>9.9266389999999998</v>
      </c>
      <c r="D137" s="5"/>
      <c r="E137" s="5">
        <f t="shared" si="11"/>
        <v>0</v>
      </c>
      <c r="F137" s="9"/>
      <c r="G137" s="9">
        <f t="shared" si="12"/>
        <v>0</v>
      </c>
      <c r="H137" s="6">
        <v>2264.62</v>
      </c>
      <c r="I137" s="6">
        <f t="shared" si="13"/>
        <v>33.969299999999997</v>
      </c>
      <c r="J137" s="9"/>
      <c r="K137" s="9">
        <f t="shared" si="14"/>
        <v>0</v>
      </c>
    </row>
    <row r="138" spans="2:11">
      <c r="B138" s="9">
        <v>1369.19</v>
      </c>
      <c r="C138" s="9">
        <f t="shared" si="10"/>
        <v>3.1491370000000001</v>
      </c>
      <c r="D138" s="5"/>
      <c r="E138" s="5">
        <f t="shared" si="11"/>
        <v>0</v>
      </c>
      <c r="F138" s="9"/>
      <c r="G138" s="9">
        <f t="shared" si="12"/>
        <v>0</v>
      </c>
      <c r="H138" s="6">
        <f>577.6</f>
        <v>577.6</v>
      </c>
      <c r="I138" s="6">
        <f t="shared" si="13"/>
        <v>8.6639999999999997</v>
      </c>
      <c r="J138" s="9"/>
      <c r="K138" s="9">
        <f t="shared" si="14"/>
        <v>0</v>
      </c>
    </row>
    <row r="139" spans="2:11">
      <c r="B139" s="9">
        <v>775.31</v>
      </c>
      <c r="C139" s="9">
        <f t="shared" si="10"/>
        <v>1.7832129999999999</v>
      </c>
      <c r="D139" s="7"/>
      <c r="E139" s="7">
        <f t="shared" si="11"/>
        <v>0</v>
      </c>
      <c r="F139" s="9"/>
      <c r="G139" s="9">
        <f t="shared" si="12"/>
        <v>0</v>
      </c>
      <c r="H139" s="7">
        <v>376.55</v>
      </c>
      <c r="I139" s="7">
        <f t="shared" si="13"/>
        <v>5.64825</v>
      </c>
      <c r="J139" s="9"/>
      <c r="K139" s="9">
        <f t="shared" si="14"/>
        <v>0</v>
      </c>
    </row>
    <row r="140" spans="2:11">
      <c r="B140" s="9">
        <f>859.11</f>
        <v>859.11</v>
      </c>
      <c r="C140" s="9">
        <f t="shared" si="10"/>
        <v>1.9759530000000001</v>
      </c>
      <c r="D140" s="5"/>
      <c r="E140" s="5">
        <f t="shared" si="11"/>
        <v>0</v>
      </c>
      <c r="F140" s="9"/>
      <c r="G140" s="9">
        <f t="shared" si="12"/>
        <v>0</v>
      </c>
      <c r="H140" s="6">
        <f>441.5</f>
        <v>441.5</v>
      </c>
      <c r="I140" s="6">
        <f t="shared" si="13"/>
        <v>6.6224999999999996</v>
      </c>
      <c r="J140" s="9"/>
      <c r="K140" s="9">
        <f t="shared" si="14"/>
        <v>0</v>
      </c>
    </row>
    <row r="141" spans="2:11">
      <c r="B141" s="9">
        <f>981.84</f>
        <v>981.84</v>
      </c>
      <c r="C141" s="9">
        <f t="shared" si="10"/>
        <v>2.258232</v>
      </c>
      <c r="D141" s="5"/>
      <c r="E141" s="5">
        <f t="shared" si="11"/>
        <v>0</v>
      </c>
      <c r="F141" s="9"/>
      <c r="G141" s="9">
        <f t="shared" si="12"/>
        <v>0</v>
      </c>
      <c r="H141" s="6">
        <f>1063.84</f>
        <v>1063.8399999999999</v>
      </c>
      <c r="I141" s="6">
        <f t="shared" si="13"/>
        <v>15.957599999999998</v>
      </c>
      <c r="J141" s="9"/>
      <c r="K141" s="9">
        <f t="shared" si="14"/>
        <v>0</v>
      </c>
    </row>
    <row r="142" spans="2:11">
      <c r="B142" s="9">
        <v>1575.8</v>
      </c>
      <c r="C142" s="9">
        <f t="shared" si="10"/>
        <v>3.6243399999999997</v>
      </c>
      <c r="D142" s="5"/>
      <c r="E142" s="5">
        <f t="shared" si="11"/>
        <v>0</v>
      </c>
      <c r="F142" s="9"/>
      <c r="G142" s="9">
        <f t="shared" si="12"/>
        <v>0</v>
      </c>
      <c r="H142" s="6">
        <v>1276.28</v>
      </c>
      <c r="I142" s="6">
        <f t="shared" si="13"/>
        <v>19.144199999999998</v>
      </c>
      <c r="J142" s="9"/>
      <c r="K142" s="9">
        <f t="shared" si="14"/>
        <v>0</v>
      </c>
    </row>
    <row r="143" spans="2:11">
      <c r="B143" s="9">
        <v>1667.39</v>
      </c>
      <c r="C143" s="9">
        <f t="shared" si="10"/>
        <v>3.834997</v>
      </c>
      <c r="D143" s="5"/>
      <c r="E143" s="5">
        <f t="shared" si="11"/>
        <v>0</v>
      </c>
      <c r="F143" s="9"/>
      <c r="G143" s="9">
        <f t="shared" si="12"/>
        <v>0</v>
      </c>
      <c r="H143" s="6">
        <v>1294.6600000000001</v>
      </c>
      <c r="I143" s="6">
        <f t="shared" si="13"/>
        <v>19.419900000000002</v>
      </c>
      <c r="J143" s="9"/>
      <c r="K143" s="9">
        <f t="shared" si="14"/>
        <v>0</v>
      </c>
    </row>
    <row r="144" spans="2:11">
      <c r="B144" s="9">
        <v>981.84</v>
      </c>
      <c r="C144" s="9">
        <f t="shared" si="10"/>
        <v>2.258232</v>
      </c>
      <c r="D144" s="5"/>
      <c r="E144" s="5">
        <f t="shared" si="11"/>
        <v>0</v>
      </c>
      <c r="F144" s="9"/>
      <c r="G144" s="9">
        <f t="shared" si="12"/>
        <v>0</v>
      </c>
      <c r="H144" s="6">
        <f>635.7</f>
        <v>635.70000000000005</v>
      </c>
      <c r="I144" s="6">
        <f t="shared" si="13"/>
        <v>9.5355000000000008</v>
      </c>
      <c r="J144" s="9"/>
      <c r="K144" s="9">
        <f t="shared" si="14"/>
        <v>0</v>
      </c>
    </row>
    <row r="145" spans="2:11">
      <c r="B145" s="9">
        <f>646.09</f>
        <v>646.09</v>
      </c>
      <c r="C145" s="9">
        <f t="shared" si="10"/>
        <v>1.4860070000000001</v>
      </c>
      <c r="D145" s="5">
        <v>1764.67</v>
      </c>
      <c r="E145" s="5">
        <f t="shared" si="11"/>
        <v>9.5292180000000002</v>
      </c>
      <c r="F145" s="9">
        <v>784.5</v>
      </c>
      <c r="G145" s="9">
        <f t="shared" si="12"/>
        <v>13.336500000000001</v>
      </c>
      <c r="H145" s="6">
        <f>1075.8</f>
        <v>1075.8</v>
      </c>
      <c r="I145" s="6">
        <f t="shared" si="13"/>
        <v>16.137</v>
      </c>
      <c r="J145" s="9"/>
      <c r="K145" s="9">
        <f t="shared" si="14"/>
        <v>0</v>
      </c>
    </row>
    <row r="146" spans="2:11">
      <c r="B146" s="9">
        <v>995.12</v>
      </c>
      <c r="C146" s="9">
        <f t="shared" si="10"/>
        <v>2.2887759999999999</v>
      </c>
      <c r="D146" s="5"/>
      <c r="E146" s="5">
        <f t="shared" si="11"/>
        <v>0</v>
      </c>
      <c r="F146" s="9"/>
      <c r="G146" s="9">
        <f t="shared" si="12"/>
        <v>0</v>
      </c>
      <c r="H146" s="6">
        <f>469.2</f>
        <v>469.2</v>
      </c>
      <c r="I146" s="6">
        <f t="shared" si="13"/>
        <v>7.0379999999999994</v>
      </c>
      <c r="J146" s="9"/>
      <c r="K146" s="9">
        <f t="shared" si="14"/>
        <v>0</v>
      </c>
    </row>
    <row r="147" spans="2:11">
      <c r="B147" s="9">
        <f>1322.57</f>
        <v>1322.57</v>
      </c>
      <c r="C147" s="9">
        <f t="shared" si="10"/>
        <v>3.0419109999999998</v>
      </c>
      <c r="D147" s="5"/>
      <c r="E147" s="5">
        <f t="shared" si="11"/>
        <v>0</v>
      </c>
      <c r="F147" s="9"/>
      <c r="G147" s="9">
        <f t="shared" si="12"/>
        <v>0</v>
      </c>
      <c r="H147" s="6">
        <v>602.4</v>
      </c>
      <c r="I147" s="6">
        <f t="shared" si="13"/>
        <v>9.0359999999999996</v>
      </c>
      <c r="J147" s="9"/>
      <c r="K147" s="9">
        <f t="shared" si="14"/>
        <v>0</v>
      </c>
    </row>
    <row r="148" spans="2:11">
      <c r="B148" s="9">
        <v>3488.91</v>
      </c>
      <c r="C148" s="9">
        <f t="shared" si="10"/>
        <v>8.0244929999999997</v>
      </c>
      <c r="D148" s="5"/>
      <c r="E148" s="5">
        <f t="shared" si="11"/>
        <v>0</v>
      </c>
      <c r="F148" s="9"/>
      <c r="G148" s="9">
        <f t="shared" si="12"/>
        <v>0</v>
      </c>
      <c r="H148" s="6">
        <v>1191.53</v>
      </c>
      <c r="I148" s="6">
        <f t="shared" si="13"/>
        <v>17.872949999999999</v>
      </c>
      <c r="J148" s="9"/>
      <c r="K148" s="9">
        <f t="shared" si="14"/>
        <v>0</v>
      </c>
    </row>
    <row r="149" spans="2:11">
      <c r="B149" s="9">
        <v>2113.61</v>
      </c>
      <c r="C149" s="9">
        <f t="shared" si="10"/>
        <v>4.8613030000000004</v>
      </c>
      <c r="D149" s="5"/>
      <c r="E149" s="5">
        <f t="shared" si="11"/>
        <v>0</v>
      </c>
      <c r="F149" s="9">
        <v>937.01</v>
      </c>
      <c r="G149" s="9">
        <f t="shared" si="12"/>
        <v>15.929170000000001</v>
      </c>
      <c r="H149" s="6">
        <v>1166.01</v>
      </c>
      <c r="I149" s="6">
        <f t="shared" si="13"/>
        <v>17.49015</v>
      </c>
      <c r="J149" s="9"/>
      <c r="K149" s="9">
        <f t="shared" si="14"/>
        <v>0</v>
      </c>
    </row>
    <row r="150" spans="2:11">
      <c r="B150" s="9">
        <v>2682.76</v>
      </c>
      <c r="C150" s="9">
        <f t="shared" si="10"/>
        <v>6.1703480000000006</v>
      </c>
      <c r="D150" s="5"/>
      <c r="E150" s="5">
        <f t="shared" si="11"/>
        <v>0</v>
      </c>
      <c r="F150" s="9"/>
      <c r="G150" s="9">
        <f t="shared" si="12"/>
        <v>0</v>
      </c>
      <c r="H150" s="6"/>
      <c r="I150" s="6">
        <f t="shared" si="13"/>
        <v>0</v>
      </c>
      <c r="J150" s="9"/>
      <c r="K150" s="9">
        <f t="shared" si="14"/>
        <v>0</v>
      </c>
    </row>
    <row r="151" spans="2:11">
      <c r="B151" s="9">
        <v>1085.5</v>
      </c>
      <c r="C151" s="9">
        <f t="shared" si="10"/>
        <v>2.4966499999999998</v>
      </c>
      <c r="D151" s="5"/>
      <c r="E151" s="5">
        <f t="shared" si="11"/>
        <v>0</v>
      </c>
      <c r="F151" s="9"/>
      <c r="G151" s="9">
        <f t="shared" si="12"/>
        <v>0</v>
      </c>
      <c r="H151" s="6"/>
      <c r="I151" s="6">
        <f t="shared" si="13"/>
        <v>0</v>
      </c>
      <c r="J151" s="9"/>
      <c r="K151" s="9">
        <f t="shared" si="14"/>
        <v>0</v>
      </c>
    </row>
    <row r="152" spans="2:11">
      <c r="B152" s="9">
        <v>788.86</v>
      </c>
      <c r="C152" s="9">
        <f t="shared" si="10"/>
        <v>1.814378</v>
      </c>
      <c r="D152" s="5"/>
      <c r="E152" s="5">
        <f t="shared" si="11"/>
        <v>0</v>
      </c>
      <c r="F152" s="9"/>
      <c r="G152" s="9">
        <f>F152*0.017</f>
        <v>0</v>
      </c>
      <c r="H152" s="6">
        <v>600.87</v>
      </c>
      <c r="I152" s="6">
        <f t="shared" si="13"/>
        <v>9.0130499999999998</v>
      </c>
      <c r="J152" s="9"/>
      <c r="K152" s="9">
        <f t="shared" si="14"/>
        <v>0</v>
      </c>
    </row>
    <row r="153" spans="2:11">
      <c r="B153" s="9">
        <v>713.01</v>
      </c>
      <c r="C153" s="9">
        <f t="shared" si="10"/>
        <v>1.639923</v>
      </c>
      <c r="D153" s="5"/>
      <c r="E153" s="5">
        <f t="shared" si="11"/>
        <v>0</v>
      </c>
      <c r="F153" s="9">
        <v>397.43</v>
      </c>
      <c r="G153" s="9">
        <f>F153*0.017</f>
        <v>6.7563100000000009</v>
      </c>
      <c r="H153" s="6"/>
      <c r="I153" s="6">
        <f t="shared" si="13"/>
        <v>0</v>
      </c>
      <c r="J153" s="9"/>
      <c r="K153" s="9">
        <f t="shared" si="14"/>
        <v>0</v>
      </c>
    </row>
    <row r="154" spans="2:11">
      <c r="B154" s="9">
        <f>1157.5</f>
        <v>1157.5</v>
      </c>
      <c r="C154" s="9">
        <f t="shared" si="10"/>
        <v>2.6622499999999998</v>
      </c>
      <c r="D154" s="5"/>
      <c r="E154" s="5">
        <f t="shared" si="11"/>
        <v>0</v>
      </c>
      <c r="F154" s="9"/>
      <c r="G154" s="9">
        <f t="shared" si="12"/>
        <v>0</v>
      </c>
      <c r="H154" s="6"/>
      <c r="I154" s="6">
        <f t="shared" si="13"/>
        <v>0</v>
      </c>
      <c r="J154" s="9"/>
      <c r="K154" s="9">
        <f t="shared" si="14"/>
        <v>0</v>
      </c>
    </row>
    <row r="155" spans="2:11">
      <c r="B155" s="9">
        <f>1085.5</f>
        <v>1085.5</v>
      </c>
      <c r="C155" s="9">
        <f t="shared" si="10"/>
        <v>2.4966499999999998</v>
      </c>
      <c r="D155" s="5"/>
      <c r="E155" s="5">
        <f t="shared" si="11"/>
        <v>0</v>
      </c>
      <c r="F155" s="9"/>
      <c r="G155" s="9">
        <f t="shared" si="12"/>
        <v>0</v>
      </c>
      <c r="H155" s="6"/>
      <c r="I155" s="6">
        <f t="shared" si="13"/>
        <v>0</v>
      </c>
      <c r="J155" s="9"/>
      <c r="K155" s="9">
        <f t="shared" si="14"/>
        <v>0</v>
      </c>
    </row>
    <row r="156" spans="2:11">
      <c r="B156" s="9">
        <v>2465.56</v>
      </c>
      <c r="C156" s="9">
        <f t="shared" si="10"/>
        <v>5.6707879999999999</v>
      </c>
      <c r="D156" s="5"/>
      <c r="E156" s="5">
        <f t="shared" si="11"/>
        <v>0</v>
      </c>
      <c r="F156" s="9"/>
      <c r="G156" s="9">
        <f t="shared" si="12"/>
        <v>0</v>
      </c>
      <c r="H156" s="6">
        <v>1241.56</v>
      </c>
      <c r="I156" s="6">
        <f t="shared" si="13"/>
        <v>18.6234</v>
      </c>
      <c r="J156" s="9"/>
      <c r="K156" s="9">
        <f t="shared" si="14"/>
        <v>0</v>
      </c>
    </row>
    <row r="157" spans="2:11">
      <c r="B157" s="9">
        <v>2837.38</v>
      </c>
      <c r="C157" s="9">
        <f t="shared" si="10"/>
        <v>6.5259739999999997</v>
      </c>
      <c r="D157" s="5"/>
      <c r="E157" s="5">
        <f t="shared" si="11"/>
        <v>0</v>
      </c>
      <c r="F157" s="9"/>
      <c r="G157" s="9">
        <f t="shared" si="12"/>
        <v>0</v>
      </c>
      <c r="H157" s="6"/>
      <c r="I157" s="6">
        <f t="shared" si="13"/>
        <v>0</v>
      </c>
      <c r="J157" s="9">
        <v>905.63</v>
      </c>
      <c r="K157" s="9">
        <f t="shared" si="14"/>
        <v>17.206969999999998</v>
      </c>
    </row>
    <row r="158" spans="2:11">
      <c r="B158" s="9"/>
      <c r="C158" s="9">
        <f t="shared" si="10"/>
        <v>0</v>
      </c>
      <c r="D158" s="5"/>
      <c r="E158" s="5">
        <f t="shared" si="11"/>
        <v>0</v>
      </c>
      <c r="F158" s="9"/>
      <c r="G158" s="9">
        <f t="shared" si="12"/>
        <v>0</v>
      </c>
      <c r="H158" s="6"/>
      <c r="I158" s="6">
        <f t="shared" si="13"/>
        <v>0</v>
      </c>
      <c r="J158" s="9"/>
      <c r="K158" s="9">
        <f t="shared" si="14"/>
        <v>0</v>
      </c>
    </row>
    <row r="159" spans="2:11">
      <c r="B159" s="9"/>
      <c r="C159" s="9">
        <f t="shared" si="10"/>
        <v>0</v>
      </c>
      <c r="D159" s="5"/>
      <c r="E159" s="5">
        <f t="shared" si="11"/>
        <v>0</v>
      </c>
      <c r="F159" s="9"/>
      <c r="G159" s="9">
        <f t="shared" si="12"/>
        <v>0</v>
      </c>
      <c r="H159" s="6">
        <v>1399.58</v>
      </c>
      <c r="I159" s="6">
        <f t="shared" si="13"/>
        <v>20.993699999999997</v>
      </c>
      <c r="J159" s="9"/>
      <c r="K159" s="9">
        <f t="shared" si="14"/>
        <v>0</v>
      </c>
    </row>
    <row r="160" spans="2:11">
      <c r="B160" s="9">
        <v>1363.08</v>
      </c>
      <c r="C160" s="9">
        <f t="shared" si="10"/>
        <v>3.135084</v>
      </c>
      <c r="D160" s="5"/>
      <c r="E160" s="5">
        <f t="shared" si="11"/>
        <v>0</v>
      </c>
      <c r="F160" s="9"/>
      <c r="G160" s="9">
        <f t="shared" si="12"/>
        <v>0</v>
      </c>
      <c r="H160" s="6">
        <v>741.55</v>
      </c>
      <c r="I160" s="6">
        <f t="shared" si="13"/>
        <v>11.123249999999999</v>
      </c>
      <c r="J160" s="9"/>
      <c r="K160" s="9">
        <f t="shared" si="14"/>
        <v>0</v>
      </c>
    </row>
    <row r="161" spans="2:11">
      <c r="B161" s="9"/>
      <c r="C161" s="9">
        <f t="shared" si="10"/>
        <v>0</v>
      </c>
      <c r="D161" s="5"/>
      <c r="E161" s="5">
        <f t="shared" si="11"/>
        <v>0</v>
      </c>
      <c r="F161" s="9"/>
      <c r="G161" s="9">
        <f t="shared" si="12"/>
        <v>0</v>
      </c>
      <c r="H161" s="6"/>
      <c r="I161" s="6">
        <f t="shared" si="13"/>
        <v>0</v>
      </c>
      <c r="J161" s="9"/>
      <c r="K161" s="9">
        <f t="shared" si="14"/>
        <v>0</v>
      </c>
    </row>
    <row r="162" spans="2:11">
      <c r="B162" s="9"/>
      <c r="C162" s="9">
        <f t="shared" si="10"/>
        <v>0</v>
      </c>
      <c r="D162" s="7"/>
      <c r="E162" s="7">
        <f t="shared" si="11"/>
        <v>0</v>
      </c>
      <c r="F162" s="9"/>
      <c r="G162" s="9">
        <f t="shared" si="12"/>
        <v>0</v>
      </c>
      <c r="H162" s="7"/>
      <c r="I162" s="7">
        <f t="shared" si="13"/>
        <v>0</v>
      </c>
      <c r="J162" s="9"/>
      <c r="K162" s="9">
        <f t="shared" si="14"/>
        <v>0</v>
      </c>
    </row>
    <row r="163" spans="2:11">
      <c r="B163" s="9">
        <v>2358.92</v>
      </c>
      <c r="C163" s="9">
        <f t="shared" si="10"/>
        <v>5.425516</v>
      </c>
      <c r="D163" s="5"/>
      <c r="E163" s="5">
        <f t="shared" si="11"/>
        <v>0</v>
      </c>
      <c r="F163" s="9"/>
      <c r="G163" s="9">
        <f t="shared" si="12"/>
        <v>0</v>
      </c>
      <c r="H163" s="6">
        <v>1247.69</v>
      </c>
      <c r="I163" s="6">
        <f t="shared" si="13"/>
        <v>18.715350000000001</v>
      </c>
      <c r="J163" s="9">
        <v>743.29</v>
      </c>
      <c r="K163" s="9">
        <f t="shared" si="14"/>
        <v>14.122509999999998</v>
      </c>
    </row>
    <row r="164" spans="2:11">
      <c r="B164" s="9">
        <v>2421.19</v>
      </c>
      <c r="C164" s="9">
        <f t="shared" si="10"/>
        <v>5.5687369999999996</v>
      </c>
      <c r="D164" s="5"/>
      <c r="E164" s="5">
        <f t="shared" si="11"/>
        <v>0</v>
      </c>
      <c r="F164" s="9">
        <v>436.9</v>
      </c>
      <c r="G164" s="9">
        <f t="shared" si="12"/>
        <v>7.4272999999999998</v>
      </c>
      <c r="H164" s="6"/>
      <c r="I164" s="6">
        <f t="shared" si="13"/>
        <v>0</v>
      </c>
      <c r="J164" s="9"/>
      <c r="K164" s="9">
        <f t="shared" si="14"/>
        <v>0</v>
      </c>
    </row>
    <row r="165" spans="2:11">
      <c r="B165" s="9"/>
      <c r="C165" s="9">
        <f t="shared" si="10"/>
        <v>0</v>
      </c>
      <c r="D165" s="5"/>
      <c r="E165" s="5">
        <f t="shared" si="11"/>
        <v>0</v>
      </c>
      <c r="F165" s="9"/>
      <c r="G165" s="9">
        <f t="shared" si="12"/>
        <v>0</v>
      </c>
      <c r="H165" s="6">
        <v>1463.77</v>
      </c>
      <c r="I165" s="6">
        <f t="shared" si="13"/>
        <v>21.95655</v>
      </c>
      <c r="J165" s="9"/>
      <c r="K165" s="9">
        <f t="shared" si="14"/>
        <v>0</v>
      </c>
    </row>
    <row r="166" spans="2:11">
      <c r="B166" s="9"/>
      <c r="C166" s="9">
        <f t="shared" si="10"/>
        <v>0</v>
      </c>
      <c r="D166" s="5"/>
      <c r="E166" s="5">
        <f t="shared" si="11"/>
        <v>0</v>
      </c>
      <c r="F166" s="9"/>
      <c r="G166" s="9">
        <f t="shared" si="12"/>
        <v>0</v>
      </c>
      <c r="H166" s="6">
        <v>1458.3</v>
      </c>
      <c r="I166" s="6">
        <f t="shared" si="13"/>
        <v>21.874499999999998</v>
      </c>
      <c r="J166" s="9"/>
      <c r="K166" s="9">
        <f t="shared" si="14"/>
        <v>0</v>
      </c>
    </row>
    <row r="167" spans="2:11">
      <c r="B167" s="9"/>
      <c r="C167" s="9">
        <f t="shared" si="10"/>
        <v>0</v>
      </c>
      <c r="D167" s="5"/>
      <c r="E167" s="5">
        <f t="shared" si="11"/>
        <v>0</v>
      </c>
      <c r="F167" s="9"/>
      <c r="G167" s="9">
        <f t="shared" si="12"/>
        <v>0</v>
      </c>
      <c r="H167" s="7"/>
      <c r="I167" s="7">
        <f t="shared" si="13"/>
        <v>0</v>
      </c>
      <c r="J167" s="9"/>
      <c r="K167" s="9">
        <f t="shared" si="14"/>
        <v>0</v>
      </c>
    </row>
    <row r="168" spans="2:11">
      <c r="B168" s="9">
        <v>1180.6300000000001</v>
      </c>
      <c r="C168" s="9">
        <f t="shared" si="10"/>
        <v>2.715449</v>
      </c>
      <c r="D168" s="5"/>
      <c r="E168" s="5">
        <f t="shared" si="11"/>
        <v>0</v>
      </c>
      <c r="F168" s="9"/>
      <c r="G168" s="9">
        <f t="shared" si="12"/>
        <v>0</v>
      </c>
      <c r="H168" s="6"/>
      <c r="I168" s="6">
        <f t="shared" si="13"/>
        <v>0</v>
      </c>
      <c r="J168" s="9"/>
      <c r="K168" s="9">
        <f t="shared" si="14"/>
        <v>0</v>
      </c>
    </row>
    <row r="169" spans="2:11">
      <c r="B169" s="9">
        <v>1654.4</v>
      </c>
      <c r="C169" s="9">
        <f t="shared" si="10"/>
        <v>3.8051200000000001</v>
      </c>
      <c r="D169" s="5"/>
      <c r="E169" s="5">
        <f t="shared" si="11"/>
        <v>0</v>
      </c>
      <c r="F169" s="9"/>
      <c r="G169" s="9"/>
      <c r="H169" s="6"/>
      <c r="I169" s="6">
        <f t="shared" si="13"/>
        <v>0</v>
      </c>
      <c r="J169" s="9"/>
      <c r="K169" s="9">
        <f t="shared" si="14"/>
        <v>0</v>
      </c>
    </row>
    <row r="170" spans="2:11">
      <c r="B170" s="9">
        <f>2608.32</f>
        <v>2608.3200000000002</v>
      </c>
      <c r="C170" s="9">
        <f t="shared" si="10"/>
        <v>5.999136</v>
      </c>
      <c r="D170" s="5"/>
      <c r="E170" s="5">
        <f t="shared" si="11"/>
        <v>0</v>
      </c>
      <c r="F170" s="9"/>
      <c r="G170" s="9">
        <f t="shared" si="12"/>
        <v>0</v>
      </c>
      <c r="H170" s="6">
        <v>1159.8800000000001</v>
      </c>
      <c r="I170" s="6">
        <f t="shared" si="13"/>
        <v>17.398199999999999</v>
      </c>
      <c r="J170" s="9"/>
      <c r="K170" s="9">
        <f t="shared" si="14"/>
        <v>0</v>
      </c>
    </row>
    <row r="171" spans="2:11">
      <c r="B171" s="9">
        <v>1158.6500000000001</v>
      </c>
      <c r="C171" s="9">
        <f t="shared" si="10"/>
        <v>2.664895</v>
      </c>
      <c r="D171" s="5"/>
      <c r="E171" s="5">
        <f t="shared" si="11"/>
        <v>0</v>
      </c>
      <c r="F171" s="9"/>
      <c r="G171" s="9">
        <f t="shared" si="12"/>
        <v>0</v>
      </c>
      <c r="H171" s="6">
        <v>1427.29</v>
      </c>
      <c r="I171" s="6">
        <f t="shared" si="13"/>
        <v>21.40935</v>
      </c>
      <c r="J171" s="9"/>
      <c r="K171" s="9">
        <f t="shared" si="14"/>
        <v>0</v>
      </c>
    </row>
    <row r="172" spans="2:11">
      <c r="B172" s="9"/>
      <c r="C172" s="9">
        <f t="shared" si="10"/>
        <v>0</v>
      </c>
      <c r="D172" s="4"/>
      <c r="E172" s="4">
        <f t="shared" si="11"/>
        <v>0</v>
      </c>
      <c r="F172" s="9"/>
      <c r="G172" s="9">
        <f t="shared" si="12"/>
        <v>0</v>
      </c>
      <c r="H172" s="4"/>
      <c r="I172" s="4">
        <f t="shared" si="13"/>
        <v>0</v>
      </c>
      <c r="J172" s="9"/>
      <c r="K172" s="9">
        <f t="shared" si="14"/>
        <v>0</v>
      </c>
    </row>
    <row r="173" spans="2:11">
      <c r="B173" s="9">
        <f>4525.4</f>
        <v>4525.3999999999996</v>
      </c>
      <c r="C173" s="9">
        <f t="shared" si="10"/>
        <v>10.40842</v>
      </c>
      <c r="D173" s="5"/>
      <c r="E173" s="5">
        <f t="shared" si="11"/>
        <v>0</v>
      </c>
      <c r="F173" s="9"/>
      <c r="G173" s="9">
        <f t="shared" si="12"/>
        <v>0</v>
      </c>
      <c r="H173" s="6">
        <v>1428.3</v>
      </c>
      <c r="I173" s="6">
        <f t="shared" si="13"/>
        <v>21.424499999999998</v>
      </c>
      <c r="J173" s="9"/>
      <c r="K173" s="9">
        <f t="shared" si="14"/>
        <v>0</v>
      </c>
    </row>
    <row r="174" spans="2:11">
      <c r="B174" s="9">
        <f>1971.7</f>
        <v>1971.7</v>
      </c>
      <c r="C174" s="9">
        <f t="shared" si="10"/>
        <v>4.53491</v>
      </c>
      <c r="D174" s="5"/>
      <c r="E174" s="5">
        <f t="shared" si="11"/>
        <v>0</v>
      </c>
      <c r="F174" s="9"/>
      <c r="G174" s="9">
        <f t="shared" si="12"/>
        <v>0</v>
      </c>
      <c r="H174" s="6">
        <v>1387.7</v>
      </c>
      <c r="I174" s="6">
        <f t="shared" si="13"/>
        <v>20.8155</v>
      </c>
      <c r="J174" s="9"/>
      <c r="K174" s="9">
        <f t="shared" si="14"/>
        <v>0</v>
      </c>
    </row>
    <row r="175" spans="2:11">
      <c r="B175" s="9">
        <f>713.01</f>
        <v>713.01</v>
      </c>
      <c r="C175" s="9">
        <f t="shared" si="10"/>
        <v>1.639923</v>
      </c>
      <c r="D175" s="5"/>
      <c r="E175" s="5">
        <f t="shared" si="11"/>
        <v>0</v>
      </c>
      <c r="F175" s="9"/>
      <c r="G175" s="9">
        <f t="shared" si="12"/>
        <v>0</v>
      </c>
      <c r="H175" s="6">
        <v>1300.9000000000001</v>
      </c>
      <c r="I175" s="6">
        <f t="shared" si="13"/>
        <v>19.513500000000001</v>
      </c>
      <c r="J175" s="9"/>
      <c r="K175" s="9">
        <f t="shared" si="14"/>
        <v>0</v>
      </c>
    </row>
    <row r="176" spans="2:11">
      <c r="B176" s="9">
        <v>1984.35</v>
      </c>
      <c r="C176" s="9">
        <f t="shared" si="10"/>
        <v>4.5640049999999999</v>
      </c>
      <c r="D176" s="5"/>
      <c r="E176" s="5">
        <f t="shared" si="11"/>
        <v>0</v>
      </c>
      <c r="F176" s="9"/>
      <c r="G176" s="9">
        <f t="shared" si="12"/>
        <v>0</v>
      </c>
      <c r="H176" s="6"/>
      <c r="I176" s="6">
        <f t="shared" si="13"/>
        <v>0</v>
      </c>
      <c r="J176" s="9"/>
      <c r="K176" s="9">
        <f t="shared" si="14"/>
        <v>0</v>
      </c>
    </row>
    <row r="177" spans="2:11">
      <c r="B177" s="9">
        <v>1175.1199999999999</v>
      </c>
      <c r="C177" s="9">
        <f t="shared" si="10"/>
        <v>2.7027759999999996</v>
      </c>
      <c r="D177" s="5"/>
      <c r="E177" s="5">
        <f t="shared" si="11"/>
        <v>0</v>
      </c>
      <c r="F177" s="9"/>
      <c r="G177" s="9">
        <f t="shared" si="12"/>
        <v>0</v>
      </c>
      <c r="H177" s="6"/>
      <c r="I177" s="6">
        <f t="shared" si="13"/>
        <v>0</v>
      </c>
      <c r="J177" s="9"/>
      <c r="K177" s="9">
        <f t="shared" si="14"/>
        <v>0</v>
      </c>
    </row>
    <row r="178" spans="2:11">
      <c r="B178" s="9"/>
      <c r="C178" s="9">
        <f t="shared" si="10"/>
        <v>0</v>
      </c>
      <c r="D178" s="5"/>
      <c r="E178" s="5">
        <f t="shared" si="11"/>
        <v>0</v>
      </c>
      <c r="F178" s="9"/>
      <c r="G178" s="9">
        <f t="shared" si="12"/>
        <v>0</v>
      </c>
      <c r="H178" s="6"/>
      <c r="I178" s="6">
        <f t="shared" si="13"/>
        <v>0</v>
      </c>
      <c r="J178" s="9"/>
      <c r="K178" s="9">
        <f t="shared" si="14"/>
        <v>0</v>
      </c>
    </row>
    <row r="179" spans="2:11">
      <c r="B179" s="9"/>
      <c r="C179" s="9">
        <f t="shared" si="10"/>
        <v>0</v>
      </c>
      <c r="D179" s="5"/>
      <c r="E179" s="5">
        <f t="shared" si="11"/>
        <v>0</v>
      </c>
      <c r="F179" s="9"/>
      <c r="G179" s="9">
        <f t="shared" si="12"/>
        <v>0</v>
      </c>
      <c r="H179" s="6"/>
      <c r="I179" s="6">
        <f t="shared" si="13"/>
        <v>0</v>
      </c>
      <c r="J179" s="9"/>
      <c r="K179" s="9">
        <f t="shared" si="14"/>
        <v>0</v>
      </c>
    </row>
    <row r="180" spans="2:11">
      <c r="B180" s="9"/>
      <c r="C180" s="9">
        <f t="shared" si="10"/>
        <v>0</v>
      </c>
      <c r="D180" s="5"/>
      <c r="E180" s="5">
        <f t="shared" si="11"/>
        <v>0</v>
      </c>
      <c r="F180" s="9"/>
      <c r="G180" s="9">
        <f t="shared" si="12"/>
        <v>0</v>
      </c>
      <c r="H180" s="6">
        <v>1042.93</v>
      </c>
      <c r="I180" s="6">
        <f t="shared" si="13"/>
        <v>15.64395</v>
      </c>
      <c r="J180" s="9"/>
      <c r="K180" s="9">
        <f t="shared" si="14"/>
        <v>0</v>
      </c>
    </row>
    <row r="181" spans="2:11">
      <c r="B181" s="9">
        <f>1619</f>
        <v>1619</v>
      </c>
      <c r="C181" s="9">
        <f t="shared" si="10"/>
        <v>3.7237</v>
      </c>
      <c r="D181" s="5"/>
      <c r="E181" s="5">
        <f t="shared" si="11"/>
        <v>0</v>
      </c>
      <c r="F181" s="9"/>
      <c r="G181" s="9">
        <f t="shared" si="12"/>
        <v>0</v>
      </c>
      <c r="H181" s="6">
        <v>1277.9000000000001</v>
      </c>
      <c r="I181" s="6">
        <f t="shared" si="13"/>
        <v>19.168500000000002</v>
      </c>
      <c r="J181" s="9"/>
      <c r="K181" s="9">
        <f t="shared" si="14"/>
        <v>0</v>
      </c>
    </row>
    <row r="182" spans="2:11">
      <c r="B182" s="9">
        <v>981.84</v>
      </c>
      <c r="C182" s="9">
        <f t="shared" si="10"/>
        <v>2.258232</v>
      </c>
      <c r="D182" s="5"/>
      <c r="E182" s="5">
        <f t="shared" si="11"/>
        <v>0</v>
      </c>
      <c r="F182" s="9"/>
      <c r="G182" s="9">
        <f t="shared" si="12"/>
        <v>0</v>
      </c>
      <c r="H182" s="6"/>
      <c r="I182" s="6">
        <f t="shared" si="13"/>
        <v>0</v>
      </c>
      <c r="J182" s="9"/>
      <c r="K182" s="9">
        <f t="shared" si="14"/>
        <v>0</v>
      </c>
    </row>
    <row r="183" spans="2:11">
      <c r="B183" s="9"/>
      <c r="C183" s="9">
        <f t="shared" si="10"/>
        <v>0</v>
      </c>
      <c r="D183" s="5"/>
      <c r="E183" s="5">
        <f t="shared" si="11"/>
        <v>0</v>
      </c>
      <c r="F183" s="9"/>
      <c r="G183" s="9">
        <f t="shared" si="12"/>
        <v>0</v>
      </c>
      <c r="H183" s="6">
        <v>1023.3</v>
      </c>
      <c r="I183" s="6">
        <f t="shared" si="13"/>
        <v>15.349499999999999</v>
      </c>
      <c r="J183" s="9"/>
      <c r="K183" s="9">
        <f t="shared" si="14"/>
        <v>0</v>
      </c>
    </row>
    <row r="184" spans="2:11">
      <c r="B184" s="9"/>
      <c r="C184" s="9">
        <f t="shared" si="10"/>
        <v>0</v>
      </c>
      <c r="D184" s="5"/>
      <c r="E184" s="5">
        <f t="shared" si="11"/>
        <v>0</v>
      </c>
      <c r="F184" s="9"/>
      <c r="G184" s="9">
        <f t="shared" si="12"/>
        <v>0</v>
      </c>
      <c r="H184" s="6"/>
      <c r="I184" s="6">
        <f t="shared" si="13"/>
        <v>0</v>
      </c>
      <c r="J184" s="9">
        <v>399.9</v>
      </c>
      <c r="K184" s="9">
        <f t="shared" si="14"/>
        <v>7.5980999999999996</v>
      </c>
    </row>
    <row r="185" spans="2:11">
      <c r="B185" s="9"/>
      <c r="C185" s="9">
        <f t="shared" si="10"/>
        <v>0</v>
      </c>
      <c r="D185" s="5"/>
      <c r="E185" s="5">
        <f t="shared" si="11"/>
        <v>0</v>
      </c>
      <c r="F185" s="9"/>
      <c r="G185" s="9">
        <f t="shared" si="12"/>
        <v>0</v>
      </c>
      <c r="H185" s="6"/>
      <c r="I185" s="6">
        <f t="shared" si="13"/>
        <v>0</v>
      </c>
      <c r="J185" s="9"/>
      <c r="K185" s="9">
        <f t="shared" si="14"/>
        <v>0</v>
      </c>
    </row>
    <row r="186" spans="2:11">
      <c r="B186" s="9">
        <v>1798.8</v>
      </c>
      <c r="C186" s="9">
        <f t="shared" si="10"/>
        <v>4.1372400000000003</v>
      </c>
      <c r="D186" s="5"/>
      <c r="E186" s="5">
        <f t="shared" si="11"/>
        <v>0</v>
      </c>
      <c r="F186" s="9"/>
      <c r="G186" s="9">
        <f t="shared" si="12"/>
        <v>0</v>
      </c>
      <c r="H186" s="6">
        <v>1503.4</v>
      </c>
      <c r="I186" s="6">
        <f t="shared" si="13"/>
        <v>22.551000000000002</v>
      </c>
      <c r="J186" s="9"/>
      <c r="K186" s="9">
        <f t="shared" si="14"/>
        <v>0</v>
      </c>
    </row>
    <row r="187" spans="2:11">
      <c r="B187" s="9"/>
      <c r="C187" s="9">
        <f t="shared" si="10"/>
        <v>0</v>
      </c>
      <c r="D187" s="5"/>
      <c r="E187" s="5">
        <f t="shared" si="11"/>
        <v>0</v>
      </c>
      <c r="F187" s="9"/>
      <c r="G187" s="9">
        <f t="shared" si="12"/>
        <v>0</v>
      </c>
      <c r="H187" s="7"/>
      <c r="I187" s="7">
        <f t="shared" si="13"/>
        <v>0</v>
      </c>
      <c r="J187" s="9"/>
      <c r="K187" s="9">
        <f t="shared" si="14"/>
        <v>0</v>
      </c>
    </row>
    <row r="188" spans="2:11">
      <c r="B188" s="9">
        <v>859.11</v>
      </c>
      <c r="C188" s="9">
        <f t="shared" si="10"/>
        <v>1.9759530000000001</v>
      </c>
      <c r="D188" s="5"/>
      <c r="E188" s="5">
        <f t="shared" si="11"/>
        <v>0</v>
      </c>
      <c r="F188" s="9"/>
      <c r="G188" s="9">
        <f t="shared" si="12"/>
        <v>0</v>
      </c>
      <c r="H188" s="6"/>
      <c r="I188" s="6">
        <f t="shared" si="13"/>
        <v>0</v>
      </c>
      <c r="J188" s="9"/>
      <c r="K188" s="9">
        <f t="shared" si="14"/>
        <v>0</v>
      </c>
    </row>
    <row r="189" spans="2:11">
      <c r="B189" s="9">
        <f>368.19+736.38</f>
        <v>1104.57</v>
      </c>
      <c r="C189" s="9">
        <f t="shared" si="10"/>
        <v>2.540511</v>
      </c>
      <c r="D189" s="5"/>
      <c r="E189" s="5">
        <f t="shared" si="11"/>
        <v>0</v>
      </c>
      <c r="F189" s="9"/>
      <c r="G189" s="9">
        <f t="shared" si="12"/>
        <v>0</v>
      </c>
      <c r="H189" s="6">
        <f>1092.13+422.11+534.4</f>
        <v>2048.6400000000003</v>
      </c>
      <c r="I189" s="6">
        <f t="shared" si="13"/>
        <v>30.729600000000005</v>
      </c>
      <c r="J189" s="9"/>
      <c r="K189" s="9">
        <f t="shared" si="14"/>
        <v>0</v>
      </c>
    </row>
    <row r="190" spans="2:11">
      <c r="B190" s="9">
        <v>3272.1</v>
      </c>
      <c r="C190" s="9">
        <f t="shared" si="10"/>
        <v>7.52583</v>
      </c>
      <c r="D190" s="5"/>
      <c r="E190" s="5">
        <f t="shared" si="11"/>
        <v>0</v>
      </c>
      <c r="F190" s="9"/>
      <c r="G190" s="9">
        <f t="shared" si="12"/>
        <v>0</v>
      </c>
      <c r="H190" s="6">
        <f>2412.98</f>
        <v>2412.98</v>
      </c>
      <c r="I190" s="6">
        <f t="shared" si="13"/>
        <v>36.194699999999997</v>
      </c>
      <c r="J190" s="9"/>
      <c r="K190" s="9">
        <f t="shared" si="14"/>
        <v>0</v>
      </c>
    </row>
    <row r="191" spans="2:11">
      <c r="B191" s="9"/>
      <c r="C191" s="9">
        <f t="shared" si="10"/>
        <v>0</v>
      </c>
      <c r="D191" s="5"/>
      <c r="E191" s="5">
        <f t="shared" si="11"/>
        <v>0</v>
      </c>
      <c r="F191" s="9"/>
      <c r="G191" s="9">
        <f t="shared" si="12"/>
        <v>0</v>
      </c>
      <c r="H191" s="6">
        <v>563.29999999999995</v>
      </c>
      <c r="I191" s="6">
        <f t="shared" si="13"/>
        <v>8.4494999999999987</v>
      </c>
      <c r="J191" s="9"/>
      <c r="K191" s="9">
        <f t="shared" si="14"/>
        <v>0</v>
      </c>
    </row>
    <row r="192" spans="2:11">
      <c r="B192" s="9">
        <f>4687.98-2917.51+981.84</f>
        <v>2752.3099999999995</v>
      </c>
      <c r="C192" s="9">
        <f t="shared" si="10"/>
        <v>6.3303129999999985</v>
      </c>
      <c r="D192" s="5"/>
      <c r="E192" s="5">
        <f t="shared" si="11"/>
        <v>0</v>
      </c>
      <c r="F192" s="9"/>
      <c r="G192" s="9">
        <f t="shared" si="12"/>
        <v>0</v>
      </c>
      <c r="H192" s="6">
        <f>504.53</f>
        <v>504.53</v>
      </c>
      <c r="I192" s="6">
        <f t="shared" si="13"/>
        <v>7.5679499999999997</v>
      </c>
      <c r="J192" s="9"/>
      <c r="K192" s="9">
        <f t="shared" si="14"/>
        <v>0</v>
      </c>
    </row>
    <row r="193" spans="2:11">
      <c r="B193" s="9">
        <v>981.84</v>
      </c>
      <c r="C193" s="9">
        <f t="shared" si="10"/>
        <v>2.258232</v>
      </c>
      <c r="D193" s="5"/>
      <c r="E193" s="5">
        <f t="shared" si="11"/>
        <v>0</v>
      </c>
      <c r="F193" s="9"/>
      <c r="G193" s="9">
        <f t="shared" si="12"/>
        <v>0</v>
      </c>
      <c r="H193" s="6"/>
      <c r="I193" s="6">
        <f t="shared" si="13"/>
        <v>0</v>
      </c>
      <c r="J193" s="9"/>
      <c r="K193" s="9">
        <f t="shared" si="14"/>
        <v>0</v>
      </c>
    </row>
    <row r="194" spans="2:11">
      <c r="B194" s="9"/>
      <c r="C194" s="9">
        <f t="shared" si="10"/>
        <v>0</v>
      </c>
      <c r="D194" s="5"/>
      <c r="E194" s="5">
        <f t="shared" si="11"/>
        <v>0</v>
      </c>
      <c r="F194" s="9"/>
      <c r="G194" s="9">
        <f t="shared" si="12"/>
        <v>0</v>
      </c>
      <c r="H194" s="6"/>
      <c r="I194" s="6">
        <f t="shared" si="13"/>
        <v>0</v>
      </c>
      <c r="J194" s="9"/>
      <c r="K194" s="9">
        <f t="shared" si="14"/>
        <v>0</v>
      </c>
    </row>
    <row r="195" spans="2:11">
      <c r="B195" s="9">
        <f>368.19+736.38</f>
        <v>1104.57</v>
      </c>
      <c r="C195" s="9">
        <f t="shared" si="10"/>
        <v>2.540511</v>
      </c>
      <c r="D195" s="5"/>
      <c r="E195" s="5">
        <f t="shared" si="11"/>
        <v>0</v>
      </c>
      <c r="F195" s="9">
        <v>476.72</v>
      </c>
      <c r="G195" s="9">
        <f t="shared" si="12"/>
        <v>8.1042400000000008</v>
      </c>
      <c r="H195" s="6">
        <f>1051.03+447.32+453.53</f>
        <v>1951.8799999999999</v>
      </c>
      <c r="I195" s="6">
        <f t="shared" si="13"/>
        <v>29.278199999999998</v>
      </c>
      <c r="J195" s="9"/>
      <c r="K195" s="9">
        <f t="shared" si="14"/>
        <v>0</v>
      </c>
    </row>
    <row r="196" spans="2:11">
      <c r="B196" s="9"/>
      <c r="C196" s="9">
        <f t="shared" si="10"/>
        <v>0</v>
      </c>
      <c r="D196" s="5"/>
      <c r="E196" s="5">
        <f t="shared" si="11"/>
        <v>0</v>
      </c>
      <c r="F196" s="9"/>
      <c r="G196" s="9">
        <f t="shared" si="12"/>
        <v>0</v>
      </c>
      <c r="H196" s="6">
        <f>1703.26</f>
        <v>1703.26</v>
      </c>
      <c r="I196" s="6">
        <f t="shared" si="13"/>
        <v>25.5489</v>
      </c>
      <c r="J196" s="9"/>
      <c r="K196" s="9">
        <f t="shared" si="14"/>
        <v>0</v>
      </c>
    </row>
    <row r="197" spans="2:11">
      <c r="B197" s="9">
        <v>1762.4</v>
      </c>
      <c r="C197" s="9">
        <f t="shared" ref="C197:C260" si="15">B197*0.0023</f>
        <v>4.0535199999999998</v>
      </c>
      <c r="D197" s="5"/>
      <c r="E197" s="5">
        <f t="shared" ref="E197:E260" si="16">D197*0.0054</f>
        <v>0</v>
      </c>
      <c r="F197" s="9">
        <v>762.9</v>
      </c>
      <c r="G197" s="9">
        <f t="shared" ref="G197:G260" si="17">F197*0.017</f>
        <v>12.9693</v>
      </c>
      <c r="H197" s="6">
        <f>531.42</f>
        <v>531.41999999999996</v>
      </c>
      <c r="I197" s="6">
        <f t="shared" ref="I197:I260" si="18">H197*0.015</f>
        <v>7.9712999999999994</v>
      </c>
      <c r="J197" s="9"/>
      <c r="K197" s="9">
        <f t="shared" ref="K197:K260" si="19">J197*0.019</f>
        <v>0</v>
      </c>
    </row>
    <row r="198" spans="2:11">
      <c r="B198" s="9">
        <v>1274.0899999999999</v>
      </c>
      <c r="C198" s="9">
        <f t="shared" si="15"/>
        <v>2.9304069999999998</v>
      </c>
      <c r="D198" s="5"/>
      <c r="E198" s="5">
        <f t="shared" si="16"/>
        <v>0</v>
      </c>
      <c r="F198" s="9"/>
      <c r="G198" s="9">
        <f t="shared" si="17"/>
        <v>0</v>
      </c>
      <c r="H198" s="6">
        <v>674.27</v>
      </c>
      <c r="I198" s="6">
        <f t="shared" si="18"/>
        <v>10.114049999999999</v>
      </c>
      <c r="J198" s="9"/>
      <c r="K198" s="9">
        <f t="shared" si="19"/>
        <v>0</v>
      </c>
    </row>
    <row r="199" spans="2:11">
      <c r="B199" s="9">
        <v>2494.58</v>
      </c>
      <c r="C199" s="9">
        <f t="shared" si="15"/>
        <v>5.7375340000000001</v>
      </c>
      <c r="D199" s="5"/>
      <c r="E199" s="5">
        <f t="shared" si="16"/>
        <v>0</v>
      </c>
      <c r="F199" s="9"/>
      <c r="G199" s="9">
        <f t="shared" si="17"/>
        <v>0</v>
      </c>
      <c r="H199" s="6">
        <v>1094.0899999999999</v>
      </c>
      <c r="I199" s="6">
        <f t="shared" si="18"/>
        <v>16.411349999999999</v>
      </c>
      <c r="J199" s="9"/>
      <c r="K199" s="9">
        <f t="shared" si="19"/>
        <v>0</v>
      </c>
    </row>
    <row r="200" spans="2:11">
      <c r="B200" s="9">
        <v>1207.9000000000001</v>
      </c>
      <c r="C200" s="9">
        <f t="shared" si="15"/>
        <v>2.7781700000000003</v>
      </c>
      <c r="D200" s="5"/>
      <c r="E200" s="5">
        <f t="shared" si="16"/>
        <v>0</v>
      </c>
      <c r="F200" s="9"/>
      <c r="G200" s="9">
        <f t="shared" si="17"/>
        <v>0</v>
      </c>
      <c r="H200" s="6">
        <v>685.37</v>
      </c>
      <c r="I200" s="6">
        <f t="shared" si="18"/>
        <v>10.28055</v>
      </c>
      <c r="J200" s="9"/>
      <c r="K200" s="9">
        <f t="shared" si="19"/>
        <v>0</v>
      </c>
    </row>
    <row r="201" spans="2:11">
      <c r="B201" s="9">
        <f>368.19</f>
        <v>368.19</v>
      </c>
      <c r="C201" s="9">
        <f t="shared" si="15"/>
        <v>0.84683699999999995</v>
      </c>
      <c r="D201" s="5"/>
      <c r="E201" s="5">
        <f t="shared" si="16"/>
        <v>0</v>
      </c>
      <c r="F201" s="9"/>
      <c r="G201" s="9">
        <f t="shared" si="17"/>
        <v>0</v>
      </c>
      <c r="H201" s="6">
        <f>268.8</f>
        <v>268.8</v>
      </c>
      <c r="I201" s="6">
        <f t="shared" si="18"/>
        <v>4.032</v>
      </c>
      <c r="J201" s="9"/>
      <c r="K201" s="9">
        <f t="shared" si="19"/>
        <v>0</v>
      </c>
    </row>
    <row r="202" spans="2:11">
      <c r="B202" s="9">
        <f>368.19</f>
        <v>368.19</v>
      </c>
      <c r="C202" s="9">
        <f t="shared" si="15"/>
        <v>0.84683699999999995</v>
      </c>
      <c r="D202" s="5"/>
      <c r="E202" s="5">
        <f t="shared" si="16"/>
        <v>0</v>
      </c>
      <c r="F202" s="9"/>
      <c r="G202" s="9">
        <f t="shared" si="17"/>
        <v>0</v>
      </c>
      <c r="H202" s="6">
        <f>489.75</f>
        <v>489.75</v>
      </c>
      <c r="I202" s="6">
        <f t="shared" si="18"/>
        <v>7.3462499999999995</v>
      </c>
      <c r="J202" s="9"/>
      <c r="K202" s="9">
        <f t="shared" si="19"/>
        <v>0</v>
      </c>
    </row>
    <row r="203" spans="2:11">
      <c r="B203" s="9">
        <v>1800.7</v>
      </c>
      <c r="C203" s="9">
        <f t="shared" si="15"/>
        <v>4.14161</v>
      </c>
      <c r="D203" s="5"/>
      <c r="E203" s="5">
        <f t="shared" si="16"/>
        <v>0</v>
      </c>
      <c r="F203" s="9"/>
      <c r="G203" s="9">
        <f t="shared" si="17"/>
        <v>0</v>
      </c>
      <c r="H203" s="6">
        <v>1300.7</v>
      </c>
      <c r="I203" s="6">
        <f t="shared" si="18"/>
        <v>19.5105</v>
      </c>
      <c r="J203" s="9"/>
      <c r="K203" s="9">
        <f t="shared" si="19"/>
        <v>0</v>
      </c>
    </row>
    <row r="204" spans="2:11">
      <c r="B204" s="9">
        <v>2085.89</v>
      </c>
      <c r="C204" s="9">
        <f t="shared" si="15"/>
        <v>4.7975469999999998</v>
      </c>
      <c r="D204" s="5"/>
      <c r="E204" s="5">
        <f t="shared" si="16"/>
        <v>0</v>
      </c>
      <c r="F204" s="9"/>
      <c r="G204" s="9">
        <f t="shared" si="17"/>
        <v>0</v>
      </c>
      <c r="H204" s="6"/>
      <c r="I204" s="6">
        <f t="shared" si="18"/>
        <v>0</v>
      </c>
      <c r="J204" s="9"/>
      <c r="K204" s="9">
        <f t="shared" si="19"/>
        <v>0</v>
      </c>
    </row>
    <row r="205" spans="2:11">
      <c r="B205" s="9">
        <v>2450.9</v>
      </c>
      <c r="C205" s="9">
        <f t="shared" si="15"/>
        <v>5.6370700000000005</v>
      </c>
      <c r="D205" s="5"/>
      <c r="E205" s="5">
        <f t="shared" si="16"/>
        <v>0</v>
      </c>
      <c r="F205" s="9"/>
      <c r="G205" s="9">
        <f t="shared" si="17"/>
        <v>0</v>
      </c>
      <c r="H205" s="6">
        <v>1208.2</v>
      </c>
      <c r="I205" s="6">
        <f t="shared" si="18"/>
        <v>18.123000000000001</v>
      </c>
      <c r="J205" s="9"/>
      <c r="K205" s="9">
        <f t="shared" si="19"/>
        <v>0</v>
      </c>
    </row>
    <row r="206" spans="2:11">
      <c r="B206" s="9">
        <v>490.92</v>
      </c>
      <c r="C206" s="9">
        <f t="shared" si="15"/>
        <v>1.129116</v>
      </c>
      <c r="D206" s="5"/>
      <c r="E206" s="5">
        <f t="shared" si="16"/>
        <v>0</v>
      </c>
      <c r="F206" s="9"/>
      <c r="G206" s="9">
        <f t="shared" si="17"/>
        <v>0</v>
      </c>
      <c r="H206" s="6"/>
      <c r="I206" s="6">
        <f t="shared" si="18"/>
        <v>0</v>
      </c>
      <c r="J206" s="9"/>
      <c r="K206" s="9">
        <f t="shared" si="19"/>
        <v>0</v>
      </c>
    </row>
    <row r="207" spans="2:11">
      <c r="B207" s="9">
        <f>613.5</f>
        <v>613.5</v>
      </c>
      <c r="C207" s="9">
        <f t="shared" si="15"/>
        <v>1.4110499999999999</v>
      </c>
      <c r="D207" s="5"/>
      <c r="E207" s="5">
        <f t="shared" si="16"/>
        <v>0</v>
      </c>
      <c r="F207" s="9"/>
      <c r="G207" s="9">
        <f t="shared" si="17"/>
        <v>0</v>
      </c>
      <c r="H207" s="6"/>
      <c r="I207" s="6">
        <f t="shared" si="18"/>
        <v>0</v>
      </c>
      <c r="J207" s="9"/>
      <c r="K207" s="9">
        <f t="shared" si="19"/>
        <v>0</v>
      </c>
    </row>
    <row r="208" spans="2:11">
      <c r="B208" s="9">
        <v>1652.1</v>
      </c>
      <c r="C208" s="9">
        <f t="shared" si="15"/>
        <v>3.7998299999999996</v>
      </c>
      <c r="D208" s="5"/>
      <c r="E208" s="5">
        <f t="shared" si="16"/>
        <v>0</v>
      </c>
      <c r="F208" s="9"/>
      <c r="G208" s="9">
        <f t="shared" si="17"/>
        <v>0</v>
      </c>
      <c r="H208" s="6"/>
      <c r="I208" s="6">
        <f t="shared" si="18"/>
        <v>0</v>
      </c>
      <c r="J208" s="9"/>
      <c r="K208" s="9">
        <f t="shared" si="19"/>
        <v>0</v>
      </c>
    </row>
    <row r="209" spans="2:11">
      <c r="B209" s="9">
        <v>2524.4</v>
      </c>
      <c r="C209" s="9">
        <f t="shared" si="15"/>
        <v>5.8061199999999999</v>
      </c>
      <c r="D209" s="5"/>
      <c r="E209" s="5">
        <f t="shared" si="16"/>
        <v>0</v>
      </c>
      <c r="F209" s="9"/>
      <c r="G209" s="9">
        <f t="shared" si="17"/>
        <v>0</v>
      </c>
      <c r="H209" s="6">
        <v>1370.4</v>
      </c>
      <c r="I209" s="6">
        <f t="shared" si="18"/>
        <v>20.556000000000001</v>
      </c>
      <c r="J209" s="9"/>
      <c r="K209" s="9">
        <f t="shared" si="19"/>
        <v>0</v>
      </c>
    </row>
    <row r="210" spans="2:11">
      <c r="B210" s="9">
        <v>2475.66</v>
      </c>
      <c r="C210" s="9">
        <f t="shared" si="15"/>
        <v>5.6940179999999998</v>
      </c>
      <c r="D210" s="5"/>
      <c r="E210" s="5">
        <f t="shared" si="16"/>
        <v>0</v>
      </c>
      <c r="F210" s="9"/>
      <c r="G210" s="9">
        <f t="shared" si="17"/>
        <v>0</v>
      </c>
      <c r="H210" s="6">
        <v>1356.59</v>
      </c>
      <c r="I210" s="6">
        <f t="shared" si="18"/>
        <v>20.348849999999999</v>
      </c>
      <c r="J210" s="9"/>
      <c r="K210" s="9">
        <f t="shared" si="19"/>
        <v>0</v>
      </c>
    </row>
    <row r="211" spans="2:11">
      <c r="B211" s="9">
        <f>368.19</f>
        <v>368.19</v>
      </c>
      <c r="C211" s="9">
        <f t="shared" si="15"/>
        <v>0.84683699999999995</v>
      </c>
      <c r="D211" s="5"/>
      <c r="E211" s="5">
        <f t="shared" si="16"/>
        <v>0</v>
      </c>
      <c r="F211" s="9"/>
      <c r="G211" s="9">
        <f t="shared" si="17"/>
        <v>0</v>
      </c>
      <c r="H211" s="6">
        <f>274.85</f>
        <v>274.85000000000002</v>
      </c>
      <c r="I211" s="6">
        <f t="shared" si="18"/>
        <v>4.1227499999999999</v>
      </c>
      <c r="J211" s="9"/>
      <c r="K211" s="9">
        <f t="shared" si="19"/>
        <v>0</v>
      </c>
    </row>
    <row r="212" spans="2:11">
      <c r="B212" s="9">
        <f>3411.86</f>
        <v>3411.86</v>
      </c>
      <c r="C212" s="9">
        <f t="shared" si="15"/>
        <v>7.8472780000000002</v>
      </c>
      <c r="D212" s="5"/>
      <c r="E212" s="5">
        <f t="shared" si="16"/>
        <v>0</v>
      </c>
      <c r="F212" s="9"/>
      <c r="G212" s="9">
        <f t="shared" si="17"/>
        <v>0</v>
      </c>
      <c r="H212" s="6">
        <v>1706.7</v>
      </c>
      <c r="I212" s="6">
        <f t="shared" si="18"/>
        <v>25.6005</v>
      </c>
      <c r="J212" s="9"/>
      <c r="K212" s="9">
        <f t="shared" si="19"/>
        <v>0</v>
      </c>
    </row>
    <row r="213" spans="2:11">
      <c r="B213" s="9">
        <f>851.47</f>
        <v>851.47</v>
      </c>
      <c r="C213" s="9">
        <f t="shared" si="15"/>
        <v>1.9583809999999999</v>
      </c>
      <c r="D213" s="5"/>
      <c r="E213" s="5">
        <f t="shared" si="16"/>
        <v>0</v>
      </c>
      <c r="F213" s="9"/>
      <c r="G213" s="9">
        <f t="shared" si="17"/>
        <v>0</v>
      </c>
      <c r="H213" s="6"/>
      <c r="I213" s="6">
        <f t="shared" si="18"/>
        <v>0</v>
      </c>
      <c r="J213" s="9"/>
      <c r="K213" s="9">
        <f t="shared" si="19"/>
        <v>0</v>
      </c>
    </row>
    <row r="214" spans="2:11">
      <c r="B214" s="9">
        <f>1207.3</f>
        <v>1207.3</v>
      </c>
      <c r="C214" s="9">
        <f t="shared" si="15"/>
        <v>2.7767899999999996</v>
      </c>
      <c r="D214" s="5"/>
      <c r="E214" s="5">
        <f t="shared" si="16"/>
        <v>0</v>
      </c>
      <c r="F214" s="9"/>
      <c r="G214" s="9">
        <f t="shared" si="17"/>
        <v>0</v>
      </c>
      <c r="H214" s="6"/>
      <c r="I214" s="6">
        <f t="shared" si="18"/>
        <v>0</v>
      </c>
      <c r="J214" s="9"/>
      <c r="K214" s="9">
        <f t="shared" si="19"/>
        <v>0</v>
      </c>
    </row>
    <row r="215" spans="2:11">
      <c r="B215" s="9">
        <f>1526.81</f>
        <v>1526.81</v>
      </c>
      <c r="C215" s="9">
        <f t="shared" si="15"/>
        <v>3.511663</v>
      </c>
      <c r="D215" s="5"/>
      <c r="E215" s="5">
        <f t="shared" si="16"/>
        <v>0</v>
      </c>
      <c r="F215" s="9"/>
      <c r="G215" s="9">
        <f t="shared" si="17"/>
        <v>0</v>
      </c>
      <c r="H215" s="6"/>
      <c r="I215" s="6">
        <f t="shared" si="18"/>
        <v>0</v>
      </c>
      <c r="J215" s="9"/>
      <c r="K215" s="9">
        <f t="shared" si="19"/>
        <v>0</v>
      </c>
    </row>
    <row r="216" spans="2:11">
      <c r="B216" s="9">
        <v>1157.8</v>
      </c>
      <c r="C216" s="9">
        <f t="shared" si="15"/>
        <v>2.6629399999999999</v>
      </c>
      <c r="D216" s="5"/>
      <c r="E216" s="5">
        <f t="shared" si="16"/>
        <v>0</v>
      </c>
      <c r="F216" s="9"/>
      <c r="G216" s="9">
        <f t="shared" si="17"/>
        <v>0</v>
      </c>
      <c r="H216" s="6"/>
      <c r="I216" s="6">
        <f t="shared" si="18"/>
        <v>0</v>
      </c>
      <c r="J216" s="9"/>
      <c r="K216" s="9">
        <f t="shared" si="19"/>
        <v>0</v>
      </c>
    </row>
    <row r="217" spans="2:11">
      <c r="B217" s="9">
        <f>613.65</f>
        <v>613.65</v>
      </c>
      <c r="C217" s="9">
        <f t="shared" si="15"/>
        <v>1.411395</v>
      </c>
      <c r="D217" s="5"/>
      <c r="E217" s="5">
        <f t="shared" si="16"/>
        <v>0</v>
      </c>
      <c r="F217" s="9"/>
      <c r="G217" s="9">
        <f t="shared" si="17"/>
        <v>0</v>
      </c>
      <c r="H217" s="6">
        <v>183.9</v>
      </c>
      <c r="I217" s="6">
        <f t="shared" si="18"/>
        <v>2.7585000000000002</v>
      </c>
      <c r="J217" s="9"/>
      <c r="K217" s="9">
        <f t="shared" si="19"/>
        <v>0</v>
      </c>
    </row>
    <row r="218" spans="2:11">
      <c r="B218" s="9">
        <v>2192.4</v>
      </c>
      <c r="C218" s="9">
        <f t="shared" si="15"/>
        <v>5.0425200000000006</v>
      </c>
      <c r="D218" s="5"/>
      <c r="E218" s="5">
        <f t="shared" si="16"/>
        <v>0</v>
      </c>
      <c r="F218" s="9"/>
      <c r="G218" s="9">
        <f t="shared" si="17"/>
        <v>0</v>
      </c>
      <c r="H218" s="6">
        <v>1358.7</v>
      </c>
      <c r="I218" s="6">
        <f t="shared" si="18"/>
        <v>20.380500000000001</v>
      </c>
      <c r="J218" s="9"/>
      <c r="K218" s="9">
        <f t="shared" si="19"/>
        <v>0</v>
      </c>
    </row>
    <row r="219" spans="2:11">
      <c r="B219" s="9">
        <f>528.44</f>
        <v>528.44000000000005</v>
      </c>
      <c r="C219" s="9">
        <f t="shared" si="15"/>
        <v>1.2154120000000002</v>
      </c>
      <c r="D219" s="5"/>
      <c r="E219" s="5">
        <f t="shared" si="16"/>
        <v>0</v>
      </c>
      <c r="F219" s="9"/>
      <c r="G219" s="9">
        <f t="shared" si="17"/>
        <v>0</v>
      </c>
      <c r="H219" s="6"/>
      <c r="I219" s="6">
        <f t="shared" si="18"/>
        <v>0</v>
      </c>
      <c r="J219" s="9"/>
      <c r="K219" s="9">
        <f t="shared" si="19"/>
        <v>0</v>
      </c>
    </row>
    <row r="220" spans="2:11">
      <c r="B220" s="9">
        <v>796.56</v>
      </c>
      <c r="C220" s="9">
        <f t="shared" si="15"/>
        <v>1.8320879999999999</v>
      </c>
      <c r="D220" s="5"/>
      <c r="E220" s="5">
        <f t="shared" si="16"/>
        <v>0</v>
      </c>
      <c r="F220" s="9"/>
      <c r="G220" s="9">
        <f t="shared" si="17"/>
        <v>0</v>
      </c>
      <c r="H220" s="6">
        <v>1674.2</v>
      </c>
      <c r="I220" s="6">
        <f t="shared" si="18"/>
        <v>25.113</v>
      </c>
      <c r="J220" s="9"/>
      <c r="K220" s="9">
        <f t="shared" si="19"/>
        <v>0</v>
      </c>
    </row>
    <row r="221" spans="2:11">
      <c r="B221" s="9">
        <v>1085</v>
      </c>
      <c r="C221" s="9">
        <f t="shared" si="15"/>
        <v>2.4954999999999998</v>
      </c>
      <c r="D221" s="5"/>
      <c r="E221" s="5">
        <f t="shared" si="16"/>
        <v>0</v>
      </c>
      <c r="F221" s="9"/>
      <c r="G221" s="9">
        <f t="shared" si="17"/>
        <v>0</v>
      </c>
      <c r="H221" s="6"/>
      <c r="I221" s="6">
        <f t="shared" si="18"/>
        <v>0</v>
      </c>
      <c r="J221" s="9"/>
      <c r="K221" s="9">
        <f t="shared" si="19"/>
        <v>0</v>
      </c>
    </row>
    <row r="222" spans="2:11">
      <c r="B222" s="9">
        <f>1132.6</f>
        <v>1132.5999999999999</v>
      </c>
      <c r="C222" s="9">
        <f t="shared" si="15"/>
        <v>2.6049799999999999</v>
      </c>
      <c r="D222" s="5"/>
      <c r="E222" s="5">
        <f t="shared" si="16"/>
        <v>0</v>
      </c>
      <c r="F222" s="9"/>
      <c r="G222" s="9">
        <f t="shared" si="17"/>
        <v>0</v>
      </c>
      <c r="H222" s="6">
        <v>1254.5</v>
      </c>
      <c r="I222" s="6">
        <f t="shared" si="18"/>
        <v>18.817499999999999</v>
      </c>
      <c r="J222" s="9"/>
      <c r="K222" s="9">
        <f t="shared" si="19"/>
        <v>0</v>
      </c>
    </row>
    <row r="223" spans="2:11">
      <c r="B223" s="9">
        <v>3202.35</v>
      </c>
      <c r="C223" s="9">
        <f t="shared" si="15"/>
        <v>7.365405</v>
      </c>
      <c r="D223" s="5"/>
      <c r="E223" s="5">
        <f t="shared" si="16"/>
        <v>0</v>
      </c>
      <c r="F223" s="9"/>
      <c r="G223" s="9">
        <f t="shared" si="17"/>
        <v>0</v>
      </c>
      <c r="H223" s="6">
        <v>1101.92</v>
      </c>
      <c r="I223" s="6">
        <f t="shared" si="18"/>
        <v>16.5288</v>
      </c>
      <c r="J223" s="9"/>
      <c r="K223" s="9">
        <f t="shared" si="19"/>
        <v>0</v>
      </c>
    </row>
    <row r="224" spans="2:11">
      <c r="B224" s="9">
        <f>1034.3</f>
        <v>1034.3</v>
      </c>
      <c r="C224" s="9">
        <f t="shared" si="15"/>
        <v>2.3788899999999997</v>
      </c>
      <c r="D224" s="5"/>
      <c r="E224" s="5">
        <f t="shared" si="16"/>
        <v>0</v>
      </c>
      <c r="F224" s="9"/>
      <c r="G224" s="9">
        <f t="shared" si="17"/>
        <v>0</v>
      </c>
      <c r="H224" s="6"/>
      <c r="I224" s="6">
        <f t="shared" si="18"/>
        <v>0</v>
      </c>
      <c r="J224" s="9"/>
      <c r="K224" s="9">
        <f t="shared" si="19"/>
        <v>0</v>
      </c>
    </row>
    <row r="225" spans="2:11">
      <c r="B225" s="9">
        <v>1959.7</v>
      </c>
      <c r="C225" s="9">
        <f t="shared" si="15"/>
        <v>4.5073100000000004</v>
      </c>
      <c r="D225" s="5"/>
      <c r="E225" s="5">
        <f t="shared" si="16"/>
        <v>0</v>
      </c>
      <c r="F225" s="9"/>
      <c r="G225" s="9">
        <f t="shared" si="17"/>
        <v>0</v>
      </c>
      <c r="H225" s="6">
        <v>1016.78</v>
      </c>
      <c r="I225" s="6">
        <f t="shared" si="18"/>
        <v>15.2517</v>
      </c>
      <c r="J225" s="9"/>
      <c r="K225" s="9">
        <f t="shared" si="19"/>
        <v>0</v>
      </c>
    </row>
    <row r="226" spans="2:11">
      <c r="B226" s="9">
        <f>1085.3</f>
        <v>1085.3</v>
      </c>
      <c r="C226" s="9">
        <f t="shared" si="15"/>
        <v>2.4961899999999999</v>
      </c>
      <c r="D226" s="5"/>
      <c r="E226" s="5">
        <f t="shared" si="16"/>
        <v>0</v>
      </c>
      <c r="F226" s="9"/>
      <c r="G226" s="9">
        <f t="shared" si="17"/>
        <v>0</v>
      </c>
      <c r="H226" s="6">
        <v>663.93</v>
      </c>
      <c r="I226" s="6">
        <f t="shared" si="18"/>
        <v>9.9589499999999997</v>
      </c>
      <c r="J226" s="9"/>
      <c r="K226" s="9">
        <f t="shared" si="19"/>
        <v>0</v>
      </c>
    </row>
    <row r="227" spans="2:11">
      <c r="B227" s="9">
        <v>3940.6</v>
      </c>
      <c r="C227" s="9">
        <f t="shared" si="15"/>
        <v>9.0633800000000004</v>
      </c>
      <c r="D227" s="5"/>
      <c r="E227" s="5">
        <f t="shared" si="16"/>
        <v>0</v>
      </c>
      <c r="F227" s="9"/>
      <c r="G227" s="9">
        <f t="shared" si="17"/>
        <v>0</v>
      </c>
      <c r="H227" s="6"/>
      <c r="I227" s="6">
        <f t="shared" si="18"/>
        <v>0</v>
      </c>
      <c r="J227" s="9"/>
      <c r="K227" s="9">
        <f t="shared" si="19"/>
        <v>0</v>
      </c>
    </row>
    <row r="228" spans="2:11">
      <c r="B228" s="9">
        <f>1207.5</f>
        <v>1207.5</v>
      </c>
      <c r="C228" s="9">
        <f t="shared" si="15"/>
        <v>2.77725</v>
      </c>
      <c r="D228" s="5"/>
      <c r="E228" s="5">
        <f t="shared" si="16"/>
        <v>0</v>
      </c>
      <c r="F228" s="9"/>
      <c r="G228" s="9">
        <f t="shared" si="17"/>
        <v>0</v>
      </c>
      <c r="H228" s="6"/>
      <c r="I228" s="6">
        <f t="shared" si="18"/>
        <v>0</v>
      </c>
      <c r="J228" s="9"/>
      <c r="K228" s="9">
        <f t="shared" si="19"/>
        <v>0</v>
      </c>
    </row>
    <row r="229" spans="2:11">
      <c r="B229" s="9">
        <v>1158.4000000000001</v>
      </c>
      <c r="C229" s="9">
        <f t="shared" si="15"/>
        <v>2.66432</v>
      </c>
      <c r="D229" s="5"/>
      <c r="E229" s="5">
        <f t="shared" si="16"/>
        <v>0</v>
      </c>
      <c r="F229" s="9"/>
      <c r="G229" s="9">
        <f t="shared" si="17"/>
        <v>0</v>
      </c>
      <c r="H229" s="6">
        <v>377.14</v>
      </c>
      <c r="I229" s="6">
        <f t="shared" si="18"/>
        <v>5.6570999999999998</v>
      </c>
      <c r="J229" s="9"/>
      <c r="K229" s="9">
        <f t="shared" si="19"/>
        <v>0</v>
      </c>
    </row>
    <row r="230" spans="2:11">
      <c r="B230" s="9">
        <f>4986.67- (377.14+1320.16)</f>
        <v>3289.37</v>
      </c>
      <c r="C230" s="9">
        <f t="shared" si="15"/>
        <v>7.5655509999999992</v>
      </c>
      <c r="D230" s="5"/>
      <c r="E230" s="5">
        <f t="shared" si="16"/>
        <v>0</v>
      </c>
      <c r="F230" s="9"/>
      <c r="G230" s="9">
        <f t="shared" si="17"/>
        <v>0</v>
      </c>
      <c r="H230" s="6">
        <f>1320.16</f>
        <v>1320.16</v>
      </c>
      <c r="I230" s="6">
        <f t="shared" si="18"/>
        <v>19.802400000000002</v>
      </c>
      <c r="J230" s="9">
        <v>682.9</v>
      </c>
      <c r="K230" s="9">
        <f t="shared" si="19"/>
        <v>12.975099999999999</v>
      </c>
    </row>
    <row r="231" spans="2:11">
      <c r="B231" s="9">
        <f>1158.2</f>
        <v>1158.2</v>
      </c>
      <c r="C231" s="9">
        <f t="shared" si="15"/>
        <v>2.6638600000000001</v>
      </c>
      <c r="D231" s="5"/>
      <c r="E231" s="5">
        <f t="shared" si="16"/>
        <v>0</v>
      </c>
      <c r="F231" s="9"/>
      <c r="G231" s="9">
        <f t="shared" si="17"/>
        <v>0</v>
      </c>
      <c r="H231" s="6">
        <v>1744.24</v>
      </c>
      <c r="I231" s="6">
        <f t="shared" si="18"/>
        <v>26.163599999999999</v>
      </c>
      <c r="J231" s="9"/>
      <c r="K231" s="9">
        <f t="shared" si="19"/>
        <v>0</v>
      </c>
    </row>
    <row r="232" spans="2:11">
      <c r="B232" s="9">
        <f>802.14</f>
        <v>802.14</v>
      </c>
      <c r="C232" s="9">
        <f t="shared" si="15"/>
        <v>1.844922</v>
      </c>
      <c r="D232" s="5"/>
      <c r="E232" s="5">
        <f t="shared" si="16"/>
        <v>0</v>
      </c>
      <c r="F232" s="9"/>
      <c r="G232" s="9">
        <f t="shared" si="17"/>
        <v>0</v>
      </c>
      <c r="H232" s="6"/>
      <c r="I232" s="6">
        <f t="shared" si="18"/>
        <v>0</v>
      </c>
      <c r="J232" s="9"/>
      <c r="K232" s="9">
        <f t="shared" si="19"/>
        <v>0</v>
      </c>
    </row>
    <row r="233" spans="2:11">
      <c r="B233" s="9">
        <v>1701</v>
      </c>
      <c r="C233" s="9">
        <f t="shared" si="15"/>
        <v>3.9123000000000001</v>
      </c>
      <c r="D233" s="5"/>
      <c r="E233" s="5">
        <f t="shared" si="16"/>
        <v>0</v>
      </c>
      <c r="F233" s="9"/>
      <c r="G233" s="9">
        <f t="shared" si="17"/>
        <v>0</v>
      </c>
      <c r="H233" s="6">
        <v>1260.3</v>
      </c>
      <c r="I233" s="6">
        <f t="shared" si="18"/>
        <v>18.904499999999999</v>
      </c>
      <c r="J233" s="9"/>
      <c r="K233" s="9">
        <f t="shared" si="19"/>
        <v>0</v>
      </c>
    </row>
    <row r="234" spans="2:11">
      <c r="B234" s="9">
        <f>1086.9</f>
        <v>1086.9000000000001</v>
      </c>
      <c r="C234" s="9">
        <f t="shared" si="15"/>
        <v>2.49987</v>
      </c>
      <c r="D234" s="5"/>
      <c r="E234" s="5">
        <f t="shared" si="16"/>
        <v>0</v>
      </c>
      <c r="F234" s="9"/>
      <c r="G234" s="9">
        <f t="shared" si="17"/>
        <v>0</v>
      </c>
      <c r="H234" s="6">
        <f>912.07</f>
        <v>912.07</v>
      </c>
      <c r="I234" s="6">
        <f t="shared" si="18"/>
        <v>13.681050000000001</v>
      </c>
      <c r="J234" s="9"/>
      <c r="K234" s="9">
        <f t="shared" si="19"/>
        <v>0</v>
      </c>
    </row>
    <row r="235" spans="2:11">
      <c r="B235" s="9">
        <f>2756.3</f>
        <v>2756.3</v>
      </c>
      <c r="C235" s="9">
        <f t="shared" si="15"/>
        <v>6.3394900000000005</v>
      </c>
      <c r="D235" s="5"/>
      <c r="E235" s="5">
        <f t="shared" si="16"/>
        <v>0</v>
      </c>
      <c r="F235" s="9"/>
      <c r="G235" s="9">
        <f t="shared" si="17"/>
        <v>0</v>
      </c>
      <c r="H235" s="6">
        <v>1106.81</v>
      </c>
      <c r="I235" s="6">
        <f t="shared" si="18"/>
        <v>16.602149999999998</v>
      </c>
      <c r="J235" s="9"/>
      <c r="K235" s="9">
        <f t="shared" si="19"/>
        <v>0</v>
      </c>
    </row>
    <row r="236" spans="2:11">
      <c r="B236" s="9">
        <v>2342.3000000000002</v>
      </c>
      <c r="C236" s="9">
        <f t="shared" si="15"/>
        <v>5.3872900000000001</v>
      </c>
      <c r="D236" s="5"/>
      <c r="E236" s="5">
        <f t="shared" si="16"/>
        <v>0</v>
      </c>
      <c r="F236" s="9"/>
      <c r="G236" s="9">
        <f t="shared" si="17"/>
        <v>0</v>
      </c>
      <c r="H236" s="6">
        <v>1187.06</v>
      </c>
      <c r="I236" s="6">
        <f t="shared" si="18"/>
        <v>17.805899999999998</v>
      </c>
      <c r="J236" s="9"/>
      <c r="K236" s="9">
        <f t="shared" si="19"/>
        <v>0</v>
      </c>
    </row>
    <row r="237" spans="2:11">
      <c r="B237" s="9">
        <v>1406.63</v>
      </c>
      <c r="C237" s="9">
        <f t="shared" si="15"/>
        <v>3.235249</v>
      </c>
      <c r="D237" s="5"/>
      <c r="E237" s="5">
        <f t="shared" si="16"/>
        <v>0</v>
      </c>
      <c r="F237" s="9"/>
      <c r="G237" s="9">
        <f t="shared" si="17"/>
        <v>0</v>
      </c>
      <c r="H237" s="6"/>
      <c r="I237" s="6">
        <f t="shared" si="18"/>
        <v>0</v>
      </c>
      <c r="J237" s="9"/>
      <c r="K237" s="9">
        <f t="shared" si="19"/>
        <v>0</v>
      </c>
    </row>
    <row r="238" spans="2:11">
      <c r="B238" s="9">
        <f>1085.2</f>
        <v>1085.2</v>
      </c>
      <c r="C238" s="9">
        <f t="shared" si="15"/>
        <v>2.4959600000000002</v>
      </c>
      <c r="D238" s="5"/>
      <c r="E238" s="5">
        <f t="shared" si="16"/>
        <v>0</v>
      </c>
      <c r="F238" s="9"/>
      <c r="G238" s="9">
        <f t="shared" si="17"/>
        <v>0</v>
      </c>
      <c r="H238" s="6"/>
      <c r="I238" s="6">
        <f t="shared" si="18"/>
        <v>0</v>
      </c>
      <c r="J238" s="9"/>
      <c r="K238" s="9">
        <f t="shared" si="19"/>
        <v>0</v>
      </c>
    </row>
    <row r="239" spans="2:11">
      <c r="B239" s="9">
        <f>6441.46- (912.07+1187.06)</f>
        <v>4342.33</v>
      </c>
      <c r="C239" s="9">
        <f t="shared" si="15"/>
        <v>9.9873589999999997</v>
      </c>
      <c r="D239" s="5"/>
      <c r="E239" s="5">
        <f t="shared" si="16"/>
        <v>0</v>
      </c>
      <c r="F239" s="9"/>
      <c r="G239" s="9">
        <f t="shared" si="17"/>
        <v>0</v>
      </c>
      <c r="H239" s="6"/>
      <c r="I239" s="6">
        <f t="shared" si="18"/>
        <v>0</v>
      </c>
      <c r="J239" s="9"/>
      <c r="K239" s="9">
        <f t="shared" si="19"/>
        <v>0</v>
      </c>
    </row>
    <row r="240" spans="2:11">
      <c r="B240" s="9">
        <v>2408.6999999999998</v>
      </c>
      <c r="C240" s="9">
        <f t="shared" si="15"/>
        <v>5.5400099999999997</v>
      </c>
      <c r="D240" s="5"/>
      <c r="E240" s="5">
        <f t="shared" si="16"/>
        <v>0</v>
      </c>
      <c r="F240" s="9">
        <f>650.2</f>
        <v>650.20000000000005</v>
      </c>
      <c r="G240" s="9">
        <f t="shared" si="17"/>
        <v>11.053400000000002</v>
      </c>
      <c r="H240" s="6">
        <v>1468.8</v>
      </c>
      <c r="I240" s="6">
        <f t="shared" si="18"/>
        <v>22.032</v>
      </c>
      <c r="J240" s="9"/>
      <c r="K240" s="9">
        <f t="shared" si="19"/>
        <v>0</v>
      </c>
    </row>
    <row r="241" spans="2:11">
      <c r="B241" s="9">
        <f>1057.42</f>
        <v>1057.42</v>
      </c>
      <c r="C241" s="9">
        <f t="shared" si="15"/>
        <v>2.4320660000000003</v>
      </c>
      <c r="D241" s="5"/>
      <c r="E241" s="5">
        <f t="shared" si="16"/>
        <v>0</v>
      </c>
      <c r="F241" s="9">
        <f>1086.43</f>
        <v>1086.43</v>
      </c>
      <c r="G241" s="9">
        <f t="shared" si="17"/>
        <v>18.469310000000004</v>
      </c>
      <c r="H241" s="6"/>
      <c r="I241" s="6">
        <f t="shared" si="18"/>
        <v>0</v>
      </c>
      <c r="J241" s="9"/>
      <c r="K241" s="9">
        <f t="shared" si="19"/>
        <v>0</v>
      </c>
    </row>
    <row r="242" spans="2:11">
      <c r="B242" s="9">
        <f>873.71</f>
        <v>873.71</v>
      </c>
      <c r="C242" s="9">
        <f t="shared" si="15"/>
        <v>2.0095330000000002</v>
      </c>
      <c r="D242" s="5"/>
      <c r="E242" s="5">
        <f t="shared" si="16"/>
        <v>0</v>
      </c>
      <c r="F242" s="9">
        <f>1039.89</f>
        <v>1039.8900000000001</v>
      </c>
      <c r="G242" s="9">
        <f t="shared" si="17"/>
        <v>17.678130000000003</v>
      </c>
      <c r="H242" s="6"/>
      <c r="I242" s="6">
        <f t="shared" si="18"/>
        <v>0</v>
      </c>
      <c r="J242" s="9"/>
      <c r="K242" s="9">
        <f t="shared" si="19"/>
        <v>0</v>
      </c>
    </row>
    <row r="243" spans="2:11">
      <c r="B243" s="9">
        <v>1394.13</v>
      </c>
      <c r="C243" s="9">
        <f t="shared" si="15"/>
        <v>3.206499</v>
      </c>
      <c r="D243" s="5"/>
      <c r="E243" s="5">
        <f t="shared" si="16"/>
        <v>0</v>
      </c>
      <c r="F243" s="9">
        <v>654.6</v>
      </c>
      <c r="G243" s="9">
        <f t="shared" si="17"/>
        <v>11.128200000000001</v>
      </c>
      <c r="H243" s="6"/>
      <c r="I243" s="6">
        <f t="shared" si="18"/>
        <v>0</v>
      </c>
      <c r="J243" s="9"/>
      <c r="K243" s="9">
        <f t="shared" si="19"/>
        <v>0</v>
      </c>
    </row>
    <row r="244" spans="2:11">
      <c r="B244" s="9">
        <f>431.21</f>
        <v>431.21</v>
      </c>
      <c r="C244" s="9">
        <f t="shared" si="15"/>
        <v>0.99178299999999997</v>
      </c>
      <c r="D244" s="5"/>
      <c r="E244" s="5">
        <f t="shared" si="16"/>
        <v>0</v>
      </c>
      <c r="F244" s="9"/>
      <c r="G244" s="9">
        <f t="shared" si="17"/>
        <v>0</v>
      </c>
      <c r="H244" s="6"/>
      <c r="I244" s="6">
        <f t="shared" si="18"/>
        <v>0</v>
      </c>
      <c r="J244" s="9"/>
      <c r="K244" s="9">
        <f t="shared" si="19"/>
        <v>0</v>
      </c>
    </row>
    <row r="245" spans="2:11">
      <c r="B245" s="9">
        <v>981.84</v>
      </c>
      <c r="C245" s="9">
        <f t="shared" si="15"/>
        <v>2.258232</v>
      </c>
      <c r="D245" s="5"/>
      <c r="E245" s="5">
        <f t="shared" si="16"/>
        <v>0</v>
      </c>
      <c r="F245" s="9"/>
      <c r="G245" s="9">
        <f t="shared" si="17"/>
        <v>0</v>
      </c>
      <c r="H245" s="6"/>
      <c r="I245" s="6">
        <f t="shared" si="18"/>
        <v>0</v>
      </c>
      <c r="J245" s="9"/>
      <c r="K245" s="9">
        <f t="shared" si="19"/>
        <v>0</v>
      </c>
    </row>
    <row r="246" spans="2:11">
      <c r="B246" s="9"/>
      <c r="C246" s="9">
        <f t="shared" si="15"/>
        <v>0</v>
      </c>
      <c r="D246" s="5"/>
      <c r="E246" s="5">
        <f t="shared" si="16"/>
        <v>0</v>
      </c>
      <c r="F246" s="9"/>
      <c r="G246" s="9">
        <f t="shared" si="17"/>
        <v>0</v>
      </c>
      <c r="H246" s="6"/>
      <c r="I246" s="6">
        <f t="shared" si="18"/>
        <v>0</v>
      </c>
      <c r="J246" s="9"/>
      <c r="K246" s="9">
        <f t="shared" si="19"/>
        <v>0</v>
      </c>
    </row>
    <row r="247" spans="2:11">
      <c r="B247" s="9">
        <v>1586.3</v>
      </c>
      <c r="C247" s="9">
        <f t="shared" si="15"/>
        <v>3.6484899999999998</v>
      </c>
      <c r="D247" s="5"/>
      <c r="E247" s="5">
        <f t="shared" si="16"/>
        <v>0</v>
      </c>
      <c r="F247" s="9"/>
      <c r="G247" s="9">
        <f t="shared" si="17"/>
        <v>0</v>
      </c>
      <c r="H247" s="6"/>
      <c r="I247" s="6">
        <f t="shared" si="18"/>
        <v>0</v>
      </c>
      <c r="J247" s="9"/>
      <c r="K247" s="9">
        <f t="shared" si="19"/>
        <v>0</v>
      </c>
    </row>
    <row r="248" spans="2:11">
      <c r="B248" s="9">
        <v>2404.15</v>
      </c>
      <c r="C248" s="9">
        <f t="shared" si="15"/>
        <v>5.5295449999999997</v>
      </c>
      <c r="D248" s="5"/>
      <c r="E248" s="5">
        <f t="shared" si="16"/>
        <v>0</v>
      </c>
      <c r="F248" s="9"/>
      <c r="G248" s="9">
        <f t="shared" si="17"/>
        <v>0</v>
      </c>
      <c r="H248" s="6"/>
      <c r="I248" s="6">
        <f t="shared" si="18"/>
        <v>0</v>
      </c>
      <c r="J248" s="9"/>
      <c r="K248" s="9">
        <f t="shared" si="19"/>
        <v>0</v>
      </c>
    </row>
    <row r="249" spans="2:11">
      <c r="B249" s="9"/>
      <c r="C249" s="9">
        <f t="shared" si="15"/>
        <v>0</v>
      </c>
      <c r="D249" s="5"/>
      <c r="E249" s="5">
        <f t="shared" si="16"/>
        <v>0</v>
      </c>
      <c r="F249" s="9"/>
      <c r="G249" s="9">
        <f t="shared" si="17"/>
        <v>0</v>
      </c>
      <c r="H249" s="6"/>
      <c r="I249" s="6">
        <f t="shared" si="18"/>
        <v>0</v>
      </c>
      <c r="J249" s="9"/>
      <c r="K249" s="9">
        <f t="shared" si="19"/>
        <v>0</v>
      </c>
    </row>
    <row r="250" spans="2:11">
      <c r="B250" s="9"/>
      <c r="C250" s="9">
        <f t="shared" si="15"/>
        <v>0</v>
      </c>
      <c r="D250" s="5"/>
      <c r="E250" s="5">
        <f t="shared" si="16"/>
        <v>0</v>
      </c>
      <c r="F250" s="9"/>
      <c r="G250" s="9">
        <f t="shared" si="17"/>
        <v>0</v>
      </c>
      <c r="H250" s="6"/>
      <c r="I250" s="6">
        <f t="shared" si="18"/>
        <v>0</v>
      </c>
      <c r="J250" s="9"/>
      <c r="K250" s="9">
        <f t="shared" si="19"/>
        <v>0</v>
      </c>
    </row>
    <row r="251" spans="2:11">
      <c r="B251" s="9"/>
      <c r="C251" s="9">
        <f t="shared" si="15"/>
        <v>0</v>
      </c>
      <c r="D251" s="5"/>
      <c r="E251" s="5">
        <f t="shared" si="16"/>
        <v>0</v>
      </c>
      <c r="F251" s="9"/>
      <c r="G251" s="9">
        <f t="shared" si="17"/>
        <v>0</v>
      </c>
      <c r="H251" s="6"/>
      <c r="I251" s="6">
        <f t="shared" si="18"/>
        <v>0</v>
      </c>
      <c r="J251" s="9"/>
      <c r="K251" s="9">
        <f t="shared" si="19"/>
        <v>0</v>
      </c>
    </row>
    <row r="252" spans="2:11">
      <c r="B252" s="9">
        <v>1599.72</v>
      </c>
      <c r="C252" s="9">
        <f t="shared" si="15"/>
        <v>3.6793559999999998</v>
      </c>
      <c r="D252" s="5"/>
      <c r="E252" s="5">
        <f t="shared" si="16"/>
        <v>0</v>
      </c>
      <c r="F252" s="9"/>
      <c r="G252" s="9">
        <f t="shared" si="17"/>
        <v>0</v>
      </c>
      <c r="H252" s="6">
        <v>2392.89</v>
      </c>
      <c r="I252" s="6">
        <f t="shared" si="18"/>
        <v>35.893349999999998</v>
      </c>
      <c r="J252" s="9"/>
      <c r="K252" s="9">
        <f t="shared" si="19"/>
        <v>0</v>
      </c>
    </row>
    <row r="253" spans="2:11">
      <c r="B253" s="9">
        <f>1158</f>
        <v>1158</v>
      </c>
      <c r="C253" s="9">
        <f t="shared" si="15"/>
        <v>2.6633999999999998</v>
      </c>
      <c r="D253" s="5"/>
      <c r="E253" s="5">
        <f t="shared" si="16"/>
        <v>0</v>
      </c>
      <c r="F253" s="9">
        <v>440.9</v>
      </c>
      <c r="G253" s="9">
        <f t="shared" si="17"/>
        <v>7.4953000000000003</v>
      </c>
      <c r="H253" s="6">
        <f>1422.3</f>
        <v>1422.3</v>
      </c>
      <c r="I253" s="6">
        <f t="shared" si="18"/>
        <v>21.334499999999998</v>
      </c>
      <c r="J253" s="9"/>
      <c r="K253" s="9">
        <f t="shared" si="19"/>
        <v>0</v>
      </c>
    </row>
    <row r="254" spans="2:11">
      <c r="B254" s="9">
        <f>859.11</f>
        <v>859.11</v>
      </c>
      <c r="C254" s="9">
        <f t="shared" si="15"/>
        <v>1.9759530000000001</v>
      </c>
      <c r="D254" s="5"/>
      <c r="E254" s="5">
        <f t="shared" si="16"/>
        <v>0</v>
      </c>
      <c r="F254" s="9"/>
      <c r="G254" s="9">
        <f t="shared" si="17"/>
        <v>0</v>
      </c>
      <c r="H254" s="6"/>
      <c r="I254" s="6">
        <f t="shared" si="18"/>
        <v>0</v>
      </c>
      <c r="J254" s="9"/>
      <c r="K254" s="9">
        <f t="shared" si="19"/>
        <v>0</v>
      </c>
    </row>
    <row r="255" spans="2:11">
      <c r="B255" s="9">
        <f>1840.95</f>
        <v>1840.95</v>
      </c>
      <c r="C255" s="9">
        <f t="shared" si="15"/>
        <v>4.2341850000000001</v>
      </c>
      <c r="D255" s="5"/>
      <c r="E255" s="5">
        <f t="shared" si="16"/>
        <v>0</v>
      </c>
      <c r="F255" s="9"/>
      <c r="G255" s="9">
        <f t="shared" si="17"/>
        <v>0</v>
      </c>
      <c r="H255" s="6"/>
      <c r="I255" s="6">
        <f t="shared" si="18"/>
        <v>0</v>
      </c>
      <c r="J255" s="9"/>
      <c r="K255" s="9">
        <f t="shared" si="19"/>
        <v>0</v>
      </c>
    </row>
    <row r="256" spans="2:11">
      <c r="B256" s="9">
        <f>4157.2</f>
        <v>4157.2</v>
      </c>
      <c r="C256" s="9">
        <f t="shared" si="15"/>
        <v>9.5615600000000001</v>
      </c>
      <c r="D256" s="5"/>
      <c r="E256" s="5">
        <f t="shared" si="16"/>
        <v>0</v>
      </c>
      <c r="F256" s="9"/>
      <c r="G256" s="9">
        <f t="shared" si="17"/>
        <v>0</v>
      </c>
      <c r="H256" s="6">
        <f>1410.8</f>
        <v>1410.8</v>
      </c>
      <c r="I256" s="6">
        <f t="shared" si="18"/>
        <v>21.161999999999999</v>
      </c>
      <c r="J256" s="9"/>
      <c r="K256" s="9">
        <f t="shared" si="19"/>
        <v>0</v>
      </c>
    </row>
    <row r="257" spans="2:11">
      <c r="B257" s="9">
        <v>1946.2</v>
      </c>
      <c r="C257" s="9">
        <f t="shared" si="15"/>
        <v>4.4762599999999999</v>
      </c>
      <c r="D257" s="5"/>
      <c r="E257" s="5">
        <f t="shared" si="16"/>
        <v>0</v>
      </c>
      <c r="F257" s="9"/>
      <c r="G257" s="9">
        <f t="shared" si="17"/>
        <v>0</v>
      </c>
      <c r="H257" s="6"/>
      <c r="I257" s="6">
        <f t="shared" si="18"/>
        <v>0</v>
      </c>
      <c r="J257" s="9"/>
      <c r="K257" s="9">
        <f t="shared" si="19"/>
        <v>0</v>
      </c>
    </row>
    <row r="258" spans="2:11">
      <c r="B258" s="9">
        <f>981.84</f>
        <v>981.84</v>
      </c>
      <c r="C258" s="9">
        <f t="shared" si="15"/>
        <v>2.258232</v>
      </c>
      <c r="D258" s="5"/>
      <c r="E258" s="5">
        <f t="shared" si="16"/>
        <v>0</v>
      </c>
      <c r="F258" s="9"/>
      <c r="G258" s="9">
        <f t="shared" si="17"/>
        <v>0</v>
      </c>
      <c r="H258" s="6"/>
      <c r="I258" s="6">
        <f t="shared" si="18"/>
        <v>0</v>
      </c>
      <c r="J258" s="9"/>
      <c r="K258" s="9">
        <f t="shared" si="19"/>
        <v>0</v>
      </c>
    </row>
    <row r="259" spans="2:11">
      <c r="B259" s="9">
        <v>767.06</v>
      </c>
      <c r="C259" s="9">
        <f t="shared" si="15"/>
        <v>1.7642379999999998</v>
      </c>
      <c r="D259" s="5"/>
      <c r="E259" s="5">
        <f t="shared" si="16"/>
        <v>0</v>
      </c>
      <c r="F259" s="9"/>
      <c r="G259" s="9">
        <f t="shared" si="17"/>
        <v>0</v>
      </c>
      <c r="H259" s="6"/>
      <c r="I259" s="6">
        <f t="shared" si="18"/>
        <v>0</v>
      </c>
      <c r="J259" s="9"/>
      <c r="K259" s="9">
        <f t="shared" si="19"/>
        <v>0</v>
      </c>
    </row>
    <row r="260" spans="2:11">
      <c r="B260" s="9">
        <f>981.84</f>
        <v>981.84</v>
      </c>
      <c r="C260" s="9">
        <f t="shared" si="15"/>
        <v>2.258232</v>
      </c>
      <c r="D260" s="5"/>
      <c r="E260" s="5">
        <f t="shared" si="16"/>
        <v>0</v>
      </c>
      <c r="F260" s="9"/>
      <c r="G260" s="9">
        <f t="shared" si="17"/>
        <v>0</v>
      </c>
      <c r="H260" s="6"/>
      <c r="I260" s="6">
        <f t="shared" si="18"/>
        <v>0</v>
      </c>
      <c r="J260" s="9"/>
      <c r="K260" s="9">
        <f t="shared" si="19"/>
        <v>0</v>
      </c>
    </row>
    <row r="261" spans="2:11">
      <c r="B261" s="9"/>
      <c r="C261" s="9">
        <f t="shared" ref="C261:C324" si="20">B261*0.0023</f>
        <v>0</v>
      </c>
      <c r="D261" s="5"/>
      <c r="E261" s="5">
        <f t="shared" ref="E261:E324" si="21">D261*0.0054</f>
        <v>0</v>
      </c>
      <c r="F261" s="9"/>
      <c r="G261" s="9">
        <f t="shared" ref="G261:G324" si="22">F261*0.017</f>
        <v>0</v>
      </c>
      <c r="H261" s="6"/>
      <c r="I261" s="6">
        <f t="shared" ref="I261:I324" si="23">H261*0.015</f>
        <v>0</v>
      </c>
      <c r="J261" s="9"/>
      <c r="K261" s="9">
        <f t="shared" ref="K261:K324" si="24">J261*0.019</f>
        <v>0</v>
      </c>
    </row>
    <row r="262" spans="2:11">
      <c r="B262" s="9">
        <v>1627.4</v>
      </c>
      <c r="C262" s="9">
        <f t="shared" si="20"/>
        <v>3.74302</v>
      </c>
      <c r="D262" s="5"/>
      <c r="E262" s="5">
        <f t="shared" si="21"/>
        <v>0</v>
      </c>
      <c r="F262" s="9"/>
      <c r="G262" s="9">
        <f t="shared" si="22"/>
        <v>0</v>
      </c>
      <c r="H262" s="6"/>
      <c r="I262" s="6">
        <f t="shared" si="23"/>
        <v>0</v>
      </c>
      <c r="J262" s="9"/>
      <c r="K262" s="9">
        <f t="shared" si="24"/>
        <v>0</v>
      </c>
    </row>
    <row r="263" spans="2:11">
      <c r="B263" s="9"/>
      <c r="C263" s="9">
        <f t="shared" si="20"/>
        <v>0</v>
      </c>
      <c r="D263" s="5"/>
      <c r="E263" s="5">
        <f t="shared" si="21"/>
        <v>0</v>
      </c>
      <c r="F263" s="9"/>
      <c r="G263" s="9">
        <f t="shared" si="22"/>
        <v>0</v>
      </c>
      <c r="H263" s="6"/>
      <c r="I263" s="6">
        <f t="shared" si="23"/>
        <v>0</v>
      </c>
      <c r="J263" s="9"/>
      <c r="K263" s="9">
        <f t="shared" si="24"/>
        <v>0</v>
      </c>
    </row>
    <row r="264" spans="2:11">
      <c r="B264" s="9"/>
      <c r="C264" s="9">
        <f t="shared" si="20"/>
        <v>0</v>
      </c>
      <c r="D264" s="5"/>
      <c r="E264" s="5">
        <f t="shared" si="21"/>
        <v>0</v>
      </c>
      <c r="F264" s="9"/>
      <c r="G264" s="9">
        <f t="shared" si="22"/>
        <v>0</v>
      </c>
      <c r="H264" s="6"/>
      <c r="I264" s="6">
        <f t="shared" si="23"/>
        <v>0</v>
      </c>
      <c r="J264" s="9"/>
      <c r="K264" s="9">
        <f t="shared" si="24"/>
        <v>0</v>
      </c>
    </row>
    <row r="265" spans="2:11">
      <c r="B265" s="9"/>
      <c r="C265" s="9">
        <f t="shared" si="20"/>
        <v>0</v>
      </c>
      <c r="D265" s="5"/>
      <c r="E265" s="5">
        <f t="shared" si="21"/>
        <v>0</v>
      </c>
      <c r="F265" s="9"/>
      <c r="G265" s="9">
        <f t="shared" si="22"/>
        <v>0</v>
      </c>
      <c r="H265" s="6"/>
      <c r="I265" s="6">
        <f t="shared" si="23"/>
        <v>0</v>
      </c>
      <c r="J265" s="9"/>
      <c r="K265" s="9">
        <f t="shared" si="24"/>
        <v>0</v>
      </c>
    </row>
    <row r="266" spans="2:11">
      <c r="B266" s="9">
        <v>1034.5999999999999</v>
      </c>
      <c r="C266" s="9">
        <f t="shared" si="20"/>
        <v>2.3795799999999998</v>
      </c>
      <c r="D266" s="5"/>
      <c r="E266" s="5">
        <f t="shared" si="21"/>
        <v>0</v>
      </c>
      <c r="F266" s="9"/>
      <c r="G266" s="9">
        <f t="shared" si="22"/>
        <v>0</v>
      </c>
      <c r="H266" s="6"/>
      <c r="I266" s="6">
        <f t="shared" si="23"/>
        <v>0</v>
      </c>
      <c r="J266" s="9"/>
      <c r="K266" s="9">
        <f t="shared" si="24"/>
        <v>0</v>
      </c>
    </row>
    <row r="267" spans="2:11">
      <c r="B267" s="9"/>
      <c r="C267" s="9">
        <f t="shared" si="20"/>
        <v>0</v>
      </c>
      <c r="D267" s="5"/>
      <c r="E267" s="5">
        <f t="shared" si="21"/>
        <v>0</v>
      </c>
      <c r="F267" s="9"/>
      <c r="G267" s="9">
        <f t="shared" si="22"/>
        <v>0</v>
      </c>
      <c r="H267" s="6"/>
      <c r="I267" s="6">
        <f t="shared" si="23"/>
        <v>0</v>
      </c>
      <c r="J267" s="9"/>
      <c r="K267" s="9">
        <f t="shared" si="24"/>
        <v>0</v>
      </c>
    </row>
    <row r="268" spans="2:11">
      <c r="B268" s="9">
        <v>1783.2</v>
      </c>
      <c r="C268" s="9">
        <f t="shared" si="20"/>
        <v>4.1013599999999997</v>
      </c>
      <c r="D268" s="5"/>
      <c r="E268" s="5">
        <f t="shared" si="21"/>
        <v>0</v>
      </c>
      <c r="F268" s="9"/>
      <c r="G268" s="9">
        <f t="shared" si="22"/>
        <v>0</v>
      </c>
      <c r="H268" s="6"/>
      <c r="I268" s="6">
        <f t="shared" si="23"/>
        <v>0</v>
      </c>
      <c r="J268" s="9"/>
      <c r="K268" s="9">
        <f t="shared" si="24"/>
        <v>0</v>
      </c>
    </row>
    <row r="269" spans="2:11">
      <c r="B269" s="9"/>
      <c r="C269" s="9">
        <f t="shared" si="20"/>
        <v>0</v>
      </c>
      <c r="D269" s="5"/>
      <c r="E269" s="5">
        <f t="shared" si="21"/>
        <v>0</v>
      </c>
      <c r="F269" s="9"/>
      <c r="G269" s="9">
        <f t="shared" si="22"/>
        <v>0</v>
      </c>
      <c r="H269" s="6"/>
      <c r="I269" s="6">
        <f t="shared" si="23"/>
        <v>0</v>
      </c>
      <c r="J269" s="9"/>
      <c r="K269" s="9">
        <f t="shared" si="24"/>
        <v>0</v>
      </c>
    </row>
    <row r="270" spans="2:11">
      <c r="B270" s="9"/>
      <c r="C270" s="9">
        <f t="shared" si="20"/>
        <v>0</v>
      </c>
      <c r="D270" s="5"/>
      <c r="E270" s="5">
        <f t="shared" si="21"/>
        <v>0</v>
      </c>
      <c r="F270" s="9"/>
      <c r="G270" s="9">
        <f t="shared" si="22"/>
        <v>0</v>
      </c>
      <c r="H270" s="6"/>
      <c r="I270" s="6">
        <f t="shared" si="23"/>
        <v>0</v>
      </c>
      <c r="J270" s="9"/>
      <c r="K270" s="9">
        <f t="shared" si="24"/>
        <v>0</v>
      </c>
    </row>
    <row r="271" spans="2:11">
      <c r="B271" s="9">
        <v>4399.74</v>
      </c>
      <c r="C271" s="9">
        <f t="shared" si="20"/>
        <v>10.119401999999999</v>
      </c>
      <c r="D271" s="5"/>
      <c r="E271" s="5">
        <f t="shared" si="21"/>
        <v>0</v>
      </c>
      <c r="F271" s="9"/>
      <c r="G271" s="9">
        <f t="shared" si="22"/>
        <v>0</v>
      </c>
      <c r="H271" s="6"/>
      <c r="I271" s="6">
        <f t="shared" si="23"/>
        <v>0</v>
      </c>
      <c r="J271" s="9"/>
      <c r="K271" s="9">
        <f t="shared" si="24"/>
        <v>0</v>
      </c>
    </row>
    <row r="272" spans="2:11">
      <c r="B272" s="9"/>
      <c r="C272" s="9">
        <f t="shared" si="20"/>
        <v>0</v>
      </c>
      <c r="D272" s="5"/>
      <c r="E272" s="5">
        <f t="shared" si="21"/>
        <v>0</v>
      </c>
      <c r="F272" s="9"/>
      <c r="G272" s="9">
        <f t="shared" si="22"/>
        <v>0</v>
      </c>
      <c r="H272" s="6"/>
      <c r="I272" s="6">
        <f t="shared" si="23"/>
        <v>0</v>
      </c>
      <c r="J272" s="9"/>
      <c r="K272" s="9">
        <f t="shared" si="24"/>
        <v>0</v>
      </c>
    </row>
    <row r="273" spans="2:11">
      <c r="B273" s="9">
        <v>2978</v>
      </c>
      <c r="C273" s="9">
        <f t="shared" si="20"/>
        <v>6.8494000000000002</v>
      </c>
      <c r="D273" s="5"/>
      <c r="E273" s="5">
        <f t="shared" si="21"/>
        <v>0</v>
      </c>
      <c r="F273" s="9"/>
      <c r="G273" s="9">
        <f t="shared" si="22"/>
        <v>0</v>
      </c>
      <c r="H273" s="6"/>
      <c r="I273" s="6">
        <f t="shared" si="23"/>
        <v>0</v>
      </c>
      <c r="J273" s="9"/>
      <c r="K273" s="9">
        <f t="shared" si="24"/>
        <v>0</v>
      </c>
    </row>
    <row r="274" spans="2:11">
      <c r="B274" s="9"/>
      <c r="C274" s="9">
        <f t="shared" si="20"/>
        <v>0</v>
      </c>
      <c r="D274" s="5">
        <f>1142.83</f>
        <v>1142.83</v>
      </c>
      <c r="E274" s="5">
        <f t="shared" si="21"/>
        <v>6.1712819999999997</v>
      </c>
      <c r="F274" s="9"/>
      <c r="G274" s="9">
        <f t="shared" si="22"/>
        <v>0</v>
      </c>
      <c r="H274" s="6"/>
      <c r="I274" s="6">
        <f t="shared" si="23"/>
        <v>0</v>
      </c>
      <c r="J274" s="9"/>
      <c r="K274" s="9">
        <f t="shared" si="24"/>
        <v>0</v>
      </c>
    </row>
    <row r="275" spans="2:11">
      <c r="B275" s="9">
        <v>3469.45</v>
      </c>
      <c r="C275" s="9">
        <f t="shared" si="20"/>
        <v>7.9797349999999998</v>
      </c>
      <c r="D275" s="5">
        <v>1317.16</v>
      </c>
      <c r="E275" s="5">
        <f t="shared" si="21"/>
        <v>7.1126640000000005</v>
      </c>
      <c r="F275" s="9"/>
      <c r="G275" s="9">
        <f t="shared" si="22"/>
        <v>0</v>
      </c>
      <c r="H275" s="6">
        <v>1189.02</v>
      </c>
      <c r="I275" s="6">
        <f t="shared" si="23"/>
        <v>17.8353</v>
      </c>
      <c r="J275" s="9"/>
      <c r="K275" s="9">
        <f t="shared" si="24"/>
        <v>0</v>
      </c>
    </row>
    <row r="276" spans="2:11">
      <c r="B276" s="9"/>
      <c r="C276" s="9">
        <f t="shared" si="20"/>
        <v>0</v>
      </c>
      <c r="D276" s="5"/>
      <c r="E276" s="5">
        <f t="shared" si="21"/>
        <v>0</v>
      </c>
      <c r="F276" s="9"/>
      <c r="G276" s="9">
        <f t="shared" si="22"/>
        <v>0</v>
      </c>
      <c r="H276" s="6">
        <f>1677.78</f>
        <v>1677.78</v>
      </c>
      <c r="I276" s="6">
        <f t="shared" si="23"/>
        <v>25.166699999999999</v>
      </c>
      <c r="J276" s="9"/>
      <c r="K276" s="9">
        <f t="shared" si="24"/>
        <v>0</v>
      </c>
    </row>
    <row r="277" spans="2:11">
      <c r="B277" s="9"/>
      <c r="C277" s="9">
        <f t="shared" si="20"/>
        <v>0</v>
      </c>
      <c r="D277" s="5"/>
      <c r="E277" s="5">
        <f t="shared" si="21"/>
        <v>0</v>
      </c>
      <c r="F277" s="9">
        <v>1410.65</v>
      </c>
      <c r="G277" s="9">
        <f t="shared" si="22"/>
        <v>23.981050000000003</v>
      </c>
      <c r="H277" s="6">
        <f>1621.49</f>
        <v>1621.49</v>
      </c>
      <c r="I277" s="6">
        <f t="shared" si="23"/>
        <v>24.32235</v>
      </c>
      <c r="J277" s="9"/>
      <c r="K277" s="9">
        <f t="shared" si="24"/>
        <v>0</v>
      </c>
    </row>
    <row r="278" spans="2:11">
      <c r="B278" s="9">
        <v>1207.7</v>
      </c>
      <c r="C278" s="9">
        <f t="shared" si="20"/>
        <v>2.7777099999999999</v>
      </c>
      <c r="D278" s="5"/>
      <c r="E278" s="5">
        <f t="shared" si="21"/>
        <v>0</v>
      </c>
      <c r="F278" s="9"/>
      <c r="G278" s="9">
        <f t="shared" si="22"/>
        <v>0</v>
      </c>
      <c r="H278" s="6">
        <v>1834.34</v>
      </c>
      <c r="I278" s="6">
        <f t="shared" si="23"/>
        <v>27.515099999999997</v>
      </c>
      <c r="J278" s="9"/>
      <c r="K278" s="9">
        <f t="shared" si="24"/>
        <v>0</v>
      </c>
    </row>
    <row r="279" spans="2:11">
      <c r="B279" s="9">
        <f>2580.4</f>
        <v>2580.4</v>
      </c>
      <c r="C279" s="9">
        <f t="shared" si="20"/>
        <v>5.93492</v>
      </c>
      <c r="D279" s="5"/>
      <c r="E279" s="5">
        <f t="shared" si="21"/>
        <v>0</v>
      </c>
      <c r="F279" s="9"/>
      <c r="G279" s="9">
        <f t="shared" si="22"/>
        <v>0</v>
      </c>
      <c r="H279" s="6">
        <f>1380.6</f>
        <v>1380.6</v>
      </c>
      <c r="I279" s="6">
        <f t="shared" si="23"/>
        <v>20.709</v>
      </c>
      <c r="J279" s="9"/>
      <c r="K279" s="9">
        <f t="shared" si="24"/>
        <v>0</v>
      </c>
    </row>
    <row r="280" spans="2:11">
      <c r="B280" s="9"/>
      <c r="C280" s="9">
        <f t="shared" si="20"/>
        <v>0</v>
      </c>
      <c r="D280" s="5"/>
      <c r="E280" s="5">
        <f t="shared" si="21"/>
        <v>0</v>
      </c>
      <c r="F280" s="9"/>
      <c r="G280" s="9">
        <f t="shared" si="22"/>
        <v>0</v>
      </c>
      <c r="H280" s="6">
        <v>1110.7</v>
      </c>
      <c r="I280" s="6">
        <f t="shared" si="23"/>
        <v>16.660499999999999</v>
      </c>
      <c r="J280" s="9"/>
      <c r="K280" s="9">
        <f t="shared" si="24"/>
        <v>0</v>
      </c>
    </row>
    <row r="281" spans="2:11">
      <c r="B281" s="9">
        <v>1827.4</v>
      </c>
      <c r="C281" s="9">
        <f t="shared" si="20"/>
        <v>4.2030200000000004</v>
      </c>
      <c r="D281" s="5"/>
      <c r="E281" s="5">
        <f t="shared" si="21"/>
        <v>0</v>
      </c>
      <c r="F281" s="9"/>
      <c r="G281" s="9">
        <f t="shared" si="22"/>
        <v>0</v>
      </c>
      <c r="H281" s="6">
        <f>2104.7</f>
        <v>2104.6999999999998</v>
      </c>
      <c r="I281" s="6">
        <f t="shared" si="23"/>
        <v>31.570499999999996</v>
      </c>
      <c r="J281" s="9"/>
      <c r="K281" s="9">
        <f t="shared" si="24"/>
        <v>0</v>
      </c>
    </row>
    <row r="282" spans="2:11">
      <c r="B282" s="9"/>
      <c r="C282" s="9">
        <f t="shared" si="20"/>
        <v>0</v>
      </c>
      <c r="D282" s="5"/>
      <c r="E282" s="5">
        <f t="shared" si="21"/>
        <v>0</v>
      </c>
      <c r="F282" s="9"/>
      <c r="G282" s="9">
        <f t="shared" si="22"/>
        <v>0</v>
      </c>
      <c r="H282" s="6">
        <v>1125.7</v>
      </c>
      <c r="I282" s="6">
        <f t="shared" si="23"/>
        <v>16.8855</v>
      </c>
      <c r="J282" s="9"/>
      <c r="K282" s="9">
        <f t="shared" si="24"/>
        <v>0</v>
      </c>
    </row>
    <row r="283" spans="2:11">
      <c r="B283" s="9">
        <v>3384.9</v>
      </c>
      <c r="C283" s="9">
        <f t="shared" si="20"/>
        <v>7.7852699999999997</v>
      </c>
      <c r="D283" s="5"/>
      <c r="E283" s="5">
        <f t="shared" si="21"/>
        <v>0</v>
      </c>
      <c r="F283" s="9"/>
      <c r="G283" s="9">
        <f t="shared" si="22"/>
        <v>0</v>
      </c>
      <c r="H283" s="6"/>
      <c r="I283" s="6">
        <f t="shared" si="23"/>
        <v>0</v>
      </c>
      <c r="J283" s="9"/>
      <c r="K283" s="9">
        <f t="shared" si="24"/>
        <v>0</v>
      </c>
    </row>
    <row r="284" spans="2:11">
      <c r="B284" s="9"/>
      <c r="C284" s="9">
        <f t="shared" si="20"/>
        <v>0</v>
      </c>
      <c r="D284" s="5"/>
      <c r="E284" s="5">
        <f t="shared" si="21"/>
        <v>0</v>
      </c>
      <c r="F284" s="9"/>
      <c r="G284" s="9">
        <f t="shared" si="22"/>
        <v>0</v>
      </c>
      <c r="H284" s="6"/>
      <c r="I284" s="6">
        <f t="shared" si="23"/>
        <v>0</v>
      </c>
      <c r="J284" s="9"/>
      <c r="K284" s="9">
        <f t="shared" si="24"/>
        <v>0</v>
      </c>
    </row>
    <row r="285" spans="2:11">
      <c r="B285" s="9"/>
      <c r="C285" s="9">
        <f t="shared" si="20"/>
        <v>0</v>
      </c>
      <c r="D285" s="5"/>
      <c r="E285" s="5">
        <f t="shared" si="21"/>
        <v>0</v>
      </c>
      <c r="F285" s="9"/>
      <c r="G285" s="9">
        <f t="shared" si="22"/>
        <v>0</v>
      </c>
      <c r="H285" s="6"/>
      <c r="I285" s="6">
        <f t="shared" si="23"/>
        <v>0</v>
      </c>
      <c r="J285" s="9"/>
      <c r="K285" s="9">
        <f t="shared" si="24"/>
        <v>0</v>
      </c>
    </row>
    <row r="286" spans="2:11">
      <c r="B286" s="9">
        <v>2377.6</v>
      </c>
      <c r="C286" s="9">
        <f t="shared" si="20"/>
        <v>5.4684799999999996</v>
      </c>
      <c r="D286" s="5"/>
      <c r="E286" s="5">
        <f t="shared" si="21"/>
        <v>0</v>
      </c>
      <c r="F286" s="9"/>
      <c r="G286" s="9">
        <f t="shared" si="22"/>
        <v>0</v>
      </c>
      <c r="H286" s="6">
        <f>1404.8</f>
        <v>1404.8</v>
      </c>
      <c r="I286" s="6">
        <f t="shared" si="23"/>
        <v>21.071999999999999</v>
      </c>
      <c r="J286" s="9"/>
      <c r="K286" s="9">
        <f t="shared" si="24"/>
        <v>0</v>
      </c>
    </row>
    <row r="287" spans="2:11">
      <c r="B287" s="9">
        <v>1455.9</v>
      </c>
      <c r="C287" s="9">
        <f t="shared" si="20"/>
        <v>3.34857</v>
      </c>
      <c r="D287" s="5"/>
      <c r="E287" s="5">
        <f t="shared" si="21"/>
        <v>0</v>
      </c>
      <c r="F287" s="9"/>
      <c r="G287" s="9">
        <f t="shared" si="22"/>
        <v>0</v>
      </c>
      <c r="H287" s="6"/>
      <c r="I287" s="6">
        <f t="shared" si="23"/>
        <v>0</v>
      </c>
      <c r="J287" s="9"/>
      <c r="K287" s="9">
        <f t="shared" si="24"/>
        <v>0</v>
      </c>
    </row>
    <row r="288" spans="2:11">
      <c r="B288" s="9"/>
      <c r="C288" s="9">
        <f t="shared" si="20"/>
        <v>0</v>
      </c>
      <c r="D288" s="5">
        <v>650.79999999999995</v>
      </c>
      <c r="E288" s="5">
        <f t="shared" si="21"/>
        <v>3.5143200000000001</v>
      </c>
      <c r="F288" s="9"/>
      <c r="G288" s="9">
        <f t="shared" si="22"/>
        <v>0</v>
      </c>
      <c r="H288" s="6">
        <v>1173.6199999999999</v>
      </c>
      <c r="I288" s="6">
        <f t="shared" si="23"/>
        <v>17.604299999999999</v>
      </c>
      <c r="J288" s="9"/>
      <c r="K288" s="9">
        <f t="shared" si="24"/>
        <v>0</v>
      </c>
    </row>
    <row r="289" spans="2:11">
      <c r="B289" s="9"/>
      <c r="C289" s="9">
        <f t="shared" si="20"/>
        <v>0</v>
      </c>
      <c r="D289" s="5"/>
      <c r="E289" s="5">
        <f t="shared" si="21"/>
        <v>0</v>
      </c>
      <c r="F289" s="9">
        <v>1844.8</v>
      </c>
      <c r="G289" s="9">
        <f t="shared" si="22"/>
        <v>31.361600000000003</v>
      </c>
      <c r="H289" s="6">
        <f>2034.7</f>
        <v>2034.7</v>
      </c>
      <c r="I289" s="6">
        <f t="shared" si="23"/>
        <v>30.520499999999998</v>
      </c>
      <c r="J289" s="9">
        <f>1229.58</f>
        <v>1229.58</v>
      </c>
      <c r="K289" s="9">
        <f t="shared" si="24"/>
        <v>23.362019999999998</v>
      </c>
    </row>
    <row r="290" spans="2:11">
      <c r="B290" s="9"/>
      <c r="C290" s="9">
        <f t="shared" si="20"/>
        <v>0</v>
      </c>
      <c r="D290" s="5"/>
      <c r="E290" s="5">
        <f t="shared" si="21"/>
        <v>0</v>
      </c>
      <c r="F290" s="9"/>
      <c r="G290" s="9">
        <f t="shared" si="22"/>
        <v>0</v>
      </c>
      <c r="H290" s="6"/>
      <c r="I290" s="6">
        <f t="shared" si="23"/>
        <v>0</v>
      </c>
      <c r="J290" s="9">
        <f>3856.47</f>
        <v>3856.47</v>
      </c>
      <c r="K290" s="9">
        <f t="shared" si="24"/>
        <v>73.272929999999988</v>
      </c>
    </row>
    <row r="291" spans="2:11">
      <c r="B291" s="9">
        <v>1645.39</v>
      </c>
      <c r="C291" s="9">
        <f t="shared" si="20"/>
        <v>3.7843970000000002</v>
      </c>
      <c r="D291" s="5"/>
      <c r="E291" s="5">
        <f t="shared" si="21"/>
        <v>0</v>
      </c>
      <c r="F291" s="9"/>
      <c r="G291" s="9">
        <f t="shared" si="22"/>
        <v>0</v>
      </c>
      <c r="H291" s="6">
        <v>1078.43</v>
      </c>
      <c r="I291" s="6">
        <f t="shared" si="23"/>
        <v>16.176449999999999</v>
      </c>
      <c r="J291" s="9">
        <v>1592.8</v>
      </c>
      <c r="K291" s="9">
        <f t="shared" si="24"/>
        <v>30.263199999999998</v>
      </c>
    </row>
    <row r="292" spans="2:11">
      <c r="B292" s="9"/>
      <c r="C292" s="9">
        <f t="shared" si="20"/>
        <v>0</v>
      </c>
      <c r="D292" s="5"/>
      <c r="E292" s="5">
        <f t="shared" si="21"/>
        <v>0</v>
      </c>
      <c r="F292" s="9"/>
      <c r="G292" s="9">
        <f t="shared" si="22"/>
        <v>0</v>
      </c>
      <c r="H292" s="6"/>
      <c r="I292" s="6">
        <f t="shared" si="23"/>
        <v>0</v>
      </c>
      <c r="J292" s="9"/>
      <c r="K292" s="9">
        <f t="shared" si="24"/>
        <v>0</v>
      </c>
    </row>
    <row r="293" spans="2:11">
      <c r="B293" s="9"/>
      <c r="C293" s="9">
        <f t="shared" si="20"/>
        <v>0</v>
      </c>
      <c r="D293" s="5"/>
      <c r="E293" s="5">
        <f t="shared" si="21"/>
        <v>0</v>
      </c>
      <c r="F293" s="9">
        <v>752.28</v>
      </c>
      <c r="G293" s="9">
        <f t="shared" si="22"/>
        <v>12.78876</v>
      </c>
      <c r="H293" s="6"/>
      <c r="I293" s="6">
        <f t="shared" si="23"/>
        <v>0</v>
      </c>
      <c r="J293" s="9"/>
      <c r="K293" s="9">
        <f t="shared" si="24"/>
        <v>0</v>
      </c>
    </row>
    <row r="294" spans="2:11">
      <c r="B294" s="9"/>
      <c r="C294" s="9">
        <f t="shared" si="20"/>
        <v>0</v>
      </c>
      <c r="D294" s="5"/>
      <c r="E294" s="5">
        <f t="shared" si="21"/>
        <v>0</v>
      </c>
      <c r="F294" s="9"/>
      <c r="G294" s="9">
        <f t="shared" si="22"/>
        <v>0</v>
      </c>
      <c r="H294" s="6"/>
      <c r="I294" s="6">
        <f t="shared" si="23"/>
        <v>0</v>
      </c>
      <c r="J294" s="9"/>
      <c r="K294" s="9">
        <f t="shared" si="24"/>
        <v>0</v>
      </c>
    </row>
    <row r="295" spans="2:11">
      <c r="B295" s="9"/>
      <c r="C295" s="9">
        <f t="shared" si="20"/>
        <v>0</v>
      </c>
      <c r="D295" s="5"/>
      <c r="E295" s="5">
        <f t="shared" si="21"/>
        <v>0</v>
      </c>
      <c r="F295" s="9"/>
      <c r="G295" s="9">
        <f t="shared" si="22"/>
        <v>0</v>
      </c>
      <c r="H295" s="7"/>
      <c r="I295" s="7">
        <f t="shared" si="23"/>
        <v>0</v>
      </c>
      <c r="J295" s="9"/>
      <c r="K295" s="9">
        <f t="shared" si="24"/>
        <v>0</v>
      </c>
    </row>
    <row r="296" spans="2:11">
      <c r="B296" s="9"/>
      <c r="C296" s="9">
        <f t="shared" si="20"/>
        <v>0</v>
      </c>
      <c r="D296" s="5"/>
      <c r="E296" s="5">
        <f t="shared" si="21"/>
        <v>0</v>
      </c>
      <c r="F296" s="9"/>
      <c r="G296" s="9">
        <f t="shared" si="22"/>
        <v>0</v>
      </c>
      <c r="H296" s="6"/>
      <c r="I296" s="6">
        <f t="shared" si="23"/>
        <v>0</v>
      </c>
      <c r="J296" s="9"/>
      <c r="K296" s="9">
        <f t="shared" si="24"/>
        <v>0</v>
      </c>
    </row>
    <row r="297" spans="2:11">
      <c r="B297" s="9">
        <f>2638.12-1119.54</f>
        <v>1518.58</v>
      </c>
      <c r="C297" s="9">
        <f t="shared" si="20"/>
        <v>3.4927339999999996</v>
      </c>
      <c r="D297" s="5"/>
      <c r="E297" s="5">
        <f t="shared" si="21"/>
        <v>0</v>
      </c>
      <c r="F297" s="9"/>
      <c r="G297" s="9">
        <f t="shared" si="22"/>
        <v>0</v>
      </c>
      <c r="H297" s="6">
        <v>1119.54</v>
      </c>
      <c r="I297" s="6">
        <f t="shared" si="23"/>
        <v>16.793099999999999</v>
      </c>
      <c r="J297" s="9"/>
      <c r="K297" s="9">
        <f t="shared" si="24"/>
        <v>0</v>
      </c>
    </row>
    <row r="298" spans="2:11">
      <c r="B298" s="9">
        <v>1565.7</v>
      </c>
      <c r="C298" s="9">
        <f t="shared" si="20"/>
        <v>3.6011100000000003</v>
      </c>
      <c r="D298" s="5"/>
      <c r="E298" s="5">
        <f t="shared" si="21"/>
        <v>0</v>
      </c>
      <c r="F298" s="9"/>
      <c r="G298" s="9">
        <f t="shared" si="22"/>
        <v>0</v>
      </c>
      <c r="H298" s="6"/>
      <c r="I298" s="6">
        <f t="shared" si="23"/>
        <v>0</v>
      </c>
      <c r="J298" s="9"/>
      <c r="K298" s="9">
        <f t="shared" si="24"/>
        <v>0</v>
      </c>
    </row>
    <row r="299" spans="2:11">
      <c r="B299" s="9"/>
      <c r="C299" s="9">
        <f t="shared" si="20"/>
        <v>0</v>
      </c>
      <c r="D299" s="5">
        <f>1541.56</f>
        <v>1541.56</v>
      </c>
      <c r="E299" s="5">
        <f t="shared" si="21"/>
        <v>8.3244240000000005</v>
      </c>
      <c r="F299" s="9">
        <v>337.92</v>
      </c>
      <c r="G299" s="9">
        <f t="shared" si="22"/>
        <v>5.7446400000000004</v>
      </c>
      <c r="H299" s="6"/>
      <c r="I299" s="6">
        <f t="shared" si="23"/>
        <v>0</v>
      </c>
      <c r="J299" s="9"/>
      <c r="K299" s="9">
        <f t="shared" si="24"/>
        <v>0</v>
      </c>
    </row>
    <row r="300" spans="2:11">
      <c r="B300" s="9"/>
      <c r="C300" s="9">
        <f t="shared" si="20"/>
        <v>0</v>
      </c>
      <c r="D300" s="5"/>
      <c r="E300" s="5">
        <f t="shared" si="21"/>
        <v>0</v>
      </c>
      <c r="F300" s="9"/>
      <c r="G300" s="9">
        <f t="shared" si="22"/>
        <v>0</v>
      </c>
      <c r="H300" s="6"/>
      <c r="I300" s="6">
        <f t="shared" si="23"/>
        <v>0</v>
      </c>
      <c r="J300" s="9"/>
      <c r="K300" s="9">
        <f t="shared" si="24"/>
        <v>0</v>
      </c>
    </row>
    <row r="301" spans="2:11">
      <c r="B301" s="9"/>
      <c r="C301" s="9">
        <f t="shared" si="20"/>
        <v>0</v>
      </c>
      <c r="D301" s="5">
        <v>925.49</v>
      </c>
      <c r="E301" s="5">
        <f t="shared" si="21"/>
        <v>4.9976460000000005</v>
      </c>
      <c r="F301" s="9">
        <f>1264.33</f>
        <v>1264.33</v>
      </c>
      <c r="G301" s="9">
        <f t="shared" si="22"/>
        <v>21.49361</v>
      </c>
      <c r="H301" s="6"/>
      <c r="I301" s="6">
        <f t="shared" si="23"/>
        <v>0</v>
      </c>
      <c r="J301" s="9"/>
      <c r="K301" s="9">
        <f t="shared" si="24"/>
        <v>0</v>
      </c>
    </row>
    <row r="302" spans="2:11">
      <c r="B302" s="9"/>
      <c r="C302" s="9">
        <f t="shared" si="20"/>
        <v>0</v>
      </c>
      <c r="D302" s="5"/>
      <c r="E302" s="5">
        <f t="shared" si="21"/>
        <v>0</v>
      </c>
      <c r="F302" s="9">
        <v>1141.2</v>
      </c>
      <c r="G302" s="9">
        <f t="shared" si="22"/>
        <v>19.400400000000001</v>
      </c>
      <c r="H302" s="6"/>
      <c r="I302" s="6">
        <f t="shared" si="23"/>
        <v>0</v>
      </c>
      <c r="J302" s="9"/>
      <c r="K302" s="9">
        <f t="shared" si="24"/>
        <v>0</v>
      </c>
    </row>
    <row r="303" spans="2:11">
      <c r="B303" s="9">
        <v>2326.4499999999998</v>
      </c>
      <c r="C303" s="9">
        <f t="shared" si="20"/>
        <v>5.3508349999999991</v>
      </c>
      <c r="D303" s="5"/>
      <c r="E303" s="5">
        <f t="shared" si="21"/>
        <v>0</v>
      </c>
      <c r="F303" s="9"/>
      <c r="G303" s="9">
        <f t="shared" si="22"/>
        <v>0</v>
      </c>
      <c r="H303" s="6"/>
      <c r="I303" s="6">
        <f t="shared" si="23"/>
        <v>0</v>
      </c>
      <c r="J303" s="9"/>
      <c r="K303" s="9">
        <f t="shared" si="24"/>
        <v>0</v>
      </c>
    </row>
    <row r="304" spans="2:11">
      <c r="B304" s="9">
        <v>2329.6</v>
      </c>
      <c r="C304" s="9">
        <f t="shared" si="20"/>
        <v>5.3580799999999993</v>
      </c>
      <c r="D304" s="5"/>
      <c r="E304" s="5">
        <f t="shared" si="21"/>
        <v>0</v>
      </c>
      <c r="F304" s="9"/>
      <c r="G304" s="9">
        <f t="shared" si="22"/>
        <v>0</v>
      </c>
      <c r="H304" s="6"/>
      <c r="I304" s="6">
        <f t="shared" si="23"/>
        <v>0</v>
      </c>
      <c r="J304" s="9"/>
      <c r="K304" s="9">
        <f t="shared" si="24"/>
        <v>0</v>
      </c>
    </row>
    <row r="305" spans="2:11">
      <c r="B305" s="9"/>
      <c r="C305" s="9">
        <f t="shared" si="20"/>
        <v>0</v>
      </c>
      <c r="D305" s="5"/>
      <c r="E305" s="5">
        <f t="shared" si="21"/>
        <v>0</v>
      </c>
      <c r="F305" s="9"/>
      <c r="G305" s="9">
        <f t="shared" si="22"/>
        <v>0</v>
      </c>
      <c r="H305" s="6"/>
      <c r="I305" s="6">
        <f t="shared" si="23"/>
        <v>0</v>
      </c>
      <c r="J305" s="9"/>
      <c r="K305" s="9">
        <f t="shared" si="24"/>
        <v>0</v>
      </c>
    </row>
    <row r="306" spans="2:11">
      <c r="B306" s="9"/>
      <c r="C306" s="9">
        <f t="shared" si="20"/>
        <v>0</v>
      </c>
      <c r="D306" s="5"/>
      <c r="E306" s="5">
        <f t="shared" si="21"/>
        <v>0</v>
      </c>
      <c r="F306" s="9">
        <f>218.5</f>
        <v>218.5</v>
      </c>
      <c r="G306" s="9">
        <f t="shared" si="22"/>
        <v>3.7145000000000001</v>
      </c>
      <c r="H306" s="6">
        <f>1107.6</f>
        <v>1107.5999999999999</v>
      </c>
      <c r="I306" s="6">
        <f t="shared" si="23"/>
        <v>16.613999999999997</v>
      </c>
      <c r="J306" s="9">
        <f>1363.9</f>
        <v>1363.9</v>
      </c>
      <c r="K306" s="9">
        <f t="shared" si="24"/>
        <v>25.914100000000001</v>
      </c>
    </row>
    <row r="307" spans="2:11">
      <c r="B307" s="9"/>
      <c r="C307" s="9">
        <f t="shared" si="20"/>
        <v>0</v>
      </c>
      <c r="D307" s="5">
        <v>1174.0999999999999</v>
      </c>
      <c r="E307" s="5">
        <f t="shared" si="21"/>
        <v>6.3401399999999999</v>
      </c>
      <c r="F307" s="9"/>
      <c r="G307" s="9">
        <f t="shared" si="22"/>
        <v>0</v>
      </c>
      <c r="H307" s="6">
        <f>2858.65</f>
        <v>2858.65</v>
      </c>
      <c r="I307" s="6">
        <f t="shared" si="23"/>
        <v>42.879750000000001</v>
      </c>
      <c r="J307" s="9"/>
      <c r="K307" s="9">
        <f t="shared" si="24"/>
        <v>0</v>
      </c>
    </row>
    <row r="308" spans="2:11">
      <c r="B308" s="9">
        <f>1742.3</f>
        <v>1742.3</v>
      </c>
      <c r="C308" s="9">
        <f t="shared" si="20"/>
        <v>4.0072900000000002</v>
      </c>
      <c r="D308" s="5"/>
      <c r="E308" s="5">
        <f t="shared" si="21"/>
        <v>0</v>
      </c>
      <c r="F308" s="9"/>
      <c r="G308" s="9">
        <f t="shared" si="22"/>
        <v>0</v>
      </c>
      <c r="H308" s="6">
        <v>1808.9</v>
      </c>
      <c r="I308" s="6">
        <f t="shared" si="23"/>
        <v>27.133500000000002</v>
      </c>
      <c r="J308" s="9"/>
      <c r="K308" s="9">
        <f t="shared" si="24"/>
        <v>0</v>
      </c>
    </row>
    <row r="309" spans="2:11">
      <c r="B309" s="9"/>
      <c r="C309" s="9">
        <f t="shared" si="20"/>
        <v>0</v>
      </c>
      <c r="D309" s="5"/>
      <c r="E309" s="5">
        <f t="shared" si="21"/>
        <v>0</v>
      </c>
      <c r="F309" s="9">
        <v>709.58</v>
      </c>
      <c r="G309" s="9">
        <f t="shared" si="22"/>
        <v>12.062860000000002</v>
      </c>
      <c r="H309" s="6">
        <v>1068.2</v>
      </c>
      <c r="I309" s="6">
        <f t="shared" si="23"/>
        <v>16.023</v>
      </c>
      <c r="J309" s="9"/>
      <c r="K309" s="9">
        <f t="shared" si="24"/>
        <v>0</v>
      </c>
    </row>
    <row r="310" spans="2:11">
      <c r="B310" s="9">
        <v>2064.02</v>
      </c>
      <c r="C310" s="9">
        <f t="shared" si="20"/>
        <v>4.7472459999999996</v>
      </c>
      <c r="D310" s="5"/>
      <c r="E310" s="5">
        <f t="shared" si="21"/>
        <v>0</v>
      </c>
      <c r="F310" s="9"/>
      <c r="G310" s="9">
        <f t="shared" si="22"/>
        <v>0</v>
      </c>
      <c r="H310" s="6">
        <v>825.7</v>
      </c>
      <c r="I310" s="6">
        <f t="shared" si="23"/>
        <v>12.3855</v>
      </c>
      <c r="J310" s="9"/>
      <c r="K310" s="9">
        <f t="shared" si="24"/>
        <v>0</v>
      </c>
    </row>
    <row r="311" spans="2:11">
      <c r="B311" s="9">
        <f>613.65</f>
        <v>613.65</v>
      </c>
      <c r="C311" s="9">
        <f t="shared" si="20"/>
        <v>1.411395</v>
      </c>
      <c r="D311" s="5"/>
      <c r="E311" s="5">
        <f t="shared" si="21"/>
        <v>0</v>
      </c>
      <c r="F311" s="9">
        <v>971.67</v>
      </c>
      <c r="G311" s="9">
        <f t="shared" si="22"/>
        <v>16.51839</v>
      </c>
      <c r="H311" s="6"/>
      <c r="I311" s="6">
        <f t="shared" si="23"/>
        <v>0</v>
      </c>
      <c r="J311" s="9"/>
      <c r="K311" s="9">
        <f t="shared" si="24"/>
        <v>0</v>
      </c>
    </row>
    <row r="312" spans="2:11">
      <c r="B312" s="9">
        <v>852.75</v>
      </c>
      <c r="C312" s="9">
        <f t="shared" si="20"/>
        <v>1.961325</v>
      </c>
      <c r="D312" s="5"/>
      <c r="E312" s="5">
        <f t="shared" si="21"/>
        <v>0</v>
      </c>
      <c r="F312" s="9"/>
      <c r="G312" s="9">
        <f t="shared" si="22"/>
        <v>0</v>
      </c>
      <c r="H312" s="7"/>
      <c r="I312" s="7">
        <f t="shared" si="23"/>
        <v>0</v>
      </c>
      <c r="J312" s="9"/>
      <c r="K312" s="9">
        <f t="shared" si="24"/>
        <v>0</v>
      </c>
    </row>
    <row r="313" spans="2:11">
      <c r="B313" s="9">
        <f>2435.21</f>
        <v>2435.21</v>
      </c>
      <c r="C313" s="9">
        <f t="shared" si="20"/>
        <v>5.6009830000000003</v>
      </c>
      <c r="D313" s="5"/>
      <c r="E313" s="5">
        <f t="shared" si="21"/>
        <v>0</v>
      </c>
      <c r="F313" s="9"/>
      <c r="G313" s="9">
        <f t="shared" si="22"/>
        <v>0</v>
      </c>
      <c r="H313" s="6">
        <f>3375.19</f>
        <v>3375.19</v>
      </c>
      <c r="I313" s="6">
        <f t="shared" si="23"/>
        <v>50.627850000000002</v>
      </c>
      <c r="J313" s="9"/>
      <c r="K313" s="9">
        <f t="shared" si="24"/>
        <v>0</v>
      </c>
    </row>
    <row r="314" spans="2:11">
      <c r="B314" s="9">
        <f>368.19</f>
        <v>368.19</v>
      </c>
      <c r="C314" s="9">
        <f t="shared" si="20"/>
        <v>0.84683699999999995</v>
      </c>
      <c r="D314" s="5"/>
      <c r="E314" s="5">
        <f t="shared" si="21"/>
        <v>0</v>
      </c>
      <c r="F314" s="9"/>
      <c r="G314" s="9">
        <f t="shared" si="22"/>
        <v>0</v>
      </c>
      <c r="H314" s="6">
        <f>634.69</f>
        <v>634.69000000000005</v>
      </c>
      <c r="I314" s="6">
        <f t="shared" si="23"/>
        <v>9.5203500000000005</v>
      </c>
      <c r="J314" s="9"/>
      <c r="K314" s="9">
        <f t="shared" si="24"/>
        <v>0</v>
      </c>
    </row>
    <row r="315" spans="2:11">
      <c r="B315" s="9">
        <f>1084.2</f>
        <v>1084.2</v>
      </c>
      <c r="C315" s="9">
        <f t="shared" si="20"/>
        <v>2.4936600000000002</v>
      </c>
      <c r="D315" s="5"/>
      <c r="E315" s="5">
        <f t="shared" si="21"/>
        <v>0</v>
      </c>
      <c r="F315" s="9"/>
      <c r="G315" s="9">
        <f t="shared" si="22"/>
        <v>0</v>
      </c>
      <c r="H315" s="6">
        <v>2212.39</v>
      </c>
      <c r="I315" s="6">
        <f t="shared" si="23"/>
        <v>33.185849999999995</v>
      </c>
      <c r="J315" s="9"/>
      <c r="K315" s="9">
        <f t="shared" si="24"/>
        <v>0</v>
      </c>
    </row>
    <row r="316" spans="2:11">
      <c r="B316" s="9">
        <v>2462.11</v>
      </c>
      <c r="C316" s="9">
        <f t="shared" si="20"/>
        <v>5.6628530000000001</v>
      </c>
      <c r="D316" s="5"/>
      <c r="E316" s="5">
        <f t="shared" si="21"/>
        <v>0</v>
      </c>
      <c r="F316" s="9"/>
      <c r="G316" s="9">
        <f t="shared" si="22"/>
        <v>0</v>
      </c>
      <c r="H316" s="6"/>
      <c r="I316" s="6">
        <f t="shared" si="23"/>
        <v>0</v>
      </c>
      <c r="J316" s="9"/>
      <c r="K316" s="9">
        <f t="shared" si="24"/>
        <v>0</v>
      </c>
    </row>
    <row r="317" spans="2:11">
      <c r="B317" s="9">
        <v>1424</v>
      </c>
      <c r="C317" s="9">
        <f t="shared" si="20"/>
        <v>3.2751999999999999</v>
      </c>
      <c r="D317" s="5"/>
      <c r="E317" s="5">
        <f t="shared" si="21"/>
        <v>0</v>
      </c>
      <c r="F317" s="9"/>
      <c r="G317" s="9">
        <f t="shared" si="22"/>
        <v>0</v>
      </c>
      <c r="H317" s="6">
        <v>2409.12</v>
      </c>
      <c r="I317" s="6">
        <f t="shared" si="23"/>
        <v>36.136799999999994</v>
      </c>
      <c r="J317" s="9"/>
      <c r="K317" s="9">
        <f t="shared" si="24"/>
        <v>0</v>
      </c>
    </row>
    <row r="318" spans="2:11">
      <c r="B318" s="9">
        <f>1374.8</f>
        <v>1374.8</v>
      </c>
      <c r="C318" s="9">
        <f t="shared" si="20"/>
        <v>3.1620399999999997</v>
      </c>
      <c r="D318" s="5"/>
      <c r="E318" s="5">
        <f t="shared" si="21"/>
        <v>0</v>
      </c>
      <c r="F318" s="9"/>
      <c r="G318" s="9">
        <f t="shared" si="22"/>
        <v>0</v>
      </c>
      <c r="H318" s="6"/>
      <c r="I318" s="6">
        <f t="shared" si="23"/>
        <v>0</v>
      </c>
      <c r="J318" s="9"/>
      <c r="K318" s="9">
        <f t="shared" si="24"/>
        <v>0</v>
      </c>
    </row>
    <row r="319" spans="2:11">
      <c r="B319" s="9">
        <v>2066.8000000000002</v>
      </c>
      <c r="C319" s="9">
        <f t="shared" si="20"/>
        <v>4.7536400000000008</v>
      </c>
      <c r="D319" s="5"/>
      <c r="E319" s="5">
        <f t="shared" si="21"/>
        <v>0</v>
      </c>
      <c r="F319" s="9"/>
      <c r="G319" s="9">
        <f t="shared" si="22"/>
        <v>0</v>
      </c>
      <c r="H319" s="6"/>
      <c r="I319" s="6">
        <f t="shared" si="23"/>
        <v>0</v>
      </c>
      <c r="J319" s="9"/>
      <c r="K319" s="9">
        <f t="shared" si="24"/>
        <v>0</v>
      </c>
    </row>
    <row r="320" spans="2:11">
      <c r="B320" s="9">
        <v>1295.98</v>
      </c>
      <c r="C320" s="9">
        <f t="shared" si="20"/>
        <v>2.9807540000000001</v>
      </c>
      <c r="D320" s="5"/>
      <c r="E320" s="5">
        <f t="shared" si="21"/>
        <v>0</v>
      </c>
      <c r="F320" s="9"/>
      <c r="G320" s="9">
        <f t="shared" si="22"/>
        <v>0</v>
      </c>
      <c r="H320" s="6"/>
      <c r="I320" s="6">
        <f t="shared" si="23"/>
        <v>0</v>
      </c>
      <c r="J320" s="9"/>
      <c r="K320" s="9">
        <f t="shared" si="24"/>
        <v>0</v>
      </c>
    </row>
    <row r="321" spans="2:11">
      <c r="B321" s="9"/>
      <c r="C321" s="9">
        <f t="shared" si="20"/>
        <v>0</v>
      </c>
      <c r="D321" s="5"/>
      <c r="E321" s="5">
        <f t="shared" si="21"/>
        <v>0</v>
      </c>
      <c r="F321" s="9"/>
      <c r="G321" s="9">
        <f t="shared" si="22"/>
        <v>0</v>
      </c>
      <c r="H321" s="6"/>
      <c r="I321" s="6">
        <f t="shared" si="23"/>
        <v>0</v>
      </c>
      <c r="J321" s="9"/>
      <c r="K321" s="9">
        <f t="shared" si="24"/>
        <v>0</v>
      </c>
    </row>
    <row r="322" spans="2:11">
      <c r="B322" s="9"/>
      <c r="C322" s="9">
        <f t="shared" si="20"/>
        <v>0</v>
      </c>
      <c r="D322" s="5"/>
      <c r="E322" s="5">
        <f t="shared" si="21"/>
        <v>0</v>
      </c>
      <c r="F322" s="9"/>
      <c r="G322" s="9">
        <f t="shared" si="22"/>
        <v>0</v>
      </c>
      <c r="H322" s="6">
        <v>1012.73</v>
      </c>
      <c r="I322" s="6">
        <f t="shared" si="23"/>
        <v>15.190949999999999</v>
      </c>
      <c r="J322" s="9"/>
      <c r="K322" s="9">
        <f t="shared" si="24"/>
        <v>0</v>
      </c>
    </row>
    <row r="323" spans="2:11">
      <c r="B323" s="9"/>
      <c r="C323" s="9">
        <f t="shared" si="20"/>
        <v>0</v>
      </c>
      <c r="D323" s="5"/>
      <c r="E323" s="5">
        <f t="shared" si="21"/>
        <v>0</v>
      </c>
      <c r="F323" s="9"/>
      <c r="G323" s="9">
        <f t="shared" si="22"/>
        <v>0</v>
      </c>
      <c r="H323" s="6"/>
      <c r="I323" s="6">
        <f t="shared" si="23"/>
        <v>0</v>
      </c>
      <c r="J323" s="9"/>
      <c r="K323" s="9">
        <f t="shared" si="24"/>
        <v>0</v>
      </c>
    </row>
    <row r="324" spans="2:11">
      <c r="B324" s="9"/>
      <c r="C324" s="9">
        <f t="shared" si="20"/>
        <v>0</v>
      </c>
      <c r="D324" s="5"/>
      <c r="E324" s="5">
        <f t="shared" si="21"/>
        <v>0</v>
      </c>
      <c r="F324" s="9"/>
      <c r="G324" s="9">
        <f t="shared" si="22"/>
        <v>0</v>
      </c>
      <c r="H324" s="6"/>
      <c r="I324" s="6">
        <f t="shared" si="23"/>
        <v>0</v>
      </c>
      <c r="J324" s="9"/>
      <c r="K324" s="9">
        <f t="shared" si="24"/>
        <v>0</v>
      </c>
    </row>
    <row r="325" spans="2:11">
      <c r="B325" s="9">
        <v>1579.2</v>
      </c>
      <c r="C325" s="9">
        <f t="shared" ref="C325:C340" si="25">B325*0.0023</f>
        <v>3.6321599999999998</v>
      </c>
      <c r="D325" s="5"/>
      <c r="E325" s="5">
        <f t="shared" ref="E325:E340" si="26">D325*0.0054</f>
        <v>0</v>
      </c>
      <c r="F325" s="9"/>
      <c r="G325" s="9">
        <f t="shared" ref="G325:G340" si="27">F325*0.017</f>
        <v>0</v>
      </c>
      <c r="H325" s="6"/>
      <c r="I325" s="6">
        <f t="shared" ref="I325:I340" si="28">H325*0.015</f>
        <v>0</v>
      </c>
      <c r="J325" s="9"/>
      <c r="K325" s="9">
        <f t="shared" ref="K325:K340" si="29">J325*0.019</f>
        <v>0</v>
      </c>
    </row>
    <row r="326" spans="2:11">
      <c r="B326" s="9"/>
      <c r="C326" s="9">
        <f t="shared" si="25"/>
        <v>0</v>
      </c>
      <c r="D326" s="5"/>
      <c r="E326" s="5">
        <f t="shared" si="26"/>
        <v>0</v>
      </c>
      <c r="F326" s="9"/>
      <c r="G326" s="9">
        <f t="shared" si="27"/>
        <v>0</v>
      </c>
      <c r="H326" s="6"/>
      <c r="I326" s="6">
        <f t="shared" si="28"/>
        <v>0</v>
      </c>
      <c r="J326" s="9"/>
      <c r="K326" s="9">
        <f t="shared" si="29"/>
        <v>0</v>
      </c>
    </row>
    <row r="327" spans="2:11">
      <c r="B327" s="9">
        <v>3020.5</v>
      </c>
      <c r="C327" s="9">
        <f t="shared" si="25"/>
        <v>6.9471499999999997</v>
      </c>
      <c r="D327" s="5"/>
      <c r="E327" s="5">
        <f t="shared" si="26"/>
        <v>0</v>
      </c>
      <c r="F327" s="9"/>
      <c r="G327" s="9">
        <f t="shared" si="27"/>
        <v>0</v>
      </c>
      <c r="H327" s="6">
        <v>1462.8</v>
      </c>
      <c r="I327" s="6">
        <f t="shared" si="28"/>
        <v>21.942</v>
      </c>
      <c r="J327" s="9"/>
      <c r="K327" s="9">
        <f t="shared" si="29"/>
        <v>0</v>
      </c>
    </row>
    <row r="328" spans="2:11">
      <c r="B328" s="9">
        <v>368.19</v>
      </c>
      <c r="C328" s="9">
        <f t="shared" si="25"/>
        <v>0.84683699999999995</v>
      </c>
      <c r="D328" s="5"/>
      <c r="E328" s="5">
        <f t="shared" si="26"/>
        <v>0</v>
      </c>
      <c r="F328" s="9"/>
      <c r="G328" s="9">
        <f t="shared" si="27"/>
        <v>0</v>
      </c>
      <c r="H328" s="6">
        <v>1485.26</v>
      </c>
      <c r="I328" s="6">
        <f t="shared" si="28"/>
        <v>22.2789</v>
      </c>
      <c r="J328" s="9"/>
      <c r="K328" s="9">
        <f t="shared" si="29"/>
        <v>0</v>
      </c>
    </row>
    <row r="329" spans="2:11">
      <c r="B329" s="9">
        <v>394.43</v>
      </c>
      <c r="C329" s="9">
        <f t="shared" si="25"/>
        <v>0.90718900000000002</v>
      </c>
      <c r="D329" s="5"/>
      <c r="E329" s="5">
        <f t="shared" si="26"/>
        <v>0</v>
      </c>
      <c r="F329" s="9"/>
      <c r="G329" s="9">
        <f t="shared" si="27"/>
        <v>0</v>
      </c>
      <c r="H329" s="6">
        <v>613.1</v>
      </c>
      <c r="I329" s="6">
        <f t="shared" si="28"/>
        <v>9.1965000000000003</v>
      </c>
      <c r="J329" s="9"/>
      <c r="K329" s="9">
        <f t="shared" si="29"/>
        <v>0</v>
      </c>
    </row>
    <row r="330" spans="2:11">
      <c r="B330" s="9">
        <f>473.14</f>
        <v>473.14</v>
      </c>
      <c r="C330" s="9">
        <f t="shared" si="25"/>
        <v>1.088222</v>
      </c>
      <c r="D330" s="5"/>
      <c r="E330" s="5">
        <f t="shared" si="26"/>
        <v>0</v>
      </c>
      <c r="F330" s="9"/>
      <c r="G330" s="9">
        <f t="shared" si="27"/>
        <v>0</v>
      </c>
      <c r="H330" s="6">
        <f>325.34</f>
        <v>325.33999999999997</v>
      </c>
      <c r="I330" s="6">
        <f t="shared" si="28"/>
        <v>4.8800999999999997</v>
      </c>
      <c r="J330" s="9"/>
      <c r="K330" s="9">
        <f t="shared" si="29"/>
        <v>0</v>
      </c>
    </row>
    <row r="331" spans="2:11">
      <c r="B331" s="9">
        <f>613.65</f>
        <v>613.65</v>
      </c>
      <c r="C331" s="9">
        <f t="shared" si="25"/>
        <v>1.411395</v>
      </c>
      <c r="D331" s="5"/>
      <c r="E331" s="5">
        <f t="shared" si="26"/>
        <v>0</v>
      </c>
      <c r="F331" s="9"/>
      <c r="G331" s="9">
        <f t="shared" si="27"/>
        <v>0</v>
      </c>
      <c r="H331" s="6">
        <f>1976.05</f>
        <v>1976.05</v>
      </c>
      <c r="I331" s="6">
        <f t="shared" si="28"/>
        <v>29.640749999999997</v>
      </c>
      <c r="J331" s="9"/>
      <c r="K331" s="9">
        <f t="shared" si="29"/>
        <v>0</v>
      </c>
    </row>
    <row r="332" spans="2:11">
      <c r="B332" s="9">
        <f>473.14</f>
        <v>473.14</v>
      </c>
      <c r="C332" s="9">
        <f t="shared" si="25"/>
        <v>1.088222</v>
      </c>
      <c r="D332" s="5"/>
      <c r="E332" s="5">
        <f t="shared" si="26"/>
        <v>0</v>
      </c>
      <c r="F332" s="9"/>
      <c r="G332" s="9">
        <f t="shared" si="27"/>
        <v>0</v>
      </c>
      <c r="H332" s="6">
        <v>584.66999999999996</v>
      </c>
      <c r="I332" s="6">
        <f t="shared" si="28"/>
        <v>8.7700499999999995</v>
      </c>
      <c r="J332" s="9"/>
      <c r="K332" s="9">
        <f t="shared" si="29"/>
        <v>0</v>
      </c>
    </row>
    <row r="333" spans="2:11">
      <c r="B333" s="9"/>
      <c r="C333" s="9">
        <f t="shared" si="25"/>
        <v>0</v>
      </c>
      <c r="D333" s="4"/>
      <c r="E333" s="4">
        <f t="shared" si="26"/>
        <v>0</v>
      </c>
      <c r="F333" s="9"/>
      <c r="G333" s="9">
        <f t="shared" si="27"/>
        <v>0</v>
      </c>
      <c r="H333" s="4"/>
      <c r="I333" s="4">
        <f t="shared" si="28"/>
        <v>0</v>
      </c>
      <c r="J333" s="9"/>
      <c r="K333" s="9">
        <f t="shared" si="29"/>
        <v>0</v>
      </c>
    </row>
    <row r="334" spans="2:11">
      <c r="B334" s="9">
        <f>2157.1</f>
        <v>2157.1</v>
      </c>
      <c r="C334" s="9">
        <f t="shared" si="25"/>
        <v>4.9613299999999994</v>
      </c>
      <c r="D334" s="5"/>
      <c r="E334" s="5">
        <f t="shared" si="26"/>
        <v>0</v>
      </c>
      <c r="F334" s="9"/>
      <c r="G334" s="9">
        <f t="shared" si="27"/>
        <v>0</v>
      </c>
      <c r="H334" s="6">
        <f>1358.7</f>
        <v>1358.7</v>
      </c>
      <c r="I334" s="6">
        <f t="shared" si="28"/>
        <v>20.380500000000001</v>
      </c>
      <c r="J334" s="9">
        <f>514.1</f>
        <v>514.1</v>
      </c>
      <c r="K334" s="9">
        <f t="shared" si="29"/>
        <v>9.7679000000000009</v>
      </c>
    </row>
    <row r="335" spans="2:11">
      <c r="B335" s="9">
        <v>1500.9</v>
      </c>
      <c r="C335" s="9">
        <f t="shared" si="25"/>
        <v>3.45207</v>
      </c>
      <c r="D335" s="5"/>
      <c r="E335" s="5">
        <f t="shared" si="26"/>
        <v>0</v>
      </c>
      <c r="F335" s="9"/>
      <c r="G335" s="9">
        <f t="shared" si="27"/>
        <v>0</v>
      </c>
      <c r="H335" s="6"/>
      <c r="I335" s="6">
        <f t="shared" si="28"/>
        <v>0</v>
      </c>
      <c r="J335" s="9">
        <v>452.1</v>
      </c>
      <c r="K335" s="9">
        <f t="shared" si="29"/>
        <v>8.5899000000000001</v>
      </c>
    </row>
    <row r="336" spans="2:11">
      <c r="B336" s="9">
        <f>1777.53</f>
        <v>1777.53</v>
      </c>
      <c r="C336" s="9">
        <f t="shared" si="25"/>
        <v>4.0883190000000003</v>
      </c>
      <c r="D336" s="5">
        <v>1195.46</v>
      </c>
      <c r="E336" s="5">
        <f t="shared" si="26"/>
        <v>6.4554840000000002</v>
      </c>
      <c r="F336" s="9"/>
      <c r="G336" s="9">
        <f t="shared" si="27"/>
        <v>0</v>
      </c>
      <c r="H336" s="6">
        <f>1332.82</f>
        <v>1332.82</v>
      </c>
      <c r="I336" s="6">
        <f t="shared" si="28"/>
        <v>19.992299999999997</v>
      </c>
      <c r="J336" s="9">
        <v>232.96</v>
      </c>
      <c r="K336" s="9">
        <f t="shared" si="29"/>
        <v>4.42624</v>
      </c>
    </row>
    <row r="337" spans="2:11">
      <c r="B337" s="9">
        <v>535.55999999999995</v>
      </c>
      <c r="C337" s="9">
        <f t="shared" si="25"/>
        <v>1.2317879999999999</v>
      </c>
      <c r="D337" s="5"/>
      <c r="E337" s="5">
        <f t="shared" si="26"/>
        <v>0</v>
      </c>
      <c r="F337" s="9"/>
      <c r="G337" s="9">
        <f t="shared" si="27"/>
        <v>0</v>
      </c>
      <c r="H337" s="6">
        <f>1329.63</f>
        <v>1329.63</v>
      </c>
      <c r="I337" s="6">
        <f t="shared" si="28"/>
        <v>19.94445</v>
      </c>
      <c r="J337" s="9"/>
      <c r="K337" s="9">
        <f t="shared" si="29"/>
        <v>0</v>
      </c>
    </row>
    <row r="338" spans="2:11">
      <c r="B338" s="9"/>
      <c r="C338" s="9">
        <f t="shared" si="25"/>
        <v>0</v>
      </c>
      <c r="D338" s="5"/>
      <c r="E338" s="5">
        <f t="shared" si="26"/>
        <v>0</v>
      </c>
      <c r="F338" s="9"/>
      <c r="G338" s="9">
        <f t="shared" si="27"/>
        <v>0</v>
      </c>
      <c r="H338" s="6"/>
      <c r="I338" s="6">
        <f t="shared" si="28"/>
        <v>0</v>
      </c>
      <c r="J338" s="9"/>
      <c r="K338" s="9">
        <f t="shared" si="29"/>
        <v>0</v>
      </c>
    </row>
    <row r="339" spans="2:11">
      <c r="B339" s="9"/>
      <c r="C339" s="9">
        <f t="shared" si="25"/>
        <v>0</v>
      </c>
      <c r="D339" s="5"/>
      <c r="E339" s="5">
        <f t="shared" si="26"/>
        <v>0</v>
      </c>
      <c r="F339" s="9"/>
      <c r="G339" s="9">
        <f t="shared" si="27"/>
        <v>0</v>
      </c>
      <c r="H339" s="6">
        <v>7029.2</v>
      </c>
      <c r="I339" s="6">
        <f t="shared" si="28"/>
        <v>105.43799999999999</v>
      </c>
      <c r="J339" s="9">
        <v>1564.8</v>
      </c>
      <c r="K339" s="9">
        <f t="shared" si="29"/>
        <v>29.731199999999998</v>
      </c>
    </row>
    <row r="340" spans="2:11">
      <c r="B340" s="9">
        <v>1414.05</v>
      </c>
      <c r="C340" s="9">
        <f t="shared" si="25"/>
        <v>3.2523149999999998</v>
      </c>
      <c r="D340" s="5"/>
      <c r="E340" s="5">
        <f t="shared" si="26"/>
        <v>0</v>
      </c>
      <c r="F340" s="9"/>
      <c r="G340" s="9">
        <f t="shared" si="27"/>
        <v>0</v>
      </c>
      <c r="H340" s="6">
        <v>2264.52</v>
      </c>
      <c r="I340" s="6">
        <f t="shared" si="28"/>
        <v>33.967799999999997</v>
      </c>
      <c r="J340" s="9"/>
      <c r="K340" s="9">
        <f t="shared" si="29"/>
        <v>0</v>
      </c>
    </row>
  </sheetData>
  <mergeCells count="1">
    <mergeCell ref="B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Louise Bellaire</dc:creator>
  <cp:lastModifiedBy>Laura Louise Bellaire</cp:lastModifiedBy>
  <dcterms:created xsi:type="dcterms:W3CDTF">2012-11-06T15:46:19Z</dcterms:created>
  <dcterms:modified xsi:type="dcterms:W3CDTF">2012-11-07T00:35:01Z</dcterms:modified>
</cp:coreProperties>
</file>