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8" windowWidth="14808" windowHeight="8016"/>
  </bookViews>
  <sheets>
    <sheet name="Sheet2" sheetId="2" r:id="rId1"/>
    <sheet name="Sheet3" sheetId="3" r:id="rId2"/>
  </sheets>
  <calcPr calcId="125725"/>
</workbook>
</file>

<file path=xl/calcChain.xml><?xml version="1.0" encoding="utf-8"?>
<calcChain xmlns="http://schemas.openxmlformats.org/spreadsheetml/2006/main">
  <c r="M52" i="2"/>
  <c r="F52"/>
  <c r="M51"/>
  <c r="F51"/>
  <c r="M49"/>
  <c r="F49"/>
  <c r="M48"/>
  <c r="F48"/>
  <c r="M44"/>
  <c r="F44"/>
  <c r="M43"/>
  <c r="F43"/>
  <c r="M41"/>
  <c r="F41"/>
  <c r="M40"/>
  <c r="F40"/>
  <c r="M36"/>
  <c r="F36"/>
  <c r="M35"/>
  <c r="F35"/>
  <c r="M33"/>
  <c r="F33"/>
  <c r="M32"/>
  <c r="F32"/>
  <c r="M28"/>
  <c r="F28"/>
  <c r="M27"/>
  <c r="F27"/>
  <c r="M25"/>
  <c r="F25"/>
  <c r="M24"/>
  <c r="F24"/>
  <c r="M20"/>
  <c r="F20"/>
  <c r="M19"/>
  <c r="F19"/>
  <c r="M17"/>
  <c r="F17"/>
  <c r="M16"/>
  <c r="F16"/>
  <c r="M13"/>
  <c r="M12"/>
  <c r="M10"/>
  <c r="M9"/>
  <c r="F10"/>
  <c r="F14" s="1"/>
  <c r="F13"/>
  <c r="F12"/>
  <c r="F9"/>
  <c r="F1"/>
  <c r="F5"/>
  <c r="F4"/>
  <c r="F2"/>
  <c r="F6" s="1"/>
  <c r="M14" l="1"/>
  <c r="M53"/>
  <c r="F53"/>
  <c r="M45"/>
  <c r="F45"/>
  <c r="M37"/>
  <c r="F37"/>
  <c r="M29"/>
  <c r="F29"/>
  <c r="M21"/>
  <c r="F21"/>
</calcChain>
</file>

<file path=xl/sharedStrings.xml><?xml version="1.0" encoding="utf-8"?>
<sst xmlns="http://schemas.openxmlformats.org/spreadsheetml/2006/main" count="161" uniqueCount="20">
  <si>
    <t>n</t>
  </si>
  <si>
    <t>σ1</t>
  </si>
  <si>
    <t>σ0</t>
  </si>
  <si>
    <t>ρ</t>
  </si>
  <si>
    <t>α</t>
  </si>
  <si>
    <t>β</t>
  </si>
  <si>
    <t>σ^2</t>
  </si>
  <si>
    <t>µ</t>
  </si>
  <si>
    <t>µ0</t>
  </si>
  <si>
    <t>µ1</t>
  </si>
  <si>
    <r>
      <t>Z1-</t>
    </r>
    <r>
      <rPr>
        <sz val="11"/>
        <color theme="1"/>
        <rFont val="Calibri"/>
        <family val="2"/>
      </rPr>
      <t>α/2</t>
    </r>
  </si>
  <si>
    <r>
      <t>Z1-</t>
    </r>
    <r>
      <rPr>
        <sz val="11"/>
        <color theme="1"/>
        <rFont val="Calibri"/>
        <family val="2"/>
      </rPr>
      <t>β</t>
    </r>
  </si>
  <si>
    <t>se</t>
  </si>
  <si>
    <t>df</t>
  </si>
  <si>
    <t>se2</t>
  </si>
  <si>
    <t>From BP</t>
  </si>
  <si>
    <t>From BMI</t>
  </si>
  <si>
    <t>From LDL</t>
  </si>
  <si>
    <t>From HDL</t>
  </si>
  <si>
    <t>From TG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</si>
</sst>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3"/>
  <sheetViews>
    <sheetView tabSelected="1" workbookViewId="0">
      <selection activeCell="G10" sqref="G10"/>
    </sheetView>
  </sheetViews>
  <sheetFormatPr defaultRowHeight="14.4"/>
  <cols>
    <col min="1" max="16384" width="8.88671875" style="1"/>
  </cols>
  <sheetData>
    <row r="1" spans="1:13">
      <c r="A1" s="2" t="s">
        <v>8</v>
      </c>
      <c r="B1" s="3">
        <v>0</v>
      </c>
      <c r="C1" s="2" t="s">
        <v>9</v>
      </c>
      <c r="D1" s="3">
        <v>5</v>
      </c>
      <c r="E1" s="2" t="s">
        <v>7</v>
      </c>
      <c r="F1" s="3">
        <f>D1-B1</f>
        <v>5</v>
      </c>
    </row>
    <row r="2" spans="1:13">
      <c r="A2" s="2" t="s">
        <v>2</v>
      </c>
      <c r="B2" s="3">
        <v>15</v>
      </c>
      <c r="C2" s="2" t="s">
        <v>1</v>
      </c>
      <c r="D2" s="3">
        <v>15</v>
      </c>
      <c r="E2" s="2" t="s">
        <v>6</v>
      </c>
      <c r="F2" s="3">
        <f>B2^2+D2^2-2*B3*B2*D2</f>
        <v>135</v>
      </c>
    </row>
    <row r="3" spans="1:13">
      <c r="A3" s="2" t="s">
        <v>3</v>
      </c>
      <c r="B3" s="3">
        <v>0.7</v>
      </c>
      <c r="C3" s="3"/>
      <c r="D3" s="3"/>
      <c r="E3" s="3"/>
      <c r="F3" s="3"/>
    </row>
    <row r="4" spans="1:13">
      <c r="A4" s="2" t="s">
        <v>4</v>
      </c>
      <c r="B4" s="4">
        <v>0.05</v>
      </c>
      <c r="C4" s="3"/>
      <c r="D4" s="3"/>
      <c r="E4" s="3" t="s">
        <v>10</v>
      </c>
      <c r="F4" s="4">
        <f>NORMINV(1-B4/2,0,1)</f>
        <v>1.959963984540054</v>
      </c>
    </row>
    <row r="5" spans="1:13">
      <c r="A5" s="2" t="s">
        <v>5</v>
      </c>
      <c r="B5" s="4">
        <v>0.2</v>
      </c>
      <c r="C5" s="3"/>
      <c r="D5" s="3"/>
      <c r="E5" s="3" t="s">
        <v>11</v>
      </c>
      <c r="F5" s="4">
        <f>NORMINV(1-B5,0,1)</f>
        <v>0.8416212335729143</v>
      </c>
    </row>
    <row r="6" spans="1:13">
      <c r="A6" s="3"/>
      <c r="B6" s="3"/>
      <c r="C6" s="3"/>
      <c r="D6" s="3"/>
      <c r="E6" s="2" t="s">
        <v>0</v>
      </c>
      <c r="F6" s="8">
        <f>2*F2*(F4+F5)^2/F1^2</f>
        <v>84.767901130970145</v>
      </c>
    </row>
    <row r="8" spans="1:13">
      <c r="A8" s="1" t="s">
        <v>15</v>
      </c>
    </row>
    <row r="9" spans="1:13">
      <c r="A9" s="5" t="s">
        <v>8</v>
      </c>
      <c r="B9" s="6">
        <v>2.82</v>
      </c>
      <c r="C9" s="5" t="s">
        <v>9</v>
      </c>
      <c r="D9" s="7">
        <v>1.5</v>
      </c>
      <c r="E9" s="5" t="s">
        <v>7</v>
      </c>
      <c r="F9" s="6">
        <f>D9-B9</f>
        <v>-1.3199999999999998</v>
      </c>
      <c r="H9" s="5" t="s">
        <v>8</v>
      </c>
      <c r="I9" s="7">
        <v>6.3</v>
      </c>
      <c r="J9" s="5" t="s">
        <v>9</v>
      </c>
      <c r="K9" s="7">
        <v>3.51</v>
      </c>
      <c r="L9" s="5" t="s">
        <v>7</v>
      </c>
      <c r="M9" s="6">
        <f>K9-I9</f>
        <v>-2.79</v>
      </c>
    </row>
    <row r="10" spans="1:13">
      <c r="A10" s="5" t="s">
        <v>12</v>
      </c>
      <c r="B10" s="6">
        <v>2.14</v>
      </c>
      <c r="C10" s="6" t="s">
        <v>14</v>
      </c>
      <c r="D10" s="6">
        <v>1.66</v>
      </c>
      <c r="E10" s="5" t="s">
        <v>6</v>
      </c>
      <c r="F10" s="7">
        <f>B10^2*B11+D10^2*B11</f>
        <v>1672.4256</v>
      </c>
      <c r="H10" s="5" t="s">
        <v>12</v>
      </c>
      <c r="I10" s="6">
        <v>2.11</v>
      </c>
      <c r="J10" s="6" t="s">
        <v>14</v>
      </c>
      <c r="K10" s="6">
        <v>1.62</v>
      </c>
      <c r="L10" s="5" t="s">
        <v>6</v>
      </c>
      <c r="M10" s="7">
        <f>I10^2*I11+K10^2*I11</f>
        <v>1613.442</v>
      </c>
    </row>
    <row r="11" spans="1:13">
      <c r="A11" s="5" t="s">
        <v>13</v>
      </c>
      <c r="B11" s="6">
        <v>228</v>
      </c>
      <c r="C11" s="6"/>
      <c r="D11" s="6"/>
      <c r="E11" s="6"/>
      <c r="F11" s="6"/>
      <c r="H11" s="5" t="s">
        <v>13</v>
      </c>
      <c r="I11" s="6">
        <v>228</v>
      </c>
      <c r="J11" s="6"/>
      <c r="K11" s="6"/>
      <c r="L11" s="6"/>
      <c r="M11" s="6"/>
    </row>
    <row r="12" spans="1:13">
      <c r="A12" s="5" t="s">
        <v>4</v>
      </c>
      <c r="B12" s="7">
        <v>0.05</v>
      </c>
      <c r="C12" s="6"/>
      <c r="D12" s="6"/>
      <c r="E12" s="6" t="s">
        <v>10</v>
      </c>
      <c r="F12" s="7">
        <f>NORMINV(1-B12/2,0,1)</f>
        <v>1.959963984540054</v>
      </c>
      <c r="H12" s="5" t="s">
        <v>4</v>
      </c>
      <c r="I12" s="7">
        <v>0.05</v>
      </c>
      <c r="J12" s="6"/>
      <c r="K12" s="6"/>
      <c r="L12" s="6" t="s">
        <v>10</v>
      </c>
      <c r="M12" s="7">
        <f>NORMINV(1-I12/2,0,1)</f>
        <v>1.959963984540054</v>
      </c>
    </row>
    <row r="13" spans="1:13">
      <c r="A13" s="5" t="s">
        <v>5</v>
      </c>
      <c r="B13" s="7">
        <v>0.2</v>
      </c>
      <c r="C13" s="6"/>
      <c r="D13" s="6"/>
      <c r="E13" s="6" t="s">
        <v>11</v>
      </c>
      <c r="F13" s="7">
        <f>NORMINV(1-B13,0,1)</f>
        <v>0.8416212335729143</v>
      </c>
      <c r="H13" s="5" t="s">
        <v>5</v>
      </c>
      <c r="I13" s="7">
        <v>0.2</v>
      </c>
      <c r="J13" s="6"/>
      <c r="K13" s="6"/>
      <c r="L13" s="6" t="s">
        <v>11</v>
      </c>
      <c r="M13" s="7">
        <f>NORMINV(1-I13,0,1)</f>
        <v>0.8416212335729143</v>
      </c>
    </row>
    <row r="14" spans="1:13">
      <c r="A14" s="6"/>
      <c r="B14" s="6"/>
      <c r="C14" s="6"/>
      <c r="D14" s="6"/>
      <c r="E14" s="5" t="s">
        <v>0</v>
      </c>
      <c r="F14" s="9">
        <f>F10*(F12+F13)^2/F9^2</f>
        <v>7533.6704539982893</v>
      </c>
      <c r="H14" s="6"/>
      <c r="I14" s="6"/>
      <c r="J14" s="6"/>
      <c r="K14" s="6"/>
      <c r="L14" s="5" t="s">
        <v>0</v>
      </c>
      <c r="M14" s="9">
        <f>M10*(M12+M13)^2/M9^2</f>
        <v>1626.8691584573246</v>
      </c>
    </row>
    <row r="16" spans="1:13">
      <c r="A16" s="5" t="s">
        <v>8</v>
      </c>
      <c r="B16" s="6">
        <v>-1.08</v>
      </c>
      <c r="C16" s="5" t="s">
        <v>9</v>
      </c>
      <c r="D16" s="7">
        <v>-1.92</v>
      </c>
      <c r="E16" s="5" t="s">
        <v>7</v>
      </c>
      <c r="F16" s="6">
        <f>D16-B16</f>
        <v>-0.83999999999999986</v>
      </c>
      <c r="H16" s="5" t="s">
        <v>8</v>
      </c>
      <c r="I16" s="7">
        <v>2.29</v>
      </c>
      <c r="J16" s="5" t="s">
        <v>9</v>
      </c>
      <c r="K16" s="7">
        <v>-2.78</v>
      </c>
      <c r="L16" s="5" t="s">
        <v>7</v>
      </c>
      <c r="M16" s="6">
        <f>K16-I16</f>
        <v>-5.07</v>
      </c>
    </row>
    <row r="17" spans="1:13">
      <c r="A17" s="5" t="s">
        <v>12</v>
      </c>
      <c r="B17" s="6">
        <v>1.24</v>
      </c>
      <c r="C17" s="6" t="s">
        <v>14</v>
      </c>
      <c r="D17" s="6">
        <v>0.96</v>
      </c>
      <c r="E17" s="5" t="s">
        <v>6</v>
      </c>
      <c r="F17" s="7">
        <f>B17^2*B18+D17^2*B18</f>
        <v>560.69759999999997</v>
      </c>
      <c r="H17" s="5" t="s">
        <v>12</v>
      </c>
      <c r="I17" s="6">
        <v>1.22</v>
      </c>
      <c r="J17" s="6" t="s">
        <v>14</v>
      </c>
      <c r="K17" s="6">
        <v>0.94</v>
      </c>
      <c r="L17" s="5" t="s">
        <v>6</v>
      </c>
      <c r="M17" s="7">
        <f>I17^2*I18+K17^2*I18</f>
        <v>540.81599999999992</v>
      </c>
    </row>
    <row r="18" spans="1:13">
      <c r="A18" s="5" t="s">
        <v>13</v>
      </c>
      <c r="B18" s="6">
        <v>228</v>
      </c>
      <c r="C18" s="6"/>
      <c r="D18" s="6"/>
      <c r="E18" s="6"/>
      <c r="F18" s="6"/>
      <c r="H18" s="5" t="s">
        <v>13</v>
      </c>
      <c r="I18" s="6">
        <v>228</v>
      </c>
      <c r="J18" s="6"/>
      <c r="K18" s="6"/>
      <c r="L18" s="6"/>
      <c r="M18" s="6"/>
    </row>
    <row r="19" spans="1:13">
      <c r="A19" s="5" t="s">
        <v>4</v>
      </c>
      <c r="B19" s="7">
        <v>0.05</v>
      </c>
      <c r="C19" s="6"/>
      <c r="D19" s="6"/>
      <c r="E19" s="6" t="s">
        <v>10</v>
      </c>
      <c r="F19" s="7">
        <f>NORMINV(1-B19/2,0,1)</f>
        <v>1.959963984540054</v>
      </c>
      <c r="H19" s="5" t="s">
        <v>4</v>
      </c>
      <c r="I19" s="7">
        <v>0.05</v>
      </c>
      <c r="J19" s="6"/>
      <c r="K19" s="6"/>
      <c r="L19" s="6" t="s">
        <v>10</v>
      </c>
      <c r="M19" s="7">
        <f>NORMINV(1-I19/2,0,1)</f>
        <v>1.959963984540054</v>
      </c>
    </row>
    <row r="20" spans="1:13">
      <c r="A20" s="5" t="s">
        <v>5</v>
      </c>
      <c r="B20" s="7">
        <v>0.2</v>
      </c>
      <c r="C20" s="6"/>
      <c r="D20" s="6"/>
      <c r="E20" s="6" t="s">
        <v>11</v>
      </c>
      <c r="F20" s="7">
        <f>NORMINV(1-B20,0,1)</f>
        <v>0.8416212335729143</v>
      </c>
      <c r="H20" s="5" t="s">
        <v>5</v>
      </c>
      <c r="I20" s="7">
        <v>0.2</v>
      </c>
      <c r="J20" s="6"/>
      <c r="K20" s="6"/>
      <c r="L20" s="6" t="s">
        <v>11</v>
      </c>
      <c r="M20" s="7">
        <f>NORMINV(1-I20,0,1)</f>
        <v>0.8416212335729143</v>
      </c>
    </row>
    <row r="21" spans="1:13">
      <c r="A21" s="6"/>
      <c r="B21" s="6"/>
      <c r="C21" s="6"/>
      <c r="D21" s="6"/>
      <c r="E21" s="5" t="s">
        <v>0</v>
      </c>
      <c r="F21" s="9">
        <f>F17*(F19+F20)^2/F16^2</f>
        <v>6237.0295206039864</v>
      </c>
      <c r="H21" s="6"/>
      <c r="I21" s="6"/>
      <c r="J21" s="6"/>
      <c r="K21" s="6"/>
      <c r="L21" s="5" t="s">
        <v>0</v>
      </c>
      <c r="M21" s="9">
        <f>M17*(M19+M20)^2/M16^2</f>
        <v>165.13582011257523</v>
      </c>
    </row>
    <row r="22" spans="1:13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1:13">
      <c r="A23" s="10" t="s">
        <v>16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</row>
    <row r="24" spans="1:13">
      <c r="A24" s="5" t="s">
        <v>8</v>
      </c>
      <c r="B24" s="6">
        <v>-0.67</v>
      </c>
      <c r="C24" s="5" t="s">
        <v>9</v>
      </c>
      <c r="D24" s="7">
        <v>-0.25</v>
      </c>
      <c r="E24" s="5" t="s">
        <v>7</v>
      </c>
      <c r="F24" s="6">
        <f>D24-B24</f>
        <v>0.42000000000000004</v>
      </c>
      <c r="H24" s="5" t="s">
        <v>8</v>
      </c>
      <c r="I24" s="7">
        <v>-0.52</v>
      </c>
      <c r="J24" s="5" t="s">
        <v>9</v>
      </c>
      <c r="K24" s="7">
        <v>-0.36</v>
      </c>
      <c r="L24" s="5" t="s">
        <v>7</v>
      </c>
      <c r="M24" s="6">
        <f>K24-I24</f>
        <v>0.16000000000000003</v>
      </c>
    </row>
    <row r="25" spans="1:13">
      <c r="A25" s="5" t="s">
        <v>12</v>
      </c>
      <c r="B25" s="6">
        <v>0.26</v>
      </c>
      <c r="C25" s="6" t="s">
        <v>14</v>
      </c>
      <c r="D25" s="6">
        <v>0.21</v>
      </c>
      <c r="E25" s="5" t="s">
        <v>6</v>
      </c>
      <c r="F25" s="7">
        <f>B25^2*B26+D25^2*B26</f>
        <v>43.339600000000004</v>
      </c>
      <c r="H25" s="5" t="s">
        <v>12</v>
      </c>
      <c r="I25" s="6">
        <v>0.25</v>
      </c>
      <c r="J25" s="6" t="s">
        <v>14</v>
      </c>
      <c r="K25" s="6">
        <v>0.21</v>
      </c>
      <c r="L25" s="5" t="s">
        <v>6</v>
      </c>
      <c r="M25" s="7">
        <f>I25^2*I26+K25^2*I26</f>
        <v>41.360799999999998</v>
      </c>
    </row>
    <row r="26" spans="1:13">
      <c r="A26" s="5" t="s">
        <v>13</v>
      </c>
      <c r="B26" s="6">
        <v>388</v>
      </c>
      <c r="C26" s="6"/>
      <c r="D26" s="6"/>
      <c r="E26" s="6"/>
      <c r="F26" s="6"/>
      <c r="H26" s="5" t="s">
        <v>13</v>
      </c>
      <c r="I26" s="6">
        <v>388</v>
      </c>
      <c r="J26" s="6"/>
      <c r="K26" s="6"/>
      <c r="L26" s="6"/>
      <c r="M26" s="6"/>
    </row>
    <row r="27" spans="1:13">
      <c r="A27" s="5" t="s">
        <v>4</v>
      </c>
      <c r="B27" s="7">
        <v>0.05</v>
      </c>
      <c r="C27" s="6"/>
      <c r="D27" s="6"/>
      <c r="E27" s="6" t="s">
        <v>10</v>
      </c>
      <c r="F27" s="7">
        <f>NORMINV(1-B27/2,0,1)</f>
        <v>1.959963984540054</v>
      </c>
      <c r="H27" s="5" t="s">
        <v>4</v>
      </c>
      <c r="I27" s="7">
        <v>0.05</v>
      </c>
      <c r="J27" s="6"/>
      <c r="K27" s="6"/>
      <c r="L27" s="6" t="s">
        <v>10</v>
      </c>
      <c r="M27" s="7">
        <f>NORMINV(1-I27/2,0,1)</f>
        <v>1.959963984540054</v>
      </c>
    </row>
    <row r="28" spans="1:13">
      <c r="A28" s="5" t="s">
        <v>5</v>
      </c>
      <c r="B28" s="7">
        <v>0.2</v>
      </c>
      <c r="C28" s="6"/>
      <c r="D28" s="6"/>
      <c r="E28" s="6" t="s">
        <v>11</v>
      </c>
      <c r="F28" s="7">
        <f>NORMINV(1-B28,0,1)</f>
        <v>0.8416212335729143</v>
      </c>
      <c r="H28" s="5" t="s">
        <v>5</v>
      </c>
      <c r="I28" s="7">
        <v>0.2</v>
      </c>
      <c r="J28" s="6"/>
      <c r="K28" s="6"/>
      <c r="L28" s="6" t="s">
        <v>11</v>
      </c>
      <c r="M28" s="7">
        <f>NORMINV(1-I28,0,1)</f>
        <v>0.8416212335729143</v>
      </c>
    </row>
    <row r="29" spans="1:13">
      <c r="A29" s="6"/>
      <c r="B29" s="6"/>
      <c r="C29" s="6"/>
      <c r="D29" s="6"/>
      <c r="E29" s="5" t="s">
        <v>0</v>
      </c>
      <c r="F29" s="9">
        <f>F25*(F27+F28)^2/F24^2</f>
        <v>1928.3861005373908</v>
      </c>
      <c r="H29" s="6"/>
      <c r="I29" s="6"/>
      <c r="J29" s="6"/>
      <c r="K29" s="6"/>
      <c r="L29" s="5" t="s">
        <v>0</v>
      </c>
      <c r="M29" s="9">
        <f>M25*(M27+M28)^2/M24^2</f>
        <v>12681.091598299437</v>
      </c>
    </row>
    <row r="30" spans="1:13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</row>
    <row r="31" spans="1:13">
      <c r="A31" s="10" t="s">
        <v>17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</row>
    <row r="32" spans="1:13">
      <c r="A32" s="5" t="s">
        <v>8</v>
      </c>
      <c r="B32" s="6">
        <v>5.31</v>
      </c>
      <c r="C32" s="5" t="s">
        <v>9</v>
      </c>
      <c r="D32" s="7">
        <v>-2.39</v>
      </c>
      <c r="E32" s="5" t="s">
        <v>7</v>
      </c>
      <c r="F32" s="6">
        <f>D32-B32</f>
        <v>-7.6999999999999993</v>
      </c>
      <c r="H32" s="5" t="s">
        <v>8</v>
      </c>
      <c r="I32" s="7">
        <v>6.66</v>
      </c>
      <c r="J32" s="5" t="s">
        <v>9</v>
      </c>
      <c r="K32" s="7">
        <v>4.42</v>
      </c>
      <c r="L32" s="5" t="s">
        <v>7</v>
      </c>
      <c r="M32" s="6">
        <f>K32-I32</f>
        <v>-2.2400000000000002</v>
      </c>
    </row>
    <row r="33" spans="1:13">
      <c r="A33" s="5" t="s">
        <v>12</v>
      </c>
      <c r="B33" s="6">
        <v>6.41</v>
      </c>
      <c r="C33" s="6" t="s">
        <v>14</v>
      </c>
      <c r="D33" s="6">
        <v>5.36</v>
      </c>
      <c r="E33" s="5" t="s">
        <v>6</v>
      </c>
      <c r="F33" s="7">
        <f>B33^2*B34+D33^2*B34</f>
        <v>7610.1293000000014</v>
      </c>
      <c r="H33" s="5" t="s">
        <v>12</v>
      </c>
      <c r="I33" s="6">
        <v>6.41</v>
      </c>
      <c r="J33" s="6" t="s">
        <v>14</v>
      </c>
      <c r="K33" s="6">
        <v>5.09</v>
      </c>
      <c r="L33" s="5" t="s">
        <v>6</v>
      </c>
      <c r="M33" s="7">
        <f>I33^2*I34+K33^2*I34</f>
        <v>7302.5858000000007</v>
      </c>
    </row>
    <row r="34" spans="1:13">
      <c r="A34" s="5" t="s">
        <v>13</v>
      </c>
      <c r="B34" s="6">
        <v>109</v>
      </c>
      <c r="C34" s="6"/>
      <c r="D34" s="6"/>
      <c r="E34" s="6"/>
      <c r="F34" s="6"/>
      <c r="H34" s="5" t="s">
        <v>13</v>
      </c>
      <c r="I34" s="6">
        <v>109</v>
      </c>
      <c r="J34" s="6"/>
      <c r="K34" s="6"/>
      <c r="L34" s="6"/>
      <c r="M34" s="6"/>
    </row>
    <row r="35" spans="1:13">
      <c r="A35" s="5" t="s">
        <v>4</v>
      </c>
      <c r="B35" s="7">
        <v>0.05</v>
      </c>
      <c r="C35" s="6"/>
      <c r="D35" s="6"/>
      <c r="E35" s="6" t="s">
        <v>10</v>
      </c>
      <c r="F35" s="7">
        <f>NORMINV(1-B35/2,0,1)</f>
        <v>1.959963984540054</v>
      </c>
      <c r="H35" s="5" t="s">
        <v>4</v>
      </c>
      <c r="I35" s="7">
        <v>0.05</v>
      </c>
      <c r="J35" s="6"/>
      <c r="K35" s="6"/>
      <c r="L35" s="6" t="s">
        <v>10</v>
      </c>
      <c r="M35" s="7">
        <f>NORMINV(1-I35/2,0,1)</f>
        <v>1.959963984540054</v>
      </c>
    </row>
    <row r="36" spans="1:13">
      <c r="A36" s="5" t="s">
        <v>5</v>
      </c>
      <c r="B36" s="7">
        <v>0.2</v>
      </c>
      <c r="C36" s="6"/>
      <c r="D36" s="6"/>
      <c r="E36" s="6" t="s">
        <v>11</v>
      </c>
      <c r="F36" s="7">
        <f>NORMINV(1-B36,0,1)</f>
        <v>0.8416212335729143</v>
      </c>
      <c r="H36" s="5" t="s">
        <v>5</v>
      </c>
      <c r="I36" s="7">
        <v>0.2</v>
      </c>
      <c r="J36" s="6"/>
      <c r="K36" s="6"/>
      <c r="L36" s="6" t="s">
        <v>11</v>
      </c>
      <c r="M36" s="7">
        <f>NORMINV(1-I36,0,1)</f>
        <v>0.8416212335729143</v>
      </c>
    </row>
    <row r="37" spans="1:13">
      <c r="A37" s="6"/>
      <c r="B37" s="6"/>
      <c r="C37" s="6"/>
      <c r="D37" s="6"/>
      <c r="E37" s="5" t="s">
        <v>0</v>
      </c>
      <c r="F37" s="9">
        <f>F33*(F35+F36)^2/F32^2</f>
        <v>1007.4378417700495</v>
      </c>
      <c r="H37" s="6"/>
      <c r="I37" s="6"/>
      <c r="J37" s="6"/>
      <c r="K37" s="6"/>
      <c r="L37" s="5" t="s">
        <v>0</v>
      </c>
      <c r="M37" s="9">
        <f>M33*(M35+M36)^2/M32^2</f>
        <v>11423.213826125124</v>
      </c>
    </row>
    <row r="39" spans="1:13">
      <c r="A39" s="10" t="s">
        <v>18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</row>
    <row r="40" spans="1:13">
      <c r="A40" s="5" t="s">
        <v>8</v>
      </c>
      <c r="B40" s="6">
        <v>-0.7</v>
      </c>
      <c r="C40" s="5" t="s">
        <v>9</v>
      </c>
      <c r="D40" s="7">
        <v>-1.02</v>
      </c>
      <c r="E40" s="5" t="s">
        <v>7</v>
      </c>
      <c r="F40" s="6">
        <f>D40-B40</f>
        <v>-0.32000000000000006</v>
      </c>
      <c r="H40" s="5" t="s">
        <v>8</v>
      </c>
      <c r="I40" s="7">
        <v>-3.99</v>
      </c>
      <c r="J40" s="5" t="s">
        <v>9</v>
      </c>
      <c r="K40" s="7">
        <v>-3.27</v>
      </c>
      <c r="L40" s="5" t="s">
        <v>7</v>
      </c>
      <c r="M40" s="6">
        <f>K40-I40</f>
        <v>0.7200000000000002</v>
      </c>
    </row>
    <row r="41" spans="1:13">
      <c r="A41" s="5" t="s">
        <v>12</v>
      </c>
      <c r="B41" s="6">
        <v>1.61</v>
      </c>
      <c r="C41" s="6" t="s">
        <v>14</v>
      </c>
      <c r="D41" s="6">
        <v>1.34</v>
      </c>
      <c r="E41" s="5" t="s">
        <v>6</v>
      </c>
      <c r="F41" s="7">
        <f>B41^2*B42+D41^2*B42</f>
        <v>487.03470000000004</v>
      </c>
      <c r="H41" s="5" t="s">
        <v>12</v>
      </c>
      <c r="I41" s="6">
        <v>1.61</v>
      </c>
      <c r="J41" s="6" t="s">
        <v>14</v>
      </c>
      <c r="K41" s="6">
        <v>1.24</v>
      </c>
      <c r="L41" s="5" t="s">
        <v>6</v>
      </c>
      <c r="M41" s="7">
        <f>I41^2*I42+K41^2*I42</f>
        <v>458.39670000000007</v>
      </c>
    </row>
    <row r="42" spans="1:13">
      <c r="A42" s="5" t="s">
        <v>13</v>
      </c>
      <c r="B42" s="6">
        <v>111</v>
      </c>
      <c r="C42" s="6"/>
      <c r="D42" s="6"/>
      <c r="E42" s="6"/>
      <c r="F42" s="6"/>
      <c r="H42" s="5" t="s">
        <v>13</v>
      </c>
      <c r="I42" s="6">
        <v>111</v>
      </c>
      <c r="J42" s="6"/>
      <c r="K42" s="6"/>
      <c r="L42" s="6"/>
      <c r="M42" s="6"/>
    </row>
    <row r="43" spans="1:13">
      <c r="A43" s="5" t="s">
        <v>4</v>
      </c>
      <c r="B43" s="7">
        <v>0.05</v>
      </c>
      <c r="C43" s="6"/>
      <c r="D43" s="6"/>
      <c r="E43" s="6" t="s">
        <v>10</v>
      </c>
      <c r="F43" s="7">
        <f>NORMINV(1-B43/2,0,1)</f>
        <v>1.959963984540054</v>
      </c>
      <c r="H43" s="5" t="s">
        <v>4</v>
      </c>
      <c r="I43" s="7">
        <v>0.05</v>
      </c>
      <c r="J43" s="6"/>
      <c r="K43" s="6"/>
      <c r="L43" s="6" t="s">
        <v>10</v>
      </c>
      <c r="M43" s="7">
        <f>NORMINV(1-I43/2,0,1)</f>
        <v>1.959963984540054</v>
      </c>
    </row>
    <row r="44" spans="1:13">
      <c r="A44" s="5" t="s">
        <v>5</v>
      </c>
      <c r="B44" s="7">
        <v>0.2</v>
      </c>
      <c r="C44" s="6"/>
      <c r="D44" s="6"/>
      <c r="E44" s="6" t="s">
        <v>11</v>
      </c>
      <c r="F44" s="7">
        <f>NORMINV(1-B44,0,1)</f>
        <v>0.8416212335729143</v>
      </c>
      <c r="H44" s="5" t="s">
        <v>5</v>
      </c>
      <c r="I44" s="7">
        <v>0.2</v>
      </c>
      <c r="J44" s="6"/>
      <c r="K44" s="6"/>
      <c r="L44" s="6" t="s">
        <v>11</v>
      </c>
      <c r="M44" s="7">
        <f>NORMINV(1-I44,0,1)</f>
        <v>0.8416212335729143</v>
      </c>
    </row>
    <row r="45" spans="1:13">
      <c r="A45" s="6"/>
      <c r="B45" s="6"/>
      <c r="C45" s="6"/>
      <c r="D45" s="6"/>
      <c r="E45" s="5" t="s">
        <v>0</v>
      </c>
      <c r="F45" s="9">
        <f>F41*(F43+F44)^2/F40^2</f>
        <v>37330.827995652209</v>
      </c>
      <c r="H45" s="6"/>
      <c r="I45" s="6"/>
      <c r="J45" s="6"/>
      <c r="K45" s="6"/>
      <c r="L45" s="5" t="s">
        <v>0</v>
      </c>
      <c r="M45" s="9">
        <f>M41*(M43+M44)^2/M40^2</f>
        <v>6940.3946159770394</v>
      </c>
    </row>
    <row r="47" spans="1:13">
      <c r="A47" s="10" t="s">
        <v>19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</row>
    <row r="48" spans="1:13">
      <c r="A48" s="5" t="s">
        <v>8</v>
      </c>
      <c r="B48" s="6">
        <v>-7.0000000000000007E-2</v>
      </c>
      <c r="C48" s="5" t="s">
        <v>9</v>
      </c>
      <c r="D48" s="7">
        <v>-16.32</v>
      </c>
      <c r="E48" s="5" t="s">
        <v>7</v>
      </c>
      <c r="F48" s="6">
        <f>D48-B48</f>
        <v>-16.25</v>
      </c>
      <c r="H48" s="5" t="s">
        <v>8</v>
      </c>
      <c r="I48" s="7">
        <v>8.06</v>
      </c>
      <c r="J48" s="5" t="s">
        <v>9</v>
      </c>
      <c r="K48" s="7">
        <v>-14.56</v>
      </c>
      <c r="L48" s="5" t="s">
        <v>7</v>
      </c>
      <c r="M48" s="6">
        <f>K48-I48</f>
        <v>-22.62</v>
      </c>
    </row>
    <row r="49" spans="1:13">
      <c r="A49" s="5" t="s">
        <v>12</v>
      </c>
      <c r="B49" s="6">
        <v>15.1</v>
      </c>
      <c r="C49" s="6" t="s">
        <v>14</v>
      </c>
      <c r="D49" s="6">
        <v>12.6</v>
      </c>
      <c r="E49" s="5" t="s">
        <v>6</v>
      </c>
      <c r="F49" s="7">
        <f>B49^2*B50+D49^2*B50</f>
        <v>42931.47</v>
      </c>
      <c r="H49" s="5" t="s">
        <v>12</v>
      </c>
      <c r="I49" s="6">
        <v>15.1</v>
      </c>
      <c r="J49" s="6" t="s">
        <v>14</v>
      </c>
      <c r="K49" s="6">
        <v>11.74</v>
      </c>
      <c r="L49" s="5" t="s">
        <v>6</v>
      </c>
      <c r="M49" s="7">
        <f>I49^2*I50+K49^2*I50</f>
        <v>40607.973600000005</v>
      </c>
    </row>
    <row r="50" spans="1:13">
      <c r="A50" s="5" t="s">
        <v>13</v>
      </c>
      <c r="B50" s="6">
        <v>111</v>
      </c>
      <c r="C50" s="6"/>
      <c r="D50" s="6"/>
      <c r="E50" s="6"/>
      <c r="F50" s="6"/>
      <c r="H50" s="5" t="s">
        <v>13</v>
      </c>
      <c r="I50" s="6">
        <v>111</v>
      </c>
      <c r="J50" s="6"/>
      <c r="K50" s="6"/>
      <c r="L50" s="6"/>
      <c r="M50" s="6"/>
    </row>
    <row r="51" spans="1:13">
      <c r="A51" s="5" t="s">
        <v>4</v>
      </c>
      <c r="B51" s="7">
        <v>0.05</v>
      </c>
      <c r="C51" s="6"/>
      <c r="D51" s="6"/>
      <c r="E51" s="6" t="s">
        <v>10</v>
      </c>
      <c r="F51" s="7">
        <f>NORMINV(1-B51/2,0,1)</f>
        <v>1.959963984540054</v>
      </c>
      <c r="H51" s="5" t="s">
        <v>4</v>
      </c>
      <c r="I51" s="7">
        <v>0.05</v>
      </c>
      <c r="J51" s="6"/>
      <c r="K51" s="6"/>
      <c r="L51" s="6" t="s">
        <v>10</v>
      </c>
      <c r="M51" s="7">
        <f>NORMINV(1-I51/2,0,1)</f>
        <v>1.959963984540054</v>
      </c>
    </row>
    <row r="52" spans="1:13">
      <c r="A52" s="5" t="s">
        <v>5</v>
      </c>
      <c r="B52" s="7">
        <v>0.2</v>
      </c>
      <c r="C52" s="6"/>
      <c r="D52" s="6"/>
      <c r="E52" s="6" t="s">
        <v>11</v>
      </c>
      <c r="F52" s="7">
        <f>NORMINV(1-B52,0,1)</f>
        <v>0.8416212335729143</v>
      </c>
      <c r="H52" s="5" t="s">
        <v>5</v>
      </c>
      <c r="I52" s="7">
        <v>0.2</v>
      </c>
      <c r="J52" s="6"/>
      <c r="K52" s="6"/>
      <c r="L52" s="6" t="s">
        <v>11</v>
      </c>
      <c r="M52" s="7">
        <f>NORMINV(1-I52,0,1)</f>
        <v>0.8416212335729143</v>
      </c>
    </row>
    <row r="53" spans="1:13">
      <c r="A53" s="6"/>
      <c r="B53" s="6"/>
      <c r="C53" s="6"/>
      <c r="D53" s="6"/>
      <c r="E53" s="5" t="s">
        <v>0</v>
      </c>
      <c r="F53" s="9">
        <f>F49*(F51+F52)^2/F48^2</f>
        <v>1276.0764775339771</v>
      </c>
      <c r="H53" s="6"/>
      <c r="I53" s="6"/>
      <c r="J53" s="6"/>
      <c r="K53" s="6"/>
      <c r="L53" s="5" t="s">
        <v>0</v>
      </c>
      <c r="M53" s="9">
        <f>M49*(M51+M52)^2/M48^2</f>
        <v>622.92217524225407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2012-06-07T13:33:03Z</dcterms:modified>
</cp:coreProperties>
</file>