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2435" windowHeight="646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33" i="2" l="1"/>
  <c r="N33" i="2"/>
  <c r="O33" i="2"/>
  <c r="I35" i="2"/>
  <c r="I34" i="2"/>
  <c r="I33" i="2"/>
  <c r="I4" i="2"/>
  <c r="I5" i="2"/>
  <c r="I6" i="2"/>
  <c r="C33" i="2"/>
  <c r="I30" i="2" l="1"/>
  <c r="I29" i="2"/>
  <c r="I27" i="2" l="1"/>
  <c r="I26" i="2"/>
  <c r="I25" i="2"/>
  <c r="I23" i="2"/>
  <c r="I22" i="2"/>
  <c r="I21" i="2"/>
  <c r="I20" i="2"/>
  <c r="I19" i="2"/>
  <c r="I16" i="2"/>
  <c r="I15" i="2"/>
  <c r="I12" i="2"/>
  <c r="I11" i="2"/>
  <c r="I10" i="2"/>
  <c r="I8" i="2"/>
  <c r="I3" i="2"/>
  <c r="I2" i="2"/>
  <c r="I11" i="1" l="1"/>
  <c r="I8" i="1"/>
  <c r="I22" i="1"/>
  <c r="C23" i="1"/>
  <c r="I4" i="1"/>
  <c r="I5" i="1"/>
  <c r="I6" i="1"/>
  <c r="I10" i="1"/>
  <c r="I12" i="1"/>
  <c r="I15" i="1"/>
  <c r="I16" i="1"/>
  <c r="I19" i="1"/>
  <c r="I20" i="1"/>
  <c r="I21" i="1"/>
  <c r="I2" i="1"/>
  <c r="I3" i="1"/>
  <c r="I23" i="1" l="1"/>
</calcChain>
</file>

<file path=xl/sharedStrings.xml><?xml version="1.0" encoding="utf-8"?>
<sst xmlns="http://schemas.openxmlformats.org/spreadsheetml/2006/main" count="852" uniqueCount="220">
  <si>
    <t>Patricia</t>
  </si>
  <si>
    <t>Abello</t>
  </si>
  <si>
    <t>DOI</t>
  </si>
  <si>
    <t>first</t>
  </si>
  <si>
    <t>last</t>
  </si>
  <si>
    <t>MOI</t>
  </si>
  <si>
    <t>m/f</t>
  </si>
  <si>
    <t>R/L</t>
  </si>
  <si>
    <t>R/L dominant</t>
  </si>
  <si>
    <t>prev diag</t>
  </si>
  <si>
    <t>diag</t>
  </si>
  <si>
    <t>treatment</t>
  </si>
  <si>
    <t>TTP</t>
  </si>
  <si>
    <t>Torque</t>
  </si>
  <si>
    <t>Shuck</t>
  </si>
  <si>
    <t>Kleinman</t>
  </si>
  <si>
    <t>Injection</t>
  </si>
  <si>
    <t>Date dx</t>
  </si>
  <si>
    <t>f</t>
  </si>
  <si>
    <t>r</t>
  </si>
  <si>
    <t>l</t>
  </si>
  <si>
    <t>MVA</t>
  </si>
  <si>
    <t>2,3 chronic sprain, CTS</t>
  </si>
  <si>
    <t>imaging</t>
  </si>
  <si>
    <t>boss</t>
  </si>
  <si>
    <t>y</t>
  </si>
  <si>
    <t>xr</t>
  </si>
  <si>
    <t>splint</t>
  </si>
  <si>
    <t>f/u</t>
  </si>
  <si>
    <t>mary</t>
  </si>
  <si>
    <t>Bramlett</t>
  </si>
  <si>
    <t>MVA, airbag hyperdorsiflex</t>
  </si>
  <si>
    <t>2,3 chronic injury</t>
  </si>
  <si>
    <t>n</t>
  </si>
  <si>
    <t>y minimal</t>
  </si>
  <si>
    <t>xr, CT - diffuse 2-4 cmc degenerative changes</t>
  </si>
  <si>
    <t>none?</t>
  </si>
  <si>
    <t>Not discussed</t>
  </si>
  <si>
    <t>John "jay"</t>
  </si>
  <si>
    <t>Dantzler</t>
  </si>
  <si>
    <t>m</t>
  </si>
  <si>
    <t>Age</t>
  </si>
  <si>
    <t>baseball batting, reached for outside pitch</t>
  </si>
  <si>
    <t>none</t>
  </si>
  <si>
    <t>2,3 sprain</t>
  </si>
  <si>
    <t>xr, mri - cystic change at base of 2,3 mc</t>
  </si>
  <si>
    <t>y X3 improved</t>
  </si>
  <si>
    <t>no immob</t>
  </si>
  <si>
    <t>improved</t>
  </si>
  <si>
    <t>greg</t>
  </si>
  <si>
    <t>howe</t>
  </si>
  <si>
    <t>crush, skiing</t>
  </si>
  <si>
    <t>2,3 chronic, boss</t>
  </si>
  <si>
    <t>xr, mri - base of 2 mc edema</t>
  </si>
  <si>
    <t>boss excision 11/23/09</t>
  </si>
  <si>
    <t>cast 4 wks, excision carpal boss 11/9/11</t>
  </si>
  <si>
    <t>Melvin A</t>
  </si>
  <si>
    <t>Jones</t>
  </si>
  <si>
    <t>xr, mri-neg</t>
  </si>
  <si>
    <t>y short lived</t>
  </si>
  <si>
    <t>boss excision 9/27/04</t>
  </si>
  <si>
    <t>Joshua</t>
  </si>
  <si>
    <t>Kamin</t>
  </si>
  <si>
    <t>none - golfer</t>
  </si>
  <si>
    <t>xr, mri - neg</t>
  </si>
  <si>
    <t>fusion, boss excision</t>
  </si>
  <si>
    <t>elizabeth</t>
  </si>
  <si>
    <t>Kilborn</t>
  </si>
  <si>
    <t>none- tennis</t>
  </si>
  <si>
    <t>sprain, boss</t>
  </si>
  <si>
    <t>y, reaggravate</t>
  </si>
  <si>
    <t>Leticia</t>
  </si>
  <si>
    <t>Mata</t>
  </si>
  <si>
    <t>crush-WC</t>
  </si>
  <si>
    <t>2,3 chronic sprain, boss</t>
  </si>
  <si>
    <t>xr, mri - neg, bone scan - neg</t>
  </si>
  <si>
    <t>boss excision 3/2/09</t>
  </si>
  <si>
    <t>incision pain, dorsal radial sens branch pain, lost to f/u</t>
  </si>
  <si>
    <t>Gina</t>
  </si>
  <si>
    <t>Lioi</t>
  </si>
  <si>
    <t xml:space="preserve">crussh object from ceiling </t>
  </si>
  <si>
    <t>2,3 chrinic sprain</t>
  </si>
  <si>
    <t>y, improv</t>
  </si>
  <si>
    <t>cast X 6 wks, improved, then reinjured, fusion k wires boss excision 11/15/06</t>
  </si>
  <si>
    <t>Maxine</t>
  </si>
  <si>
    <t>Weinberg</t>
  </si>
  <si>
    <t>none - tennis</t>
  </si>
  <si>
    <t>boss, 2,3 sprain</t>
  </si>
  <si>
    <t>Jessica</t>
  </si>
  <si>
    <t>Wessel</t>
  </si>
  <si>
    <t>none - college cheerleader</t>
  </si>
  <si>
    <t>boss, sprain</t>
  </si>
  <si>
    <t>xr, mri - not reported</t>
  </si>
  <si>
    <t>boss excision 12/19/07</t>
  </si>
  <si>
    <t>no improvement, consider fusion, lost to f/u</t>
  </si>
  <si>
    <t>Katherine D</t>
  </si>
  <si>
    <t>White</t>
  </si>
  <si>
    <t>y - improved</t>
  </si>
  <si>
    <t>Tina</t>
  </si>
  <si>
    <t>Ross</t>
  </si>
  <si>
    <t>MVA airbag</t>
  </si>
  <si>
    <t>sprain</t>
  </si>
  <si>
    <t>dequervains, radiocarpal injections with improvement</t>
  </si>
  <si>
    <t>n improved, reaggravated, y - improved</t>
  </si>
  <si>
    <t>Jordan</t>
  </si>
  <si>
    <t>Schafer</t>
  </si>
  <si>
    <t>batting, baseball pro</t>
  </si>
  <si>
    <t>xr, mri - 3rd mc edema</t>
  </si>
  <si>
    <t>y - improved, worse with swinging</t>
  </si>
  <si>
    <t>2,3 cmc fusion</t>
  </si>
  <si>
    <t>wilson</t>
  </si>
  <si>
    <t>miguel g</t>
  </si>
  <si>
    <t>ulnocarpal impingment</t>
  </si>
  <si>
    <t>sprain, ulnocarpal imping</t>
  </si>
  <si>
    <t>raymond</t>
  </si>
  <si>
    <t>giuliani</t>
  </si>
  <si>
    <t>xr, mri - tfcc type I tear</t>
  </si>
  <si>
    <t>y - minimal impro</t>
  </si>
  <si>
    <t>fusion, boss excision 2/18/05, revision 1/13/06</t>
  </si>
  <si>
    <t>brandon</t>
  </si>
  <si>
    <t>hoover</t>
  </si>
  <si>
    <t>football hyperdorsifle</t>
  </si>
  <si>
    <t>cast X6wks</t>
  </si>
  <si>
    <t>Valerie</t>
  </si>
  <si>
    <t>Jefferson</t>
  </si>
  <si>
    <t>xr, bone scan - hot 2,3</t>
  </si>
  <si>
    <t>miller</t>
  </si>
  <si>
    <t>baseball, catch hyperdorsiflexion</t>
  </si>
  <si>
    <t>bruce</t>
  </si>
  <si>
    <t>nagler</t>
  </si>
  <si>
    <t>mva steering wheel hyperdorsi</t>
  </si>
  <si>
    <t>xr, mri - tfcc, base 1st mc healed fx, bone scan - septic narrowing 2,3 joint</t>
  </si>
  <si>
    <t>fusion, boss excision 4/13/05</t>
  </si>
  <si>
    <t>Jerrod</t>
  </si>
  <si>
    <t>saltalamacchia</t>
  </si>
  <si>
    <t>baseball catcher</t>
  </si>
  <si>
    <t>mri - volar carpal ganglion</t>
  </si>
  <si>
    <t>previous data</t>
  </si>
  <si>
    <t>19 pts</t>
  </si>
  <si>
    <t>8m, 11f</t>
  </si>
  <si>
    <t>19-57 avg 40.6</t>
  </si>
  <si>
    <t>12 dom, 7 nondom</t>
  </si>
  <si>
    <t>11 mva, 4 sports, 2 fall, 2 other</t>
  </si>
  <si>
    <t>6 sprain, 2 scaphoid, 2 ganglion, 2 tendinitis, 7/19 chronic pain dx</t>
  </si>
  <si>
    <t>time to dx</t>
  </si>
  <si>
    <t>12 dom 9 nondom</t>
  </si>
  <si>
    <t>5/12 pos</t>
  </si>
  <si>
    <t>3/10 pos</t>
  </si>
  <si>
    <t>19/19 pos</t>
  </si>
  <si>
    <t>15/21 boss</t>
  </si>
  <si>
    <t>10/21 f</t>
  </si>
  <si>
    <t>avg 36</t>
  </si>
  <si>
    <t>19m, 21 f</t>
  </si>
  <si>
    <t>avg 237, 5d-3yr</t>
  </si>
  <si>
    <t>5 mva, 12 sports, 3 crush, 1 unknown</t>
  </si>
  <si>
    <t>80% + pinch docummented</t>
  </si>
  <si>
    <t>5 boss excision, 5 fusion</t>
  </si>
  <si>
    <t>9 surgery, 10 conservative</t>
  </si>
  <si>
    <t>19 surgery, 21 conservative</t>
  </si>
  <si>
    <t>154d avg time to dx in operative group, 7/10 documented</t>
  </si>
  <si>
    <t>167.88 d avg, 2d -3yr</t>
  </si>
  <si>
    <t>135d avg for nonop</t>
  </si>
  <si>
    <t>323 avg op</t>
  </si>
  <si>
    <t>rachel</t>
  </si>
  <si>
    <t>clark-hindman</t>
  </si>
  <si>
    <t>MVA - airbag</t>
  </si>
  <si>
    <t>3rd cmc posttraumatic arthritis, 3rd MC base fx</t>
  </si>
  <si>
    <t>reviewed, not dict</t>
  </si>
  <si>
    <t>35/40 documented, 87.5%</t>
  </si>
  <si>
    <t>35/38 documented, 92%</t>
  </si>
  <si>
    <t>Halle</t>
  </si>
  <si>
    <t>Holland</t>
  </si>
  <si>
    <t>tendinitis, 1st dorsal interossei strain</t>
  </si>
  <si>
    <t>2,3 chronic aprain</t>
  </si>
  <si>
    <t>xr, mri neg, bone scan mild pos.</t>
  </si>
  <si>
    <t>y - improved, repeat no help</t>
  </si>
  <si>
    <t>initial improved, f/u?</t>
  </si>
  <si>
    <t>fusion, boss exc 2/4/05</t>
  </si>
  <si>
    <t>Penelope</t>
  </si>
  <si>
    <t>Smith</t>
  </si>
  <si>
    <t>2,3 chronic sprain</t>
  </si>
  <si>
    <t>xr neg</t>
  </si>
  <si>
    <t>Linda</t>
  </si>
  <si>
    <t>freeman</t>
  </si>
  <si>
    <t>cast 3wk/splint 3wk</t>
  </si>
  <si>
    <t>Keith Thomas</t>
  </si>
  <si>
    <t>Peeples</t>
  </si>
  <si>
    <t>removable splint</t>
  </si>
  <si>
    <t>y improved slightly, reinjected, improved slightly</t>
  </si>
  <si>
    <t>Kamille</t>
  </si>
  <si>
    <t>Hudson</t>
  </si>
  <si>
    <t>ganglion</t>
  </si>
  <si>
    <t>2, 3 chronic sprain</t>
  </si>
  <si>
    <t>xr neg, bone scan pos</t>
  </si>
  <si>
    <t>y no help, 2nd 5 wk improve, 3rd help, but recur</t>
  </si>
  <si>
    <t>splint, then fusion 12/16/98</t>
  </si>
  <si>
    <t>continued pain 6/8/00, ct ordered, last f/u?</t>
  </si>
  <si>
    <t>Kirk</t>
  </si>
  <si>
    <t>Barker</t>
  </si>
  <si>
    <t>Harrison</t>
  </si>
  <si>
    <t>Brenda</t>
  </si>
  <si>
    <t>Moore</t>
  </si>
  <si>
    <t xml:space="preserve">y X3 </t>
  </si>
  <si>
    <t>lost to f/u</t>
  </si>
  <si>
    <t xml:space="preserve"> Mary m</t>
  </si>
  <si>
    <t>xr neg, bone scan neg</t>
  </si>
  <si>
    <t>splint X 4wks</t>
  </si>
  <si>
    <t>scaphoid fx</t>
  </si>
  <si>
    <t>y improved, reaggravated, repeat injection continued pain</t>
  </si>
  <si>
    <t xml:space="preserve">splint X 4mos, fusion 12/29/99 </t>
  </si>
  <si>
    <t>16 f, 13 m</t>
  </si>
  <si>
    <t>16/26 nondom</t>
  </si>
  <si>
    <t>op</t>
  </si>
  <si>
    <t>nonop</t>
  </si>
  <si>
    <t>Jennifer</t>
  </si>
  <si>
    <t>acute cmc pinning</t>
  </si>
  <si>
    <t>10 MVA, 14 sports, 2 crush</t>
  </si>
  <si>
    <t>17/29</t>
  </si>
  <si>
    <t>13 op, 5 boss excision, 8 fusion</t>
  </si>
  <si>
    <t>Surgery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</si>
</sst>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" fontId="0" fillId="0" borderId="0" xfId="0" applyNumberFormat="1"/>
    <xf numFmtId="17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topLeftCell="E15" workbookViewId="0">
      <selection activeCell="I27" sqref="I27"/>
    </sheetView>
  </sheetViews>
  <sheetFormatPr defaultRowHeight="15" x14ac:dyDescent="0.25"/>
  <cols>
    <col min="7" max="7" width="9.7109375" bestFit="1" customWidth="1"/>
    <col min="8" max="8" width="10.7109375" bestFit="1" customWidth="1"/>
    <col min="9" max="9" width="10.7109375" style="4" customWidth="1"/>
  </cols>
  <sheetData>
    <row r="1" spans="1:21" x14ac:dyDescent="0.25">
      <c r="A1" t="s">
        <v>3</v>
      </c>
      <c r="B1" t="s">
        <v>4</v>
      </c>
      <c r="C1" t="s">
        <v>41</v>
      </c>
      <c r="D1" t="s">
        <v>6</v>
      </c>
      <c r="E1" t="s">
        <v>7</v>
      </c>
      <c r="F1" t="s">
        <v>8</v>
      </c>
      <c r="G1" t="s">
        <v>2</v>
      </c>
      <c r="H1" t="s">
        <v>17</v>
      </c>
      <c r="I1" s="4" t="s">
        <v>144</v>
      </c>
      <c r="J1" t="s">
        <v>5</v>
      </c>
      <c r="K1" t="s">
        <v>9</v>
      </c>
      <c r="L1" t="s">
        <v>10</v>
      </c>
      <c r="M1" t="s">
        <v>12</v>
      </c>
      <c r="N1" t="s">
        <v>13</v>
      </c>
      <c r="O1" t="s">
        <v>14</v>
      </c>
      <c r="P1" t="s">
        <v>15</v>
      </c>
      <c r="Q1" t="s">
        <v>23</v>
      </c>
      <c r="R1" t="s">
        <v>24</v>
      </c>
      <c r="S1" t="s">
        <v>16</v>
      </c>
      <c r="T1" t="s">
        <v>11</v>
      </c>
      <c r="U1" t="s">
        <v>28</v>
      </c>
    </row>
    <row r="2" spans="1:21" x14ac:dyDescent="0.25">
      <c r="A2" t="s">
        <v>0</v>
      </c>
      <c r="B2" t="s">
        <v>1</v>
      </c>
      <c r="C2">
        <v>56</v>
      </c>
      <c r="D2" t="s">
        <v>18</v>
      </c>
      <c r="E2" t="s">
        <v>19</v>
      </c>
      <c r="F2" t="s">
        <v>20</v>
      </c>
      <c r="G2" s="1">
        <v>40454</v>
      </c>
      <c r="H2" s="1">
        <v>40561</v>
      </c>
      <c r="I2" s="4">
        <f>DAYS360(G2,H2, TRUE)</f>
        <v>105</v>
      </c>
      <c r="J2" t="s">
        <v>21</v>
      </c>
      <c r="L2" t="s">
        <v>22</v>
      </c>
      <c r="M2" t="s">
        <v>25</v>
      </c>
      <c r="P2" t="s">
        <v>25</v>
      </c>
      <c r="Q2" t="s">
        <v>26</v>
      </c>
      <c r="R2" t="s">
        <v>33</v>
      </c>
      <c r="S2" t="s">
        <v>33</v>
      </c>
      <c r="T2" t="s">
        <v>27</v>
      </c>
      <c r="U2" t="s">
        <v>37</v>
      </c>
    </row>
    <row r="3" spans="1:21" x14ac:dyDescent="0.25">
      <c r="A3" t="s">
        <v>29</v>
      </c>
      <c r="B3" t="s">
        <v>30</v>
      </c>
      <c r="C3">
        <v>61</v>
      </c>
      <c r="D3" t="s">
        <v>18</v>
      </c>
      <c r="E3" t="s">
        <v>20</v>
      </c>
      <c r="F3" t="s">
        <v>19</v>
      </c>
      <c r="G3" s="1">
        <v>40627</v>
      </c>
      <c r="H3" s="1">
        <v>40773</v>
      </c>
      <c r="I3" s="4">
        <f>DAYS360(G3,H3)</f>
        <v>143</v>
      </c>
      <c r="J3" t="s">
        <v>31</v>
      </c>
      <c r="L3" t="s">
        <v>32</v>
      </c>
      <c r="M3" t="s">
        <v>25</v>
      </c>
      <c r="N3" t="s">
        <v>25</v>
      </c>
      <c r="O3" t="s">
        <v>25</v>
      </c>
      <c r="P3" t="s">
        <v>25</v>
      </c>
      <c r="Q3" t="s">
        <v>35</v>
      </c>
      <c r="R3" t="s">
        <v>25</v>
      </c>
      <c r="S3" t="s">
        <v>34</v>
      </c>
      <c r="T3" t="s">
        <v>55</v>
      </c>
      <c r="U3" t="s">
        <v>36</v>
      </c>
    </row>
    <row r="4" spans="1:21" x14ac:dyDescent="0.25">
      <c r="A4" t="s">
        <v>38</v>
      </c>
      <c r="B4" t="s">
        <v>39</v>
      </c>
      <c r="C4">
        <v>22</v>
      </c>
      <c r="D4" t="s">
        <v>40</v>
      </c>
      <c r="E4" t="s">
        <v>20</v>
      </c>
      <c r="F4" t="s">
        <v>19</v>
      </c>
      <c r="G4" s="1">
        <v>39913</v>
      </c>
      <c r="H4" s="1">
        <v>39919</v>
      </c>
      <c r="I4" s="4">
        <f t="shared" ref="I4:I21" si="0">DAYS360(G4,H4)</f>
        <v>6</v>
      </c>
      <c r="J4" t="s">
        <v>42</v>
      </c>
      <c r="L4" t="s">
        <v>44</v>
      </c>
      <c r="M4" t="s">
        <v>25</v>
      </c>
      <c r="Q4" t="s">
        <v>45</v>
      </c>
      <c r="R4" t="s">
        <v>33</v>
      </c>
      <c r="S4" t="s">
        <v>46</v>
      </c>
      <c r="T4" t="s">
        <v>47</v>
      </c>
      <c r="U4" t="s">
        <v>48</v>
      </c>
    </row>
    <row r="5" spans="1:21" x14ac:dyDescent="0.25">
      <c r="A5" t="s">
        <v>49</v>
      </c>
      <c r="B5" t="s">
        <v>50</v>
      </c>
      <c r="C5">
        <v>46</v>
      </c>
      <c r="D5" t="s">
        <v>40</v>
      </c>
      <c r="E5" t="s">
        <v>19</v>
      </c>
      <c r="F5" t="s">
        <v>19</v>
      </c>
      <c r="G5" s="2">
        <v>39845</v>
      </c>
      <c r="H5" s="1">
        <v>40073</v>
      </c>
      <c r="I5" s="4">
        <f t="shared" si="0"/>
        <v>226</v>
      </c>
      <c r="J5" t="s">
        <v>51</v>
      </c>
      <c r="L5" t="s">
        <v>52</v>
      </c>
      <c r="M5" t="s">
        <v>25</v>
      </c>
      <c r="N5" t="s">
        <v>33</v>
      </c>
      <c r="O5" t="s">
        <v>33</v>
      </c>
      <c r="P5" t="s">
        <v>25</v>
      </c>
      <c r="Q5" t="s">
        <v>53</v>
      </c>
      <c r="R5" t="s">
        <v>25</v>
      </c>
      <c r="S5" t="s">
        <v>25</v>
      </c>
      <c r="T5" t="s">
        <v>54</v>
      </c>
      <c r="U5" t="s">
        <v>36</v>
      </c>
    </row>
    <row r="6" spans="1:21" x14ac:dyDescent="0.25">
      <c r="A6" t="s">
        <v>56</v>
      </c>
      <c r="B6" t="s">
        <v>57</v>
      </c>
      <c r="C6">
        <v>52</v>
      </c>
      <c r="D6" t="s">
        <v>40</v>
      </c>
      <c r="E6" t="s">
        <v>19</v>
      </c>
      <c r="F6" t="s">
        <v>19</v>
      </c>
      <c r="G6" s="3">
        <v>37926</v>
      </c>
      <c r="H6" s="1">
        <v>38176</v>
      </c>
      <c r="I6" s="4">
        <f t="shared" si="0"/>
        <v>247</v>
      </c>
      <c r="J6" t="s">
        <v>43</v>
      </c>
      <c r="L6" t="s">
        <v>24</v>
      </c>
      <c r="M6" t="s">
        <v>25</v>
      </c>
      <c r="N6" t="s">
        <v>33</v>
      </c>
      <c r="O6" t="s">
        <v>33</v>
      </c>
      <c r="P6" t="s">
        <v>25</v>
      </c>
      <c r="Q6" t="s">
        <v>58</v>
      </c>
      <c r="R6" t="s">
        <v>25</v>
      </c>
      <c r="S6" t="s">
        <v>59</v>
      </c>
      <c r="T6" t="s">
        <v>60</v>
      </c>
      <c r="U6" t="s">
        <v>48</v>
      </c>
    </row>
    <row r="7" spans="1:21" x14ac:dyDescent="0.25">
      <c r="A7" t="s">
        <v>61</v>
      </c>
      <c r="B7" t="s">
        <v>62</v>
      </c>
      <c r="C7">
        <v>38</v>
      </c>
      <c r="D7" t="s">
        <v>40</v>
      </c>
      <c r="E7" t="s">
        <v>19</v>
      </c>
      <c r="F7" t="s">
        <v>19</v>
      </c>
      <c r="H7" s="1">
        <v>39861</v>
      </c>
      <c r="J7" t="s">
        <v>63</v>
      </c>
      <c r="L7" t="s">
        <v>24</v>
      </c>
      <c r="M7" t="s">
        <v>25</v>
      </c>
      <c r="P7" t="s">
        <v>25</v>
      </c>
      <c r="Q7" t="s">
        <v>64</v>
      </c>
      <c r="R7" t="s">
        <v>25</v>
      </c>
      <c r="S7" t="s">
        <v>59</v>
      </c>
      <c r="T7" t="s">
        <v>65</v>
      </c>
      <c r="U7" t="s">
        <v>48</v>
      </c>
    </row>
    <row r="8" spans="1:21" x14ac:dyDescent="0.25">
      <c r="A8" t="s">
        <v>66</v>
      </c>
      <c r="B8" t="s">
        <v>67</v>
      </c>
      <c r="D8" t="s">
        <v>18</v>
      </c>
      <c r="E8" t="s">
        <v>19</v>
      </c>
      <c r="F8" t="s">
        <v>19</v>
      </c>
      <c r="G8" s="1">
        <v>40634</v>
      </c>
      <c r="H8" s="1">
        <v>40635</v>
      </c>
      <c r="I8" s="4">
        <f t="shared" si="0"/>
        <v>1</v>
      </c>
      <c r="J8" t="s">
        <v>68</v>
      </c>
      <c r="L8" t="s">
        <v>69</v>
      </c>
      <c r="M8" t="s">
        <v>25</v>
      </c>
      <c r="N8" t="s">
        <v>33</v>
      </c>
      <c r="O8" t="s">
        <v>33</v>
      </c>
      <c r="P8" t="s">
        <v>25</v>
      </c>
      <c r="Q8" t="s">
        <v>26</v>
      </c>
      <c r="R8" t="s">
        <v>25</v>
      </c>
      <c r="S8" t="s">
        <v>70</v>
      </c>
      <c r="U8" t="s">
        <v>36</v>
      </c>
    </row>
    <row r="9" spans="1:21" x14ac:dyDescent="0.25">
      <c r="A9" t="s">
        <v>71</v>
      </c>
      <c r="B9" t="s">
        <v>72</v>
      </c>
      <c r="C9">
        <v>27</v>
      </c>
      <c r="D9" t="s">
        <v>18</v>
      </c>
      <c r="E9" t="s">
        <v>20</v>
      </c>
      <c r="F9" t="s">
        <v>19</v>
      </c>
      <c r="H9" s="1">
        <v>39751</v>
      </c>
      <c r="J9" t="s">
        <v>73</v>
      </c>
      <c r="L9" t="s">
        <v>74</v>
      </c>
      <c r="M9" t="s">
        <v>25</v>
      </c>
      <c r="N9" t="s">
        <v>25</v>
      </c>
      <c r="O9" t="s">
        <v>25</v>
      </c>
      <c r="P9" t="s">
        <v>25</v>
      </c>
      <c r="Q9" t="s">
        <v>75</v>
      </c>
      <c r="R9" t="s">
        <v>25</v>
      </c>
      <c r="S9" t="s">
        <v>25</v>
      </c>
      <c r="T9" t="s">
        <v>76</v>
      </c>
      <c r="U9" t="s">
        <v>77</v>
      </c>
    </row>
    <row r="10" spans="1:21" x14ac:dyDescent="0.25">
      <c r="A10" t="s">
        <v>78</v>
      </c>
      <c r="B10" t="s">
        <v>79</v>
      </c>
      <c r="C10">
        <v>28</v>
      </c>
      <c r="D10" t="s">
        <v>18</v>
      </c>
      <c r="E10" t="s">
        <v>19</v>
      </c>
      <c r="F10" t="s">
        <v>19</v>
      </c>
      <c r="G10" s="3">
        <v>38443</v>
      </c>
      <c r="H10" s="1">
        <v>38610</v>
      </c>
      <c r="I10" s="4">
        <f t="shared" si="0"/>
        <v>164</v>
      </c>
      <c r="J10" t="s">
        <v>80</v>
      </c>
      <c r="L10" t="s">
        <v>81</v>
      </c>
      <c r="M10" t="s">
        <v>25</v>
      </c>
      <c r="P10" t="s">
        <v>25</v>
      </c>
      <c r="Q10" t="s">
        <v>26</v>
      </c>
      <c r="R10" t="s">
        <v>25</v>
      </c>
      <c r="S10" t="s">
        <v>82</v>
      </c>
      <c r="T10" t="s">
        <v>83</v>
      </c>
      <c r="U10" t="s">
        <v>48</v>
      </c>
    </row>
    <row r="11" spans="1:21" x14ac:dyDescent="0.25">
      <c r="A11" t="s">
        <v>84</v>
      </c>
      <c r="B11" t="s">
        <v>85</v>
      </c>
      <c r="C11">
        <v>16</v>
      </c>
      <c r="D11" t="s">
        <v>18</v>
      </c>
      <c r="E11" t="s">
        <v>19</v>
      </c>
      <c r="F11" t="s">
        <v>19</v>
      </c>
      <c r="G11" s="1">
        <v>39636</v>
      </c>
      <c r="H11" s="1">
        <v>40001</v>
      </c>
      <c r="I11" s="4">
        <f t="shared" si="0"/>
        <v>360</v>
      </c>
      <c r="J11" t="s">
        <v>86</v>
      </c>
      <c r="L11" t="s">
        <v>87</v>
      </c>
      <c r="M11" t="s">
        <v>25</v>
      </c>
      <c r="N11" t="s">
        <v>33</v>
      </c>
      <c r="O11" t="s">
        <v>33</v>
      </c>
      <c r="P11" t="s">
        <v>25</v>
      </c>
      <c r="Q11" t="s">
        <v>26</v>
      </c>
      <c r="R11" t="s">
        <v>25</v>
      </c>
      <c r="S11" t="s">
        <v>25</v>
      </c>
      <c r="U11" t="s">
        <v>36</v>
      </c>
    </row>
    <row r="12" spans="1:21" x14ac:dyDescent="0.25">
      <c r="A12" t="s">
        <v>88</v>
      </c>
      <c r="B12" t="s">
        <v>89</v>
      </c>
      <c r="D12" t="s">
        <v>18</v>
      </c>
      <c r="E12" t="s">
        <v>19</v>
      </c>
      <c r="F12" t="s">
        <v>19</v>
      </c>
      <c r="G12" s="3">
        <v>39387</v>
      </c>
      <c r="H12" s="1">
        <v>39478</v>
      </c>
      <c r="I12" s="4">
        <f t="shared" si="0"/>
        <v>90</v>
      </c>
      <c r="J12" t="s">
        <v>90</v>
      </c>
      <c r="L12" t="s">
        <v>91</v>
      </c>
      <c r="M12" t="s">
        <v>25</v>
      </c>
      <c r="N12" t="s">
        <v>33</v>
      </c>
      <c r="O12" t="s">
        <v>33</v>
      </c>
      <c r="P12" t="s">
        <v>25</v>
      </c>
      <c r="Q12" t="s">
        <v>92</v>
      </c>
      <c r="R12" t="s">
        <v>25</v>
      </c>
      <c r="S12" t="s">
        <v>25</v>
      </c>
      <c r="T12" t="s">
        <v>93</v>
      </c>
      <c r="U12" t="s">
        <v>94</v>
      </c>
    </row>
    <row r="13" spans="1:21" x14ac:dyDescent="0.25">
      <c r="A13" t="s">
        <v>95</v>
      </c>
      <c r="B13" t="s">
        <v>96</v>
      </c>
      <c r="C13">
        <v>16</v>
      </c>
      <c r="D13" t="s">
        <v>18</v>
      </c>
      <c r="E13" t="s">
        <v>19</v>
      </c>
      <c r="F13" t="s">
        <v>19</v>
      </c>
      <c r="H13" s="1">
        <v>40004</v>
      </c>
      <c r="J13" t="s">
        <v>86</v>
      </c>
      <c r="L13" t="s">
        <v>44</v>
      </c>
      <c r="M13" t="s">
        <v>25</v>
      </c>
      <c r="N13" t="s">
        <v>33</v>
      </c>
      <c r="O13" t="s">
        <v>33</v>
      </c>
      <c r="P13" t="s">
        <v>25</v>
      </c>
      <c r="Q13" t="s">
        <v>26</v>
      </c>
      <c r="R13" t="s">
        <v>33</v>
      </c>
      <c r="S13" t="s">
        <v>97</v>
      </c>
      <c r="U13" t="s">
        <v>48</v>
      </c>
    </row>
    <row r="14" spans="1:21" x14ac:dyDescent="0.25">
      <c r="A14" t="s">
        <v>98</v>
      </c>
      <c r="B14" t="s">
        <v>99</v>
      </c>
      <c r="C14">
        <v>27</v>
      </c>
      <c r="D14" t="s">
        <v>18</v>
      </c>
      <c r="E14" t="s">
        <v>19</v>
      </c>
      <c r="F14" t="s">
        <v>19</v>
      </c>
      <c r="H14" s="1">
        <v>37567</v>
      </c>
      <c r="J14" t="s">
        <v>100</v>
      </c>
      <c r="K14" t="s">
        <v>102</v>
      </c>
      <c r="L14" t="s">
        <v>101</v>
      </c>
      <c r="M14" t="s">
        <v>25</v>
      </c>
      <c r="N14" t="s">
        <v>25</v>
      </c>
      <c r="P14" t="s">
        <v>25</v>
      </c>
      <c r="Q14" t="s">
        <v>26</v>
      </c>
      <c r="R14" t="s">
        <v>33</v>
      </c>
      <c r="S14" t="s">
        <v>103</v>
      </c>
      <c r="U14" t="s">
        <v>48</v>
      </c>
    </row>
    <row r="15" spans="1:21" x14ac:dyDescent="0.25">
      <c r="A15" t="s">
        <v>104</v>
      </c>
      <c r="B15" t="s">
        <v>105</v>
      </c>
      <c r="D15" t="s">
        <v>40</v>
      </c>
      <c r="E15" t="s">
        <v>19</v>
      </c>
      <c r="F15" t="s">
        <v>19</v>
      </c>
      <c r="G15" s="1">
        <v>39970</v>
      </c>
      <c r="H15" s="1">
        <v>39972</v>
      </c>
      <c r="I15" s="4">
        <f t="shared" si="0"/>
        <v>2</v>
      </c>
      <c r="J15" t="s">
        <v>106</v>
      </c>
      <c r="L15" t="s">
        <v>44</v>
      </c>
      <c r="M15" t="s">
        <v>25</v>
      </c>
      <c r="N15" t="s">
        <v>33</v>
      </c>
      <c r="O15" t="s">
        <v>33</v>
      </c>
      <c r="P15" t="s">
        <v>25</v>
      </c>
      <c r="Q15" t="s">
        <v>107</v>
      </c>
      <c r="R15" t="s">
        <v>25</v>
      </c>
      <c r="S15" t="s">
        <v>108</v>
      </c>
      <c r="T15" t="s">
        <v>109</v>
      </c>
      <c r="U15" t="s">
        <v>48</v>
      </c>
    </row>
    <row r="16" spans="1:21" x14ac:dyDescent="0.25">
      <c r="A16" t="s">
        <v>111</v>
      </c>
      <c r="B16" t="s">
        <v>110</v>
      </c>
      <c r="C16">
        <v>38</v>
      </c>
      <c r="D16" t="s">
        <v>40</v>
      </c>
      <c r="E16" t="s">
        <v>19</v>
      </c>
      <c r="F16" t="s">
        <v>19</v>
      </c>
      <c r="G16" s="3">
        <v>38047</v>
      </c>
      <c r="H16" s="1">
        <v>38435</v>
      </c>
      <c r="I16" s="4">
        <f t="shared" si="0"/>
        <v>383</v>
      </c>
      <c r="J16" t="s">
        <v>63</v>
      </c>
      <c r="K16" t="s">
        <v>112</v>
      </c>
      <c r="L16" t="s">
        <v>113</v>
      </c>
      <c r="M16" t="s">
        <v>25</v>
      </c>
      <c r="P16" t="s">
        <v>25</v>
      </c>
      <c r="Q16" t="s">
        <v>26</v>
      </c>
      <c r="R16" t="s">
        <v>33</v>
      </c>
      <c r="S16" t="s">
        <v>25</v>
      </c>
      <c r="U16" t="s">
        <v>48</v>
      </c>
    </row>
    <row r="17" spans="1:21" x14ac:dyDescent="0.25">
      <c r="A17" t="s">
        <v>114</v>
      </c>
      <c r="B17" t="s">
        <v>115</v>
      </c>
      <c r="C17">
        <v>22</v>
      </c>
      <c r="D17" t="s">
        <v>40</v>
      </c>
      <c r="E17" t="s">
        <v>20</v>
      </c>
      <c r="F17" t="s">
        <v>19</v>
      </c>
      <c r="G17" s="1"/>
      <c r="H17" s="1">
        <v>37154</v>
      </c>
      <c r="J17" t="s">
        <v>63</v>
      </c>
      <c r="L17" t="s">
        <v>69</v>
      </c>
      <c r="M17" t="s">
        <v>25</v>
      </c>
      <c r="P17" t="s">
        <v>25</v>
      </c>
      <c r="Q17" t="s">
        <v>116</v>
      </c>
      <c r="R17" t="s">
        <v>25</v>
      </c>
      <c r="S17" t="s">
        <v>117</v>
      </c>
      <c r="T17" t="s">
        <v>118</v>
      </c>
      <c r="U17" t="s">
        <v>48</v>
      </c>
    </row>
    <row r="18" spans="1:21" x14ac:dyDescent="0.25">
      <c r="A18" t="s">
        <v>119</v>
      </c>
      <c r="B18" t="s">
        <v>120</v>
      </c>
      <c r="C18">
        <v>14</v>
      </c>
      <c r="D18" t="s">
        <v>40</v>
      </c>
      <c r="E18" t="s">
        <v>20</v>
      </c>
      <c r="F18" t="s">
        <v>19</v>
      </c>
      <c r="H18" s="1">
        <v>38722</v>
      </c>
      <c r="J18" t="s">
        <v>121</v>
      </c>
      <c r="L18" t="s">
        <v>69</v>
      </c>
      <c r="M18" t="s">
        <v>25</v>
      </c>
      <c r="N18" t="s">
        <v>25</v>
      </c>
      <c r="O18" t="s">
        <v>25</v>
      </c>
      <c r="P18" t="s">
        <v>25</v>
      </c>
      <c r="Q18" t="s">
        <v>64</v>
      </c>
      <c r="R18" t="s">
        <v>25</v>
      </c>
      <c r="S18" t="s">
        <v>25</v>
      </c>
      <c r="T18" t="s">
        <v>122</v>
      </c>
      <c r="U18" t="s">
        <v>48</v>
      </c>
    </row>
    <row r="19" spans="1:21" x14ac:dyDescent="0.25">
      <c r="A19" t="s">
        <v>123</v>
      </c>
      <c r="B19" t="s">
        <v>124</v>
      </c>
      <c r="D19" t="s">
        <v>18</v>
      </c>
      <c r="E19" t="s">
        <v>20</v>
      </c>
      <c r="F19" t="s">
        <v>19</v>
      </c>
      <c r="G19" s="1">
        <v>38435</v>
      </c>
      <c r="H19" s="1">
        <v>38517</v>
      </c>
      <c r="I19" s="4">
        <f t="shared" si="0"/>
        <v>80</v>
      </c>
      <c r="J19" t="s">
        <v>100</v>
      </c>
      <c r="L19" t="s">
        <v>69</v>
      </c>
      <c r="M19" t="s">
        <v>25</v>
      </c>
      <c r="Q19" t="s">
        <v>125</v>
      </c>
      <c r="R19" t="s">
        <v>25</v>
      </c>
      <c r="S19" t="s">
        <v>25</v>
      </c>
      <c r="T19" t="s">
        <v>27</v>
      </c>
      <c r="U19" t="s">
        <v>48</v>
      </c>
    </row>
    <row r="20" spans="1:21" x14ac:dyDescent="0.25">
      <c r="A20" t="s">
        <v>49</v>
      </c>
      <c r="B20" t="s">
        <v>126</v>
      </c>
      <c r="C20">
        <v>23</v>
      </c>
      <c r="D20" t="s">
        <v>40</v>
      </c>
      <c r="E20" t="s">
        <v>20</v>
      </c>
      <c r="F20" t="s">
        <v>20</v>
      </c>
      <c r="G20" s="1">
        <v>37390</v>
      </c>
      <c r="H20" s="1">
        <v>37404</v>
      </c>
      <c r="I20" s="4">
        <f t="shared" si="0"/>
        <v>14</v>
      </c>
      <c r="J20" t="s">
        <v>127</v>
      </c>
      <c r="L20" t="s">
        <v>69</v>
      </c>
      <c r="M20" t="s">
        <v>25</v>
      </c>
      <c r="N20" t="s">
        <v>25</v>
      </c>
      <c r="P20" t="s">
        <v>25</v>
      </c>
      <c r="Q20" t="s">
        <v>26</v>
      </c>
      <c r="R20" t="s">
        <v>25</v>
      </c>
      <c r="S20" t="s">
        <v>25</v>
      </c>
      <c r="U20" t="s">
        <v>48</v>
      </c>
    </row>
    <row r="21" spans="1:21" x14ac:dyDescent="0.25">
      <c r="A21" t="s">
        <v>128</v>
      </c>
      <c r="B21" t="s">
        <v>129</v>
      </c>
      <c r="D21" t="s">
        <v>40</v>
      </c>
      <c r="E21" t="s">
        <v>20</v>
      </c>
      <c r="F21" t="s">
        <v>19</v>
      </c>
      <c r="G21" s="1">
        <v>38120</v>
      </c>
      <c r="H21" s="1">
        <v>38330</v>
      </c>
      <c r="I21" s="4">
        <f t="shared" si="0"/>
        <v>206</v>
      </c>
      <c r="J21" t="s">
        <v>130</v>
      </c>
      <c r="L21" t="s">
        <v>101</v>
      </c>
      <c r="M21" t="s">
        <v>25</v>
      </c>
      <c r="P21" t="s">
        <v>25</v>
      </c>
      <c r="Q21" t="s">
        <v>131</v>
      </c>
      <c r="R21" t="s">
        <v>25</v>
      </c>
      <c r="S21" t="s">
        <v>25</v>
      </c>
      <c r="T21" t="s">
        <v>132</v>
      </c>
      <c r="U21" t="s">
        <v>48</v>
      </c>
    </row>
    <row r="22" spans="1:21" x14ac:dyDescent="0.25">
      <c r="A22" t="s">
        <v>133</v>
      </c>
      <c r="B22" t="s">
        <v>134</v>
      </c>
      <c r="C22">
        <v>21</v>
      </c>
      <c r="D22" t="s">
        <v>40</v>
      </c>
      <c r="E22" t="s">
        <v>20</v>
      </c>
      <c r="F22" t="s">
        <v>19</v>
      </c>
      <c r="G22" s="1">
        <v>38895</v>
      </c>
      <c r="H22" s="1">
        <v>38909</v>
      </c>
      <c r="I22" s="4">
        <f>DAYS360(G22,H22)</f>
        <v>14</v>
      </c>
      <c r="J22" t="s">
        <v>135</v>
      </c>
      <c r="L22" t="s">
        <v>101</v>
      </c>
      <c r="M22" t="s">
        <v>25</v>
      </c>
      <c r="P22" t="s">
        <v>25</v>
      </c>
      <c r="Q22" t="s">
        <v>136</v>
      </c>
      <c r="R22" t="s">
        <v>33</v>
      </c>
      <c r="S22" t="s">
        <v>25</v>
      </c>
    </row>
    <row r="23" spans="1:21" x14ac:dyDescent="0.25">
      <c r="C23">
        <f>AVERAGE(C2:C22,C8,C12,C15,C19,C22,C22,C21)</f>
        <v>30.5</v>
      </c>
      <c r="D23" t="s">
        <v>150</v>
      </c>
      <c r="F23" t="s">
        <v>145</v>
      </c>
      <c r="I23" s="4">
        <f>AVERAGE(I2:I22,I7,I9,I13,I14,I17,I18)</f>
        <v>136.06666666666666</v>
      </c>
      <c r="J23" t="s">
        <v>154</v>
      </c>
      <c r="N23" t="s">
        <v>146</v>
      </c>
      <c r="O23" s="2" t="s">
        <v>147</v>
      </c>
      <c r="P23" t="s">
        <v>148</v>
      </c>
      <c r="R23" t="s">
        <v>149</v>
      </c>
      <c r="T23" t="s">
        <v>156</v>
      </c>
    </row>
    <row r="24" spans="1:21" x14ac:dyDescent="0.25">
      <c r="I24" s="4">
        <v>2041.05</v>
      </c>
      <c r="T24" t="s">
        <v>159</v>
      </c>
    </row>
    <row r="25" spans="1:21" x14ac:dyDescent="0.25">
      <c r="A25" t="s">
        <v>137</v>
      </c>
      <c r="T25" t="s">
        <v>161</v>
      </c>
    </row>
    <row r="26" spans="1:21" x14ac:dyDescent="0.25">
      <c r="A26" t="s">
        <v>138</v>
      </c>
      <c r="C26" t="s">
        <v>140</v>
      </c>
      <c r="D26" t="s">
        <v>139</v>
      </c>
      <c r="E26" t="s">
        <v>141</v>
      </c>
      <c r="I26" s="4" t="s">
        <v>153</v>
      </c>
      <c r="J26" t="s">
        <v>142</v>
      </c>
      <c r="K26" t="s">
        <v>143</v>
      </c>
      <c r="P26" t="s">
        <v>155</v>
      </c>
      <c r="T26" t="s">
        <v>157</v>
      </c>
    </row>
    <row r="27" spans="1:21" x14ac:dyDescent="0.25">
      <c r="C27" t="s">
        <v>151</v>
      </c>
      <c r="D27" t="s">
        <v>152</v>
      </c>
      <c r="I27" s="4" t="s">
        <v>160</v>
      </c>
      <c r="P27" t="s">
        <v>168</v>
      </c>
      <c r="T27" t="s">
        <v>158</v>
      </c>
    </row>
    <row r="28" spans="1:21" x14ac:dyDescent="0.25">
      <c r="P28" t="s">
        <v>169</v>
      </c>
      <c r="T28" t="s">
        <v>162</v>
      </c>
    </row>
    <row r="29" spans="1:21" x14ac:dyDescent="0.25">
      <c r="A29" t="s">
        <v>163</v>
      </c>
      <c r="B29" t="s">
        <v>164</v>
      </c>
      <c r="C29">
        <v>35</v>
      </c>
      <c r="D29" t="s">
        <v>18</v>
      </c>
      <c r="E29" t="s">
        <v>19</v>
      </c>
      <c r="F29" t="s">
        <v>19</v>
      </c>
      <c r="G29" s="1"/>
      <c r="H29" s="1"/>
      <c r="J29" t="s">
        <v>165</v>
      </c>
      <c r="K29" t="s">
        <v>166</v>
      </c>
      <c r="N29" t="s">
        <v>33</v>
      </c>
      <c r="O29" t="s">
        <v>33</v>
      </c>
      <c r="P29" t="s">
        <v>25</v>
      </c>
      <c r="Q29" t="s">
        <v>167</v>
      </c>
      <c r="R29" t="s">
        <v>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workbookViewId="0">
      <selection activeCell="U1" sqref="U1"/>
    </sheetView>
  </sheetViews>
  <sheetFormatPr defaultRowHeight="15" x14ac:dyDescent="0.25"/>
  <cols>
    <col min="7" max="8" width="9.140625" style="5"/>
    <col min="13" max="13" width="4.28515625" customWidth="1"/>
    <col min="14" max="14" width="6.85546875" customWidth="1"/>
    <col min="15" max="15" width="6.5703125" customWidth="1"/>
    <col min="18" max="18" width="5" customWidth="1"/>
    <col min="20" max="21" width="23.85546875" customWidth="1"/>
  </cols>
  <sheetData>
    <row r="1" spans="1:22" x14ac:dyDescent="0.25">
      <c r="A1" t="s">
        <v>3</v>
      </c>
      <c r="B1" t="s">
        <v>4</v>
      </c>
      <c r="C1" t="s">
        <v>41</v>
      </c>
      <c r="D1" t="s">
        <v>6</v>
      </c>
      <c r="E1" t="s">
        <v>7</v>
      </c>
      <c r="F1" t="s">
        <v>8</v>
      </c>
      <c r="G1" s="5" t="s">
        <v>2</v>
      </c>
      <c r="H1" s="5" t="s">
        <v>17</v>
      </c>
      <c r="I1" s="4" t="s">
        <v>144</v>
      </c>
      <c r="J1" t="s">
        <v>5</v>
      </c>
      <c r="K1" t="s">
        <v>9</v>
      </c>
      <c r="L1" t="s">
        <v>10</v>
      </c>
      <c r="M1" t="s">
        <v>12</v>
      </c>
      <c r="N1" t="s">
        <v>13</v>
      </c>
      <c r="O1" t="s">
        <v>14</v>
      </c>
      <c r="P1" t="s">
        <v>15</v>
      </c>
      <c r="Q1" t="s">
        <v>23</v>
      </c>
      <c r="R1" t="s">
        <v>24</v>
      </c>
      <c r="S1" t="s">
        <v>16</v>
      </c>
      <c r="T1" t="s">
        <v>11</v>
      </c>
      <c r="U1" t="s">
        <v>219</v>
      </c>
      <c r="V1" t="s">
        <v>28</v>
      </c>
    </row>
    <row r="2" spans="1:22" x14ac:dyDescent="0.25">
      <c r="A2" t="s">
        <v>0</v>
      </c>
      <c r="B2" t="s">
        <v>1</v>
      </c>
      <c r="C2">
        <v>56</v>
      </c>
      <c r="D2" t="s">
        <v>18</v>
      </c>
      <c r="E2" t="s">
        <v>19</v>
      </c>
      <c r="F2" t="s">
        <v>20</v>
      </c>
      <c r="G2" s="5">
        <v>40454</v>
      </c>
      <c r="H2" s="5">
        <v>40561</v>
      </c>
      <c r="I2" s="4">
        <f>DAYS360(G2,H2, TRUE)</f>
        <v>105</v>
      </c>
      <c r="J2" t="s">
        <v>21</v>
      </c>
      <c r="L2" t="s">
        <v>22</v>
      </c>
      <c r="M2" t="s">
        <v>25</v>
      </c>
      <c r="P2" t="s">
        <v>25</v>
      </c>
      <c r="Q2" t="s">
        <v>26</v>
      </c>
      <c r="R2" t="s">
        <v>33</v>
      </c>
      <c r="S2" t="s">
        <v>33</v>
      </c>
      <c r="T2" t="s">
        <v>27</v>
      </c>
      <c r="U2" t="s">
        <v>33</v>
      </c>
      <c r="V2" t="s">
        <v>37</v>
      </c>
    </row>
    <row r="3" spans="1:22" x14ac:dyDescent="0.25">
      <c r="A3" t="s">
        <v>29</v>
      </c>
      <c r="B3" t="s">
        <v>30</v>
      </c>
      <c r="C3">
        <v>61</v>
      </c>
      <c r="D3" t="s">
        <v>18</v>
      </c>
      <c r="E3" t="s">
        <v>20</v>
      </c>
      <c r="F3" t="s">
        <v>19</v>
      </c>
      <c r="G3" s="5">
        <v>40627</v>
      </c>
      <c r="H3" s="5">
        <v>40773</v>
      </c>
      <c r="I3" s="4">
        <f>DAYS360(G3,H3)</f>
        <v>143</v>
      </c>
      <c r="J3" t="s">
        <v>31</v>
      </c>
      <c r="L3" t="s">
        <v>32</v>
      </c>
      <c r="M3" t="s">
        <v>25</v>
      </c>
      <c r="N3" t="s">
        <v>25</v>
      </c>
      <c r="O3" t="s">
        <v>25</v>
      </c>
      <c r="P3" t="s">
        <v>25</v>
      </c>
      <c r="Q3" t="s">
        <v>35</v>
      </c>
      <c r="R3" t="s">
        <v>25</v>
      </c>
      <c r="S3" t="s">
        <v>34</v>
      </c>
      <c r="T3" t="s">
        <v>55</v>
      </c>
      <c r="U3" t="s">
        <v>25</v>
      </c>
      <c r="V3" t="s">
        <v>36</v>
      </c>
    </row>
    <row r="4" spans="1:22" x14ac:dyDescent="0.25">
      <c r="A4" t="s">
        <v>38</v>
      </c>
      <c r="B4" t="s">
        <v>39</v>
      </c>
      <c r="C4">
        <v>22</v>
      </c>
      <c r="D4" t="s">
        <v>40</v>
      </c>
      <c r="E4" t="s">
        <v>20</v>
      </c>
      <c r="F4" t="s">
        <v>19</v>
      </c>
      <c r="G4" s="5">
        <v>39913</v>
      </c>
      <c r="H4" s="5">
        <v>39919</v>
      </c>
      <c r="I4" s="4">
        <f t="shared" ref="I4" si="0">DAYS360(G4,H4, TRUE)</f>
        <v>6</v>
      </c>
      <c r="J4" t="s">
        <v>42</v>
      </c>
      <c r="L4" t="s">
        <v>44</v>
      </c>
      <c r="M4" t="s">
        <v>25</v>
      </c>
      <c r="Q4" t="s">
        <v>45</v>
      </c>
      <c r="R4" t="s">
        <v>33</v>
      </c>
      <c r="S4" t="s">
        <v>46</v>
      </c>
      <c r="T4" t="s">
        <v>47</v>
      </c>
      <c r="U4" t="s">
        <v>33</v>
      </c>
      <c r="V4" t="s">
        <v>48</v>
      </c>
    </row>
    <row r="5" spans="1:22" x14ac:dyDescent="0.25">
      <c r="A5" t="s">
        <v>49</v>
      </c>
      <c r="B5" t="s">
        <v>50</v>
      </c>
      <c r="C5">
        <v>46</v>
      </c>
      <c r="D5" t="s">
        <v>40</v>
      </c>
      <c r="E5" t="s">
        <v>19</v>
      </c>
      <c r="F5" t="s">
        <v>19</v>
      </c>
      <c r="G5" s="5">
        <v>39845</v>
      </c>
      <c r="H5" s="5">
        <v>40073</v>
      </c>
      <c r="I5" s="4">
        <f t="shared" ref="I5" si="1">DAYS360(G5,H5)</f>
        <v>226</v>
      </c>
      <c r="J5" t="s">
        <v>51</v>
      </c>
      <c r="L5" t="s">
        <v>52</v>
      </c>
      <c r="M5" t="s">
        <v>25</v>
      </c>
      <c r="N5" t="s">
        <v>33</v>
      </c>
      <c r="O5" t="s">
        <v>33</v>
      </c>
      <c r="P5" t="s">
        <v>25</v>
      </c>
      <c r="Q5" t="s">
        <v>53</v>
      </c>
      <c r="R5" t="s">
        <v>25</v>
      </c>
      <c r="S5" t="s">
        <v>25</v>
      </c>
      <c r="T5" t="s">
        <v>54</v>
      </c>
      <c r="U5" t="s">
        <v>25</v>
      </c>
      <c r="V5" t="s">
        <v>36</v>
      </c>
    </row>
    <row r="6" spans="1:22" x14ac:dyDescent="0.25">
      <c r="A6" t="s">
        <v>56</v>
      </c>
      <c r="B6" t="s">
        <v>57</v>
      </c>
      <c r="C6">
        <v>52</v>
      </c>
      <c r="D6" t="s">
        <v>40</v>
      </c>
      <c r="E6" t="s">
        <v>19</v>
      </c>
      <c r="F6" t="s">
        <v>19</v>
      </c>
      <c r="G6" s="5">
        <v>37926</v>
      </c>
      <c r="H6" s="5">
        <v>38176</v>
      </c>
      <c r="I6" s="4">
        <f t="shared" ref="I6" si="2">DAYS360(G6,H6, TRUE)</f>
        <v>247</v>
      </c>
      <c r="J6" t="s">
        <v>43</v>
      </c>
      <c r="L6" t="s">
        <v>24</v>
      </c>
      <c r="M6" t="s">
        <v>25</v>
      </c>
      <c r="N6" t="s">
        <v>33</v>
      </c>
      <c r="O6" t="s">
        <v>33</v>
      </c>
      <c r="P6" t="s">
        <v>25</v>
      </c>
      <c r="Q6" t="s">
        <v>58</v>
      </c>
      <c r="R6" t="s">
        <v>25</v>
      </c>
      <c r="S6" t="s">
        <v>59</v>
      </c>
      <c r="T6" t="s">
        <v>60</v>
      </c>
      <c r="U6" t="s">
        <v>25</v>
      </c>
      <c r="V6" t="s">
        <v>48</v>
      </c>
    </row>
    <row r="7" spans="1:22" x14ac:dyDescent="0.25">
      <c r="A7" t="s">
        <v>61</v>
      </c>
      <c r="B7" t="s">
        <v>62</v>
      </c>
      <c r="C7">
        <v>38</v>
      </c>
      <c r="D7" t="s">
        <v>40</v>
      </c>
      <c r="E7" t="s">
        <v>19</v>
      </c>
      <c r="F7" t="s">
        <v>19</v>
      </c>
      <c r="H7" s="5">
        <v>39861</v>
      </c>
      <c r="I7" s="4"/>
      <c r="J7" t="s">
        <v>63</v>
      </c>
      <c r="L7" t="s">
        <v>24</v>
      </c>
      <c r="M7" t="s">
        <v>25</v>
      </c>
      <c r="P7" t="s">
        <v>25</v>
      </c>
      <c r="Q7" t="s">
        <v>64</v>
      </c>
      <c r="R7" t="s">
        <v>25</v>
      </c>
      <c r="S7" t="s">
        <v>59</v>
      </c>
      <c r="T7" t="s">
        <v>65</v>
      </c>
      <c r="U7" t="s">
        <v>25</v>
      </c>
      <c r="V7" t="s">
        <v>48</v>
      </c>
    </row>
    <row r="8" spans="1:22" x14ac:dyDescent="0.25">
      <c r="A8" t="s">
        <v>66</v>
      </c>
      <c r="B8" t="s">
        <v>67</v>
      </c>
      <c r="D8" t="s">
        <v>18</v>
      </c>
      <c r="E8" t="s">
        <v>19</v>
      </c>
      <c r="F8" t="s">
        <v>19</v>
      </c>
      <c r="G8" s="5">
        <v>40634</v>
      </c>
      <c r="H8" s="5">
        <v>40635</v>
      </c>
      <c r="I8" s="4">
        <f t="shared" ref="I8:I21" si="3">DAYS360(G8,H8)</f>
        <v>1</v>
      </c>
      <c r="J8" t="s">
        <v>68</v>
      </c>
      <c r="L8" t="s">
        <v>69</v>
      </c>
      <c r="M8" t="s">
        <v>25</v>
      </c>
      <c r="N8" t="s">
        <v>33</v>
      </c>
      <c r="O8" t="s">
        <v>33</v>
      </c>
      <c r="P8" t="s">
        <v>25</v>
      </c>
      <c r="Q8" t="s">
        <v>26</v>
      </c>
      <c r="R8" t="s">
        <v>25</v>
      </c>
      <c r="S8" t="s">
        <v>70</v>
      </c>
      <c r="U8" t="s">
        <v>33</v>
      </c>
      <c r="V8" t="s">
        <v>36</v>
      </c>
    </row>
    <row r="9" spans="1:22" x14ac:dyDescent="0.25">
      <c r="A9" t="s">
        <v>71</v>
      </c>
      <c r="B9" t="s">
        <v>72</v>
      </c>
      <c r="C9">
        <v>27</v>
      </c>
      <c r="D9" t="s">
        <v>18</v>
      </c>
      <c r="E9" t="s">
        <v>20</v>
      </c>
      <c r="F9" t="s">
        <v>19</v>
      </c>
      <c r="H9" s="5">
        <v>39751</v>
      </c>
      <c r="I9" s="4"/>
      <c r="J9" t="s">
        <v>73</v>
      </c>
      <c r="L9" t="s">
        <v>74</v>
      </c>
      <c r="M9" t="s">
        <v>25</v>
      </c>
      <c r="N9" t="s">
        <v>25</v>
      </c>
      <c r="O9" t="s">
        <v>25</v>
      </c>
      <c r="P9" t="s">
        <v>25</v>
      </c>
      <c r="Q9" t="s">
        <v>75</v>
      </c>
      <c r="R9" t="s">
        <v>25</v>
      </c>
      <c r="S9" t="s">
        <v>25</v>
      </c>
      <c r="T9" t="s">
        <v>76</v>
      </c>
      <c r="U9" t="s">
        <v>25</v>
      </c>
      <c r="V9" t="s">
        <v>77</v>
      </c>
    </row>
    <row r="10" spans="1:22" x14ac:dyDescent="0.25">
      <c r="A10" t="s">
        <v>78</v>
      </c>
      <c r="B10" t="s">
        <v>79</v>
      </c>
      <c r="C10">
        <v>28</v>
      </c>
      <c r="D10" t="s">
        <v>18</v>
      </c>
      <c r="E10" t="s">
        <v>19</v>
      </c>
      <c r="F10" t="s">
        <v>19</v>
      </c>
      <c r="G10" s="5">
        <v>38443</v>
      </c>
      <c r="H10" s="5">
        <v>38610</v>
      </c>
      <c r="I10" s="4">
        <f t="shared" si="3"/>
        <v>164</v>
      </c>
      <c r="J10" t="s">
        <v>80</v>
      </c>
      <c r="L10" t="s">
        <v>81</v>
      </c>
      <c r="M10" t="s">
        <v>25</v>
      </c>
      <c r="P10" t="s">
        <v>25</v>
      </c>
      <c r="Q10" t="s">
        <v>26</v>
      </c>
      <c r="R10" t="s">
        <v>25</v>
      </c>
      <c r="S10" t="s">
        <v>82</v>
      </c>
      <c r="T10" t="s">
        <v>83</v>
      </c>
      <c r="U10" t="s">
        <v>25</v>
      </c>
      <c r="V10" t="s">
        <v>48</v>
      </c>
    </row>
    <row r="11" spans="1:22" x14ac:dyDescent="0.25">
      <c r="A11" t="s">
        <v>84</v>
      </c>
      <c r="B11" t="s">
        <v>85</v>
      </c>
      <c r="C11">
        <v>16</v>
      </c>
      <c r="D11" t="s">
        <v>18</v>
      </c>
      <c r="E11" t="s">
        <v>19</v>
      </c>
      <c r="F11" t="s">
        <v>19</v>
      </c>
      <c r="G11" s="5">
        <v>39636</v>
      </c>
      <c r="H11" s="5">
        <v>40001</v>
      </c>
      <c r="I11" s="4">
        <f t="shared" si="3"/>
        <v>360</v>
      </c>
      <c r="J11" t="s">
        <v>86</v>
      </c>
      <c r="L11" t="s">
        <v>87</v>
      </c>
      <c r="M11" t="s">
        <v>25</v>
      </c>
      <c r="N11" t="s">
        <v>33</v>
      </c>
      <c r="O11" t="s">
        <v>33</v>
      </c>
      <c r="P11" t="s">
        <v>25</v>
      </c>
      <c r="Q11" t="s">
        <v>26</v>
      </c>
      <c r="R11" t="s">
        <v>25</v>
      </c>
      <c r="S11" t="s">
        <v>25</v>
      </c>
      <c r="U11" t="s">
        <v>33</v>
      </c>
      <c r="V11" t="s">
        <v>36</v>
      </c>
    </row>
    <row r="12" spans="1:22" x14ac:dyDescent="0.25">
      <c r="A12" t="s">
        <v>88</v>
      </c>
      <c r="B12" t="s">
        <v>89</v>
      </c>
      <c r="D12" t="s">
        <v>18</v>
      </c>
      <c r="E12" t="s">
        <v>19</v>
      </c>
      <c r="F12" t="s">
        <v>19</v>
      </c>
      <c r="G12" s="5">
        <v>39387</v>
      </c>
      <c r="H12" s="5">
        <v>39478</v>
      </c>
      <c r="I12" s="4">
        <f t="shared" si="3"/>
        <v>90</v>
      </c>
      <c r="J12" t="s">
        <v>90</v>
      </c>
      <c r="L12" t="s">
        <v>91</v>
      </c>
      <c r="M12" t="s">
        <v>25</v>
      </c>
      <c r="N12" t="s">
        <v>33</v>
      </c>
      <c r="O12" t="s">
        <v>33</v>
      </c>
      <c r="P12" t="s">
        <v>25</v>
      </c>
      <c r="Q12" t="s">
        <v>92</v>
      </c>
      <c r="R12" t="s">
        <v>25</v>
      </c>
      <c r="S12" t="s">
        <v>25</v>
      </c>
      <c r="T12" t="s">
        <v>93</v>
      </c>
      <c r="U12" t="s">
        <v>25</v>
      </c>
      <c r="V12" t="s">
        <v>94</v>
      </c>
    </row>
    <row r="13" spans="1:22" x14ac:dyDescent="0.25">
      <c r="A13" t="s">
        <v>95</v>
      </c>
      <c r="B13" t="s">
        <v>96</v>
      </c>
      <c r="C13">
        <v>16</v>
      </c>
      <c r="D13" t="s">
        <v>18</v>
      </c>
      <c r="E13" t="s">
        <v>19</v>
      </c>
      <c r="F13" t="s">
        <v>19</v>
      </c>
      <c r="H13" s="5">
        <v>40004</v>
      </c>
      <c r="I13" s="4"/>
      <c r="J13" t="s">
        <v>86</v>
      </c>
      <c r="L13" t="s">
        <v>44</v>
      </c>
      <c r="M13" t="s">
        <v>25</v>
      </c>
      <c r="N13" t="s">
        <v>33</v>
      </c>
      <c r="O13" t="s">
        <v>33</v>
      </c>
      <c r="P13" t="s">
        <v>25</v>
      </c>
      <c r="Q13" t="s">
        <v>26</v>
      </c>
      <c r="R13" t="s">
        <v>33</v>
      </c>
      <c r="S13" t="s">
        <v>97</v>
      </c>
      <c r="U13" t="s">
        <v>33</v>
      </c>
      <c r="V13" t="s">
        <v>48</v>
      </c>
    </row>
    <row r="14" spans="1:22" x14ac:dyDescent="0.25">
      <c r="A14" t="s">
        <v>98</v>
      </c>
      <c r="B14" t="s">
        <v>99</v>
      </c>
      <c r="C14">
        <v>27</v>
      </c>
      <c r="D14" t="s">
        <v>18</v>
      </c>
      <c r="E14" t="s">
        <v>19</v>
      </c>
      <c r="F14" t="s">
        <v>19</v>
      </c>
      <c r="H14" s="5">
        <v>37567</v>
      </c>
      <c r="I14" s="4"/>
      <c r="J14" t="s">
        <v>100</v>
      </c>
      <c r="K14" t="s">
        <v>102</v>
      </c>
      <c r="L14" t="s">
        <v>101</v>
      </c>
      <c r="M14" t="s">
        <v>25</v>
      </c>
      <c r="N14" t="s">
        <v>25</v>
      </c>
      <c r="P14" t="s">
        <v>25</v>
      </c>
      <c r="Q14" t="s">
        <v>26</v>
      </c>
      <c r="R14" t="s">
        <v>33</v>
      </c>
      <c r="S14" t="s">
        <v>103</v>
      </c>
      <c r="U14" t="s">
        <v>33</v>
      </c>
      <c r="V14" t="s">
        <v>48</v>
      </c>
    </row>
    <row r="15" spans="1:22" x14ac:dyDescent="0.25">
      <c r="A15" t="s">
        <v>104</v>
      </c>
      <c r="B15" t="s">
        <v>105</v>
      </c>
      <c r="D15" t="s">
        <v>40</v>
      </c>
      <c r="E15" t="s">
        <v>19</v>
      </c>
      <c r="F15" t="s">
        <v>19</v>
      </c>
      <c r="G15" s="5">
        <v>39970</v>
      </c>
      <c r="H15" s="5">
        <v>39972</v>
      </c>
      <c r="I15" s="4">
        <f t="shared" si="3"/>
        <v>2</v>
      </c>
      <c r="J15" t="s">
        <v>106</v>
      </c>
      <c r="L15" t="s">
        <v>44</v>
      </c>
      <c r="M15" t="s">
        <v>25</v>
      </c>
      <c r="N15" t="s">
        <v>33</v>
      </c>
      <c r="O15" t="s">
        <v>33</v>
      </c>
      <c r="P15" t="s">
        <v>25</v>
      </c>
      <c r="Q15" t="s">
        <v>107</v>
      </c>
      <c r="R15" t="s">
        <v>25</v>
      </c>
      <c r="S15" t="s">
        <v>108</v>
      </c>
      <c r="T15" t="s">
        <v>109</v>
      </c>
      <c r="U15" t="s">
        <v>25</v>
      </c>
      <c r="V15" t="s">
        <v>48</v>
      </c>
    </row>
    <row r="16" spans="1:22" x14ac:dyDescent="0.25">
      <c r="A16" t="s">
        <v>111</v>
      </c>
      <c r="B16" t="s">
        <v>110</v>
      </c>
      <c r="C16">
        <v>38</v>
      </c>
      <c r="D16" t="s">
        <v>40</v>
      </c>
      <c r="E16" t="s">
        <v>19</v>
      </c>
      <c r="F16" t="s">
        <v>19</v>
      </c>
      <c r="G16" s="5">
        <v>38047</v>
      </c>
      <c r="H16" s="5">
        <v>38435</v>
      </c>
      <c r="I16" s="4">
        <f t="shared" si="3"/>
        <v>383</v>
      </c>
      <c r="J16" t="s">
        <v>63</v>
      </c>
      <c r="K16" t="s">
        <v>112</v>
      </c>
      <c r="L16" t="s">
        <v>113</v>
      </c>
      <c r="M16" t="s">
        <v>25</v>
      </c>
      <c r="P16" t="s">
        <v>25</v>
      </c>
      <c r="Q16" t="s">
        <v>26</v>
      </c>
      <c r="R16" t="s">
        <v>33</v>
      </c>
      <c r="S16" t="s">
        <v>25</v>
      </c>
      <c r="U16" t="s">
        <v>33</v>
      </c>
      <c r="V16" t="s">
        <v>48</v>
      </c>
    </row>
    <row r="17" spans="1:22" x14ac:dyDescent="0.25">
      <c r="A17" t="s">
        <v>114</v>
      </c>
      <c r="B17" t="s">
        <v>115</v>
      </c>
      <c r="C17">
        <v>22</v>
      </c>
      <c r="D17" t="s">
        <v>40</v>
      </c>
      <c r="E17" t="s">
        <v>20</v>
      </c>
      <c r="F17" t="s">
        <v>19</v>
      </c>
      <c r="H17" s="5">
        <v>37154</v>
      </c>
      <c r="I17" s="4"/>
      <c r="J17" t="s">
        <v>63</v>
      </c>
      <c r="L17" t="s">
        <v>69</v>
      </c>
      <c r="M17" t="s">
        <v>25</v>
      </c>
      <c r="P17" t="s">
        <v>25</v>
      </c>
      <c r="Q17" t="s">
        <v>116</v>
      </c>
      <c r="R17" t="s">
        <v>25</v>
      </c>
      <c r="S17" t="s">
        <v>117</v>
      </c>
      <c r="T17" t="s">
        <v>118</v>
      </c>
      <c r="U17" t="s">
        <v>25</v>
      </c>
      <c r="V17" t="s">
        <v>48</v>
      </c>
    </row>
    <row r="18" spans="1:22" x14ac:dyDescent="0.25">
      <c r="A18" t="s">
        <v>119</v>
      </c>
      <c r="B18" t="s">
        <v>120</v>
      </c>
      <c r="C18">
        <v>14</v>
      </c>
      <c r="D18" t="s">
        <v>40</v>
      </c>
      <c r="E18" t="s">
        <v>20</v>
      </c>
      <c r="F18" t="s">
        <v>19</v>
      </c>
      <c r="H18" s="5">
        <v>38722</v>
      </c>
      <c r="I18" s="4"/>
      <c r="J18" t="s">
        <v>121</v>
      </c>
      <c r="L18" t="s">
        <v>69</v>
      </c>
      <c r="M18" t="s">
        <v>25</v>
      </c>
      <c r="N18" t="s">
        <v>25</v>
      </c>
      <c r="O18" t="s">
        <v>25</v>
      </c>
      <c r="P18" t="s">
        <v>25</v>
      </c>
      <c r="Q18" t="s">
        <v>64</v>
      </c>
      <c r="R18" t="s">
        <v>25</v>
      </c>
      <c r="S18" t="s">
        <v>25</v>
      </c>
      <c r="T18" t="s">
        <v>122</v>
      </c>
      <c r="U18" t="s">
        <v>33</v>
      </c>
      <c r="V18" t="s">
        <v>48</v>
      </c>
    </row>
    <row r="19" spans="1:22" x14ac:dyDescent="0.25">
      <c r="A19" t="s">
        <v>123</v>
      </c>
      <c r="B19" t="s">
        <v>124</v>
      </c>
      <c r="D19" t="s">
        <v>18</v>
      </c>
      <c r="E19" t="s">
        <v>20</v>
      </c>
      <c r="F19" t="s">
        <v>19</v>
      </c>
      <c r="G19" s="5">
        <v>38435</v>
      </c>
      <c r="H19" s="5">
        <v>38517</v>
      </c>
      <c r="I19" s="4">
        <f t="shared" si="3"/>
        <v>80</v>
      </c>
      <c r="J19" t="s">
        <v>100</v>
      </c>
      <c r="L19" t="s">
        <v>69</v>
      </c>
      <c r="M19" t="s">
        <v>25</v>
      </c>
      <c r="Q19" t="s">
        <v>125</v>
      </c>
      <c r="R19" t="s">
        <v>25</v>
      </c>
      <c r="S19" t="s">
        <v>25</v>
      </c>
      <c r="T19" t="s">
        <v>27</v>
      </c>
      <c r="U19" t="s">
        <v>33</v>
      </c>
      <c r="V19" t="s">
        <v>48</v>
      </c>
    </row>
    <row r="20" spans="1:22" x14ac:dyDescent="0.25">
      <c r="A20" t="s">
        <v>49</v>
      </c>
      <c r="B20" t="s">
        <v>126</v>
      </c>
      <c r="C20">
        <v>23</v>
      </c>
      <c r="D20" t="s">
        <v>40</v>
      </c>
      <c r="E20" t="s">
        <v>20</v>
      </c>
      <c r="F20" t="s">
        <v>20</v>
      </c>
      <c r="G20" s="5">
        <v>37390</v>
      </c>
      <c r="H20" s="5">
        <v>37404</v>
      </c>
      <c r="I20" s="4">
        <f t="shared" si="3"/>
        <v>14</v>
      </c>
      <c r="J20" t="s">
        <v>127</v>
      </c>
      <c r="L20" t="s">
        <v>69</v>
      </c>
      <c r="M20" t="s">
        <v>25</v>
      </c>
      <c r="N20" t="s">
        <v>25</v>
      </c>
      <c r="P20" t="s">
        <v>25</v>
      </c>
      <c r="Q20" t="s">
        <v>26</v>
      </c>
      <c r="R20" t="s">
        <v>25</v>
      </c>
      <c r="S20" t="s">
        <v>25</v>
      </c>
      <c r="U20" t="s">
        <v>33</v>
      </c>
      <c r="V20" t="s">
        <v>48</v>
      </c>
    </row>
    <row r="21" spans="1:22" x14ac:dyDescent="0.25">
      <c r="A21" t="s">
        <v>128</v>
      </c>
      <c r="B21" t="s">
        <v>129</v>
      </c>
      <c r="D21" t="s">
        <v>40</v>
      </c>
      <c r="E21" t="s">
        <v>20</v>
      </c>
      <c r="F21" t="s">
        <v>19</v>
      </c>
      <c r="G21" s="5">
        <v>38120</v>
      </c>
      <c r="H21" s="5">
        <v>38330</v>
      </c>
      <c r="I21" s="4">
        <f t="shared" si="3"/>
        <v>206</v>
      </c>
      <c r="J21" t="s">
        <v>130</v>
      </c>
      <c r="L21" t="s">
        <v>101</v>
      </c>
      <c r="M21" t="s">
        <v>25</v>
      </c>
      <c r="P21" t="s">
        <v>25</v>
      </c>
      <c r="Q21" t="s">
        <v>131</v>
      </c>
      <c r="R21" t="s">
        <v>25</v>
      </c>
      <c r="S21" t="s">
        <v>25</v>
      </c>
      <c r="T21" t="s">
        <v>132</v>
      </c>
      <c r="U21" t="s">
        <v>25</v>
      </c>
      <c r="V21" t="s">
        <v>48</v>
      </c>
    </row>
    <row r="22" spans="1:22" x14ac:dyDescent="0.25">
      <c r="A22" t="s">
        <v>133</v>
      </c>
      <c r="B22" t="s">
        <v>134</v>
      </c>
      <c r="C22">
        <v>21</v>
      </c>
      <c r="D22" t="s">
        <v>40</v>
      </c>
      <c r="E22" t="s">
        <v>20</v>
      </c>
      <c r="F22" t="s">
        <v>19</v>
      </c>
      <c r="G22" s="5">
        <v>38895</v>
      </c>
      <c r="H22" s="5">
        <v>38909</v>
      </c>
      <c r="I22" s="4">
        <f>DAYS360(G22,H22)</f>
        <v>14</v>
      </c>
      <c r="J22" t="s">
        <v>135</v>
      </c>
      <c r="L22" t="s">
        <v>101</v>
      </c>
      <c r="M22" t="s">
        <v>25</v>
      </c>
      <c r="P22" t="s">
        <v>25</v>
      </c>
      <c r="Q22" t="s">
        <v>136</v>
      </c>
      <c r="R22" t="s">
        <v>33</v>
      </c>
      <c r="S22" t="s">
        <v>25</v>
      </c>
      <c r="U22" t="s">
        <v>33</v>
      </c>
    </row>
    <row r="23" spans="1:22" x14ac:dyDescent="0.25">
      <c r="A23" t="s">
        <v>170</v>
      </c>
      <c r="B23" t="s">
        <v>171</v>
      </c>
      <c r="C23">
        <v>40</v>
      </c>
      <c r="D23" t="s">
        <v>18</v>
      </c>
      <c r="E23" t="s">
        <v>19</v>
      </c>
      <c r="F23" t="s">
        <v>19</v>
      </c>
      <c r="G23" s="5">
        <v>37895</v>
      </c>
      <c r="H23" s="5">
        <v>38099</v>
      </c>
      <c r="I23" s="4">
        <f>DAYS360(G23,H23)</f>
        <v>201</v>
      </c>
      <c r="J23" t="s">
        <v>86</v>
      </c>
      <c r="K23" t="s">
        <v>172</v>
      </c>
      <c r="L23" t="s">
        <v>173</v>
      </c>
      <c r="M23" t="s">
        <v>25</v>
      </c>
      <c r="N23" t="s">
        <v>33</v>
      </c>
      <c r="O23" t="s">
        <v>33</v>
      </c>
      <c r="P23" t="s">
        <v>33</v>
      </c>
      <c r="Q23" t="s">
        <v>174</v>
      </c>
      <c r="R23" t="s">
        <v>25</v>
      </c>
      <c r="S23" t="s">
        <v>175</v>
      </c>
      <c r="T23" t="s">
        <v>177</v>
      </c>
      <c r="U23" t="s">
        <v>25</v>
      </c>
      <c r="V23" t="s">
        <v>176</v>
      </c>
    </row>
    <row r="24" spans="1:22" x14ac:dyDescent="0.25">
      <c r="A24" t="s">
        <v>178</v>
      </c>
      <c r="B24" t="s">
        <v>179</v>
      </c>
      <c r="D24" t="s">
        <v>18</v>
      </c>
      <c r="E24" t="s">
        <v>20</v>
      </c>
      <c r="H24" s="5">
        <v>38379</v>
      </c>
      <c r="I24" s="4"/>
      <c r="J24" t="s">
        <v>21</v>
      </c>
      <c r="L24" t="s">
        <v>180</v>
      </c>
      <c r="M24" t="s">
        <v>25</v>
      </c>
      <c r="Q24" t="s">
        <v>181</v>
      </c>
      <c r="R24" t="s">
        <v>33</v>
      </c>
      <c r="S24" t="s">
        <v>25</v>
      </c>
      <c r="T24" t="s">
        <v>27</v>
      </c>
      <c r="U24" t="s">
        <v>33</v>
      </c>
      <c r="V24" t="s">
        <v>48</v>
      </c>
    </row>
    <row r="25" spans="1:22" x14ac:dyDescent="0.25">
      <c r="A25" t="s">
        <v>182</v>
      </c>
      <c r="B25" t="s">
        <v>183</v>
      </c>
      <c r="D25" t="s">
        <v>18</v>
      </c>
      <c r="E25" t="s">
        <v>20</v>
      </c>
      <c r="G25" s="5">
        <v>36426</v>
      </c>
      <c r="H25" s="5">
        <v>36431</v>
      </c>
      <c r="I25" s="4">
        <f t="shared" ref="I25:I30" si="4">DAYS360(G25,H25)</f>
        <v>5</v>
      </c>
      <c r="J25" t="s">
        <v>21</v>
      </c>
      <c r="L25" t="s">
        <v>44</v>
      </c>
      <c r="M25" t="s">
        <v>25</v>
      </c>
      <c r="P25" t="s">
        <v>25</v>
      </c>
      <c r="Q25" t="s">
        <v>181</v>
      </c>
      <c r="R25" t="s">
        <v>33</v>
      </c>
      <c r="S25" t="s">
        <v>33</v>
      </c>
      <c r="T25" t="s">
        <v>184</v>
      </c>
      <c r="U25" t="s">
        <v>33</v>
      </c>
      <c r="V25" t="s">
        <v>48</v>
      </c>
    </row>
    <row r="26" spans="1:22" x14ac:dyDescent="0.25">
      <c r="A26" t="s">
        <v>185</v>
      </c>
      <c r="B26" t="s">
        <v>186</v>
      </c>
      <c r="C26">
        <v>41</v>
      </c>
      <c r="D26" t="s">
        <v>40</v>
      </c>
      <c r="E26" t="s">
        <v>20</v>
      </c>
      <c r="F26" t="s">
        <v>19</v>
      </c>
      <c r="G26" s="5">
        <v>35431</v>
      </c>
      <c r="H26" s="5">
        <v>35660</v>
      </c>
      <c r="I26" s="4">
        <f t="shared" si="4"/>
        <v>227</v>
      </c>
      <c r="J26" t="s">
        <v>21</v>
      </c>
      <c r="L26" t="s">
        <v>180</v>
      </c>
      <c r="M26" t="s">
        <v>25</v>
      </c>
      <c r="Q26" t="s">
        <v>193</v>
      </c>
      <c r="R26" t="s">
        <v>25</v>
      </c>
      <c r="S26" t="s">
        <v>188</v>
      </c>
      <c r="T26" t="s">
        <v>187</v>
      </c>
      <c r="U26" t="s">
        <v>33</v>
      </c>
      <c r="V26" t="s">
        <v>48</v>
      </c>
    </row>
    <row r="27" spans="1:22" x14ac:dyDescent="0.25">
      <c r="A27" t="s">
        <v>189</v>
      </c>
      <c r="B27" t="s">
        <v>190</v>
      </c>
      <c r="C27">
        <v>24</v>
      </c>
      <c r="D27" t="s">
        <v>18</v>
      </c>
      <c r="E27" t="s">
        <v>19</v>
      </c>
      <c r="F27" t="s">
        <v>19</v>
      </c>
      <c r="G27" s="5">
        <v>35515</v>
      </c>
      <c r="H27" s="5">
        <v>35779</v>
      </c>
      <c r="I27" s="4">
        <f t="shared" si="4"/>
        <v>259</v>
      </c>
      <c r="J27" t="s">
        <v>21</v>
      </c>
      <c r="K27" t="s">
        <v>191</v>
      </c>
      <c r="L27" t="s">
        <v>192</v>
      </c>
      <c r="M27" t="s">
        <v>25</v>
      </c>
      <c r="N27" t="s">
        <v>25</v>
      </c>
      <c r="O27" t="s">
        <v>25</v>
      </c>
      <c r="P27" t="s">
        <v>25</v>
      </c>
      <c r="Q27" t="s">
        <v>193</v>
      </c>
      <c r="R27" t="s">
        <v>33</v>
      </c>
      <c r="S27" t="s">
        <v>194</v>
      </c>
      <c r="T27" t="s">
        <v>195</v>
      </c>
      <c r="U27" t="s">
        <v>25</v>
      </c>
      <c r="V27" t="s">
        <v>196</v>
      </c>
    </row>
    <row r="28" spans="1:22" x14ac:dyDescent="0.25">
      <c r="A28" t="s">
        <v>197</v>
      </c>
      <c r="B28" t="s">
        <v>198</v>
      </c>
      <c r="D28" t="s">
        <v>40</v>
      </c>
      <c r="E28" t="s">
        <v>20</v>
      </c>
      <c r="I28" s="4"/>
      <c r="L28" t="s">
        <v>180</v>
      </c>
      <c r="M28" t="s">
        <v>25</v>
      </c>
      <c r="N28" t="s">
        <v>25</v>
      </c>
      <c r="O28" t="s">
        <v>25</v>
      </c>
      <c r="S28" t="s">
        <v>202</v>
      </c>
      <c r="U28" t="s">
        <v>33</v>
      </c>
      <c r="V28" t="s">
        <v>203</v>
      </c>
    </row>
    <row r="29" spans="1:22" x14ac:dyDescent="0.25">
      <c r="A29" t="s">
        <v>204</v>
      </c>
      <c r="B29" t="s">
        <v>199</v>
      </c>
      <c r="C29">
        <v>39</v>
      </c>
      <c r="D29" t="s">
        <v>18</v>
      </c>
      <c r="E29" t="s">
        <v>19</v>
      </c>
      <c r="F29" t="s">
        <v>19</v>
      </c>
      <c r="G29" s="5">
        <v>36188</v>
      </c>
      <c r="H29" s="5">
        <v>36202</v>
      </c>
      <c r="I29" s="4">
        <f t="shared" si="4"/>
        <v>13</v>
      </c>
      <c r="J29" t="s">
        <v>21</v>
      </c>
      <c r="L29" t="s">
        <v>44</v>
      </c>
      <c r="M29" t="s">
        <v>25</v>
      </c>
      <c r="N29" t="s">
        <v>33</v>
      </c>
      <c r="O29" t="s">
        <v>33</v>
      </c>
      <c r="P29" t="s">
        <v>25</v>
      </c>
      <c r="Q29" t="s">
        <v>205</v>
      </c>
      <c r="R29" t="s">
        <v>33</v>
      </c>
      <c r="S29" t="s">
        <v>33</v>
      </c>
      <c r="T29" t="s">
        <v>206</v>
      </c>
      <c r="U29" t="s">
        <v>33</v>
      </c>
      <c r="V29" t="s">
        <v>48</v>
      </c>
    </row>
    <row r="30" spans="1:22" x14ac:dyDescent="0.25">
      <c r="A30" t="s">
        <v>200</v>
      </c>
      <c r="B30" t="s">
        <v>201</v>
      </c>
      <c r="C30">
        <v>47</v>
      </c>
      <c r="D30" t="s">
        <v>18</v>
      </c>
      <c r="E30" t="s">
        <v>19</v>
      </c>
      <c r="F30" t="s">
        <v>19</v>
      </c>
      <c r="G30" s="5">
        <v>35465</v>
      </c>
      <c r="H30" s="5">
        <v>36200</v>
      </c>
      <c r="I30" s="4">
        <f t="shared" si="4"/>
        <v>725</v>
      </c>
      <c r="J30" t="s">
        <v>21</v>
      </c>
      <c r="K30" t="s">
        <v>207</v>
      </c>
      <c r="L30" t="s">
        <v>180</v>
      </c>
      <c r="M30" t="s">
        <v>25</v>
      </c>
      <c r="N30" t="s">
        <v>33</v>
      </c>
      <c r="O30" t="s">
        <v>33</v>
      </c>
      <c r="P30" t="s">
        <v>25</v>
      </c>
      <c r="Q30" t="s">
        <v>205</v>
      </c>
      <c r="R30" t="s">
        <v>33</v>
      </c>
      <c r="S30" t="s">
        <v>208</v>
      </c>
      <c r="T30" t="s">
        <v>209</v>
      </c>
      <c r="U30" t="s">
        <v>25</v>
      </c>
      <c r="V30" t="s">
        <v>48</v>
      </c>
    </row>
    <row r="31" spans="1:22" x14ac:dyDescent="0.25">
      <c r="I31" s="4"/>
    </row>
    <row r="33" spans="1:20" x14ac:dyDescent="0.25">
      <c r="C33">
        <f>(SUM(C2:C7,C9:C11,C13:C14,C16:C18,C20,C22:C23,C26:C27,C29:C30))/21</f>
        <v>33.238095238095241</v>
      </c>
      <c r="D33" t="s">
        <v>210</v>
      </c>
      <c r="E33" t="s">
        <v>211</v>
      </c>
      <c r="I33" s="4">
        <f>(SUM(I2:I6,I8,I10:I12,I15:I16,I19:I23,I25:I27,I29:I30))/21</f>
        <v>165.28571428571428</v>
      </c>
      <c r="J33" t="s">
        <v>216</v>
      </c>
      <c r="N33" s="4">
        <f>7/17</f>
        <v>0.41176470588235292</v>
      </c>
      <c r="O33">
        <f>5/15</f>
        <v>0.33333333333333331</v>
      </c>
      <c r="P33">
        <f>23/24</f>
        <v>0.95833333333333337</v>
      </c>
      <c r="R33" t="s">
        <v>217</v>
      </c>
      <c r="T33" t="s">
        <v>218</v>
      </c>
    </row>
    <row r="34" spans="1:20" x14ac:dyDescent="0.25">
      <c r="H34" s="5" t="s">
        <v>212</v>
      </c>
      <c r="I34" s="4">
        <f>SUM(I3,I5:I7,I9,I12,I15,I17,I21,I23,I27,I30,I10)/9</f>
        <v>251.44444444444446</v>
      </c>
    </row>
    <row r="35" spans="1:20" x14ac:dyDescent="0.25">
      <c r="H35" s="5" t="s">
        <v>213</v>
      </c>
      <c r="I35">
        <f>SUM(I2,I4,I8,I11,I13,I14,I16,I18,I19,I20,I22,I24,I25,I26,I28,I29)/11</f>
        <v>109.81818181818181</v>
      </c>
    </row>
    <row r="38" spans="1:20" x14ac:dyDescent="0.25">
      <c r="A38" t="s">
        <v>96</v>
      </c>
      <c r="B38" t="s">
        <v>214</v>
      </c>
      <c r="C38" t="s">
        <v>215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stanaka</dc:creator>
  <cp:lastModifiedBy>stanaka</cp:lastModifiedBy>
  <dcterms:created xsi:type="dcterms:W3CDTF">2012-02-17T03:25:58Z</dcterms:created>
  <dcterms:modified xsi:type="dcterms:W3CDTF">2012-10-21T15:21:58Z</dcterms:modified>
</cp:coreProperties>
</file>