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8_{78447C8E-9821-4F24-A98D-F00F3AE37E5F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lad1" sheetId="1" r:id="rId1"/>
    <sheet name="Blad2" sheetId="2" r:id="rId2"/>
    <sheet name="Blad3" sheetId="3" r:id="rId3"/>
    <sheet name="Blad4" sheetId="4" r:id="rId4"/>
  </sheets>
  <definedNames>
    <definedName name="boven" localSheetId="0">Blad1!$B$1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" l="1"/>
  <c r="J7" i="4"/>
  <c r="I14" i="4"/>
  <c r="J8" i="4"/>
  <c r="J9" i="4"/>
  <c r="J10" i="4"/>
  <c r="J11" i="4"/>
  <c r="J12" i="4"/>
  <c r="H8" i="4"/>
  <c r="H9" i="4"/>
  <c r="H10" i="4"/>
  <c r="H11" i="4"/>
  <c r="H12" i="4"/>
  <c r="H7" i="4"/>
  <c r="E14" i="4"/>
  <c r="I8" i="4"/>
  <c r="I9" i="4"/>
  <c r="I10" i="4"/>
  <c r="I11" i="4"/>
  <c r="I12" i="4"/>
  <c r="I7" i="4"/>
  <c r="C3" i="4"/>
  <c r="K7" i="4" s="1"/>
  <c r="F23" i="3"/>
  <c r="F22" i="3"/>
  <c r="F21" i="3"/>
  <c r="F20" i="3"/>
  <c r="F19" i="3"/>
  <c r="G16" i="3"/>
  <c r="C16" i="3"/>
  <c r="G9" i="3"/>
  <c r="C9" i="3"/>
  <c r="N22" i="2"/>
  <c r="M22" i="2"/>
  <c r="K22" i="2"/>
  <c r="J22" i="2"/>
  <c r="L16" i="2"/>
  <c r="J16" i="2"/>
  <c r="K16" i="2"/>
  <c r="M16" i="2"/>
  <c r="N16" i="2"/>
  <c r="J17" i="2"/>
  <c r="K17" i="2"/>
  <c r="L17" i="2"/>
  <c r="M17" i="2"/>
  <c r="N17" i="2"/>
  <c r="J18" i="2"/>
  <c r="K18" i="2"/>
  <c r="L18" i="2"/>
  <c r="M18" i="2"/>
  <c r="N18" i="2"/>
  <c r="J19" i="2"/>
  <c r="K19" i="2"/>
  <c r="L19" i="2"/>
  <c r="M19" i="2"/>
  <c r="N19" i="2"/>
  <c r="J20" i="2"/>
  <c r="K20" i="2"/>
  <c r="L20" i="2"/>
  <c r="M20" i="2"/>
  <c r="N20" i="2"/>
  <c r="J21" i="2"/>
  <c r="K21" i="2"/>
  <c r="L21" i="2"/>
  <c r="M21" i="2"/>
  <c r="N21" i="2"/>
  <c r="N15" i="2"/>
  <c r="M15" i="2"/>
  <c r="L15" i="2"/>
  <c r="K15" i="2"/>
  <c r="J15" i="2"/>
  <c r="K21" i="1"/>
  <c r="K19" i="1"/>
  <c r="K17" i="1"/>
  <c r="K15" i="1"/>
  <c r="K14" i="1"/>
  <c r="K12" i="1"/>
  <c r="K11" i="1"/>
  <c r="K9" i="1"/>
  <c r="K8" i="1"/>
  <c r="E7" i="4"/>
  <c r="E8" i="4"/>
  <c r="E9" i="4"/>
  <c r="E10" i="4"/>
  <c r="E11" i="4"/>
  <c r="E12" i="4"/>
  <c r="K9" i="4" l="1"/>
  <c r="K12" i="4"/>
  <c r="K11" i="4"/>
  <c r="K10" i="4"/>
  <c r="K8" i="4"/>
</calcChain>
</file>

<file path=xl/sharedStrings.xml><?xml version="1.0" encoding="utf-8"?>
<sst xmlns="http://schemas.openxmlformats.org/spreadsheetml/2006/main" count="133" uniqueCount="96">
  <si>
    <t>totale hoeveelheid regen:</t>
  </si>
  <si>
    <t>aantal dagen regen:</t>
  </si>
  <si>
    <t>METEOROLOGISCHE WAARNEMINGEN</t>
  </si>
  <si>
    <t xml:space="preserve">datum </t>
  </si>
  <si>
    <t>°C</t>
  </si>
  <si>
    <t xml:space="preserve">maximum-temperatuur </t>
  </si>
  <si>
    <t>minimum-temperatuur</t>
  </si>
  <si>
    <t>neerslag</t>
  </si>
  <si>
    <t>mm</t>
  </si>
  <si>
    <t>minimum-temperatuur aan de grond</t>
  </si>
  <si>
    <t>bereken de volgende waarden:</t>
  </si>
  <si>
    <t>gemiddelde maximum-temperatuur:</t>
  </si>
  <si>
    <t>maximale maximum-temperatuur:</t>
  </si>
  <si>
    <t>maximale hoeveelheid neerslag:</t>
  </si>
  <si>
    <t>gemiddelde hoeveelheid neerslag:</t>
  </si>
  <si>
    <t>minimale minimum-temperatuur:</t>
  </si>
  <si>
    <t>minimale minimum-temperatuur aan de grond:</t>
  </si>
  <si>
    <t>totale hoeveelheid regen afgerond op 0 decimalen:</t>
  </si>
  <si>
    <t>verkoper</t>
  </si>
  <si>
    <t>jan</t>
  </si>
  <si>
    <t>feb</t>
  </si>
  <si>
    <t>mrt</t>
  </si>
  <si>
    <t>apr</t>
  </si>
  <si>
    <t>mei</t>
  </si>
  <si>
    <t>Bergmans</t>
  </si>
  <si>
    <t>Capiau</t>
  </si>
  <si>
    <t>Grootaerts</t>
  </si>
  <si>
    <t>Martens</t>
  </si>
  <si>
    <t>Wauters</t>
  </si>
  <si>
    <t>Peeters</t>
  </si>
  <si>
    <t>per vertegenwoordiger</t>
  </si>
  <si>
    <t>- de totale omzet</t>
  </si>
  <si>
    <t>- de gemiddelde omzet</t>
  </si>
  <si>
    <t>- het aantal maanden dat er verkopen zijn</t>
  </si>
  <si>
    <t>- de omzet van de beste maand</t>
  </si>
  <si>
    <t>- de omzet van de slechtste maand</t>
  </si>
  <si>
    <t>voor alle verkopers samen</t>
  </si>
  <si>
    <t>- de omzet</t>
  </si>
  <si>
    <t>- de beste omzet</t>
  </si>
  <si>
    <t>- de slechste omzet</t>
  </si>
  <si>
    <t>omzet</t>
  </si>
  <si>
    <t>aantal</t>
  </si>
  <si>
    <t>beste</t>
  </si>
  <si>
    <t>slechtste</t>
  </si>
  <si>
    <t>globaal</t>
  </si>
  <si>
    <t>Algoet</t>
  </si>
  <si>
    <t>gemid.</t>
  </si>
  <si>
    <t>maandelijkse verkoopcijfers van onze vertegenwoordigers (6 maanden)</t>
  </si>
  <si>
    <t>BEOORDELING VAN VERTEGENWOORDIGERS</t>
  </si>
  <si>
    <t>ANTWERPEN</t>
  </si>
  <si>
    <t>PRIJS</t>
  </si>
  <si>
    <t>VET</t>
  </si>
  <si>
    <t>BRUGGE</t>
  </si>
  <si>
    <t>pittabar1</t>
  </si>
  <si>
    <t>pittabar2</t>
  </si>
  <si>
    <t>pittabar3</t>
  </si>
  <si>
    <t>pittabar4</t>
  </si>
  <si>
    <t>GENT</t>
  </si>
  <si>
    <t>BRUSSEL</t>
  </si>
  <si>
    <t>PRIJS VAN ÉÉN PITTA</t>
  </si>
  <si>
    <t>vetgehalte uitgedrukt in g/100g</t>
  </si>
  <si>
    <t>gemiddelde prijs</t>
  </si>
  <si>
    <t>prijs duurste pitta in Gent:</t>
  </si>
  <si>
    <t>prijs goedkoopste pitta in Brugge:</t>
  </si>
  <si>
    <t>gemiddelde prijs van een pitta in de 4 steden samen:</t>
  </si>
  <si>
    <t>prijs duurste pitta in de 4 steden samen:</t>
  </si>
  <si>
    <t>Barco</t>
  </si>
  <si>
    <t>Dolmen Computer</t>
  </si>
  <si>
    <t>Electrabel</t>
  </si>
  <si>
    <t>Ter Beke</t>
  </si>
  <si>
    <t>Neuhaus</t>
  </si>
  <si>
    <t>TOTAAL:</t>
  </si>
  <si>
    <t>datum</t>
  </si>
  <si>
    <t>titel</t>
  </si>
  <si>
    <t>aankoop-prijs</t>
  </si>
  <si>
    <t>aankoop-datum</t>
  </si>
  <si>
    <t>winst</t>
  </si>
  <si>
    <t>winst in procenten</t>
  </si>
  <si>
    <t>aantal jaar</t>
  </si>
  <si>
    <t>aankoop-waarde</t>
  </si>
  <si>
    <t>huidige prijs</t>
  </si>
  <si>
    <t>per aandeel</t>
  </si>
  <si>
    <t>huidige verkoop-waarde</t>
  </si>
  <si>
    <t>AANDELEN-PORTEFEUILLE</t>
  </si>
  <si>
    <t>- kolom H: de huidige verkoopwaarde</t>
  </si>
  <si>
    <t>- kolom I: welke winst heb je gemaakt op dit aandeel?</t>
  </si>
  <si>
    <t>- kolomJ: druk de winst uit in procenten</t>
  </si>
  <si>
    <t>- E14: de totale aankoopwaarde</t>
  </si>
  <si>
    <t>- I14: de totale winst</t>
  </si>
  <si>
    <t>- J14: de totale winst in procenten</t>
  </si>
  <si>
    <t>Bekaert</t>
  </si>
  <si>
    <t>vetste pitta in Antwerpen:</t>
  </si>
  <si>
    <t>maandoverzicht augustus 2023</t>
  </si>
  <si>
    <t>- cel C3: voer de formule in om automatisch de huidige datum te verkijgen</t>
  </si>
  <si>
    <t>- kolom K: hoeveel jaar heb je dit aandeel al? Een jaar duurt 365 dagen.</t>
  </si>
  <si>
    <t>Plaats: 9000 Gent, Oost-Vlaanderen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</si>
</sst>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sz val="10"/>
      <color indexed="10"/>
      <name val="Arial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14" fontId="7" fillId="0" borderId="1" xfId="0" applyNumberFormat="1" applyFont="1" applyBorder="1" applyAlignment="1">
      <alignment horizontal="right" vertical="center" indent="1"/>
    </xf>
    <xf numFmtId="2" fontId="7" fillId="0" borderId="2" xfId="0" applyNumberFormat="1" applyFont="1" applyBorder="1" applyAlignment="1">
      <alignment horizontal="right" vertical="center" indent="1"/>
    </xf>
    <xf numFmtId="2" fontId="7" fillId="0" borderId="3" xfId="0" applyNumberFormat="1" applyFont="1" applyBorder="1" applyAlignment="1">
      <alignment horizontal="right" vertical="center" indent="1"/>
    </xf>
    <xf numFmtId="2" fontId="7" fillId="0" borderId="4" xfId="0" applyNumberFormat="1" applyFont="1" applyBorder="1" applyAlignment="1">
      <alignment horizontal="right" vertical="center" indent="1"/>
    </xf>
    <xf numFmtId="2" fontId="7" fillId="0" borderId="5" xfId="0" applyNumberFormat="1" applyFont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indent="1"/>
    </xf>
    <xf numFmtId="0" fontId="8" fillId="0" borderId="0" xfId="0" applyFont="1" applyAlignment="1">
      <alignment horizontal="right" vertical="center" indent="1"/>
    </xf>
    <xf numFmtId="0" fontId="3" fillId="0" borderId="6" xfId="0" applyFont="1" applyBorder="1" applyAlignment="1">
      <alignment horizontal="right" vertical="center" indent="1"/>
    </xf>
    <xf numFmtId="0" fontId="7" fillId="0" borderId="7" xfId="0" applyFont="1" applyBorder="1" applyAlignment="1">
      <alignment horizontal="right" vertical="center" indent="1"/>
    </xf>
    <xf numFmtId="0" fontId="7" fillId="0" borderId="2" xfId="0" applyFont="1" applyBorder="1" applyAlignment="1">
      <alignment horizontal="right" vertical="center" indent="1"/>
    </xf>
    <xf numFmtId="0" fontId="7" fillId="0" borderId="3" xfId="0" applyFont="1" applyBorder="1" applyAlignment="1">
      <alignment horizontal="right" vertical="center" indent="1"/>
    </xf>
    <xf numFmtId="0" fontId="3" fillId="0" borderId="0" xfId="0" applyFont="1" applyAlignment="1">
      <alignment horizontal="right" vertical="center" indent="1"/>
    </xf>
    <xf numFmtId="0" fontId="3" fillId="0" borderId="8" xfId="0" applyFont="1" applyBorder="1" applyAlignment="1">
      <alignment horizontal="right" vertical="center" indent="1"/>
    </xf>
    <xf numFmtId="0" fontId="7" fillId="0" borderId="9" xfId="0" applyFont="1" applyBorder="1" applyAlignment="1">
      <alignment horizontal="right" vertical="center" indent="1"/>
    </xf>
    <xf numFmtId="0" fontId="7" fillId="0" borderId="4" xfId="0" applyFont="1" applyBorder="1" applyAlignment="1">
      <alignment horizontal="right" vertical="center" indent="1"/>
    </xf>
    <xf numFmtId="0" fontId="7" fillId="0" borderId="5" xfId="0" applyFont="1" applyBorder="1" applyAlignment="1">
      <alignment horizontal="right" vertical="center" indent="1"/>
    </xf>
    <xf numFmtId="0" fontId="5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6" fillId="0" borderId="0" xfId="0" applyFont="1" applyAlignment="1">
      <alignment horizontal="left" vertical="center" indent="1"/>
    </xf>
    <xf numFmtId="0" fontId="5" fillId="0" borderId="0" xfId="0" quotePrefix="1" applyFont="1" applyAlignment="1">
      <alignment horizontal="left" vertical="center" indent="1"/>
    </xf>
    <xf numFmtId="0" fontId="3" fillId="2" borderId="10" xfId="0" applyFont="1" applyFill="1" applyBorder="1" applyAlignment="1">
      <alignment horizontal="right" wrapText="1" indent="1"/>
    </xf>
    <xf numFmtId="0" fontId="3" fillId="2" borderId="11" xfId="0" applyFont="1" applyFill="1" applyBorder="1" applyAlignment="1">
      <alignment horizontal="right" wrapText="1" indent="1"/>
    </xf>
    <xf numFmtId="0" fontId="3" fillId="2" borderId="12" xfId="0" applyFont="1" applyFill="1" applyBorder="1" applyAlignment="1">
      <alignment horizontal="right" wrapText="1" indent="1"/>
    </xf>
    <xf numFmtId="0" fontId="3" fillId="2" borderId="13" xfId="0" applyFont="1" applyFill="1" applyBorder="1" applyAlignment="1">
      <alignment horizontal="right" vertical="center" indent="1"/>
    </xf>
    <xf numFmtId="0" fontId="3" fillId="2" borderId="4" xfId="0" applyFont="1" applyFill="1" applyBorder="1" applyAlignment="1">
      <alignment horizontal="right" vertical="center" indent="1"/>
    </xf>
    <xf numFmtId="0" fontId="3" fillId="2" borderId="5" xfId="0" applyFont="1" applyFill="1" applyBorder="1" applyAlignment="1">
      <alignment horizontal="right" vertical="center" indent="1"/>
    </xf>
    <xf numFmtId="0" fontId="3" fillId="2" borderId="14" xfId="0" applyFont="1" applyFill="1" applyBorder="1" applyAlignment="1">
      <alignment horizontal="right" vertical="center" indent="1"/>
    </xf>
    <xf numFmtId="0" fontId="3" fillId="2" borderId="15" xfId="0" applyFont="1" applyFill="1" applyBorder="1" applyAlignment="1">
      <alignment horizontal="right" vertical="center" indent="1"/>
    </xf>
    <xf numFmtId="0" fontId="3" fillId="2" borderId="16" xfId="0" applyFont="1" applyFill="1" applyBorder="1" applyAlignment="1">
      <alignment horizontal="right" vertical="center" indent="1"/>
    </xf>
    <xf numFmtId="0" fontId="3" fillId="2" borderId="17" xfId="0" applyFont="1" applyFill="1" applyBorder="1" applyAlignment="1">
      <alignment horizontal="right" vertical="center" indent="1"/>
    </xf>
    <xf numFmtId="0" fontId="5" fillId="2" borderId="14" xfId="0" applyFont="1" applyFill="1" applyBorder="1" applyAlignment="1">
      <alignment horizontal="right" vertical="center" indent="1"/>
    </xf>
    <xf numFmtId="0" fontId="5" fillId="2" borderId="15" xfId="0" applyFont="1" applyFill="1" applyBorder="1" applyAlignment="1">
      <alignment horizontal="right" vertical="center" indent="1"/>
    </xf>
    <xf numFmtId="0" fontId="5" fillId="2" borderId="16" xfId="0" applyFont="1" applyFill="1" applyBorder="1" applyAlignment="1">
      <alignment horizontal="right" vertical="center" indent="1"/>
    </xf>
    <xf numFmtId="0" fontId="5" fillId="2" borderId="17" xfId="0" applyFont="1" applyFill="1" applyBorder="1" applyAlignment="1">
      <alignment horizontal="right" vertical="center" indent="1"/>
    </xf>
    <xf numFmtId="0" fontId="5" fillId="0" borderId="18" xfId="0" applyFont="1" applyBorder="1" applyAlignment="1">
      <alignment horizontal="right" vertical="center" indent="1"/>
    </xf>
    <xf numFmtId="0" fontId="5" fillId="0" borderId="6" xfId="0" applyFont="1" applyBorder="1" applyAlignment="1">
      <alignment horizontal="right" vertical="center" indent="1"/>
    </xf>
    <xf numFmtId="0" fontId="5" fillId="0" borderId="8" xfId="0" applyFont="1" applyBorder="1" applyAlignment="1">
      <alignment horizontal="right" vertical="center" indent="1"/>
    </xf>
    <xf numFmtId="0" fontId="5" fillId="0" borderId="14" xfId="0" applyFont="1" applyBorder="1" applyAlignment="1">
      <alignment horizontal="right" vertical="center" indent="1"/>
    </xf>
    <xf numFmtId="0" fontId="5" fillId="0" borderId="0" xfId="0" applyFont="1" applyAlignment="1">
      <alignment horizontal="right" vertical="center" indent="1"/>
    </xf>
    <xf numFmtId="0" fontId="3" fillId="0" borderId="14" xfId="0" applyFont="1" applyBorder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 indent="1"/>
    </xf>
    <xf numFmtId="0" fontId="13" fillId="0" borderId="0" xfId="0" applyFont="1" applyAlignment="1">
      <alignment horizontal="right" vertical="center" indent="1"/>
    </xf>
    <xf numFmtId="0" fontId="5" fillId="0" borderId="0" xfId="0" applyFont="1" applyAlignment="1">
      <alignment horizontal="right" vertical="center"/>
    </xf>
    <xf numFmtId="2" fontId="5" fillId="0" borderId="8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 indent="1"/>
    </xf>
    <xf numFmtId="2" fontId="13" fillId="0" borderId="0" xfId="0" applyNumberFormat="1" applyFont="1" applyAlignment="1">
      <alignment horizontal="right" vertical="center" indent="1"/>
    </xf>
    <xf numFmtId="0" fontId="13" fillId="0" borderId="3" xfId="0" applyFont="1" applyBorder="1" applyAlignment="1">
      <alignment horizontal="right" vertical="center" indent="1"/>
    </xf>
    <xf numFmtId="0" fontId="13" fillId="0" borderId="13" xfId="0" applyFont="1" applyBorder="1" applyAlignment="1">
      <alignment horizontal="right" vertical="center" indent="1"/>
    </xf>
    <xf numFmtId="0" fontId="13" fillId="0" borderId="5" xfId="0" applyFont="1" applyBorder="1" applyAlignment="1">
      <alignment horizontal="right" vertical="center" indent="1"/>
    </xf>
    <xf numFmtId="2" fontId="13" fillId="0" borderId="2" xfId="0" applyNumberFormat="1" applyFont="1" applyBorder="1" applyAlignment="1">
      <alignment horizontal="right" vertical="center" indent="1"/>
    </xf>
    <xf numFmtId="2" fontId="13" fillId="0" borderId="4" xfId="0" applyNumberFormat="1" applyFont="1" applyBorder="1" applyAlignment="1">
      <alignment horizontal="right" vertical="center" indent="1"/>
    </xf>
    <xf numFmtId="0" fontId="12" fillId="2" borderId="20" xfId="0" applyFont="1" applyFill="1" applyBorder="1" applyAlignment="1">
      <alignment horizontal="right" vertical="center" indent="1"/>
    </xf>
    <xf numFmtId="0" fontId="12" fillId="2" borderId="16" xfId="0" applyFont="1" applyFill="1" applyBorder="1" applyAlignment="1">
      <alignment horizontal="right" vertical="center" indent="1"/>
    </xf>
    <xf numFmtId="0" fontId="12" fillId="2" borderId="17" xfId="0" applyFont="1" applyFill="1" applyBorder="1" applyAlignment="1">
      <alignment horizontal="right" vertical="center" indent="1"/>
    </xf>
    <xf numFmtId="0" fontId="6" fillId="0" borderId="0" xfId="0" applyFont="1" applyAlignment="1">
      <alignment horizontal="right" vertical="center" indent="1"/>
    </xf>
    <xf numFmtId="0" fontId="15" fillId="0" borderId="14" xfId="0" applyFont="1" applyBorder="1" applyAlignment="1">
      <alignment vertical="center"/>
    </xf>
    <xf numFmtId="0" fontId="11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 vertical="center" indent="1"/>
    </xf>
    <xf numFmtId="0" fontId="3" fillId="0" borderId="1" xfId="0" applyFont="1" applyBorder="1" applyAlignment="1">
      <alignment horizontal="right" vertical="center" indent="1"/>
    </xf>
    <xf numFmtId="0" fontId="3" fillId="0" borderId="13" xfId="0" applyFont="1" applyBorder="1" applyAlignment="1">
      <alignment horizontal="right" vertical="center" indent="1"/>
    </xf>
    <xf numFmtId="0" fontId="11" fillId="0" borderId="2" xfId="0" applyFont="1" applyBorder="1" applyAlignment="1">
      <alignment horizontal="right" vertical="center" indent="1"/>
    </xf>
    <xf numFmtId="2" fontId="11" fillId="0" borderId="2" xfId="0" applyNumberFormat="1" applyFont="1" applyBorder="1" applyAlignment="1">
      <alignment horizontal="right" vertical="center" indent="1"/>
    </xf>
    <xf numFmtId="14" fontId="11" fillId="0" borderId="2" xfId="0" applyNumberFormat="1" applyFont="1" applyBorder="1" applyAlignment="1">
      <alignment horizontal="right" vertical="center" indent="1"/>
    </xf>
    <xf numFmtId="0" fontId="11" fillId="0" borderId="4" xfId="0" applyFont="1" applyBorder="1" applyAlignment="1">
      <alignment horizontal="right" vertical="center" indent="1"/>
    </xf>
    <xf numFmtId="2" fontId="11" fillId="0" borderId="4" xfId="0" applyNumberFormat="1" applyFont="1" applyBorder="1" applyAlignment="1">
      <alignment horizontal="right" vertical="center" indent="1"/>
    </xf>
    <xf numFmtId="14" fontId="11" fillId="0" borderId="4" xfId="0" applyNumberFormat="1" applyFont="1" applyBorder="1" applyAlignment="1">
      <alignment horizontal="right" vertical="center" indent="1"/>
    </xf>
    <xf numFmtId="2" fontId="3" fillId="2" borderId="4" xfId="0" applyNumberFormat="1" applyFont="1" applyFill="1" applyBorder="1" applyAlignment="1">
      <alignment horizontal="right" vertical="center" indent="1"/>
    </xf>
    <xf numFmtId="14" fontId="3" fillId="2" borderId="4" xfId="0" applyNumberFormat="1" applyFont="1" applyFill="1" applyBorder="1" applyAlignment="1">
      <alignment horizontal="right" vertical="center" indent="1"/>
    </xf>
    <xf numFmtId="10" fontId="3" fillId="2" borderId="4" xfId="1" applyNumberFormat="1" applyFont="1" applyFill="1" applyBorder="1" applyAlignment="1">
      <alignment horizontal="right" vertical="center" indent="1"/>
    </xf>
    <xf numFmtId="1" fontId="3" fillId="2" borderId="5" xfId="0" applyNumberFormat="1" applyFont="1" applyFill="1" applyBorder="1" applyAlignment="1">
      <alignment horizontal="right" vertical="center" indent="1"/>
    </xf>
    <xf numFmtId="0" fontId="5" fillId="2" borderId="11" xfId="0" applyFont="1" applyFill="1" applyBorder="1" applyAlignment="1">
      <alignment horizontal="right" wrapText="1" indent="1"/>
    </xf>
    <xf numFmtId="0" fontId="5" fillId="2" borderId="12" xfId="0" applyFont="1" applyFill="1" applyBorder="1" applyAlignment="1">
      <alignment horizontal="right" wrapText="1" indent="1"/>
    </xf>
    <xf numFmtId="2" fontId="11" fillId="0" borderId="21" xfId="0" applyNumberFormat="1" applyFont="1" applyBorder="1" applyAlignment="1">
      <alignment horizontal="right" vertical="center" indent="1"/>
    </xf>
    <xf numFmtId="2" fontId="11" fillId="0" borderId="22" xfId="0" applyNumberFormat="1" applyFont="1" applyBorder="1" applyAlignment="1">
      <alignment horizontal="right" vertical="center" indent="1"/>
    </xf>
    <xf numFmtId="2" fontId="11" fillId="0" borderId="14" xfId="0" applyNumberFormat="1" applyFont="1" applyBorder="1" applyAlignment="1">
      <alignment horizontal="right" vertical="center" indent="1"/>
    </xf>
    <xf numFmtId="10" fontId="11" fillId="0" borderId="14" xfId="1" applyNumberFormat="1" applyFont="1" applyFill="1" applyBorder="1" applyAlignment="1">
      <alignment horizontal="right" vertical="center" indent="1"/>
    </xf>
    <xf numFmtId="1" fontId="11" fillId="0" borderId="14" xfId="0" applyNumberFormat="1" applyFont="1" applyBorder="1" applyAlignment="1">
      <alignment horizontal="right" vertical="center" indent="1"/>
    </xf>
    <xf numFmtId="2" fontId="12" fillId="0" borderId="14" xfId="0" applyNumberFormat="1" applyFont="1" applyBorder="1" applyAlignment="1">
      <alignment horizontal="right" vertical="center" indent="1"/>
    </xf>
    <xf numFmtId="10" fontId="12" fillId="0" borderId="14" xfId="0" applyNumberFormat="1" applyFont="1" applyBorder="1" applyAlignment="1">
      <alignment horizontal="right" vertical="center" indent="1"/>
    </xf>
    <xf numFmtId="2" fontId="16" fillId="2" borderId="4" xfId="0" applyNumberFormat="1" applyFont="1" applyFill="1" applyBorder="1" applyAlignment="1">
      <alignment horizontal="right" vertical="center" indent="1"/>
    </xf>
    <xf numFmtId="14" fontId="3" fillId="0" borderId="14" xfId="0" applyNumberFormat="1" applyFont="1" applyBorder="1" applyAlignment="1">
      <alignment horizontal="right" vertical="center" indent="1"/>
    </xf>
    <xf numFmtId="14" fontId="7" fillId="0" borderId="23" xfId="0" applyNumberFormat="1" applyFont="1" applyBorder="1" applyAlignment="1">
      <alignment horizontal="right" vertical="center" indent="1"/>
    </xf>
    <xf numFmtId="1" fontId="5" fillId="0" borderId="19" xfId="0" applyNumberFormat="1" applyFont="1" applyBorder="1" applyAlignment="1">
      <alignment horizontal="right" vertical="center" indent="1"/>
    </xf>
    <xf numFmtId="1" fontId="5" fillId="0" borderId="11" xfId="0" applyNumberFormat="1" applyFont="1" applyBorder="1" applyAlignment="1">
      <alignment horizontal="right" vertical="center" indent="1"/>
    </xf>
    <xf numFmtId="1" fontId="5" fillId="0" borderId="12" xfId="0" applyNumberFormat="1" applyFont="1" applyBorder="1" applyAlignment="1">
      <alignment horizontal="right" vertical="center" indent="1"/>
    </xf>
    <xf numFmtId="1" fontId="5" fillId="0" borderId="15" xfId="0" applyNumberFormat="1" applyFont="1" applyBorder="1" applyAlignment="1">
      <alignment horizontal="right" vertical="center" indent="1"/>
    </xf>
    <xf numFmtId="1" fontId="5" fillId="0" borderId="16" xfId="0" applyNumberFormat="1" applyFont="1" applyBorder="1" applyAlignment="1">
      <alignment horizontal="right" vertical="center" indent="1"/>
    </xf>
    <xf numFmtId="1" fontId="5" fillId="3" borderId="16" xfId="0" applyNumberFormat="1" applyFont="1" applyFill="1" applyBorder="1" applyAlignment="1">
      <alignment horizontal="right" vertical="center" indent="1"/>
    </xf>
    <xf numFmtId="1" fontId="5" fillId="0" borderId="17" xfId="0" applyNumberFormat="1" applyFont="1" applyBorder="1" applyAlignment="1">
      <alignment horizontal="right" vertical="center" indent="1"/>
    </xf>
    <xf numFmtId="2" fontId="3" fillId="0" borderId="14" xfId="0" applyNumberFormat="1" applyFont="1" applyBorder="1" applyAlignment="1">
      <alignment vertical="center"/>
    </xf>
    <xf numFmtId="2" fontId="3" fillId="0" borderId="8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vertical="center"/>
    </xf>
    <xf numFmtId="2" fontId="13" fillId="0" borderId="0" xfId="0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80"/>
  <sheetViews>
    <sheetView zoomScaleNormal="100" workbookViewId="0">
      <selection activeCell="K25" sqref="K25"/>
    </sheetView>
  </sheetViews>
  <sheetFormatPr defaultColWidth="15.6640625" defaultRowHeight="20.100000000000001" customHeight="1" x14ac:dyDescent="0.25"/>
  <cols>
    <col min="1" max="1" width="7.6640625" style="2" customWidth="1"/>
    <col min="2" max="2" width="15.6640625" style="2" customWidth="1"/>
    <col min="3" max="6" width="15.6640625" style="4" customWidth="1"/>
    <col min="7" max="7" width="7.6640625" style="2" customWidth="1"/>
    <col min="8" max="16384" width="15.6640625" style="2"/>
  </cols>
  <sheetData>
    <row r="1" spans="2:18" ht="20.100000000000001" customHeight="1" x14ac:dyDescent="0.25">
      <c r="B1" s="5" t="s">
        <v>2</v>
      </c>
      <c r="C1" s="3"/>
      <c r="D1" s="3"/>
      <c r="E1" s="3"/>
      <c r="G1" s="1"/>
      <c r="H1" s="1"/>
      <c r="I1" s="1"/>
      <c r="J1" s="1"/>
      <c r="K1" s="1"/>
      <c r="L1" s="1"/>
      <c r="M1" s="1"/>
    </row>
    <row r="2" spans="2:18" ht="20.100000000000001" customHeight="1" x14ac:dyDescent="0.25">
      <c r="B2" s="5" t="s">
        <v>92</v>
      </c>
      <c r="C2" s="3"/>
      <c r="D2" s="3"/>
      <c r="E2" s="3"/>
      <c r="F2" s="3"/>
      <c r="G2" s="1"/>
      <c r="H2" s="1"/>
      <c r="I2" s="1"/>
      <c r="J2" s="1"/>
      <c r="K2" s="1"/>
      <c r="L2" s="1"/>
      <c r="M2" s="1"/>
    </row>
    <row r="3" spans="2:18" ht="20.100000000000001" customHeight="1" x14ac:dyDescent="0.25">
      <c r="B3" s="1" t="s">
        <v>95</v>
      </c>
      <c r="C3" s="3"/>
      <c r="D3" s="3"/>
      <c r="E3" s="2"/>
      <c r="F3" s="3"/>
      <c r="G3" s="1"/>
      <c r="H3" s="1"/>
      <c r="I3" s="1"/>
      <c r="J3" s="1"/>
      <c r="K3" s="1"/>
      <c r="L3" s="1"/>
      <c r="M3" s="1"/>
    </row>
    <row r="4" spans="2:18" ht="20.100000000000001" customHeight="1" thickBot="1" x14ac:dyDescent="0.3">
      <c r="B4" s="1"/>
      <c r="C4" s="3"/>
      <c r="D4" s="3"/>
      <c r="E4" s="3"/>
      <c r="F4" s="3"/>
      <c r="G4" s="1"/>
      <c r="H4" s="1"/>
      <c r="I4" s="1"/>
      <c r="J4" s="1"/>
      <c r="K4" s="1"/>
      <c r="L4" s="1"/>
      <c r="M4" s="1"/>
    </row>
    <row r="5" spans="2:18" ht="46.5" customHeight="1" x14ac:dyDescent="0.25">
      <c r="B5" s="28" t="s">
        <v>3</v>
      </c>
      <c r="C5" s="29" t="s">
        <v>5</v>
      </c>
      <c r="D5" s="29" t="s">
        <v>6</v>
      </c>
      <c r="E5" s="29" t="s">
        <v>9</v>
      </c>
      <c r="F5" s="30" t="s">
        <v>7</v>
      </c>
      <c r="G5" s="1"/>
      <c r="H5" s="1"/>
      <c r="I5" s="1"/>
      <c r="J5" s="1"/>
      <c r="K5" s="1"/>
      <c r="L5" s="1"/>
      <c r="M5" s="1"/>
    </row>
    <row r="6" spans="2:18" ht="20.100000000000001" customHeight="1" thickBot="1" x14ac:dyDescent="0.3">
      <c r="B6" s="31"/>
      <c r="C6" s="32" t="s">
        <v>4</v>
      </c>
      <c r="D6" s="32" t="s">
        <v>4</v>
      </c>
      <c r="E6" s="32" t="s">
        <v>4</v>
      </c>
      <c r="F6" s="33" t="s">
        <v>8</v>
      </c>
      <c r="J6" s="67" t="s">
        <v>10</v>
      </c>
    </row>
    <row r="7" spans="2:18" ht="20.100000000000001" customHeight="1" thickBot="1" x14ac:dyDescent="0.3">
      <c r="B7" s="6">
        <v>42583</v>
      </c>
      <c r="C7" s="7">
        <v>20.66</v>
      </c>
      <c r="D7" s="7">
        <v>12.44</v>
      </c>
      <c r="E7" s="7">
        <v>14.25</v>
      </c>
      <c r="F7" s="8">
        <v>11.8</v>
      </c>
    </row>
    <row r="8" spans="2:18" ht="20.100000000000001" customHeight="1" thickBot="1" x14ac:dyDescent="0.3">
      <c r="B8" s="6">
        <v>42584</v>
      </c>
      <c r="C8" s="7">
        <v>21.88</v>
      </c>
      <c r="D8" s="7">
        <v>11.1</v>
      </c>
      <c r="E8" s="7">
        <v>12.61</v>
      </c>
      <c r="F8" s="8">
        <v>0</v>
      </c>
      <c r="J8" s="46" t="s">
        <v>11</v>
      </c>
      <c r="K8" s="103">
        <f>AVERAGE(C7:C37)</f>
        <v>21.018064516129037</v>
      </c>
      <c r="N8" s="1"/>
      <c r="O8" s="1"/>
      <c r="P8" s="1"/>
      <c r="Q8" s="1"/>
      <c r="R8" s="1"/>
    </row>
    <row r="9" spans="2:18" ht="20.100000000000001" customHeight="1" thickBot="1" x14ac:dyDescent="0.3">
      <c r="B9" s="6">
        <v>42585</v>
      </c>
      <c r="C9" s="7">
        <v>21.56</v>
      </c>
      <c r="D9" s="7">
        <v>11.29</v>
      </c>
      <c r="E9" s="7">
        <v>13.08</v>
      </c>
      <c r="F9" s="8">
        <v>5.3</v>
      </c>
      <c r="J9" s="46" t="s">
        <v>14</v>
      </c>
      <c r="K9" s="104">
        <f>AVERAGE(F7:F37)</f>
        <v>3.2032258064516128</v>
      </c>
      <c r="N9" s="1"/>
      <c r="O9" s="1"/>
      <c r="P9" s="1"/>
      <c r="Q9" s="1"/>
      <c r="R9" s="1"/>
    </row>
    <row r="10" spans="2:18" ht="20.100000000000001" customHeight="1" thickBot="1" x14ac:dyDescent="0.3">
      <c r="B10" s="6">
        <v>42586</v>
      </c>
      <c r="C10" s="7">
        <v>21.81</v>
      </c>
      <c r="D10" s="7">
        <v>11.14</v>
      </c>
      <c r="E10" s="7">
        <v>12.48</v>
      </c>
      <c r="F10" s="8">
        <v>0.1</v>
      </c>
      <c r="J10" s="46"/>
      <c r="K10" s="1"/>
      <c r="N10" s="1"/>
      <c r="O10" s="1"/>
      <c r="P10" s="1"/>
      <c r="Q10" s="1"/>
      <c r="R10" s="1"/>
    </row>
    <row r="11" spans="2:18" ht="20.100000000000001" customHeight="1" thickBot="1" x14ac:dyDescent="0.3">
      <c r="B11" s="6">
        <v>42587</v>
      </c>
      <c r="C11" s="7">
        <v>17.45</v>
      </c>
      <c r="D11" s="7">
        <v>13.32</v>
      </c>
      <c r="E11" s="7">
        <v>14.43</v>
      </c>
      <c r="F11" s="8">
        <v>4.4000000000000004</v>
      </c>
      <c r="J11" s="46" t="s">
        <v>12</v>
      </c>
      <c r="K11" s="103">
        <f>MAX(C7:C37)</f>
        <v>27.12</v>
      </c>
      <c r="N11" s="1"/>
      <c r="O11" s="1"/>
      <c r="P11" s="1"/>
      <c r="Q11" s="1"/>
      <c r="R11" s="1"/>
    </row>
    <row r="12" spans="2:18" ht="20.100000000000001" customHeight="1" thickBot="1" x14ac:dyDescent="0.3">
      <c r="B12" s="6">
        <v>42588</v>
      </c>
      <c r="C12" s="7">
        <v>18.34</v>
      </c>
      <c r="D12" s="7">
        <v>11.8</v>
      </c>
      <c r="E12" s="7">
        <v>13.15</v>
      </c>
      <c r="F12" s="8">
        <v>0</v>
      </c>
      <c r="J12" s="46" t="s">
        <v>13</v>
      </c>
      <c r="K12" s="103">
        <f>MAX(F7:F37)</f>
        <v>35.700000000000003</v>
      </c>
      <c r="N12" s="1"/>
      <c r="O12" s="1"/>
      <c r="P12" s="1"/>
      <c r="Q12" s="1"/>
      <c r="R12" s="1"/>
    </row>
    <row r="13" spans="2:18" ht="20.100000000000001" customHeight="1" thickBot="1" x14ac:dyDescent="0.3">
      <c r="B13" s="6">
        <v>42589</v>
      </c>
      <c r="C13" s="7">
        <v>18.53</v>
      </c>
      <c r="D13" s="7">
        <v>10.38</v>
      </c>
      <c r="E13" s="7">
        <v>12.2</v>
      </c>
      <c r="F13" s="8">
        <v>3.1</v>
      </c>
      <c r="J13" s="46"/>
      <c r="K13" s="1"/>
      <c r="N13" s="1"/>
      <c r="O13" s="1"/>
      <c r="P13" s="1"/>
      <c r="Q13" s="1"/>
      <c r="R13" s="1"/>
    </row>
    <row r="14" spans="2:18" ht="20.100000000000001" customHeight="1" thickBot="1" x14ac:dyDescent="0.3">
      <c r="B14" s="6">
        <v>42590</v>
      </c>
      <c r="C14" s="7">
        <v>16.670000000000002</v>
      </c>
      <c r="D14" s="7">
        <v>9.99</v>
      </c>
      <c r="E14" s="7">
        <v>11.86</v>
      </c>
      <c r="F14" s="8">
        <v>0.7</v>
      </c>
      <c r="J14" s="46" t="s">
        <v>15</v>
      </c>
      <c r="K14" s="103">
        <f>MIN(D7:D37)</f>
        <v>7</v>
      </c>
      <c r="N14" s="1"/>
      <c r="O14" s="1"/>
      <c r="P14" s="1"/>
      <c r="Q14" s="1"/>
      <c r="R14" s="1"/>
    </row>
    <row r="15" spans="2:18" ht="20.100000000000001" customHeight="1" thickBot="1" x14ac:dyDescent="0.3">
      <c r="B15" s="6">
        <v>42591</v>
      </c>
      <c r="C15" s="7">
        <v>22.73</v>
      </c>
      <c r="D15" s="7">
        <v>8.9700000000000006</v>
      </c>
      <c r="E15" s="7">
        <v>10.1</v>
      </c>
      <c r="F15" s="8">
        <v>0</v>
      </c>
      <c r="J15" s="46" t="s">
        <v>16</v>
      </c>
      <c r="K15" s="103">
        <f>MIN(E7:E37)</f>
        <v>9.82</v>
      </c>
      <c r="N15" s="1"/>
      <c r="O15" s="1"/>
      <c r="P15" s="1"/>
      <c r="Q15" s="1"/>
      <c r="R15" s="1"/>
    </row>
    <row r="16" spans="2:18" ht="20.100000000000001" customHeight="1" thickBot="1" x14ac:dyDescent="0.3">
      <c r="B16" s="6">
        <v>42592</v>
      </c>
      <c r="C16" s="7">
        <v>20.58</v>
      </c>
      <c r="D16" s="7">
        <v>13.04</v>
      </c>
      <c r="E16" s="7">
        <v>14.65</v>
      </c>
      <c r="F16" s="8">
        <v>0.7</v>
      </c>
      <c r="J16" s="46"/>
      <c r="K16" s="1"/>
      <c r="N16" s="1"/>
      <c r="O16" s="1"/>
      <c r="P16" s="1"/>
      <c r="Q16" s="1"/>
      <c r="R16" s="1"/>
    </row>
    <row r="17" spans="2:18" ht="20.100000000000001" customHeight="1" thickBot="1" x14ac:dyDescent="0.3">
      <c r="B17" s="6">
        <v>42593</v>
      </c>
      <c r="C17" s="7">
        <v>22.21</v>
      </c>
      <c r="D17" s="7">
        <v>12.94</v>
      </c>
      <c r="E17" s="7">
        <v>14.95</v>
      </c>
      <c r="F17" s="8">
        <v>6.5</v>
      </c>
      <c r="J17" s="46" t="s">
        <v>0</v>
      </c>
      <c r="K17" s="103">
        <f>+SUM(F7:F37)</f>
        <v>99.3</v>
      </c>
      <c r="N17" s="1"/>
      <c r="O17" s="1"/>
      <c r="P17" s="1"/>
      <c r="Q17" s="1"/>
      <c r="R17" s="1"/>
    </row>
    <row r="18" spans="2:18" ht="20.100000000000001" customHeight="1" thickBot="1" x14ac:dyDescent="0.3">
      <c r="B18" s="6">
        <v>42594</v>
      </c>
      <c r="C18" s="7">
        <v>21.24</v>
      </c>
      <c r="D18" s="7">
        <v>10.31</v>
      </c>
      <c r="E18" s="7">
        <v>13.17</v>
      </c>
      <c r="F18" s="8">
        <v>0.5</v>
      </c>
      <c r="J18" s="46"/>
      <c r="K18" s="1"/>
      <c r="N18" s="1"/>
      <c r="O18" s="1"/>
      <c r="P18" s="1"/>
      <c r="Q18" s="1"/>
      <c r="R18" s="1"/>
    </row>
    <row r="19" spans="2:18" ht="20.100000000000001" customHeight="1" thickBot="1" x14ac:dyDescent="0.3">
      <c r="B19" s="6">
        <v>42595</v>
      </c>
      <c r="C19" s="7">
        <v>22.04</v>
      </c>
      <c r="D19" s="7">
        <v>8.7799999999999994</v>
      </c>
      <c r="E19" s="7">
        <v>11.55</v>
      </c>
      <c r="F19" s="8">
        <v>5.5</v>
      </c>
      <c r="J19" s="46" t="s">
        <v>17</v>
      </c>
      <c r="K19" s="103">
        <f>ROUND(SUM(F7:F37),0)</f>
        <v>99</v>
      </c>
      <c r="N19" s="1"/>
      <c r="O19" s="1"/>
      <c r="P19" s="1"/>
      <c r="Q19" s="1"/>
      <c r="R19" s="1"/>
    </row>
    <row r="20" spans="2:18" ht="20.100000000000001" customHeight="1" thickBot="1" x14ac:dyDescent="0.3">
      <c r="B20" s="6">
        <v>42596</v>
      </c>
      <c r="C20" s="7">
        <v>18.989999999999998</v>
      </c>
      <c r="D20" s="7">
        <v>13.11</v>
      </c>
      <c r="E20" s="7">
        <v>13.79</v>
      </c>
      <c r="F20" s="8">
        <v>6.9</v>
      </c>
      <c r="H20" s="1"/>
      <c r="J20" s="18"/>
      <c r="K20" s="1"/>
      <c r="N20" s="1"/>
      <c r="O20" s="1"/>
      <c r="P20" s="1"/>
      <c r="Q20" s="1"/>
      <c r="R20" s="1"/>
    </row>
    <row r="21" spans="2:18" ht="20.100000000000001" customHeight="1" thickBot="1" x14ac:dyDescent="0.3">
      <c r="B21" s="6">
        <v>42597</v>
      </c>
      <c r="C21" s="7">
        <v>17.079999999999998</v>
      </c>
      <c r="D21" s="7">
        <v>8.35</v>
      </c>
      <c r="E21" s="7">
        <v>11.06</v>
      </c>
      <c r="F21" s="8">
        <v>0</v>
      </c>
      <c r="H21" s="1"/>
      <c r="J21" s="46" t="s">
        <v>1</v>
      </c>
      <c r="K21" s="47">
        <f>COUNTIF(F7:F37,"&gt;0")</f>
        <v>19</v>
      </c>
      <c r="N21" s="1"/>
      <c r="O21" s="1"/>
      <c r="P21" s="1"/>
      <c r="Q21" s="1"/>
      <c r="R21" s="1"/>
    </row>
    <row r="22" spans="2:18" ht="20.100000000000001" customHeight="1" x14ac:dyDescent="0.25">
      <c r="B22" s="6">
        <v>42598</v>
      </c>
      <c r="C22" s="7">
        <v>20.73</v>
      </c>
      <c r="D22" s="7">
        <v>7</v>
      </c>
      <c r="E22" s="7">
        <v>9.82</v>
      </c>
      <c r="F22" s="8">
        <v>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ht="20.100000000000001" customHeight="1" x14ac:dyDescent="0.25">
      <c r="B23" s="6">
        <v>42599</v>
      </c>
      <c r="C23" s="7">
        <v>24.96</v>
      </c>
      <c r="D23" s="7">
        <v>10.76</v>
      </c>
      <c r="E23" s="7">
        <v>12.09</v>
      </c>
      <c r="F23" s="8">
        <v>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ht="20.100000000000001" customHeight="1" x14ac:dyDescent="0.25">
      <c r="B24" s="6">
        <v>42600</v>
      </c>
      <c r="C24" s="7">
        <v>27.12</v>
      </c>
      <c r="D24" s="7">
        <v>12.65</v>
      </c>
      <c r="E24" s="7">
        <v>13.93</v>
      </c>
      <c r="F24" s="8">
        <v>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ht="20.100000000000001" customHeight="1" x14ac:dyDescent="0.25">
      <c r="B25" s="6">
        <v>42601</v>
      </c>
      <c r="C25" s="7">
        <v>20.41</v>
      </c>
      <c r="D25" s="7">
        <v>13.73</v>
      </c>
      <c r="E25" s="7">
        <v>16.05</v>
      </c>
      <c r="F25" s="8">
        <v>35.700000000000003</v>
      </c>
      <c r="G25" s="1"/>
      <c r="H25" s="1"/>
      <c r="I25" s="1"/>
      <c r="J25" s="1"/>
      <c r="K25" s="1"/>
      <c r="L25" s="1"/>
      <c r="M25" s="1"/>
    </row>
    <row r="26" spans="2:18" ht="20.100000000000001" customHeight="1" x14ac:dyDescent="0.25">
      <c r="B26" s="6">
        <v>42602</v>
      </c>
      <c r="C26" s="7">
        <v>15.42</v>
      </c>
      <c r="D26" s="7">
        <v>12.49</v>
      </c>
      <c r="E26" s="7">
        <v>14.63</v>
      </c>
      <c r="F26" s="8">
        <v>6.8</v>
      </c>
      <c r="G26" s="1"/>
      <c r="H26" s="1"/>
      <c r="I26" s="1"/>
      <c r="J26" s="1"/>
      <c r="K26" s="1"/>
      <c r="L26" s="1"/>
      <c r="M26" s="1"/>
    </row>
    <row r="27" spans="2:18" ht="20.100000000000001" customHeight="1" x14ac:dyDescent="0.25">
      <c r="B27" s="6">
        <v>42603</v>
      </c>
      <c r="C27" s="7">
        <v>17.73</v>
      </c>
      <c r="D27" s="7">
        <v>13.27</v>
      </c>
      <c r="E27" s="7">
        <v>15.04</v>
      </c>
      <c r="F27" s="8">
        <v>0</v>
      </c>
      <c r="G27" s="1"/>
      <c r="H27" s="1"/>
      <c r="I27" s="1"/>
      <c r="J27" s="1"/>
      <c r="K27" s="1"/>
      <c r="L27" s="1"/>
      <c r="M27" s="1"/>
    </row>
    <row r="28" spans="2:18" ht="20.100000000000001" customHeight="1" x14ac:dyDescent="0.25">
      <c r="B28" s="6">
        <v>42604</v>
      </c>
      <c r="C28" s="7">
        <v>23.55</v>
      </c>
      <c r="D28" s="7">
        <v>10.57</v>
      </c>
      <c r="E28" s="7">
        <v>12.97</v>
      </c>
      <c r="F28" s="8">
        <v>0.8</v>
      </c>
      <c r="G28" s="1"/>
      <c r="H28" s="1"/>
      <c r="I28" s="1"/>
      <c r="J28" s="1"/>
      <c r="K28" s="1"/>
      <c r="L28" s="1"/>
      <c r="M28" s="1"/>
    </row>
    <row r="29" spans="2:18" ht="20.100000000000001" customHeight="1" x14ac:dyDescent="0.25">
      <c r="B29" s="6">
        <v>42605</v>
      </c>
      <c r="C29" s="7">
        <v>18.88</v>
      </c>
      <c r="D29" s="7">
        <v>10.6</v>
      </c>
      <c r="E29" s="7">
        <v>13.1</v>
      </c>
      <c r="F29" s="8">
        <v>0.7</v>
      </c>
      <c r="G29" s="1"/>
      <c r="H29" s="1"/>
      <c r="I29" s="1"/>
      <c r="J29" s="1"/>
      <c r="K29" s="1"/>
      <c r="L29" s="1"/>
      <c r="M29" s="1"/>
    </row>
    <row r="30" spans="2:18" ht="20.100000000000001" customHeight="1" x14ac:dyDescent="0.25">
      <c r="B30" s="6">
        <v>42606</v>
      </c>
      <c r="C30" s="7">
        <v>20.010000000000002</v>
      </c>
      <c r="D30" s="7">
        <v>10.23</v>
      </c>
      <c r="E30" s="7">
        <v>11.61</v>
      </c>
      <c r="F30" s="8">
        <v>4.7</v>
      </c>
      <c r="G30" s="1"/>
      <c r="H30" s="1"/>
      <c r="I30" s="1"/>
      <c r="J30" s="1"/>
      <c r="K30" s="1"/>
      <c r="L30" s="1"/>
      <c r="M30" s="1"/>
    </row>
    <row r="31" spans="2:18" ht="20.100000000000001" customHeight="1" x14ac:dyDescent="0.25">
      <c r="B31" s="6">
        <v>42607</v>
      </c>
      <c r="C31" s="7">
        <v>19.52</v>
      </c>
      <c r="D31" s="7">
        <v>10.029999999999999</v>
      </c>
      <c r="E31" s="7">
        <v>11.16</v>
      </c>
      <c r="F31" s="8">
        <v>4.7</v>
      </c>
      <c r="G31" s="1"/>
      <c r="H31" s="1"/>
      <c r="I31" s="1"/>
      <c r="J31" s="1"/>
      <c r="K31" s="1"/>
      <c r="L31" s="1"/>
      <c r="M31" s="1"/>
    </row>
    <row r="32" spans="2:18" ht="20.100000000000001" customHeight="1" x14ac:dyDescent="0.25">
      <c r="B32" s="6">
        <v>42608</v>
      </c>
      <c r="C32" s="7">
        <v>19.07</v>
      </c>
      <c r="D32" s="7">
        <v>8.9700000000000006</v>
      </c>
      <c r="E32" s="7">
        <v>9.92</v>
      </c>
      <c r="F32" s="8">
        <v>0.3</v>
      </c>
      <c r="G32" s="1"/>
      <c r="H32" s="1"/>
      <c r="I32" s="1"/>
      <c r="J32" s="1"/>
      <c r="K32" s="1"/>
      <c r="L32" s="1"/>
      <c r="M32" s="1"/>
    </row>
    <row r="33" spans="2:13" ht="20.100000000000001" customHeight="1" x14ac:dyDescent="0.25">
      <c r="B33" s="6">
        <v>42609</v>
      </c>
      <c r="C33" s="7">
        <v>20.82</v>
      </c>
      <c r="D33" s="7">
        <v>9.64</v>
      </c>
      <c r="E33" s="7">
        <v>10.76</v>
      </c>
      <c r="F33" s="8">
        <v>0</v>
      </c>
      <c r="G33" s="1"/>
      <c r="H33" s="1"/>
      <c r="I33" s="1"/>
      <c r="J33" s="1"/>
      <c r="K33" s="1"/>
      <c r="L33" s="1"/>
      <c r="M33" s="1"/>
    </row>
    <row r="34" spans="2:13" ht="20.100000000000001" customHeight="1" x14ac:dyDescent="0.25">
      <c r="B34" s="6">
        <v>42610</v>
      </c>
      <c r="C34" s="7">
        <v>23.84</v>
      </c>
      <c r="D34" s="7">
        <v>8.1</v>
      </c>
      <c r="E34" s="7">
        <v>11</v>
      </c>
      <c r="F34" s="8">
        <v>0.1</v>
      </c>
      <c r="G34" s="1"/>
      <c r="H34" s="1"/>
      <c r="I34" s="1"/>
      <c r="J34" s="1"/>
      <c r="K34" s="1"/>
      <c r="L34" s="1"/>
      <c r="M34" s="1"/>
    </row>
    <row r="35" spans="2:13" ht="20.100000000000001" customHeight="1" x14ac:dyDescent="0.25">
      <c r="B35" s="6">
        <v>42611</v>
      </c>
      <c r="C35" s="7">
        <v>25.74</v>
      </c>
      <c r="D35" s="7">
        <v>9.34</v>
      </c>
      <c r="E35" s="7">
        <v>12.92</v>
      </c>
      <c r="F35" s="8">
        <v>0</v>
      </c>
      <c r="G35" s="1"/>
      <c r="H35" s="1"/>
      <c r="I35" s="1"/>
      <c r="J35" s="1"/>
      <c r="K35" s="1"/>
      <c r="L35" s="1"/>
      <c r="M35" s="1"/>
    </row>
    <row r="36" spans="2:13" ht="20.100000000000001" customHeight="1" x14ac:dyDescent="0.25">
      <c r="B36" s="6">
        <v>42612</v>
      </c>
      <c r="C36" s="7">
        <v>26.63</v>
      </c>
      <c r="D36" s="7">
        <v>9.81</v>
      </c>
      <c r="E36" s="7">
        <v>12.53</v>
      </c>
      <c r="F36" s="8">
        <v>0</v>
      </c>
      <c r="G36" s="1"/>
      <c r="H36" s="1"/>
      <c r="I36" s="1"/>
      <c r="J36" s="1"/>
      <c r="K36" s="1"/>
      <c r="L36" s="1"/>
      <c r="M36" s="1"/>
    </row>
    <row r="37" spans="2:13" ht="20.100000000000001" customHeight="1" thickBot="1" x14ac:dyDescent="0.3">
      <c r="B37" s="95">
        <v>42613</v>
      </c>
      <c r="C37" s="9">
        <v>25.36</v>
      </c>
      <c r="D37" s="9">
        <v>13.58</v>
      </c>
      <c r="E37" s="9">
        <v>14.65</v>
      </c>
      <c r="F37" s="10">
        <v>0</v>
      </c>
      <c r="G37" s="1"/>
      <c r="H37" s="1"/>
      <c r="I37" s="1"/>
      <c r="J37" s="1"/>
      <c r="K37" s="1"/>
      <c r="L37" s="1"/>
      <c r="M37" s="1"/>
    </row>
    <row r="38" spans="2:13" ht="20.100000000000001" customHeight="1" x14ac:dyDescent="0.25">
      <c r="B38" s="1"/>
      <c r="C38" s="3"/>
      <c r="D38" s="3"/>
      <c r="E38" s="3"/>
      <c r="F38" s="3"/>
      <c r="G38" s="1"/>
      <c r="H38" s="1"/>
      <c r="I38" s="1"/>
      <c r="J38" s="1"/>
      <c r="K38" s="1"/>
      <c r="L38" s="1"/>
      <c r="M38" s="1"/>
    </row>
    <row r="39" spans="2:13" ht="20.100000000000001" customHeight="1" x14ac:dyDescent="0.25">
      <c r="B39" s="1"/>
      <c r="C39" s="3"/>
      <c r="D39" s="3"/>
      <c r="E39" s="3"/>
      <c r="F39" s="3"/>
      <c r="G39" s="1"/>
      <c r="H39" s="1"/>
      <c r="I39" s="1"/>
      <c r="J39" s="1"/>
      <c r="K39" s="1"/>
      <c r="L39" s="1"/>
      <c r="M39" s="1"/>
    </row>
    <row r="40" spans="2:13" ht="20.100000000000001" customHeight="1" x14ac:dyDescent="0.25">
      <c r="B40" s="1"/>
      <c r="C40" s="3"/>
      <c r="D40" s="3"/>
      <c r="E40" s="3"/>
      <c r="F40" s="3"/>
      <c r="G40" s="1"/>
      <c r="H40" s="1"/>
      <c r="I40" s="1"/>
      <c r="J40" s="1"/>
      <c r="K40" s="1"/>
      <c r="L40" s="1"/>
      <c r="M40" s="1"/>
    </row>
    <row r="41" spans="2:13" ht="20.100000000000001" customHeight="1" x14ac:dyDescent="0.25">
      <c r="B41" s="1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</row>
    <row r="42" spans="2:13" ht="20.100000000000001" customHeight="1" x14ac:dyDescent="0.25">
      <c r="B42" s="1"/>
      <c r="C42" s="3"/>
      <c r="D42" s="3"/>
      <c r="E42" s="3"/>
      <c r="F42" s="3"/>
      <c r="G42" s="1"/>
      <c r="H42" s="1"/>
      <c r="I42" s="1"/>
      <c r="J42" s="1"/>
      <c r="K42" s="1"/>
      <c r="L42" s="1"/>
      <c r="M42" s="1"/>
    </row>
    <row r="43" spans="2:13" ht="20.100000000000001" customHeight="1" x14ac:dyDescent="0.25">
      <c r="G43" s="1"/>
      <c r="H43" s="1"/>
      <c r="I43" s="1"/>
      <c r="J43" s="1"/>
      <c r="K43" s="1"/>
      <c r="L43" s="1"/>
      <c r="M43" s="1"/>
    </row>
    <row r="44" spans="2:13" ht="20.100000000000001" customHeight="1" x14ac:dyDescent="0.25">
      <c r="G44" s="1"/>
      <c r="H44" s="1"/>
      <c r="I44" s="1"/>
      <c r="J44" s="1"/>
      <c r="K44" s="1"/>
      <c r="L44" s="1"/>
      <c r="M44" s="1"/>
    </row>
    <row r="45" spans="2:13" ht="20.100000000000001" customHeight="1" x14ac:dyDescent="0.25">
      <c r="G45" s="1"/>
      <c r="H45" s="1"/>
      <c r="I45" s="1"/>
      <c r="J45" s="1"/>
      <c r="K45" s="1"/>
      <c r="L45" s="1"/>
      <c r="M45" s="1"/>
    </row>
    <row r="46" spans="2:13" ht="20.100000000000001" customHeight="1" x14ac:dyDescent="0.25">
      <c r="G46" s="1"/>
      <c r="H46" s="1"/>
      <c r="I46" s="1"/>
      <c r="J46" s="1"/>
      <c r="K46" s="1"/>
      <c r="L46" s="1"/>
      <c r="M46" s="1"/>
    </row>
    <row r="47" spans="2:13" ht="20.100000000000001" customHeight="1" x14ac:dyDescent="0.25">
      <c r="G47" s="1"/>
      <c r="H47" s="1"/>
      <c r="I47" s="1"/>
      <c r="J47" s="1"/>
      <c r="K47" s="1"/>
      <c r="L47" s="1"/>
      <c r="M47" s="1"/>
    </row>
    <row r="48" spans="2:13" ht="20.100000000000001" customHeight="1" x14ac:dyDescent="0.25">
      <c r="G48" s="1"/>
      <c r="H48" s="1"/>
      <c r="I48" s="1"/>
      <c r="J48" s="1"/>
      <c r="K48" s="1"/>
      <c r="L48" s="1"/>
      <c r="M48" s="1"/>
    </row>
    <row r="49" spans="2:13" ht="20.100000000000001" customHeight="1" x14ac:dyDescent="0.25">
      <c r="G49" s="1"/>
      <c r="H49" s="1"/>
      <c r="I49" s="1"/>
      <c r="J49" s="1"/>
      <c r="K49" s="1"/>
      <c r="L49" s="1"/>
      <c r="M49" s="1"/>
    </row>
    <row r="50" spans="2:13" ht="20.100000000000001" customHeight="1" x14ac:dyDescent="0.25">
      <c r="G50" s="1"/>
      <c r="H50" s="1"/>
      <c r="I50" s="1"/>
      <c r="J50" s="1"/>
      <c r="K50" s="1"/>
      <c r="L50" s="1"/>
      <c r="M50" s="1"/>
    </row>
    <row r="51" spans="2:13" ht="20.100000000000001" customHeight="1" x14ac:dyDescent="0.25">
      <c r="G51" s="1"/>
      <c r="H51" s="1"/>
      <c r="I51" s="1"/>
      <c r="J51" s="1"/>
      <c r="K51" s="1"/>
      <c r="L51" s="1"/>
      <c r="M51" s="1"/>
    </row>
    <row r="52" spans="2:13" ht="20.100000000000001" customHeight="1" x14ac:dyDescent="0.25">
      <c r="G52" s="1"/>
      <c r="H52" s="1"/>
      <c r="I52" s="1"/>
      <c r="J52" s="1"/>
      <c r="K52" s="1"/>
      <c r="L52" s="1"/>
      <c r="M52" s="1"/>
    </row>
    <row r="53" spans="2:13" ht="20.100000000000001" customHeight="1" x14ac:dyDescent="0.25">
      <c r="G53" s="1"/>
      <c r="H53" s="1"/>
      <c r="I53" s="1"/>
      <c r="J53" s="1"/>
      <c r="K53" s="1"/>
      <c r="L53" s="1"/>
      <c r="M53" s="1"/>
    </row>
    <row r="54" spans="2:13" ht="20.100000000000001" customHeight="1" x14ac:dyDescent="0.25">
      <c r="G54" s="1"/>
      <c r="H54" s="1"/>
      <c r="I54" s="1"/>
      <c r="J54" s="1"/>
      <c r="K54" s="1"/>
      <c r="L54" s="1"/>
      <c r="M54" s="1"/>
    </row>
    <row r="55" spans="2:13" ht="20.100000000000001" customHeight="1" x14ac:dyDescent="0.25">
      <c r="G55" s="1"/>
      <c r="H55" s="1"/>
      <c r="I55" s="1"/>
      <c r="J55" s="1"/>
      <c r="K55" s="1"/>
      <c r="L55" s="1"/>
      <c r="M55" s="1"/>
    </row>
    <row r="56" spans="2:13" ht="20.100000000000001" customHeight="1" x14ac:dyDescent="0.25">
      <c r="G56" s="1"/>
      <c r="H56" s="1"/>
      <c r="I56" s="1"/>
      <c r="J56" s="1"/>
      <c r="K56" s="1"/>
      <c r="L56" s="1"/>
      <c r="M56" s="1"/>
    </row>
    <row r="57" spans="2:13" ht="20.100000000000001" customHeight="1" x14ac:dyDescent="0.25">
      <c r="G57" s="1"/>
      <c r="H57" s="1"/>
      <c r="I57" s="1"/>
      <c r="J57" s="1"/>
      <c r="K57" s="1"/>
      <c r="L57" s="1"/>
      <c r="M57" s="1"/>
    </row>
    <row r="58" spans="2:13" ht="20.100000000000001" customHeight="1" x14ac:dyDescent="0.25">
      <c r="G58" s="1"/>
      <c r="H58" s="1"/>
      <c r="I58" s="1"/>
      <c r="J58" s="1"/>
      <c r="K58" s="1"/>
      <c r="L58" s="1"/>
      <c r="M58" s="1"/>
    </row>
    <row r="59" spans="2:13" ht="20.100000000000001" customHeight="1" x14ac:dyDescent="0.25">
      <c r="G59" s="1"/>
      <c r="H59" s="1"/>
      <c r="I59" s="1"/>
      <c r="J59" s="1"/>
      <c r="K59" s="1"/>
      <c r="L59" s="1"/>
      <c r="M59" s="1"/>
    </row>
    <row r="60" spans="2:13" ht="20.100000000000001" customHeight="1" x14ac:dyDescent="0.25">
      <c r="G60" s="1"/>
      <c r="H60" s="1"/>
      <c r="I60" s="1"/>
      <c r="J60" s="1"/>
      <c r="K60" s="1"/>
      <c r="L60" s="1"/>
      <c r="M60" s="1"/>
    </row>
    <row r="61" spans="2:13" ht="20.100000000000001" customHeight="1" x14ac:dyDescent="0.25">
      <c r="B61" s="1"/>
      <c r="C61" s="3"/>
      <c r="D61" s="3"/>
      <c r="E61" s="3"/>
      <c r="F61" s="3"/>
      <c r="G61" s="1"/>
      <c r="H61" s="1"/>
      <c r="I61" s="1"/>
      <c r="J61" s="1"/>
      <c r="K61" s="1"/>
      <c r="L61" s="1"/>
      <c r="M61" s="1"/>
    </row>
    <row r="62" spans="2:13" ht="20.100000000000001" customHeight="1" x14ac:dyDescent="0.25">
      <c r="B62" s="1"/>
      <c r="C62" s="3"/>
      <c r="D62" s="3"/>
      <c r="E62" s="3"/>
      <c r="F62" s="3"/>
      <c r="G62" s="1"/>
      <c r="H62" s="1"/>
      <c r="I62" s="1"/>
      <c r="J62" s="1"/>
      <c r="K62" s="1"/>
      <c r="L62" s="1"/>
      <c r="M62" s="1"/>
    </row>
    <row r="63" spans="2:13" ht="20.100000000000001" customHeight="1" x14ac:dyDescent="0.25">
      <c r="B63" s="1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</row>
    <row r="64" spans="2:13" ht="20.100000000000001" customHeight="1" x14ac:dyDescent="0.25">
      <c r="B64" s="1"/>
      <c r="C64" s="3"/>
      <c r="D64" s="3"/>
      <c r="E64" s="3"/>
      <c r="F64" s="3"/>
      <c r="G64" s="1"/>
      <c r="H64" s="1"/>
      <c r="I64" s="1"/>
      <c r="J64" s="1"/>
      <c r="K64" s="1"/>
      <c r="L64" s="1"/>
      <c r="M64" s="1"/>
    </row>
    <row r="65" spans="2:13" ht="20.100000000000001" customHeight="1" x14ac:dyDescent="0.25">
      <c r="B65" s="1"/>
      <c r="C65" s="3"/>
      <c r="D65" s="3"/>
      <c r="E65" s="3"/>
      <c r="F65" s="3"/>
      <c r="G65" s="1"/>
      <c r="H65" s="1"/>
      <c r="I65" s="1"/>
      <c r="J65" s="1"/>
      <c r="K65" s="1"/>
      <c r="L65" s="1"/>
      <c r="M65" s="1"/>
    </row>
    <row r="66" spans="2:13" ht="20.100000000000001" customHeight="1" x14ac:dyDescent="0.25">
      <c r="B66" s="1"/>
      <c r="C66" s="3"/>
      <c r="D66" s="3"/>
      <c r="E66" s="3"/>
      <c r="F66" s="3"/>
      <c r="G66" s="1"/>
      <c r="H66" s="1"/>
      <c r="I66" s="1"/>
      <c r="J66" s="1"/>
      <c r="K66" s="1"/>
      <c r="L66" s="1"/>
      <c r="M66" s="1"/>
    </row>
    <row r="67" spans="2:13" ht="20.100000000000001" customHeight="1" x14ac:dyDescent="0.25">
      <c r="B67" s="1"/>
      <c r="C67" s="3"/>
      <c r="D67" s="3"/>
      <c r="E67" s="3"/>
      <c r="F67" s="3"/>
      <c r="G67" s="1"/>
      <c r="H67" s="1"/>
      <c r="I67" s="1"/>
      <c r="J67" s="1"/>
      <c r="K67" s="1"/>
      <c r="L67" s="1"/>
      <c r="M67" s="1"/>
    </row>
    <row r="68" spans="2:13" ht="20.100000000000001" customHeight="1" x14ac:dyDescent="0.25">
      <c r="B68" s="1"/>
      <c r="C68" s="3"/>
      <c r="D68" s="3"/>
      <c r="E68" s="3"/>
      <c r="F68" s="3"/>
      <c r="G68" s="1"/>
      <c r="H68" s="1"/>
      <c r="I68" s="1"/>
      <c r="J68" s="1"/>
      <c r="K68" s="1"/>
      <c r="L68" s="1"/>
      <c r="M68" s="1"/>
    </row>
    <row r="69" spans="2:13" ht="20.100000000000001" customHeight="1" x14ac:dyDescent="0.25">
      <c r="B69" s="1"/>
      <c r="C69" s="3"/>
      <c r="D69" s="3"/>
      <c r="E69" s="3"/>
      <c r="F69" s="3"/>
      <c r="G69" s="1"/>
      <c r="H69" s="1"/>
      <c r="I69" s="1"/>
      <c r="J69" s="1"/>
      <c r="K69" s="1"/>
      <c r="L69" s="1"/>
      <c r="M69" s="1"/>
    </row>
    <row r="70" spans="2:13" ht="20.100000000000001" customHeight="1" x14ac:dyDescent="0.25">
      <c r="B70" s="1"/>
      <c r="C70" s="3"/>
      <c r="D70" s="3"/>
      <c r="E70" s="3"/>
      <c r="F70" s="3"/>
      <c r="G70" s="1"/>
      <c r="H70" s="1"/>
      <c r="I70" s="1"/>
      <c r="J70" s="1"/>
      <c r="K70" s="1"/>
      <c r="L70" s="1"/>
      <c r="M70" s="1"/>
    </row>
    <row r="71" spans="2:13" ht="20.100000000000001" customHeight="1" x14ac:dyDescent="0.25">
      <c r="B71" s="1"/>
      <c r="C71" s="3"/>
      <c r="D71" s="3"/>
      <c r="E71" s="3"/>
      <c r="F71" s="3"/>
      <c r="G71" s="1"/>
      <c r="H71" s="1"/>
      <c r="I71" s="1"/>
      <c r="J71" s="1"/>
      <c r="K71" s="1"/>
      <c r="L71" s="1"/>
      <c r="M71" s="1"/>
    </row>
    <row r="72" spans="2:13" ht="20.100000000000001" customHeight="1" x14ac:dyDescent="0.25">
      <c r="B72" s="1"/>
      <c r="C72" s="3"/>
      <c r="D72" s="3"/>
      <c r="E72" s="3"/>
      <c r="F72" s="3"/>
      <c r="G72" s="1"/>
      <c r="H72" s="1"/>
      <c r="I72" s="1"/>
      <c r="J72" s="1"/>
      <c r="K72" s="1"/>
      <c r="L72" s="1"/>
      <c r="M72" s="1"/>
    </row>
    <row r="73" spans="2:13" ht="20.100000000000001" customHeight="1" x14ac:dyDescent="0.25">
      <c r="B73" s="1"/>
      <c r="C73" s="3"/>
      <c r="D73" s="3"/>
      <c r="E73" s="3"/>
      <c r="F73" s="3"/>
      <c r="G73" s="1"/>
      <c r="H73" s="1"/>
      <c r="I73" s="1"/>
      <c r="J73" s="1"/>
      <c r="K73" s="1"/>
      <c r="L73" s="1"/>
      <c r="M73" s="1"/>
    </row>
    <row r="74" spans="2:13" ht="20.100000000000001" customHeight="1" x14ac:dyDescent="0.25">
      <c r="B74" s="1"/>
      <c r="C74" s="3"/>
      <c r="D74" s="3"/>
      <c r="E74" s="3"/>
      <c r="F74" s="3"/>
      <c r="G74" s="1"/>
      <c r="H74" s="1"/>
      <c r="I74" s="1"/>
      <c r="J74" s="1"/>
      <c r="K74" s="1"/>
      <c r="L74" s="1"/>
      <c r="M74" s="1"/>
    </row>
    <row r="75" spans="2:13" ht="20.100000000000001" customHeight="1" x14ac:dyDescent="0.25">
      <c r="B75" s="1"/>
      <c r="C75" s="3"/>
      <c r="D75" s="3"/>
      <c r="E75" s="3"/>
      <c r="F75" s="3"/>
      <c r="G75" s="1"/>
      <c r="H75" s="1"/>
      <c r="I75" s="1"/>
      <c r="J75" s="1"/>
      <c r="K75" s="1"/>
      <c r="L75" s="1"/>
      <c r="M75" s="1"/>
    </row>
    <row r="76" spans="2:13" ht="20.100000000000001" customHeight="1" x14ac:dyDescent="0.25">
      <c r="B76" s="1"/>
      <c r="C76" s="3"/>
      <c r="D76" s="3"/>
      <c r="E76" s="3"/>
      <c r="F76" s="3"/>
      <c r="G76" s="1"/>
      <c r="H76" s="1"/>
      <c r="I76" s="1"/>
      <c r="J76" s="1"/>
      <c r="K76" s="1"/>
      <c r="L76" s="1"/>
      <c r="M76" s="1"/>
    </row>
    <row r="77" spans="2:13" ht="20.100000000000001" customHeight="1" x14ac:dyDescent="0.25">
      <c r="B77" s="1"/>
      <c r="C77" s="3"/>
      <c r="D77" s="3"/>
      <c r="E77" s="3"/>
      <c r="F77" s="3"/>
      <c r="G77" s="1"/>
      <c r="H77" s="1"/>
      <c r="I77" s="1"/>
      <c r="J77" s="1"/>
      <c r="K77" s="1"/>
      <c r="L77" s="1"/>
      <c r="M77" s="1"/>
    </row>
    <row r="78" spans="2:13" ht="20.100000000000001" customHeight="1" x14ac:dyDescent="0.25">
      <c r="B78" s="1"/>
      <c r="C78" s="3"/>
      <c r="D78" s="3"/>
      <c r="E78" s="3"/>
      <c r="F78" s="3"/>
      <c r="G78" s="1"/>
      <c r="H78" s="1"/>
      <c r="I78" s="1"/>
      <c r="J78" s="1"/>
      <c r="K78" s="1"/>
      <c r="L78" s="1"/>
      <c r="M78" s="1"/>
    </row>
    <row r="79" spans="2:13" ht="20.100000000000001" customHeight="1" x14ac:dyDescent="0.25">
      <c r="B79" s="1"/>
      <c r="C79" s="3"/>
      <c r="D79" s="3"/>
      <c r="E79" s="3"/>
      <c r="F79" s="3"/>
      <c r="G79" s="1"/>
      <c r="H79" s="1"/>
      <c r="I79" s="1"/>
      <c r="J79" s="1"/>
      <c r="K79" s="1"/>
      <c r="L79" s="1"/>
      <c r="M79" s="1"/>
    </row>
    <row r="80" spans="2:13" ht="20.100000000000001" customHeight="1" x14ac:dyDescent="0.25">
      <c r="B80" s="1"/>
      <c r="C80" s="3"/>
      <c r="D80" s="3"/>
      <c r="E80" s="3"/>
      <c r="F80" s="3"/>
      <c r="G80" s="1"/>
      <c r="H80" s="1"/>
      <c r="I80" s="1"/>
      <c r="J80" s="1"/>
      <c r="K80" s="1"/>
      <c r="L80" s="1"/>
      <c r="M80" s="1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2"/>
  <sheetViews>
    <sheetView zoomScaleNormal="100" workbookViewId="0">
      <selection activeCell="O21" sqref="O21"/>
    </sheetView>
  </sheetViews>
  <sheetFormatPr defaultColWidth="12.6640625" defaultRowHeight="20.100000000000001" customHeight="1" x14ac:dyDescent="0.25"/>
  <cols>
    <col min="1" max="1" width="6.6640625" style="12" customWidth="1"/>
    <col min="2" max="7" width="12.6640625" style="12" customWidth="1"/>
    <col min="8" max="8" width="6.6640625" style="12" customWidth="1"/>
    <col min="9" max="16384" width="12.6640625" style="12"/>
  </cols>
  <sheetData>
    <row r="1" spans="2:14" ht="20.100000000000001" customHeight="1" x14ac:dyDescent="0.25">
      <c r="B1" s="5" t="s">
        <v>48</v>
      </c>
      <c r="C1" s="11"/>
      <c r="D1" s="11"/>
      <c r="E1" s="11"/>
      <c r="F1" s="11"/>
      <c r="G1" s="11"/>
      <c r="I1" s="26" t="s">
        <v>10</v>
      </c>
      <c r="J1" s="24"/>
    </row>
    <row r="2" spans="2:14" ht="20.100000000000001" customHeight="1" x14ac:dyDescent="0.25">
      <c r="I2" s="23" t="s">
        <v>30</v>
      </c>
      <c r="J2" s="24"/>
    </row>
    <row r="3" spans="2:14" ht="20.100000000000001" customHeight="1" thickBot="1" x14ac:dyDescent="0.3">
      <c r="B3" s="1" t="s">
        <v>47</v>
      </c>
      <c r="C3" s="13"/>
      <c r="D3" s="13"/>
      <c r="E3" s="13"/>
      <c r="F3" s="13"/>
      <c r="G3" s="13"/>
      <c r="I3" s="24"/>
      <c r="J3" s="27" t="s">
        <v>31</v>
      </c>
    </row>
    <row r="4" spans="2:14" ht="20.100000000000001" customHeight="1" thickBot="1" x14ac:dyDescent="0.3">
      <c r="B4" s="34" t="s">
        <v>18</v>
      </c>
      <c r="C4" s="35" t="s">
        <v>19</v>
      </c>
      <c r="D4" s="36" t="s">
        <v>20</v>
      </c>
      <c r="E4" s="36" t="s">
        <v>21</v>
      </c>
      <c r="F4" s="36" t="s">
        <v>22</v>
      </c>
      <c r="G4" s="37" t="s">
        <v>23</v>
      </c>
      <c r="I4" s="24"/>
      <c r="J4" s="27" t="s">
        <v>32</v>
      </c>
    </row>
    <row r="5" spans="2:14" ht="20.100000000000001" customHeight="1" x14ac:dyDescent="0.25">
      <c r="B5" s="14" t="s">
        <v>24</v>
      </c>
      <c r="C5" s="15">
        <v>11180</v>
      </c>
      <c r="D5" s="16">
        <v>6350</v>
      </c>
      <c r="E5" s="16">
        <v>3250</v>
      </c>
      <c r="F5" s="16">
        <v>8130</v>
      </c>
      <c r="G5" s="17">
        <v>2540</v>
      </c>
      <c r="I5" s="24"/>
      <c r="J5" s="27" t="s">
        <v>33</v>
      </c>
    </row>
    <row r="6" spans="2:14" ht="20.100000000000001" customHeight="1" x14ac:dyDescent="0.25">
      <c r="B6" s="14" t="s">
        <v>25</v>
      </c>
      <c r="C6" s="15">
        <v>7620</v>
      </c>
      <c r="D6" s="16">
        <v>7111</v>
      </c>
      <c r="E6" s="16">
        <v>4060</v>
      </c>
      <c r="F6" s="16">
        <v>7650</v>
      </c>
      <c r="G6" s="17">
        <v>250</v>
      </c>
      <c r="I6" s="24"/>
      <c r="J6" s="27" t="s">
        <v>34</v>
      </c>
    </row>
    <row r="7" spans="2:14" ht="20.100000000000001" customHeight="1" x14ac:dyDescent="0.25">
      <c r="B7" s="14" t="s">
        <v>26</v>
      </c>
      <c r="C7" s="15">
        <v>560</v>
      </c>
      <c r="D7" s="16">
        <v>7620</v>
      </c>
      <c r="E7" s="16">
        <v>4670</v>
      </c>
      <c r="F7" s="16">
        <v>5590</v>
      </c>
      <c r="G7" s="17">
        <v>6780</v>
      </c>
      <c r="I7" s="24"/>
      <c r="J7" s="27" t="s">
        <v>35</v>
      </c>
    </row>
    <row r="8" spans="2:14" ht="20.100000000000001" customHeight="1" x14ac:dyDescent="0.25">
      <c r="B8" s="14" t="s">
        <v>27</v>
      </c>
      <c r="C8" s="15">
        <v>1530</v>
      </c>
      <c r="D8" s="16"/>
      <c r="E8" s="16">
        <v>4830</v>
      </c>
      <c r="F8" s="16">
        <v>6350</v>
      </c>
      <c r="G8" s="17">
        <v>5460</v>
      </c>
      <c r="I8" s="23" t="s">
        <v>36</v>
      </c>
      <c r="J8" s="23"/>
    </row>
    <row r="9" spans="2:14" ht="20.100000000000001" customHeight="1" x14ac:dyDescent="0.25">
      <c r="B9" s="14" t="s">
        <v>28</v>
      </c>
      <c r="C9" s="15">
        <v>4830</v>
      </c>
      <c r="D9" s="16">
        <v>5320</v>
      </c>
      <c r="E9" s="16">
        <v>9910</v>
      </c>
      <c r="F9" s="16"/>
      <c r="G9" s="17">
        <v>9910</v>
      </c>
      <c r="I9" s="24"/>
      <c r="J9" s="27" t="s">
        <v>37</v>
      </c>
    </row>
    <row r="10" spans="2:14" ht="20.100000000000001" customHeight="1" x14ac:dyDescent="0.25">
      <c r="B10" s="14" t="s">
        <v>29</v>
      </c>
      <c r="C10" s="15">
        <v>6660</v>
      </c>
      <c r="D10" s="16"/>
      <c r="E10" s="16">
        <v>10670</v>
      </c>
      <c r="F10" s="16">
        <v>7630</v>
      </c>
      <c r="G10" s="17"/>
      <c r="I10" s="24"/>
      <c r="J10" s="27" t="s">
        <v>32</v>
      </c>
    </row>
    <row r="11" spans="2:14" ht="20.100000000000001" customHeight="1" thickBot="1" x14ac:dyDescent="0.3">
      <c r="B11" s="19" t="s">
        <v>45</v>
      </c>
      <c r="C11" s="20">
        <v>5580</v>
      </c>
      <c r="D11" s="21">
        <v>5590</v>
      </c>
      <c r="E11" s="21">
        <v>8890</v>
      </c>
      <c r="F11" s="21">
        <v>13970</v>
      </c>
      <c r="G11" s="22">
        <v>15480</v>
      </c>
      <c r="I11" s="24"/>
      <c r="J11" s="27" t="s">
        <v>38</v>
      </c>
    </row>
    <row r="12" spans="2:14" ht="20.100000000000001" customHeight="1" x14ac:dyDescent="0.25">
      <c r="I12" s="25"/>
      <c r="J12" s="27" t="s">
        <v>39</v>
      </c>
    </row>
    <row r="13" spans="2:14" ht="20.100000000000001" customHeight="1" thickBot="1" x14ac:dyDescent="0.3"/>
    <row r="14" spans="2:14" ht="20.100000000000001" customHeight="1" thickBot="1" x14ac:dyDescent="0.3">
      <c r="I14" s="38" t="s">
        <v>18</v>
      </c>
      <c r="J14" s="39" t="s">
        <v>40</v>
      </c>
      <c r="K14" s="40" t="s">
        <v>46</v>
      </c>
      <c r="L14" s="40" t="s">
        <v>41</v>
      </c>
      <c r="M14" s="40" t="s">
        <v>42</v>
      </c>
      <c r="N14" s="41" t="s">
        <v>43</v>
      </c>
    </row>
    <row r="15" spans="2:14" ht="20.100000000000001" customHeight="1" thickBot="1" x14ac:dyDescent="0.3">
      <c r="I15" s="42" t="s">
        <v>24</v>
      </c>
      <c r="J15" s="96">
        <f>SUM(C5:G5)</f>
        <v>31450</v>
      </c>
      <c r="K15" s="97">
        <f>AVERAGE(C5:G5)</f>
        <v>6290</v>
      </c>
      <c r="L15" s="97">
        <f>COUNT(C5:G5)</f>
        <v>5</v>
      </c>
      <c r="M15" s="97">
        <f>MAX(C5:G5)</f>
        <v>11180</v>
      </c>
      <c r="N15" s="98">
        <f>MIN(C5:G5)</f>
        <v>2540</v>
      </c>
    </row>
    <row r="16" spans="2:14" ht="20.100000000000001" customHeight="1" thickBot="1" x14ac:dyDescent="0.3">
      <c r="I16" s="43" t="s">
        <v>25</v>
      </c>
      <c r="J16" s="96">
        <f t="shared" ref="J16:J21" si="0">SUM(C6:G6)</f>
        <v>26691</v>
      </c>
      <c r="K16" s="97">
        <f t="shared" ref="K16:K21" si="1">AVERAGE(C6:G6)</f>
        <v>5338.2</v>
      </c>
      <c r="L16" s="97">
        <f>COUNT(C6:G6)</f>
        <v>5</v>
      </c>
      <c r="M16" s="97">
        <f t="shared" ref="M16:M21" si="2">MAX(C6:G6)</f>
        <v>7650</v>
      </c>
      <c r="N16" s="98">
        <f t="shared" ref="N16:N21" si="3">MIN(C6:G6)</f>
        <v>250</v>
      </c>
    </row>
    <row r="17" spans="9:14" ht="20.100000000000001" customHeight="1" thickBot="1" x14ac:dyDescent="0.3">
      <c r="I17" s="43" t="s">
        <v>26</v>
      </c>
      <c r="J17" s="96">
        <f t="shared" si="0"/>
        <v>25220</v>
      </c>
      <c r="K17" s="97">
        <f t="shared" si="1"/>
        <v>5044</v>
      </c>
      <c r="L17" s="97">
        <f t="shared" ref="L16:L21" si="4">COUNT(C7:G7)</f>
        <v>5</v>
      </c>
      <c r="M17" s="97">
        <f t="shared" si="2"/>
        <v>7620</v>
      </c>
      <c r="N17" s="98">
        <f t="shared" si="3"/>
        <v>560</v>
      </c>
    </row>
    <row r="18" spans="9:14" ht="20.100000000000001" customHeight="1" thickBot="1" x14ac:dyDescent="0.3">
      <c r="I18" s="43" t="s">
        <v>27</v>
      </c>
      <c r="J18" s="96">
        <f t="shared" si="0"/>
        <v>18170</v>
      </c>
      <c r="K18" s="97">
        <f t="shared" si="1"/>
        <v>4542.5</v>
      </c>
      <c r="L18" s="97">
        <f t="shared" si="4"/>
        <v>4</v>
      </c>
      <c r="M18" s="97">
        <f t="shared" si="2"/>
        <v>6350</v>
      </c>
      <c r="N18" s="98">
        <f t="shared" si="3"/>
        <v>1530</v>
      </c>
    </row>
    <row r="19" spans="9:14" ht="20.100000000000001" customHeight="1" thickBot="1" x14ac:dyDescent="0.3">
      <c r="I19" s="43" t="s">
        <v>28</v>
      </c>
      <c r="J19" s="96">
        <f t="shared" si="0"/>
        <v>29970</v>
      </c>
      <c r="K19" s="97">
        <f t="shared" si="1"/>
        <v>7492.5</v>
      </c>
      <c r="L19" s="97">
        <f t="shared" si="4"/>
        <v>4</v>
      </c>
      <c r="M19" s="97">
        <f t="shared" si="2"/>
        <v>9910</v>
      </c>
      <c r="N19" s="98">
        <f t="shared" si="3"/>
        <v>4830</v>
      </c>
    </row>
    <row r="20" spans="9:14" ht="20.100000000000001" customHeight="1" thickBot="1" x14ac:dyDescent="0.3">
      <c r="I20" s="43" t="s">
        <v>29</v>
      </c>
      <c r="J20" s="96">
        <f t="shared" si="0"/>
        <v>24960</v>
      </c>
      <c r="K20" s="97">
        <f t="shared" si="1"/>
        <v>8320</v>
      </c>
      <c r="L20" s="97">
        <f t="shared" si="4"/>
        <v>3</v>
      </c>
      <c r="M20" s="97">
        <f t="shared" si="2"/>
        <v>10670</v>
      </c>
      <c r="N20" s="98">
        <f t="shared" si="3"/>
        <v>6660</v>
      </c>
    </row>
    <row r="21" spans="9:14" ht="20.100000000000001" customHeight="1" thickBot="1" x14ac:dyDescent="0.3">
      <c r="I21" s="44" t="s">
        <v>45</v>
      </c>
      <c r="J21" s="96">
        <f t="shared" si="0"/>
        <v>49510</v>
      </c>
      <c r="K21" s="97">
        <f t="shared" si="1"/>
        <v>9902</v>
      </c>
      <c r="L21" s="97">
        <f t="shared" si="4"/>
        <v>5</v>
      </c>
      <c r="M21" s="97">
        <f t="shared" si="2"/>
        <v>15480</v>
      </c>
      <c r="N21" s="98">
        <f t="shared" si="3"/>
        <v>5580</v>
      </c>
    </row>
    <row r="22" spans="9:14" ht="20.100000000000001" customHeight="1" thickBot="1" x14ac:dyDescent="0.3">
      <c r="I22" s="45" t="s">
        <v>44</v>
      </c>
      <c r="J22" s="99">
        <f>SUM(J15:J21)</f>
        <v>205971</v>
      </c>
      <c r="K22" s="100">
        <f>AVERAGE(K15:K21)</f>
        <v>6704.1714285714279</v>
      </c>
      <c r="L22" s="101"/>
      <c r="M22" s="100">
        <f>MAX(M15:M21)</f>
        <v>15480</v>
      </c>
      <c r="N22" s="102">
        <f>MIN(N15:N21)</f>
        <v>250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23"/>
  <sheetViews>
    <sheetView zoomScaleNormal="100" workbookViewId="0">
      <selection activeCell="G20" sqref="G20"/>
    </sheetView>
  </sheetViews>
  <sheetFormatPr defaultColWidth="15.6640625" defaultRowHeight="20.100000000000001" customHeight="1" x14ac:dyDescent="0.25"/>
  <cols>
    <col min="1" max="1" width="7.6640625" style="51" customWidth="1"/>
    <col min="2" max="4" width="15.6640625" style="51" customWidth="1"/>
    <col min="5" max="5" width="7.6640625" style="51" customWidth="1"/>
    <col min="6" max="16384" width="15.6640625" style="51"/>
  </cols>
  <sheetData>
    <row r="1" spans="2:8" s="49" customFormat="1" ht="20.100000000000001" customHeight="1" x14ac:dyDescent="0.25">
      <c r="B1" s="5" t="s">
        <v>59</v>
      </c>
    </row>
    <row r="2" spans="2:8" s="49" customFormat="1" ht="20.100000000000001" customHeight="1" x14ac:dyDescent="0.25">
      <c r="B2" s="50" t="s">
        <v>60</v>
      </c>
      <c r="F2" s="26" t="s">
        <v>10</v>
      </c>
    </row>
    <row r="3" spans="2:8" s="49" customFormat="1" ht="20.100000000000001" customHeight="1" thickBot="1" x14ac:dyDescent="0.3"/>
    <row r="4" spans="2:8" ht="20.100000000000001" customHeight="1" thickBot="1" x14ac:dyDescent="0.3">
      <c r="B4" s="64" t="s">
        <v>49</v>
      </c>
      <c r="C4" s="65" t="s">
        <v>50</v>
      </c>
      <c r="D4" s="66" t="s">
        <v>51</v>
      </c>
      <c r="E4" s="53"/>
      <c r="F4" s="64" t="s">
        <v>52</v>
      </c>
      <c r="G4" s="65" t="s">
        <v>50</v>
      </c>
      <c r="H4" s="66" t="s">
        <v>51</v>
      </c>
    </row>
    <row r="5" spans="2:8" ht="20.100000000000001" customHeight="1" x14ac:dyDescent="0.25">
      <c r="B5" s="57" t="s">
        <v>53</v>
      </c>
      <c r="C5" s="62">
        <v>2.56</v>
      </c>
      <c r="D5" s="59">
        <v>25</v>
      </c>
      <c r="E5" s="54"/>
      <c r="F5" s="57" t="s">
        <v>53</v>
      </c>
      <c r="G5" s="62">
        <v>2.95</v>
      </c>
      <c r="H5" s="59">
        <v>30</v>
      </c>
    </row>
    <row r="6" spans="2:8" ht="20.100000000000001" customHeight="1" x14ac:dyDescent="0.25">
      <c r="B6" s="57" t="s">
        <v>54</v>
      </c>
      <c r="C6" s="62">
        <v>3.1</v>
      </c>
      <c r="D6" s="59">
        <v>31</v>
      </c>
      <c r="E6" s="54"/>
      <c r="F6" s="57" t="s">
        <v>54</v>
      </c>
      <c r="G6" s="62">
        <v>2.75</v>
      </c>
      <c r="H6" s="59">
        <v>24</v>
      </c>
    </row>
    <row r="7" spans="2:8" ht="20.100000000000001" customHeight="1" x14ac:dyDescent="0.25">
      <c r="B7" s="57" t="s">
        <v>55</v>
      </c>
      <c r="C7" s="62">
        <v>2.8</v>
      </c>
      <c r="D7" s="59">
        <v>28</v>
      </c>
      <c r="E7" s="54"/>
      <c r="F7" s="57" t="s">
        <v>55</v>
      </c>
      <c r="G7" s="62">
        <v>3</v>
      </c>
      <c r="H7" s="59">
        <v>29</v>
      </c>
    </row>
    <row r="8" spans="2:8" ht="20.100000000000001" customHeight="1" thickBot="1" x14ac:dyDescent="0.3">
      <c r="B8" s="60" t="s">
        <v>56</v>
      </c>
      <c r="C8" s="63">
        <v>2.95</v>
      </c>
      <c r="D8" s="61">
        <v>27</v>
      </c>
      <c r="E8" s="54"/>
      <c r="F8" s="60" t="s">
        <v>56</v>
      </c>
      <c r="G8" s="63">
        <v>2.65</v>
      </c>
      <c r="H8" s="61">
        <v>34</v>
      </c>
    </row>
    <row r="9" spans="2:8" ht="20.100000000000001" customHeight="1" thickBot="1" x14ac:dyDescent="0.3">
      <c r="B9" s="46" t="s">
        <v>61</v>
      </c>
      <c r="C9" s="56">
        <f>AVERAGE(C5:C8)</f>
        <v>2.8525</v>
      </c>
      <c r="D9" s="55"/>
      <c r="E9" s="55"/>
      <c r="F9" s="46" t="s">
        <v>61</v>
      </c>
      <c r="G9" s="56">
        <f>AVERAGE(G5:G8)</f>
        <v>2.8374999999999999</v>
      </c>
      <c r="H9" s="52"/>
    </row>
    <row r="10" spans="2:8" ht="20.100000000000001" customHeight="1" thickBot="1" x14ac:dyDescent="0.3">
      <c r="B10" s="52"/>
      <c r="C10" s="52"/>
      <c r="D10" s="52"/>
      <c r="E10" s="52"/>
      <c r="F10" s="52"/>
      <c r="G10" s="52"/>
      <c r="H10" s="52"/>
    </row>
    <row r="11" spans="2:8" ht="20.100000000000001" customHeight="1" thickBot="1" x14ac:dyDescent="0.3">
      <c r="B11" s="64" t="s">
        <v>57</v>
      </c>
      <c r="C11" s="65" t="s">
        <v>50</v>
      </c>
      <c r="D11" s="66" t="s">
        <v>51</v>
      </c>
      <c r="E11" s="53"/>
      <c r="F11" s="64" t="s">
        <v>58</v>
      </c>
      <c r="G11" s="65" t="s">
        <v>50</v>
      </c>
      <c r="H11" s="66" t="s">
        <v>51</v>
      </c>
    </row>
    <row r="12" spans="2:8" ht="20.100000000000001" customHeight="1" x14ac:dyDescent="0.25">
      <c r="B12" s="57" t="s">
        <v>53</v>
      </c>
      <c r="C12" s="62">
        <v>2.95</v>
      </c>
      <c r="D12" s="59">
        <v>30</v>
      </c>
      <c r="E12" s="54"/>
      <c r="F12" s="57" t="s">
        <v>53</v>
      </c>
      <c r="G12" s="62">
        <v>2.65</v>
      </c>
      <c r="H12" s="59">
        <v>31</v>
      </c>
    </row>
    <row r="13" spans="2:8" ht="20.100000000000001" customHeight="1" x14ac:dyDescent="0.25">
      <c r="B13" s="57" t="s">
        <v>54</v>
      </c>
      <c r="C13" s="62">
        <v>3.25</v>
      </c>
      <c r="D13" s="59">
        <v>28</v>
      </c>
      <c r="E13" s="54"/>
      <c r="F13" s="57" t="s">
        <v>54</v>
      </c>
      <c r="G13" s="62">
        <v>2.75</v>
      </c>
      <c r="H13" s="59">
        <v>25</v>
      </c>
    </row>
    <row r="14" spans="2:8" ht="20.100000000000001" customHeight="1" x14ac:dyDescent="0.25">
      <c r="B14" s="57" t="s">
        <v>55</v>
      </c>
      <c r="C14" s="62">
        <v>2.85</v>
      </c>
      <c r="D14" s="59">
        <v>27</v>
      </c>
      <c r="E14" s="54"/>
      <c r="F14" s="57" t="s">
        <v>55</v>
      </c>
      <c r="G14" s="62">
        <v>2.95</v>
      </c>
      <c r="H14" s="59">
        <v>26</v>
      </c>
    </row>
    <row r="15" spans="2:8" ht="20.100000000000001" customHeight="1" thickBot="1" x14ac:dyDescent="0.3">
      <c r="B15" s="60" t="s">
        <v>56</v>
      </c>
      <c r="C15" s="63">
        <v>2.5</v>
      </c>
      <c r="D15" s="61">
        <v>32</v>
      </c>
      <c r="E15" s="54"/>
      <c r="F15" s="60" t="s">
        <v>56</v>
      </c>
      <c r="G15" s="63">
        <v>3.1</v>
      </c>
      <c r="H15" s="61">
        <v>29</v>
      </c>
    </row>
    <row r="16" spans="2:8" ht="20.100000000000001" customHeight="1" thickBot="1" x14ac:dyDescent="0.3">
      <c r="B16" s="46" t="s">
        <v>61</v>
      </c>
      <c r="C16" s="56">
        <f>AVERAGE(C12:C15)</f>
        <v>2.8875000000000002</v>
      </c>
      <c r="F16" s="46" t="s">
        <v>61</v>
      </c>
      <c r="G16" s="56">
        <f>AVERAGE(G12:G15)</f>
        <v>2.8625000000000003</v>
      </c>
    </row>
    <row r="18" spans="5:6" ht="20.100000000000001" customHeight="1" thickBot="1" x14ac:dyDescent="0.3"/>
    <row r="19" spans="5:6" ht="20.100000000000001" customHeight="1" thickBot="1" x14ac:dyDescent="0.3">
      <c r="E19" s="46" t="s">
        <v>62</v>
      </c>
      <c r="F19" s="105">
        <f>MAX(C12:C15)</f>
        <v>3.25</v>
      </c>
    </row>
    <row r="20" spans="5:6" ht="20.100000000000001" customHeight="1" thickBot="1" x14ac:dyDescent="0.3">
      <c r="E20" s="46" t="s">
        <v>91</v>
      </c>
      <c r="F20" s="68">
        <f>MAX(D5:D8)</f>
        <v>31</v>
      </c>
    </row>
    <row r="21" spans="5:6" ht="20.100000000000001" customHeight="1" thickBot="1" x14ac:dyDescent="0.3">
      <c r="E21" s="46" t="s">
        <v>63</v>
      </c>
      <c r="F21" s="105">
        <f>MIN(G5:G8)</f>
        <v>2.65</v>
      </c>
    </row>
    <row r="22" spans="5:6" ht="20.100000000000001" customHeight="1" thickBot="1" x14ac:dyDescent="0.3">
      <c r="E22" s="46" t="s">
        <v>65</v>
      </c>
      <c r="F22" s="105">
        <f>MAX(C5:C8,C12:C15,G5:G8,G12:G15)</f>
        <v>3.25</v>
      </c>
    </row>
    <row r="23" spans="5:6" ht="20.100000000000001" customHeight="1" thickBot="1" x14ac:dyDescent="0.3">
      <c r="E23" s="46" t="s">
        <v>64</v>
      </c>
      <c r="F23" s="105">
        <f>AVERAGE(C5:C8,C12:C15,G5:G8,G12:G15)</f>
        <v>2.8600000000000003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4"/>
  <sheetViews>
    <sheetView tabSelected="1" zoomScaleNormal="100" workbookViewId="0">
      <selection activeCell="J18" sqref="J18"/>
    </sheetView>
  </sheetViews>
  <sheetFormatPr defaultColWidth="12.6640625" defaultRowHeight="20.100000000000001" customHeight="1" x14ac:dyDescent="0.25"/>
  <cols>
    <col min="1" max="1" width="9.109375" style="48" customWidth="1"/>
    <col min="2" max="2" width="20.6640625" style="48" customWidth="1"/>
    <col min="3" max="9" width="12.6640625" style="48"/>
    <col min="10" max="10" width="13.6640625" style="48" bestFit="1" customWidth="1"/>
    <col min="11" max="16384" width="12.6640625" style="48"/>
  </cols>
  <sheetData>
    <row r="1" spans="1:11" s="69" customFormat="1" ht="20.100000000000001" customHeight="1" x14ac:dyDescent="0.3">
      <c r="B1" s="50" t="s">
        <v>83</v>
      </c>
      <c r="C1" s="70"/>
      <c r="D1" s="70"/>
      <c r="E1" s="70"/>
      <c r="F1" s="70"/>
      <c r="G1" s="70"/>
      <c r="H1" s="70"/>
      <c r="I1" s="70"/>
      <c r="J1" s="70"/>
    </row>
    <row r="2" spans="1:11" s="69" customFormat="1" ht="20.100000000000001" customHeight="1" thickBot="1" x14ac:dyDescent="0.35">
      <c r="B2" s="50"/>
      <c r="C2" s="70"/>
      <c r="D2" s="70"/>
      <c r="E2" s="70"/>
      <c r="F2" s="70"/>
      <c r="G2" s="70"/>
      <c r="H2" s="70"/>
      <c r="I2" s="70"/>
      <c r="J2" s="70"/>
    </row>
    <row r="3" spans="1:11" s="69" customFormat="1" ht="20.100000000000001" customHeight="1" thickBot="1" x14ac:dyDescent="0.3">
      <c r="B3" s="46" t="s">
        <v>72</v>
      </c>
      <c r="C3" s="94">
        <f ca="1">NOW()</f>
        <v>45350.579564236112</v>
      </c>
      <c r="D3" s="71"/>
      <c r="E3" s="71"/>
      <c r="F3" s="71"/>
      <c r="G3" s="71"/>
      <c r="H3" s="71"/>
      <c r="I3" s="71"/>
      <c r="J3" s="71"/>
      <c r="K3" s="71"/>
    </row>
    <row r="4" spans="1:11" ht="20.100000000000001" customHeight="1" thickBot="1" x14ac:dyDescent="0.3"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s="69" customFormat="1" ht="47.25" customHeight="1" x14ac:dyDescent="0.25">
      <c r="B5" s="28" t="s">
        <v>73</v>
      </c>
      <c r="C5" s="29" t="s">
        <v>41</v>
      </c>
      <c r="D5" s="29" t="s">
        <v>74</v>
      </c>
      <c r="E5" s="29" t="s">
        <v>79</v>
      </c>
      <c r="F5" s="29" t="s">
        <v>75</v>
      </c>
      <c r="G5" s="29" t="s">
        <v>80</v>
      </c>
      <c r="H5" s="84" t="s">
        <v>82</v>
      </c>
      <c r="I5" s="84" t="s">
        <v>76</v>
      </c>
      <c r="J5" s="84" t="s">
        <v>77</v>
      </c>
      <c r="K5" s="85" t="s">
        <v>78</v>
      </c>
    </row>
    <row r="6" spans="1:11" s="69" customFormat="1" ht="21" customHeight="1" thickBot="1" x14ac:dyDescent="0.3">
      <c r="B6" s="31"/>
      <c r="C6" s="32"/>
      <c r="D6" s="93" t="s">
        <v>81</v>
      </c>
      <c r="E6" s="93"/>
      <c r="F6" s="81"/>
      <c r="G6" s="93" t="s">
        <v>81</v>
      </c>
      <c r="H6" s="80"/>
      <c r="I6" s="80"/>
      <c r="J6" s="82"/>
      <c r="K6" s="83"/>
    </row>
    <row r="7" spans="1:11" s="69" customFormat="1" ht="20.100000000000001" customHeight="1" thickBot="1" x14ac:dyDescent="0.3">
      <c r="B7" s="72" t="s">
        <v>66</v>
      </c>
      <c r="C7" s="74">
        <v>20</v>
      </c>
      <c r="D7" s="75">
        <v>1.25</v>
      </c>
      <c r="E7" s="75">
        <f t="shared" ref="E7:E12" si="0">C7*D7</f>
        <v>25</v>
      </c>
      <c r="F7" s="76">
        <v>36824</v>
      </c>
      <c r="G7" s="86">
        <v>0.06</v>
      </c>
      <c r="H7" s="88">
        <f>G7*C7</f>
        <v>1.2</v>
      </c>
      <c r="I7" s="88">
        <f>(G7-D7)*C7</f>
        <v>-23.799999999999997</v>
      </c>
      <c r="J7" s="89">
        <f>I7/H7</f>
        <v>-19.833333333333332</v>
      </c>
      <c r="K7" s="90">
        <f ca="1">_xlfn.DAYS($C$3,F7)/365</f>
        <v>23.358904109589041</v>
      </c>
    </row>
    <row r="8" spans="1:11" s="69" customFormat="1" ht="20.100000000000001" customHeight="1" thickBot="1" x14ac:dyDescent="0.3">
      <c r="B8" s="72" t="s">
        <v>67</v>
      </c>
      <c r="C8" s="74">
        <v>10</v>
      </c>
      <c r="D8" s="75">
        <v>7.56</v>
      </c>
      <c r="E8" s="75">
        <f t="shared" si="0"/>
        <v>75.599999999999994</v>
      </c>
      <c r="F8" s="76">
        <v>42140</v>
      </c>
      <c r="G8" s="86">
        <v>6.7</v>
      </c>
      <c r="H8" s="88">
        <f t="shared" ref="H8:H12" si="1">G8*C8</f>
        <v>67</v>
      </c>
      <c r="I8" s="88">
        <f t="shared" ref="I8:I12" si="2">(G8-D8)*C8</f>
        <v>-8.5999999999999943</v>
      </c>
      <c r="J8" s="89">
        <f t="shared" ref="J8:J12" si="3">I8/H8</f>
        <v>-0.12835820895522379</v>
      </c>
      <c r="K8" s="90">
        <f t="shared" ref="K8:K12" ca="1" si="4">_xlfn.DAYS($C$3,F8)/365</f>
        <v>8.794520547945206</v>
      </c>
    </row>
    <row r="9" spans="1:11" s="69" customFormat="1" ht="20.100000000000001" customHeight="1" thickBot="1" x14ac:dyDescent="0.3">
      <c r="B9" s="72" t="s">
        <v>90</v>
      </c>
      <c r="C9" s="74">
        <v>3</v>
      </c>
      <c r="D9" s="75">
        <v>1425</v>
      </c>
      <c r="E9" s="75">
        <f t="shared" si="0"/>
        <v>4275</v>
      </c>
      <c r="F9" s="76">
        <v>42530</v>
      </c>
      <c r="G9" s="86">
        <v>1590</v>
      </c>
      <c r="H9" s="88">
        <f t="shared" si="1"/>
        <v>4770</v>
      </c>
      <c r="I9" s="88">
        <f t="shared" si="2"/>
        <v>495</v>
      </c>
      <c r="J9" s="89">
        <f t="shared" si="3"/>
        <v>0.10377358490566038</v>
      </c>
      <c r="K9" s="90">
        <f t="shared" ca="1" si="4"/>
        <v>7.7260273972602738</v>
      </c>
    </row>
    <row r="10" spans="1:11" s="69" customFormat="1" ht="20.100000000000001" customHeight="1" thickBot="1" x14ac:dyDescent="0.3">
      <c r="B10" s="72" t="s">
        <v>68</v>
      </c>
      <c r="C10" s="74">
        <v>125</v>
      </c>
      <c r="D10" s="75">
        <v>1.23</v>
      </c>
      <c r="E10" s="75">
        <f t="shared" si="0"/>
        <v>153.75</v>
      </c>
      <c r="F10" s="76">
        <v>36903</v>
      </c>
      <c r="G10" s="86">
        <v>2.04</v>
      </c>
      <c r="H10" s="88">
        <f t="shared" si="1"/>
        <v>255</v>
      </c>
      <c r="I10" s="88">
        <f t="shared" si="2"/>
        <v>101.25</v>
      </c>
      <c r="J10" s="89">
        <f t="shared" si="3"/>
        <v>0.39705882352941174</v>
      </c>
      <c r="K10" s="90">
        <f t="shared" ca="1" si="4"/>
        <v>23.142465753424659</v>
      </c>
    </row>
    <row r="11" spans="1:11" s="69" customFormat="1" ht="20.100000000000001" customHeight="1" thickBot="1" x14ac:dyDescent="0.3">
      <c r="B11" s="72" t="s">
        <v>69</v>
      </c>
      <c r="C11" s="74">
        <v>3</v>
      </c>
      <c r="D11" s="75">
        <v>40.049999999999997</v>
      </c>
      <c r="E11" s="75">
        <f t="shared" si="0"/>
        <v>120.14999999999999</v>
      </c>
      <c r="F11" s="76">
        <v>42720</v>
      </c>
      <c r="G11" s="86">
        <v>43</v>
      </c>
      <c r="H11" s="88">
        <f t="shared" si="1"/>
        <v>129</v>
      </c>
      <c r="I11" s="88">
        <f t="shared" si="2"/>
        <v>8.8500000000000085</v>
      </c>
      <c r="J11" s="89">
        <f t="shared" si="3"/>
        <v>6.860465116279077E-2</v>
      </c>
      <c r="K11" s="90">
        <f t="shared" ca="1" si="4"/>
        <v>7.2054794520547949</v>
      </c>
    </row>
    <row r="12" spans="1:11" s="69" customFormat="1" ht="20.100000000000001" customHeight="1" thickBot="1" x14ac:dyDescent="0.3">
      <c r="B12" s="73" t="s">
        <v>70</v>
      </c>
      <c r="C12" s="77">
        <v>12</v>
      </c>
      <c r="D12" s="78">
        <v>37.5</v>
      </c>
      <c r="E12" s="78">
        <f t="shared" si="0"/>
        <v>450</v>
      </c>
      <c r="F12" s="79">
        <v>36089</v>
      </c>
      <c r="G12" s="87">
        <v>34</v>
      </c>
      <c r="H12" s="88">
        <f t="shared" si="1"/>
        <v>408</v>
      </c>
      <c r="I12" s="88">
        <f t="shared" si="2"/>
        <v>-42</v>
      </c>
      <c r="J12" s="89">
        <f t="shared" si="3"/>
        <v>-0.10294117647058823</v>
      </c>
      <c r="K12" s="90">
        <f t="shared" ca="1" si="4"/>
        <v>25.372602739726027</v>
      </c>
    </row>
    <row r="13" spans="1:11" ht="20.100000000000001" customHeight="1" thickBot="1" x14ac:dyDescent="0.3">
      <c r="B13" s="54"/>
      <c r="C13" s="54"/>
      <c r="D13" s="54"/>
      <c r="E13" s="54"/>
      <c r="F13" s="54"/>
      <c r="G13" s="54"/>
      <c r="H13" s="54"/>
      <c r="I13" s="54"/>
      <c r="J13" s="54"/>
      <c r="K13" s="54"/>
    </row>
    <row r="14" spans="1:11" ht="20.100000000000001" customHeight="1" thickBot="1" x14ac:dyDescent="0.3">
      <c r="A14" s="69"/>
      <c r="B14" s="53" t="s">
        <v>71</v>
      </c>
      <c r="C14" s="54"/>
      <c r="D14" s="54"/>
      <c r="E14" s="91">
        <f>SUM(E7:E12)</f>
        <v>5099.5</v>
      </c>
      <c r="F14" s="54"/>
      <c r="G14" s="54"/>
      <c r="H14" s="58"/>
      <c r="I14" s="91">
        <f>SUM(I7:I12)</f>
        <v>530.70000000000005</v>
      </c>
      <c r="J14" s="92">
        <f>I14/SUM(H7:H12)</f>
        <v>9.4259528968775541E-2</v>
      </c>
      <c r="K14" s="54"/>
    </row>
    <row r="15" spans="1:11" ht="20.100000000000001" customHeight="1" x14ac:dyDescent="0.25">
      <c r="H15" s="58"/>
      <c r="I15" s="106"/>
    </row>
    <row r="16" spans="1:11" ht="20.100000000000001" customHeight="1" x14ac:dyDescent="0.25">
      <c r="B16" s="27" t="s">
        <v>93</v>
      </c>
      <c r="H16" s="58"/>
    </row>
    <row r="17" spans="2:8" ht="20.100000000000001" customHeight="1" x14ac:dyDescent="0.25">
      <c r="B17" s="26" t="s">
        <v>10</v>
      </c>
      <c r="H17" s="58"/>
    </row>
    <row r="18" spans="2:8" ht="20.100000000000001" customHeight="1" x14ac:dyDescent="0.25">
      <c r="B18" s="27" t="s">
        <v>84</v>
      </c>
      <c r="H18" s="58"/>
    </row>
    <row r="19" spans="2:8" ht="20.100000000000001" customHeight="1" x14ac:dyDescent="0.25">
      <c r="B19" s="27" t="s">
        <v>85</v>
      </c>
      <c r="H19" s="58"/>
    </row>
    <row r="20" spans="2:8" ht="20.100000000000001" customHeight="1" x14ac:dyDescent="0.25">
      <c r="B20" s="27" t="s">
        <v>86</v>
      </c>
    </row>
    <row r="21" spans="2:8" ht="20.100000000000001" customHeight="1" x14ac:dyDescent="0.25">
      <c r="B21" s="27" t="s">
        <v>94</v>
      </c>
    </row>
    <row r="22" spans="2:8" ht="20.100000000000001" customHeight="1" x14ac:dyDescent="0.25">
      <c r="B22" s="27" t="s">
        <v>87</v>
      </c>
    </row>
    <row r="23" spans="2:8" ht="20.100000000000001" customHeight="1" x14ac:dyDescent="0.25">
      <c r="B23" s="27" t="s">
        <v>88</v>
      </c>
    </row>
    <row r="24" spans="2:8" ht="20.100000000000001" customHeight="1" x14ac:dyDescent="0.25">
      <c r="B24" s="27" t="s">
        <v>89</v>
      </c>
    </row>
  </sheetData>
  <phoneticPr fontId="2" type="noConversion"/>
  <pageMargins left="0.75" right="0.75" top="1" bottom="1" header="0.5" footer="0.5"/>
  <pageSetup paperSize="9" scale="91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Blad1</vt:lpstr>
      <vt:lpstr>Blad2</vt:lpstr>
      <vt:lpstr>Blad3</vt:lpstr>
      <vt:lpstr>Blad4</vt:lpstr>
      <vt:lpstr>Blad1!boven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buro</dc:creator>
  <cp:lastModifiedBy>W G</cp:lastModifiedBy>
  <cp:lastPrinted>2005-09-22T15:03:23Z</cp:lastPrinted>
  <dcterms:created xsi:type="dcterms:W3CDTF">2005-09-22T13:05:00Z</dcterms:created>
  <dcterms:modified xsi:type="dcterms:W3CDTF">2024-02-28T12:54:58Z</dcterms:modified>
</cp:coreProperties>
</file>