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A993845-1C45-4E45-98E9-E0C34F43A37B}" xr6:coauthVersionLast="47" xr6:coauthVersionMax="47" xr10:uidLastSave="{00000000-0000-0000-0000-000000000000}"/>
  <bookViews>
    <workbookView xWindow="-120" yWindow="-120" windowWidth="29040" windowHeight="15840" xr2:uid="{312797CB-4A58-4B16-8E6D-B567BD2426CC}"/>
  </bookViews>
  <sheets>
    <sheet name="NEDL_AN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4" i="1" l="1" a="1"/>
  <c r="K64" i="1" s="1"/>
  <c r="M49" i="1"/>
  <c r="L49" i="1"/>
  <c r="K49" i="1"/>
  <c r="M48" i="1"/>
  <c r="L48" i="1"/>
  <c r="K48" i="1"/>
  <c r="M47" i="1"/>
  <c r="L47" i="1"/>
  <c r="K47" i="1"/>
  <c r="M46" i="1"/>
  <c r="L46" i="1"/>
  <c r="K52" i="1" a="1"/>
  <c r="K52" i="1" s="1"/>
  <c r="M52" i="1" s="1"/>
  <c r="N52" i="1" s="1"/>
  <c r="K53" i="1" a="1"/>
  <c r="K53" i="1" s="1"/>
  <c r="K46" i="1"/>
  <c r="K41" i="1"/>
  <c r="L41" i="1"/>
  <c r="M41" i="1"/>
  <c r="K42" i="1"/>
  <c r="L42" i="1"/>
  <c r="M42" i="1"/>
  <c r="K43" i="1"/>
  <c r="L43" i="1"/>
  <c r="M43" i="1"/>
  <c r="L40" i="1"/>
  <c r="M40" i="1"/>
  <c r="K40" i="1"/>
  <c r="N55" i="1"/>
  <c r="M55" i="1"/>
  <c r="L56" i="1"/>
  <c r="L57" i="1"/>
  <c r="L54" i="1"/>
  <c r="L55" i="1"/>
  <c r="L53" i="1"/>
  <c r="L52" i="1"/>
  <c r="K57" i="1" a="1"/>
  <c r="K57" i="1" s="1"/>
  <c r="K56" i="1" a="1"/>
  <c r="K56" i="1" s="1"/>
  <c r="K55" i="1" a="1"/>
  <c r="K5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K34" i="1"/>
  <c r="K33" i="1"/>
  <c r="K35" i="1" s="1"/>
  <c r="L30" i="1"/>
  <c r="L29" i="1" a="1"/>
  <c r="L29" i="1" s="1"/>
  <c r="L28" i="1" a="1"/>
  <c r="L28" i="1" s="1"/>
  <c r="L25" i="1"/>
  <c r="K25" i="1"/>
  <c r="K23" i="1"/>
  <c r="L23" i="1"/>
  <c r="K24" i="1"/>
  <c r="L24" i="1"/>
  <c r="L22" i="1"/>
  <c r="K22" i="1"/>
  <c r="K30" i="1" a="1"/>
  <c r="K30" i="1" s="1"/>
  <c r="K29" i="1" a="1"/>
  <c r="K29" i="1" s="1"/>
  <c r="K28" i="1" a="1"/>
  <c r="K28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  <c r="K19" i="1"/>
  <c r="K18" i="1"/>
  <c r="K17" i="1"/>
  <c r="K16" i="1"/>
  <c r="K15" i="1"/>
  <c r="L12" i="1"/>
  <c r="L11" i="1" a="1"/>
  <c r="L11" i="1" s="1"/>
  <c r="L10" i="1" a="1"/>
  <c r="L10" i="1" s="1"/>
  <c r="L7" i="1"/>
  <c r="L4" i="1"/>
  <c r="L5" i="1"/>
  <c r="L6" i="1"/>
  <c r="L3" i="1"/>
  <c r="K7" i="1"/>
  <c r="K4" i="1"/>
  <c r="K5" i="1"/>
  <c r="K6" i="1"/>
  <c r="K3" i="1"/>
  <c r="K12" i="1" a="1"/>
  <c r="K12" i="1" s="1"/>
  <c r="K11" i="1" a="1"/>
  <c r="K11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  <c r="K10" i="1" a="1"/>
  <c r="K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M53" i="1" l="1"/>
  <c r="N53" i="1" s="1"/>
  <c r="K54" i="1"/>
  <c r="M54" i="1" s="1"/>
  <c r="N54" i="1" s="1"/>
  <c r="K36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<sst xmlns="http://schemas.openxmlformats.org/spreadsheetml/2006/main" count="473" uniqueCount="36">
  <si>
    <t>Pumpkin id</t>
  </si>
  <si>
    <t>Weight, kg</t>
  </si>
  <si>
    <t>Variety</t>
  </si>
  <si>
    <t>Fertilizer</t>
  </si>
  <si>
    <t>Squash</t>
  </si>
  <si>
    <t>Giant</t>
  </si>
  <si>
    <t>Gold</t>
  </si>
  <si>
    <t>Casper</t>
  </si>
  <si>
    <t>Nitrogen</t>
  </si>
  <si>
    <t>Phosphate</t>
  </si>
  <si>
    <t>Potassium</t>
  </si>
  <si>
    <t>Average</t>
  </si>
  <si>
    <t>Average (same variety)</t>
  </si>
  <si>
    <t>Average (same fertilizer)</t>
  </si>
  <si>
    <t>Fertiliser</t>
  </si>
  <si>
    <t>Average (same both)</t>
  </si>
  <si>
    <t>Average weight</t>
  </si>
  <si>
    <t>Observations</t>
  </si>
  <si>
    <t>Total</t>
  </si>
  <si>
    <t>First method</t>
  </si>
  <si>
    <t>Second method</t>
  </si>
  <si>
    <t>Within</t>
  </si>
  <si>
    <t>Between</t>
  </si>
  <si>
    <t>Groups</t>
  </si>
  <si>
    <t>df (model)</t>
  </si>
  <si>
    <t>df (residual)</t>
  </si>
  <si>
    <t>F-statistic</t>
  </si>
  <si>
    <t>p-value</t>
  </si>
  <si>
    <t>Interaction</t>
  </si>
  <si>
    <t>Explained</t>
  </si>
  <si>
    <t>Residual</t>
  </si>
  <si>
    <t>Variability</t>
  </si>
  <si>
    <t>df</t>
  </si>
  <si>
    <t>F-stat</t>
  </si>
  <si>
    <t>Test</t>
  </si>
  <si>
    <t>Second method: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</si>
</sst>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57</xdr:row>
      <xdr:rowOff>95250</xdr:rowOff>
    </xdr:from>
    <xdr:to>
      <xdr:col>20</xdr:col>
      <xdr:colOff>394847</xdr:colOff>
      <xdr:row>60</xdr:row>
      <xdr:rowOff>67681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7">
              <a:extLst>
                <a:ext uri="{FF2B5EF4-FFF2-40B4-BE49-F238E27FC236}">
                  <a16:creationId xmlns:a16="http://schemas.microsoft.com/office/drawing/2014/main" id="{A22601CB-10BD-40DC-147E-8C767DA53E8D}"/>
                </a:ext>
              </a:extLst>
            </xdr:cNvPr>
            <xdr:cNvSpPr txBox="1"/>
          </xdr:nvSpPr>
          <xdr:spPr>
            <a:xfrm>
              <a:off x="10668000" y="10953750"/>
              <a:ext cx="11129522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explained</m:t>
                        </m:r>
                      </m:sub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en-U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US" sz="1200" b="0" i="1">
                                                <a:latin typeface="Cambria Math" panose="02040503050406030204" pitchFamily="18" charset="0"/>
                                              </a:rPr>
                                              <m:t>𝑋</m:t>
                                            </m:r>
                                          </m:e>
                                        </m:acc>
                                      </m:e>
                                      <m:sub>
                                        <m:r>
                                          <a:rPr lang="en-U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sz="12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</m:nary>
                      </m:e>
                    </m:nary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factor</m:t>
                        </m:r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factor</m:t>
                        </m:r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 2</m:t>
                        </m:r>
                      </m:sub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interaction</m:t>
                        </m:r>
                      </m:sub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200" b="0" i="1">
                        <a:latin typeface="Cambria Math" panose="02040503050406030204" pitchFamily="18" charset="0"/>
                      </a:rPr>
                      <m:t>⇒</m:t>
                    </m:r>
                    <m:sSubSup>
                      <m:sSub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interaction</m:t>
                        </m:r>
                      </m:sub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explained</m:t>
                        </m:r>
                      </m:sub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sSubSup>
                      <m:sSub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factor</m:t>
                        </m:r>
                        <m:r>
                          <a:rPr lang="en-US" sz="120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sSubSup>
                      <m:sSub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factor</m:t>
                        </m:r>
                        <m:r>
                          <a:rPr lang="en-US" sz="1200">
                            <a:latin typeface="Cambria Math" panose="02040503050406030204" pitchFamily="18" charset="0"/>
                          </a:rPr>
                          <m:t> 2</m:t>
                        </m:r>
                      </m:sub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2" name="TextBox 7">
              <a:extLst>
                <a:ext uri="{FF2B5EF4-FFF2-40B4-BE49-F238E27FC236}">
                  <a16:creationId xmlns:a16="http://schemas.microsoft.com/office/drawing/2014/main" id="{A22601CB-10BD-40DC-147E-8C767DA53E8D}"/>
                </a:ext>
              </a:extLst>
            </xdr:cNvPr>
            <xdr:cNvSpPr txBox="1"/>
          </xdr:nvSpPr>
          <xdr:spPr>
            <a:xfrm>
              <a:off x="10668000" y="10953750"/>
              <a:ext cx="11129522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200" b="0" i="0">
                  <a:latin typeface="Cambria Math" panose="02040503050406030204" pitchFamily="18" charset="0"/>
                </a:rPr>
                <a:t>𝑠_explained^2=∑_(𝑖=1)^𝑘▒∑_(𝑗=1)^𝑚▒〖(𝑋 ̅_𝑖𝑗−𝑋 ̅ )^2 𝑛_𝑖𝑗 〗=</a:t>
              </a:r>
              <a:r>
                <a:rPr lang="en-US" sz="1200" i="0">
                  <a:latin typeface="Cambria Math" panose="02040503050406030204" pitchFamily="18" charset="0"/>
                </a:rPr>
                <a:t>𝑠_(</a:t>
              </a:r>
              <a:r>
                <a:rPr lang="en-US" sz="1200" b="0" i="0">
                  <a:latin typeface="Cambria Math" panose="02040503050406030204" pitchFamily="18" charset="0"/>
                </a:rPr>
                <a:t>factor 1)^</a:t>
              </a:r>
              <a:r>
                <a:rPr lang="en-US" sz="120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+</a:t>
              </a:r>
              <a:r>
                <a:rPr lang="en-US" sz="1200" i="0">
                  <a:latin typeface="Cambria Math" panose="02040503050406030204" pitchFamily="18" charset="0"/>
                </a:rPr>
                <a:t>𝑠_(</a:t>
              </a:r>
              <a:r>
                <a:rPr lang="en-US" sz="1200" b="0" i="0">
                  <a:latin typeface="Cambria Math" panose="02040503050406030204" pitchFamily="18" charset="0"/>
                </a:rPr>
                <a:t>factor 2)^</a:t>
              </a:r>
              <a:r>
                <a:rPr lang="en-US" sz="120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+</a:t>
              </a:r>
              <a:r>
                <a:rPr lang="en-US" sz="1200" i="0">
                  <a:latin typeface="Cambria Math" panose="02040503050406030204" pitchFamily="18" charset="0"/>
                </a:rPr>
                <a:t>𝑠_</a:t>
              </a:r>
              <a:r>
                <a:rPr lang="en-US" sz="1200" b="0" i="0">
                  <a:latin typeface="Cambria Math" panose="02040503050406030204" pitchFamily="18" charset="0"/>
                </a:rPr>
                <a:t>interaction^</a:t>
              </a:r>
              <a:r>
                <a:rPr lang="en-US" sz="120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⇒</a:t>
              </a:r>
              <a:r>
                <a:rPr lang="en-US" sz="1200" i="0">
                  <a:latin typeface="Cambria Math" panose="02040503050406030204" pitchFamily="18" charset="0"/>
                </a:rPr>
                <a:t>𝑠_interaction^2</a:t>
              </a:r>
              <a:r>
                <a:rPr lang="en-US" sz="1200" b="0" i="0">
                  <a:latin typeface="Cambria Math" panose="02040503050406030204" pitchFamily="18" charset="0"/>
                </a:rPr>
                <a:t>=</a:t>
              </a:r>
              <a:r>
                <a:rPr lang="en-US" sz="1200" i="0">
                  <a:latin typeface="Cambria Math" panose="02040503050406030204" pitchFamily="18" charset="0"/>
                </a:rPr>
                <a:t>𝑠_explained^2</a:t>
              </a:r>
              <a:r>
                <a:rPr lang="en-US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𝑠_(factor 1)^2</a:t>
              </a:r>
              <a:r>
                <a:rPr lang="en-US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𝑠_(factor 2)^2</a:t>
              </a:r>
              <a:endParaRPr lang="ru-RU" sz="1200"/>
            </a:p>
          </xdr:txBody>
        </xdr:sp>
      </mc:Fallback>
    </mc:AlternateContent>
    <xdr:clientData/>
  </xdr:twoCellAnchor>
  <xdr:twoCellAnchor>
    <xdr:from>
      <xdr:col>9</xdr:col>
      <xdr:colOff>152400</xdr:colOff>
      <xdr:row>61</xdr:row>
      <xdr:rowOff>1683</xdr:rowOff>
    </xdr:from>
    <xdr:to>
      <xdr:col>20</xdr:col>
      <xdr:colOff>828042</xdr:colOff>
      <xdr:row>61</xdr:row>
      <xdr:rowOff>189555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8">
              <a:extLst>
                <a:ext uri="{FF2B5EF4-FFF2-40B4-BE49-F238E27FC236}">
                  <a16:creationId xmlns:a16="http://schemas.microsoft.com/office/drawing/2014/main" id="{C299A99C-41EF-795A-638B-8CC2A01D0FDC}"/>
                </a:ext>
              </a:extLst>
            </xdr:cNvPr>
            <xdr:cNvSpPr txBox="1"/>
          </xdr:nvSpPr>
          <xdr:spPr>
            <a:xfrm>
              <a:off x="10668000" y="11622183"/>
              <a:ext cx="11562717" cy="1878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d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f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total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𝑘𝑚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−1=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df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factor</m:t>
                        </m:r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 1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df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factor</m:t>
                        </m:r>
                        <m:r>
                          <a:rPr lang="en-US" sz="120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df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interaction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⇒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df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interaction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𝑘𝑚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−1−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en-US" sz="1200" b="0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−1)(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−1)</m:t>
                    </m:r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3" name="TextBox 8">
              <a:extLst>
                <a:ext uri="{FF2B5EF4-FFF2-40B4-BE49-F238E27FC236}">
                  <a16:creationId xmlns:a16="http://schemas.microsoft.com/office/drawing/2014/main" id="{C299A99C-41EF-795A-638B-8CC2A01D0FDC}"/>
                </a:ext>
              </a:extLst>
            </xdr:cNvPr>
            <xdr:cNvSpPr txBox="1"/>
          </xdr:nvSpPr>
          <xdr:spPr>
            <a:xfrm>
              <a:off x="10668000" y="11622183"/>
              <a:ext cx="11562717" cy="1878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200" b="0" i="0">
                  <a:latin typeface="Cambria Math" panose="02040503050406030204" pitchFamily="18" charset="0"/>
                </a:rPr>
                <a:t>df_total=𝑘𝑚−1=df_(factor 1)+</a:t>
              </a:r>
              <a:r>
                <a:rPr lang="en-US" sz="1200" i="0">
                  <a:latin typeface="Cambria Math" panose="02040503050406030204" pitchFamily="18" charset="0"/>
                </a:rPr>
                <a:t>df_(factor </a:t>
              </a:r>
              <a:r>
                <a:rPr lang="en-US" sz="1200" b="0" i="0">
                  <a:latin typeface="Cambria Math" panose="02040503050406030204" pitchFamily="18" charset="0"/>
                </a:rPr>
                <a:t>2)+</a:t>
              </a:r>
              <a:r>
                <a:rPr lang="en-US" sz="1200" i="0">
                  <a:latin typeface="Cambria Math" panose="02040503050406030204" pitchFamily="18" charset="0"/>
                </a:rPr>
                <a:t>df_</a:t>
              </a:r>
              <a:r>
                <a:rPr lang="en-US" sz="1200" b="0" i="0">
                  <a:latin typeface="Cambria Math" panose="02040503050406030204" pitchFamily="18" charset="0"/>
                </a:rPr>
                <a:t>interaction⇒</a:t>
              </a:r>
              <a:r>
                <a:rPr lang="en-US" sz="1200" i="0">
                  <a:latin typeface="Cambria Math" panose="02040503050406030204" pitchFamily="18" charset="0"/>
                </a:rPr>
                <a:t>df_interaction</a:t>
              </a:r>
              <a:r>
                <a:rPr lang="en-US" sz="1200" b="0" i="0">
                  <a:latin typeface="Cambria Math" panose="02040503050406030204" pitchFamily="18" charset="0"/>
                </a:rPr>
                <a:t>=𝑘𝑚−1−(𝑘−1)−(𝑚−1)=(𝑘−1)(𝑚−1)</a:t>
              </a:r>
              <a:endParaRPr lang="ru-RU" sz="1200"/>
            </a:p>
          </xdr:txBody>
        </xdr:sp>
      </mc:Fallback>
    </mc:AlternateContent>
    <xdr:clientData/>
  </xdr:twoCellAnchor>
  <xdr:twoCellAnchor>
    <xdr:from>
      <xdr:col>12</xdr:col>
      <xdr:colOff>152400</xdr:colOff>
      <xdr:row>16</xdr:row>
      <xdr:rowOff>123825</xdr:rowOff>
    </xdr:from>
    <xdr:to>
      <xdr:col>16</xdr:col>
      <xdr:colOff>118524</xdr:colOff>
      <xdr:row>18</xdr:row>
      <xdr:rowOff>171404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12DA4D-051D-217D-33C0-49293CA5AB87}"/>
                </a:ext>
              </a:extLst>
            </xdr:cNvPr>
            <xdr:cNvSpPr txBox="1"/>
          </xdr:nvSpPr>
          <xdr:spPr>
            <a:xfrm>
              <a:off x="13754100" y="3171825"/>
              <a:ext cx="4080924" cy="4285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2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GB" sz="1200" b="0" i="0">
                                <a:latin typeface="Cambria Math" panose="02040503050406030204" pitchFamily="18" charset="0"/>
                              </a:rPr>
                              <m:t>between</m:t>
                            </m:r>
                          </m:sub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sSubSup>
                          <m:sSub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GB" sz="1200" b="0" i="0">
                                <a:latin typeface="Cambria Math" panose="02040503050406030204" pitchFamily="18" charset="0"/>
                              </a:rPr>
                              <m:t>within</m:t>
                            </m:r>
                          </m:sub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2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 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−1,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12DA4D-051D-217D-33C0-49293CA5AB87}"/>
                </a:ext>
              </a:extLst>
            </xdr:cNvPr>
            <xdr:cNvSpPr txBox="1"/>
          </xdr:nvSpPr>
          <xdr:spPr>
            <a:xfrm>
              <a:off x="13754100" y="3171825"/>
              <a:ext cx="4080924" cy="4285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𝐹=(𝑠_between^2/(𝑘−1))/(𝑠_within^2/(𝑛−𝑘))   </a:t>
              </a:r>
              <a:r>
                <a:rPr lang="en-GB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𝐹(𝑘−1,𝑛−𝑘)</a:t>
              </a:r>
              <a:endParaRPr lang="en-GB" sz="1200"/>
            </a:p>
          </xdr:txBody>
        </xdr:sp>
      </mc:Fallback>
    </mc:AlternateContent>
    <xdr:clientData/>
  </xdr:twoCellAnchor>
  <xdr:twoCellAnchor>
    <xdr:from>
      <xdr:col>12</xdr:col>
      <xdr:colOff>247650</xdr:colOff>
      <xdr:row>7</xdr:row>
      <xdr:rowOff>57150</xdr:rowOff>
    </xdr:from>
    <xdr:to>
      <xdr:col>14</xdr:col>
      <xdr:colOff>784102</xdr:colOff>
      <xdr:row>10</xdr:row>
      <xdr:rowOff>29581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24">
              <a:extLst>
                <a:ext uri="{FF2B5EF4-FFF2-40B4-BE49-F238E27FC236}">
                  <a16:creationId xmlns:a16="http://schemas.microsoft.com/office/drawing/2014/main" id="{D2796FAB-7B6F-8BD5-C4AB-9F4304B94377}"/>
                </a:ext>
              </a:extLst>
            </xdr:cNvPr>
            <xdr:cNvSpPr txBox="1"/>
          </xdr:nvSpPr>
          <xdr:spPr>
            <a:xfrm>
              <a:off x="13849350" y="1390650"/>
              <a:ext cx="2593852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between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en-GB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GB" sz="12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5" name="TextBox 24">
              <a:extLst>
                <a:ext uri="{FF2B5EF4-FFF2-40B4-BE49-F238E27FC236}">
                  <a16:creationId xmlns:a16="http://schemas.microsoft.com/office/drawing/2014/main" id="{D2796FAB-7B6F-8BD5-C4AB-9F4304B94377}"/>
                </a:ext>
              </a:extLst>
            </xdr:cNvPr>
            <xdr:cNvSpPr txBox="1"/>
          </xdr:nvSpPr>
          <xdr:spPr>
            <a:xfrm>
              <a:off x="13849350" y="1390650"/>
              <a:ext cx="2593852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𝑠_between^2=∑_(𝑗=1)^𝑘▒〖(𝑥 ̅_𝑗−𝑥 ̅ )^2 𝑛_𝑗 〗</a:t>
              </a:r>
              <a:endParaRPr lang="en-GB" sz="1200"/>
            </a:p>
          </xdr:txBody>
        </xdr:sp>
      </mc:Fallback>
    </mc:AlternateContent>
    <xdr:clientData/>
  </xdr:twoCellAnchor>
  <xdr:twoCellAnchor>
    <xdr:from>
      <xdr:col>12</xdr:col>
      <xdr:colOff>268981</xdr:colOff>
      <xdr:row>10</xdr:row>
      <xdr:rowOff>85725</xdr:rowOff>
    </xdr:from>
    <xdr:to>
      <xdr:col>15</xdr:col>
      <xdr:colOff>47961</xdr:colOff>
      <xdr:row>13</xdr:row>
      <xdr:rowOff>18337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25">
              <a:extLst>
                <a:ext uri="{FF2B5EF4-FFF2-40B4-BE49-F238E27FC236}">
                  <a16:creationId xmlns:a16="http://schemas.microsoft.com/office/drawing/2014/main" id="{DD6D57A5-743D-79B7-F7DB-726D3655F893}"/>
                </a:ext>
              </a:extLst>
            </xdr:cNvPr>
            <xdr:cNvSpPr txBox="1"/>
          </xdr:nvSpPr>
          <xdr:spPr>
            <a:xfrm>
              <a:off x="13870681" y="1990725"/>
              <a:ext cx="2865080" cy="50411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total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6" name="TextBox 25">
              <a:extLst>
                <a:ext uri="{FF2B5EF4-FFF2-40B4-BE49-F238E27FC236}">
                  <a16:creationId xmlns:a16="http://schemas.microsoft.com/office/drawing/2014/main" id="{DD6D57A5-743D-79B7-F7DB-726D3655F893}"/>
                </a:ext>
              </a:extLst>
            </xdr:cNvPr>
            <xdr:cNvSpPr txBox="1"/>
          </xdr:nvSpPr>
          <xdr:spPr>
            <a:xfrm>
              <a:off x="13870681" y="1990725"/>
              <a:ext cx="2865080" cy="50411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𝑠_total^2=∑_(𝑖=1)^𝑛▒(𝑥_𝑖−𝑥 ̅ )^2 </a:t>
              </a:r>
              <a:endParaRPr lang="en-GB" sz="1200"/>
            </a:p>
          </xdr:txBody>
        </xdr:sp>
      </mc:Fallback>
    </mc:AlternateContent>
    <xdr:clientData/>
  </xdr:twoCellAnchor>
  <xdr:twoCellAnchor>
    <xdr:from>
      <xdr:col>12</xdr:col>
      <xdr:colOff>152400</xdr:colOff>
      <xdr:row>13</xdr:row>
      <xdr:rowOff>83959</xdr:rowOff>
    </xdr:from>
    <xdr:to>
      <xdr:col>17</xdr:col>
      <xdr:colOff>633710</xdr:colOff>
      <xdr:row>16</xdr:row>
      <xdr:rowOff>56390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26">
              <a:extLst>
                <a:ext uri="{FF2B5EF4-FFF2-40B4-BE49-F238E27FC236}">
                  <a16:creationId xmlns:a16="http://schemas.microsoft.com/office/drawing/2014/main" id="{599D9D09-6170-DB95-163D-C8D12AFCB60C}"/>
                </a:ext>
              </a:extLst>
            </xdr:cNvPr>
            <xdr:cNvSpPr txBox="1"/>
          </xdr:nvSpPr>
          <xdr:spPr>
            <a:xfrm>
              <a:off x="13754100" y="2560459"/>
              <a:ext cx="5624810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within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GB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  <m:r>
                              <a:rPr lang="en-GB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n-GB" sz="12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GB" sz="120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en-GB" sz="120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GB" sz="1200" i="1"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</m:acc>
                                      </m:e>
                                      <m:sub>
                                        <m: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GB" sz="12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nary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total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−</m:t>
                    </m:r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between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7" name="TextBox 26">
              <a:extLst>
                <a:ext uri="{FF2B5EF4-FFF2-40B4-BE49-F238E27FC236}">
                  <a16:creationId xmlns:a16="http://schemas.microsoft.com/office/drawing/2014/main" id="{599D9D09-6170-DB95-163D-C8D12AFCB60C}"/>
                </a:ext>
              </a:extLst>
            </xdr:cNvPr>
            <xdr:cNvSpPr txBox="1"/>
          </xdr:nvSpPr>
          <xdr:spPr>
            <a:xfrm>
              <a:off x="13754100" y="2560459"/>
              <a:ext cx="5624810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𝑠_within^2=∑_(𝑗=1)^𝑘▒∑</a:t>
              </a:r>
              <a:r>
                <a:rPr lang="en-GB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GB" sz="1200" b="0" i="0">
                  <a:latin typeface="Cambria Math" panose="02040503050406030204" pitchFamily="18" charset="0"/>
                </a:rPr>
                <a:t>𝑖</a:t>
              </a:r>
              <a:r>
                <a:rPr lang="en-GB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𝜖𝑗▒(</a:t>
              </a:r>
              <a:r>
                <a:rPr lang="en-GB" sz="1200" i="0">
                  <a:latin typeface="Cambria Math" panose="02040503050406030204" pitchFamily="18" charset="0"/>
                </a:rPr>
                <a:t>𝑥_𝑖−𝑥 ̅_𝑗 )^2 </a:t>
              </a:r>
              <a:r>
                <a:rPr lang="en-GB" sz="1200" b="0" i="0">
                  <a:latin typeface="Cambria Math" panose="02040503050406030204" pitchFamily="18" charset="0"/>
                </a:rPr>
                <a:t>=𝑠_total^2−𝑠_between^2</a:t>
              </a:r>
              <a:endParaRPr lang="en-GB" sz="12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1632-7E03-4676-AB92-003A75308374}">
  <dimension ref="A1:V202"/>
  <sheetViews>
    <sheetView tabSelected="1" topLeftCell="A43" zoomScaleNormal="100" workbookViewId="0">
      <selection activeCell="L68" sqref="L68"/>
    </sheetView>
  </sheetViews>
  <sheetFormatPr defaultRowHeight="15" x14ac:dyDescent="0.25"/>
  <cols>
    <col min="1" max="1" width="11" bestFit="1" customWidth="1"/>
    <col min="2" max="2" width="15.5703125" bestFit="1" customWidth="1"/>
    <col min="3" max="4" width="11.85546875" customWidth="1"/>
    <col min="5" max="8" width="23" customWidth="1"/>
    <col min="9" max="17" width="15.42578125" customWidth="1"/>
    <col min="18" max="22" width="13.2851562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11</v>
      </c>
      <c r="F1" s="1" t="s">
        <v>12</v>
      </c>
      <c r="G1" s="1" t="s">
        <v>13</v>
      </c>
      <c r="H1" s="1" t="s">
        <v>15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1</v>
      </c>
      <c r="B2" s="3">
        <v>10.158210882739439</v>
      </c>
      <c r="C2" s="1" t="s">
        <v>5</v>
      </c>
      <c r="D2" s="1" t="s">
        <v>10</v>
      </c>
      <c r="E2" s="3">
        <f>AVERAGE($B$2:$B$201)</f>
        <v>9.7601304465235739</v>
      </c>
      <c r="F2" s="3">
        <f>AVERAGEIF($C$2:$C$201,C2,$B$2:$B$201)</f>
        <v>14.51333205265863</v>
      </c>
      <c r="G2" s="3">
        <f>AVERAGEIF($D$2:$D$201,D2,$B$2:$B$201)</f>
        <v>9.1704597210291556</v>
      </c>
      <c r="H2" s="3">
        <f>AVERAGEIFS($B$2:$B$201,$C$2:$C$201,C2,$D$2:$D$201,D2)</f>
        <v>12.876877280863035</v>
      </c>
      <c r="J2" s="1" t="s">
        <v>2</v>
      </c>
      <c r="K2" s="1" t="s">
        <v>16</v>
      </c>
      <c r="L2" s="1" t="s">
        <v>17</v>
      </c>
    </row>
    <row r="3" spans="1:17" x14ac:dyDescent="0.25">
      <c r="A3" s="1">
        <v>2</v>
      </c>
      <c r="B3" s="3">
        <v>7.8757816004011101</v>
      </c>
      <c r="C3" s="1" t="s">
        <v>6</v>
      </c>
      <c r="D3" s="1" t="s">
        <v>8</v>
      </c>
      <c r="E3" s="3">
        <f t="shared" ref="E3:E66" si="0">AVERAGE($B$2:$B$201)</f>
        <v>9.7601304465235739</v>
      </c>
      <c r="F3" s="3">
        <f t="shared" ref="F3:F66" si="1">AVERAGEIF($C$2:$C$201,C3,$B$2:$B$201)</f>
        <v>8.710735685853777</v>
      </c>
      <c r="G3" s="3">
        <f t="shared" ref="G3:G66" si="2">AVERAGEIF($D$2:$D$201,D3,$B$2:$B$201)</f>
        <v>9.4299875098452262</v>
      </c>
      <c r="H3" s="3">
        <f t="shared" ref="H3:H66" si="3">AVERAGEIFS($B$2:$B$201,$C$2:$C$201,C3,$D$2:$D$201,D3)</f>
        <v>9.0998212017021309</v>
      </c>
      <c r="J3" s="1" t="s">
        <v>4</v>
      </c>
      <c r="K3" s="3">
        <f>AVERAGEIF($C$2:$C$201,J3,$B$2:$B$201)</f>
        <v>7.66580265375514</v>
      </c>
      <c r="L3" s="1">
        <f>COUNTIF($C$2:$C$201,J3)</f>
        <v>44</v>
      </c>
    </row>
    <row r="4" spans="1:17" x14ac:dyDescent="0.25">
      <c r="A4" s="1">
        <v>3</v>
      </c>
      <c r="B4" s="3">
        <v>5.9597155704120679</v>
      </c>
      <c r="C4" s="1" t="s">
        <v>7</v>
      </c>
      <c r="D4" s="1" t="s">
        <v>10</v>
      </c>
      <c r="E4" s="3">
        <f t="shared" si="0"/>
        <v>9.7601304465235739</v>
      </c>
      <c r="F4" s="3">
        <f t="shared" si="1"/>
        <v>8.2439944329498598</v>
      </c>
      <c r="G4" s="3">
        <f t="shared" si="2"/>
        <v>9.1704597210291556</v>
      </c>
      <c r="H4" s="3">
        <f t="shared" si="3"/>
        <v>8.2732357904770666</v>
      </c>
      <c r="J4" s="1" t="s">
        <v>6</v>
      </c>
      <c r="K4" s="3">
        <f t="shared" ref="K4:K6" si="4">AVERAGEIF($C$2:$C$201,J4,$B$2:$B$201)</f>
        <v>8.710735685853777</v>
      </c>
      <c r="L4" s="1">
        <f t="shared" ref="L4:L6" si="5">COUNTIF($C$2:$C$201,J4)</f>
        <v>46</v>
      </c>
    </row>
    <row r="5" spans="1:17" x14ac:dyDescent="0.25">
      <c r="A5" s="1">
        <v>4</v>
      </c>
      <c r="B5" s="3">
        <v>6.4273861247227915</v>
      </c>
      <c r="C5" s="1" t="s">
        <v>7</v>
      </c>
      <c r="D5" s="1" t="s">
        <v>10</v>
      </c>
      <c r="E5" s="3">
        <f t="shared" si="0"/>
        <v>9.7601304465235739</v>
      </c>
      <c r="F5" s="3">
        <f t="shared" si="1"/>
        <v>8.2439944329498598</v>
      </c>
      <c r="G5" s="3">
        <f t="shared" si="2"/>
        <v>9.1704597210291556</v>
      </c>
      <c r="H5" s="3">
        <f t="shared" si="3"/>
        <v>8.2732357904770666</v>
      </c>
      <c r="J5" s="1" t="s">
        <v>7</v>
      </c>
      <c r="K5" s="3">
        <f t="shared" si="4"/>
        <v>8.2439944329498598</v>
      </c>
      <c r="L5" s="1">
        <f t="shared" si="5"/>
        <v>61</v>
      </c>
    </row>
    <row r="6" spans="1:17" x14ac:dyDescent="0.25">
      <c r="A6" s="1">
        <v>5</v>
      </c>
      <c r="B6" s="3">
        <v>2.8379631965094991</v>
      </c>
      <c r="C6" s="1" t="s">
        <v>4</v>
      </c>
      <c r="D6" s="1" t="s">
        <v>8</v>
      </c>
      <c r="E6" s="3">
        <f t="shared" si="0"/>
        <v>9.7601304465235739</v>
      </c>
      <c r="F6" s="3">
        <f t="shared" si="1"/>
        <v>7.66580265375514</v>
      </c>
      <c r="G6" s="3">
        <f t="shared" si="2"/>
        <v>9.4299875098452262</v>
      </c>
      <c r="H6" s="3">
        <f t="shared" si="3"/>
        <v>4.8516767466744355</v>
      </c>
      <c r="J6" s="1" t="s">
        <v>5</v>
      </c>
      <c r="K6" s="3">
        <f t="shared" si="4"/>
        <v>14.51333205265863</v>
      </c>
      <c r="L6" s="1">
        <f t="shared" si="5"/>
        <v>49</v>
      </c>
    </row>
    <row r="7" spans="1:17" x14ac:dyDescent="0.25">
      <c r="A7" s="1">
        <v>6</v>
      </c>
      <c r="B7" s="3">
        <v>9.6088575545056525</v>
      </c>
      <c r="C7" s="1" t="s">
        <v>7</v>
      </c>
      <c r="D7" s="1" t="s">
        <v>10</v>
      </c>
      <c r="E7" s="3">
        <f t="shared" si="0"/>
        <v>9.7601304465235739</v>
      </c>
      <c r="F7" s="3">
        <f t="shared" si="1"/>
        <v>8.2439944329498598</v>
      </c>
      <c r="G7" s="3">
        <f t="shared" si="2"/>
        <v>9.1704597210291556</v>
      </c>
      <c r="H7" s="3">
        <f t="shared" si="3"/>
        <v>8.2732357904770666</v>
      </c>
      <c r="J7" s="1" t="s">
        <v>18</v>
      </c>
      <c r="K7" s="3">
        <f>AVERAGE($B$2:$B$201)</f>
        <v>9.7601304465235739</v>
      </c>
      <c r="L7" s="1">
        <f>COUNT($B$2:$B$201)</f>
        <v>200</v>
      </c>
    </row>
    <row r="8" spans="1:17" x14ac:dyDescent="0.25">
      <c r="A8" s="1">
        <v>7</v>
      </c>
      <c r="B8" s="3">
        <v>19.703084938659135</v>
      </c>
      <c r="C8" s="1" t="s">
        <v>5</v>
      </c>
      <c r="D8" s="1" t="s">
        <v>8</v>
      </c>
      <c r="E8" s="3">
        <f t="shared" si="0"/>
        <v>9.7601304465235739</v>
      </c>
      <c r="F8" s="3">
        <f t="shared" si="1"/>
        <v>14.51333205265863</v>
      </c>
      <c r="G8" s="3">
        <f t="shared" si="2"/>
        <v>9.4299875098452262</v>
      </c>
      <c r="H8" s="3">
        <f t="shared" si="3"/>
        <v>16.314306389271657</v>
      </c>
    </row>
    <row r="9" spans="1:17" x14ac:dyDescent="0.25">
      <c r="A9" s="1">
        <v>8</v>
      </c>
      <c r="B9" s="3">
        <v>7.9872567755716837</v>
      </c>
      <c r="C9" s="1" t="s">
        <v>6</v>
      </c>
      <c r="D9" s="1" t="s">
        <v>10</v>
      </c>
      <c r="E9" s="3">
        <f t="shared" si="0"/>
        <v>9.7601304465235739</v>
      </c>
      <c r="F9" s="3">
        <f t="shared" si="1"/>
        <v>8.710735685853777</v>
      </c>
      <c r="G9" s="3">
        <f t="shared" si="2"/>
        <v>9.1704597210291556</v>
      </c>
      <c r="H9" s="3">
        <f t="shared" si="3"/>
        <v>8.0936792455725382</v>
      </c>
      <c r="K9" s="1" t="s">
        <v>19</v>
      </c>
      <c r="L9" s="1" t="s">
        <v>20</v>
      </c>
    </row>
    <row r="10" spans="1:17" x14ac:dyDescent="0.25">
      <c r="A10" s="1">
        <v>9</v>
      </c>
      <c r="B10" s="3">
        <v>10.850306967469443</v>
      </c>
      <c r="C10" s="1" t="s">
        <v>7</v>
      </c>
      <c r="D10" s="1" t="s">
        <v>9</v>
      </c>
      <c r="E10" s="3">
        <f t="shared" si="0"/>
        <v>9.7601304465235739</v>
      </c>
      <c r="F10" s="3">
        <f t="shared" si="1"/>
        <v>8.2439944329498598</v>
      </c>
      <c r="G10" s="3">
        <f t="shared" si="2"/>
        <v>10.852631658387219</v>
      </c>
      <c r="H10" s="3">
        <f t="shared" si="3"/>
        <v>8.8427170255782386</v>
      </c>
      <c r="J10" s="1" t="s">
        <v>18</v>
      </c>
      <c r="K10" s="3" cm="1">
        <f t="array" ref="K10">SUM((B2:B201-E2:E201)^2)</f>
        <v>8620.6454866899785</v>
      </c>
      <c r="L10" s="3" cm="1">
        <f t="array" ref="L10">SUM((B2:B201-K7)^2)</f>
        <v>8620.6454866899785</v>
      </c>
    </row>
    <row r="11" spans="1:17" x14ac:dyDescent="0.25">
      <c r="A11" s="1">
        <v>10</v>
      </c>
      <c r="B11" s="3">
        <v>10.780279315506753</v>
      </c>
      <c r="C11" s="1" t="s">
        <v>4</v>
      </c>
      <c r="D11" s="1" t="s">
        <v>8</v>
      </c>
      <c r="E11" s="3">
        <f t="shared" si="0"/>
        <v>9.7601304465235739</v>
      </c>
      <c r="F11" s="3">
        <f t="shared" si="1"/>
        <v>7.66580265375514</v>
      </c>
      <c r="G11" s="3">
        <f t="shared" si="2"/>
        <v>9.4299875098452262</v>
      </c>
      <c r="H11" s="3">
        <f t="shared" si="3"/>
        <v>4.8516767466744355</v>
      </c>
      <c r="J11" s="1" t="s">
        <v>22</v>
      </c>
      <c r="K11" s="3" cm="1">
        <f t="array" ref="K11">SUM((F2:F201-E2:E201)^2)</f>
        <v>1490.9218655185596</v>
      </c>
      <c r="L11" s="3" cm="1">
        <f t="array" ref="L11">SUM((K3:K6-K7)^2*L3:L6)</f>
        <v>1490.9218655185628</v>
      </c>
    </row>
    <row r="12" spans="1:17" x14ac:dyDescent="0.25">
      <c r="A12" s="1">
        <v>11</v>
      </c>
      <c r="B12" s="3">
        <v>3.7214336800906347</v>
      </c>
      <c r="C12" s="1" t="s">
        <v>7</v>
      </c>
      <c r="D12" s="1" t="s">
        <v>10</v>
      </c>
      <c r="E12" s="3">
        <f t="shared" si="0"/>
        <v>9.7601304465235739</v>
      </c>
      <c r="F12" s="3">
        <f t="shared" si="1"/>
        <v>8.2439944329498598</v>
      </c>
      <c r="G12" s="3">
        <f t="shared" si="2"/>
        <v>9.1704597210291556</v>
      </c>
      <c r="H12" s="3">
        <f t="shared" si="3"/>
        <v>8.2732357904770666</v>
      </c>
      <c r="J12" s="1" t="s">
        <v>21</v>
      </c>
      <c r="K12" s="3" cm="1">
        <f t="array" ref="K12">SUM((B2:B201-F2:F201)^2)</f>
        <v>7129.7236211714153</v>
      </c>
      <c r="L12" s="3">
        <f>L10-L11</f>
        <v>7129.7236211714153</v>
      </c>
    </row>
    <row r="13" spans="1:17" x14ac:dyDescent="0.25">
      <c r="A13" s="1">
        <v>12</v>
      </c>
      <c r="B13" s="3">
        <v>20.346470135091046</v>
      </c>
      <c r="C13" s="1" t="s">
        <v>7</v>
      </c>
      <c r="D13" s="1" t="s">
        <v>9</v>
      </c>
      <c r="E13" s="3">
        <f t="shared" si="0"/>
        <v>9.7601304465235739</v>
      </c>
      <c r="F13" s="3">
        <f t="shared" si="1"/>
        <v>8.2439944329498598</v>
      </c>
      <c r="G13" s="3">
        <f t="shared" si="2"/>
        <v>10.852631658387219</v>
      </c>
      <c r="H13" s="3">
        <f t="shared" si="3"/>
        <v>8.8427170255782386</v>
      </c>
    </row>
    <row r="14" spans="1:17" x14ac:dyDescent="0.25">
      <c r="A14" s="1">
        <v>13</v>
      </c>
      <c r="B14" s="3">
        <v>23.923512258847971</v>
      </c>
      <c r="C14" s="1" t="s">
        <v>5</v>
      </c>
      <c r="D14" s="1" t="s">
        <v>10</v>
      </c>
      <c r="E14" s="3">
        <f t="shared" si="0"/>
        <v>9.7601304465235739</v>
      </c>
      <c r="F14" s="3">
        <f t="shared" si="1"/>
        <v>14.51333205265863</v>
      </c>
      <c r="G14" s="3">
        <f t="shared" si="2"/>
        <v>9.1704597210291556</v>
      </c>
      <c r="H14" s="3">
        <f t="shared" si="3"/>
        <v>12.876877280863035</v>
      </c>
      <c r="J14" s="1" t="s">
        <v>23</v>
      </c>
      <c r="K14" s="1">
        <v>4</v>
      </c>
    </row>
    <row r="15" spans="1:17" x14ac:dyDescent="0.25">
      <c r="A15" s="1">
        <v>14</v>
      </c>
      <c r="B15" s="3">
        <v>11.986964577926969</v>
      </c>
      <c r="C15" s="1" t="s">
        <v>6</v>
      </c>
      <c r="D15" s="1" t="s">
        <v>8</v>
      </c>
      <c r="E15" s="3">
        <f t="shared" si="0"/>
        <v>9.7601304465235739</v>
      </c>
      <c r="F15" s="3">
        <f t="shared" si="1"/>
        <v>8.710735685853777</v>
      </c>
      <c r="G15" s="3">
        <f t="shared" si="2"/>
        <v>9.4299875098452262</v>
      </c>
      <c r="H15" s="3">
        <f t="shared" si="3"/>
        <v>9.0998212017021309</v>
      </c>
      <c r="J15" s="1" t="s">
        <v>17</v>
      </c>
      <c r="K15" s="1">
        <f>COUNT($B$2:$B$201)</f>
        <v>200</v>
      </c>
    </row>
    <row r="16" spans="1:17" x14ac:dyDescent="0.25">
      <c r="A16" s="1">
        <v>15</v>
      </c>
      <c r="B16" s="3">
        <v>10.890996470598855</v>
      </c>
      <c r="C16" s="1" t="s">
        <v>5</v>
      </c>
      <c r="D16" s="1" t="s">
        <v>10</v>
      </c>
      <c r="E16" s="3">
        <f t="shared" si="0"/>
        <v>9.7601304465235739</v>
      </c>
      <c r="F16" s="3">
        <f t="shared" si="1"/>
        <v>14.51333205265863</v>
      </c>
      <c r="G16" s="3">
        <f t="shared" si="2"/>
        <v>9.1704597210291556</v>
      </c>
      <c r="H16" s="3">
        <f t="shared" si="3"/>
        <v>12.876877280863035</v>
      </c>
      <c r="J16" s="1" t="s">
        <v>24</v>
      </c>
      <c r="K16" s="1">
        <f>K14-1</f>
        <v>3</v>
      </c>
    </row>
    <row r="17" spans="1:12" x14ac:dyDescent="0.25">
      <c r="A17" s="1">
        <v>16</v>
      </c>
      <c r="B17" s="3">
        <v>6.2947866927946512</v>
      </c>
      <c r="C17" s="1" t="s">
        <v>7</v>
      </c>
      <c r="D17" s="1" t="s">
        <v>8</v>
      </c>
      <c r="E17" s="3">
        <f t="shared" si="0"/>
        <v>9.7601304465235739</v>
      </c>
      <c r="F17" s="3">
        <f t="shared" si="1"/>
        <v>8.2439944329498598</v>
      </c>
      <c r="G17" s="3">
        <f t="shared" si="2"/>
        <v>9.4299875098452262</v>
      </c>
      <c r="H17" s="3">
        <f t="shared" si="3"/>
        <v>7.5318318918840061</v>
      </c>
      <c r="J17" s="1" t="s">
        <v>25</v>
      </c>
      <c r="K17" s="1">
        <f>K15-K14</f>
        <v>196</v>
      </c>
    </row>
    <row r="18" spans="1:12" x14ac:dyDescent="0.25">
      <c r="A18" s="1">
        <v>17</v>
      </c>
      <c r="B18" s="3">
        <v>6.3245637173301965</v>
      </c>
      <c r="C18" s="1" t="s">
        <v>6</v>
      </c>
      <c r="D18" s="1" t="s">
        <v>10</v>
      </c>
      <c r="E18" s="3">
        <f t="shared" si="0"/>
        <v>9.7601304465235739</v>
      </c>
      <c r="F18" s="3">
        <f t="shared" si="1"/>
        <v>8.710735685853777</v>
      </c>
      <c r="G18" s="3">
        <f t="shared" si="2"/>
        <v>9.1704597210291556</v>
      </c>
      <c r="H18" s="3">
        <f t="shared" si="3"/>
        <v>8.0936792455725382</v>
      </c>
      <c r="J18" s="1" t="s">
        <v>26</v>
      </c>
      <c r="K18" s="2">
        <f>(K11/K16)/(K12/K17)</f>
        <v>13.662085711798635</v>
      </c>
    </row>
    <row r="19" spans="1:12" x14ac:dyDescent="0.25">
      <c r="A19" s="1">
        <v>18</v>
      </c>
      <c r="B19" s="3">
        <v>5.7834938471857082</v>
      </c>
      <c r="C19" s="1" t="s">
        <v>7</v>
      </c>
      <c r="D19" s="1" t="s">
        <v>8</v>
      </c>
      <c r="E19" s="3">
        <f t="shared" si="0"/>
        <v>9.7601304465235739</v>
      </c>
      <c r="F19" s="3">
        <f t="shared" si="1"/>
        <v>8.2439944329498598</v>
      </c>
      <c r="G19" s="3">
        <f t="shared" si="2"/>
        <v>9.4299875098452262</v>
      </c>
      <c r="H19" s="3">
        <f t="shared" si="3"/>
        <v>7.5318318918840061</v>
      </c>
      <c r="J19" s="1" t="s">
        <v>27</v>
      </c>
      <c r="K19" s="4">
        <f>_xlfn.F.DIST.RT(K18,K16,K17)</f>
        <v>3.9540492099359731E-8</v>
      </c>
    </row>
    <row r="20" spans="1:12" x14ac:dyDescent="0.25">
      <c r="A20" s="1">
        <v>19</v>
      </c>
      <c r="B20" s="3">
        <v>6.4000196168973034</v>
      </c>
      <c r="C20" s="1" t="s">
        <v>6</v>
      </c>
      <c r="D20" s="1" t="s">
        <v>10</v>
      </c>
      <c r="E20" s="3">
        <f t="shared" si="0"/>
        <v>9.7601304465235739</v>
      </c>
      <c r="F20" s="3">
        <f t="shared" si="1"/>
        <v>8.710735685853777</v>
      </c>
      <c r="G20" s="3">
        <f t="shared" si="2"/>
        <v>9.1704597210291556</v>
      </c>
      <c r="H20" s="3">
        <f t="shared" si="3"/>
        <v>8.0936792455725382</v>
      </c>
    </row>
    <row r="21" spans="1:12" x14ac:dyDescent="0.25">
      <c r="A21" s="1">
        <v>20</v>
      </c>
      <c r="B21" s="3">
        <v>8.9375988863897984</v>
      </c>
      <c r="C21" s="1" t="s">
        <v>4</v>
      </c>
      <c r="D21" s="1" t="s">
        <v>8</v>
      </c>
      <c r="E21" s="3">
        <f t="shared" si="0"/>
        <v>9.7601304465235739</v>
      </c>
      <c r="F21" s="3">
        <f t="shared" si="1"/>
        <v>7.66580265375514</v>
      </c>
      <c r="G21" s="3">
        <f t="shared" si="2"/>
        <v>9.4299875098452262</v>
      </c>
      <c r="H21" s="3">
        <f t="shared" si="3"/>
        <v>4.8516767466744355</v>
      </c>
      <c r="J21" s="1" t="s">
        <v>14</v>
      </c>
      <c r="K21" s="1" t="s">
        <v>16</v>
      </c>
      <c r="L21" s="1" t="s">
        <v>17</v>
      </c>
    </row>
    <row r="22" spans="1:12" x14ac:dyDescent="0.25">
      <c r="A22" s="1">
        <v>21</v>
      </c>
      <c r="B22" s="3">
        <v>14.357339921460587</v>
      </c>
      <c r="C22" s="1" t="s">
        <v>4</v>
      </c>
      <c r="D22" s="1" t="s">
        <v>9</v>
      </c>
      <c r="E22" s="3">
        <f t="shared" si="0"/>
        <v>9.7601304465235739</v>
      </c>
      <c r="F22" s="3">
        <f t="shared" si="1"/>
        <v>7.66580265375514</v>
      </c>
      <c r="G22" s="3">
        <f t="shared" si="2"/>
        <v>10.852631658387219</v>
      </c>
      <c r="H22" s="3">
        <f t="shared" si="3"/>
        <v>11.849114809332393</v>
      </c>
      <c r="J22" s="1" t="s">
        <v>8</v>
      </c>
      <c r="K22" s="3">
        <f>AVERAGEIF($D$2:$D$201,J22,$B$2:$B$201)</f>
        <v>9.4299875098452262</v>
      </c>
      <c r="L22" s="1">
        <f>COUNTIF($D$2:$D$201,J22)</f>
        <v>72</v>
      </c>
    </row>
    <row r="23" spans="1:12" x14ac:dyDescent="0.25">
      <c r="A23" s="1">
        <v>22</v>
      </c>
      <c r="B23" s="3">
        <v>8.7395780224946087</v>
      </c>
      <c r="C23" s="1" t="s">
        <v>7</v>
      </c>
      <c r="D23" s="1" t="s">
        <v>10</v>
      </c>
      <c r="E23" s="3">
        <f t="shared" si="0"/>
        <v>9.7601304465235739</v>
      </c>
      <c r="F23" s="3">
        <f t="shared" si="1"/>
        <v>8.2439944329498598</v>
      </c>
      <c r="G23" s="3">
        <f t="shared" si="2"/>
        <v>9.1704597210291556</v>
      </c>
      <c r="H23" s="3">
        <f t="shared" si="3"/>
        <v>8.2732357904770666</v>
      </c>
      <c r="J23" s="1" t="s">
        <v>10</v>
      </c>
      <c r="K23" s="3">
        <f t="shared" ref="K23:K24" si="6">AVERAGEIF($D$2:$D$201,J23,$B$2:$B$201)</f>
        <v>9.1704597210291556</v>
      </c>
      <c r="L23" s="1">
        <f t="shared" ref="L23:L24" si="7">COUNTIF($D$2:$D$201,J23)</f>
        <v>69</v>
      </c>
    </row>
    <row r="24" spans="1:12" x14ac:dyDescent="0.25">
      <c r="A24" s="1">
        <v>23</v>
      </c>
      <c r="B24" s="3">
        <v>35.455722820865013</v>
      </c>
      <c r="C24" s="1" t="s">
        <v>6</v>
      </c>
      <c r="D24" s="1" t="s">
        <v>8</v>
      </c>
      <c r="E24" s="3">
        <f t="shared" si="0"/>
        <v>9.7601304465235739</v>
      </c>
      <c r="F24" s="3">
        <f t="shared" si="1"/>
        <v>8.710735685853777</v>
      </c>
      <c r="G24" s="3">
        <f t="shared" si="2"/>
        <v>9.4299875098452262</v>
      </c>
      <c r="H24" s="3">
        <f t="shared" si="3"/>
        <v>9.0998212017021309</v>
      </c>
      <c r="J24" s="1" t="s">
        <v>9</v>
      </c>
      <c r="K24" s="3">
        <f t="shared" si="6"/>
        <v>10.852631658387219</v>
      </c>
      <c r="L24" s="1">
        <f t="shared" si="7"/>
        <v>59</v>
      </c>
    </row>
    <row r="25" spans="1:12" x14ac:dyDescent="0.25">
      <c r="A25" s="1">
        <v>24</v>
      </c>
      <c r="B25" s="3">
        <v>12.187560049793435</v>
      </c>
      <c r="C25" s="1" t="s">
        <v>5</v>
      </c>
      <c r="D25" s="1" t="s">
        <v>10</v>
      </c>
      <c r="E25" s="3">
        <f t="shared" si="0"/>
        <v>9.7601304465235739</v>
      </c>
      <c r="F25" s="3">
        <f t="shared" si="1"/>
        <v>14.51333205265863</v>
      </c>
      <c r="G25" s="3">
        <f t="shared" si="2"/>
        <v>9.1704597210291556</v>
      </c>
      <c r="H25" s="3">
        <f t="shared" si="3"/>
        <v>12.876877280863035</v>
      </c>
      <c r="J25" s="1" t="s">
        <v>18</v>
      </c>
      <c r="K25" s="3">
        <f>AVERAGE($B$2:$B$201)</f>
        <v>9.7601304465235739</v>
      </c>
      <c r="L25" s="1">
        <f>COUNT($B$2:$B$201)</f>
        <v>200</v>
      </c>
    </row>
    <row r="26" spans="1:12" x14ac:dyDescent="0.25">
      <c r="A26" s="1">
        <v>25</v>
      </c>
      <c r="B26" s="3">
        <v>7.3080450032583109</v>
      </c>
      <c r="C26" s="1" t="s">
        <v>7</v>
      </c>
      <c r="D26" s="1" t="s">
        <v>9</v>
      </c>
      <c r="E26" s="3">
        <f t="shared" si="0"/>
        <v>9.7601304465235739</v>
      </c>
      <c r="F26" s="3">
        <f t="shared" si="1"/>
        <v>8.2439944329498598</v>
      </c>
      <c r="G26" s="3">
        <f t="shared" si="2"/>
        <v>10.852631658387219</v>
      </c>
      <c r="H26" s="3">
        <f t="shared" si="3"/>
        <v>8.8427170255782386</v>
      </c>
    </row>
    <row r="27" spans="1:12" x14ac:dyDescent="0.25">
      <c r="A27" s="1">
        <v>26</v>
      </c>
      <c r="B27" s="3">
        <v>4.6139690388193424</v>
      </c>
      <c r="C27" s="1" t="s">
        <v>6</v>
      </c>
      <c r="D27" s="1" t="s">
        <v>8</v>
      </c>
      <c r="E27" s="3">
        <f t="shared" si="0"/>
        <v>9.7601304465235739</v>
      </c>
      <c r="F27" s="3">
        <f t="shared" si="1"/>
        <v>8.710735685853777</v>
      </c>
      <c r="G27" s="3">
        <f t="shared" si="2"/>
        <v>9.4299875098452262</v>
      </c>
      <c r="H27" s="3">
        <f t="shared" si="3"/>
        <v>9.0998212017021309</v>
      </c>
      <c r="K27" s="1" t="s">
        <v>19</v>
      </c>
      <c r="L27" s="1" t="s">
        <v>20</v>
      </c>
    </row>
    <row r="28" spans="1:12" x14ac:dyDescent="0.25">
      <c r="A28" s="1">
        <v>27</v>
      </c>
      <c r="B28" s="3">
        <v>13.537392625937413</v>
      </c>
      <c r="C28" s="1" t="s">
        <v>5</v>
      </c>
      <c r="D28" s="1" t="s">
        <v>8</v>
      </c>
      <c r="E28" s="3">
        <f t="shared" si="0"/>
        <v>9.7601304465235739</v>
      </c>
      <c r="F28" s="3">
        <f t="shared" si="1"/>
        <v>14.51333205265863</v>
      </c>
      <c r="G28" s="3">
        <f t="shared" si="2"/>
        <v>9.4299875098452262</v>
      </c>
      <c r="H28" s="3">
        <f t="shared" si="3"/>
        <v>16.314306389271657</v>
      </c>
      <c r="J28" s="1" t="s">
        <v>18</v>
      </c>
      <c r="K28" s="3" cm="1">
        <f t="array" ref="K28">SUM((B2:B201-E2:E201)^2)</f>
        <v>8620.6454866899785</v>
      </c>
      <c r="L28" s="3" cm="1">
        <f t="array" ref="L28">SUM((B2:B201-K25)^2)</f>
        <v>8620.6454866899785</v>
      </c>
    </row>
    <row r="29" spans="1:12" x14ac:dyDescent="0.25">
      <c r="A29" s="1">
        <v>28</v>
      </c>
      <c r="B29" s="3">
        <v>6.8531674696040144</v>
      </c>
      <c r="C29" s="1" t="s">
        <v>5</v>
      </c>
      <c r="D29" s="1" t="s">
        <v>10</v>
      </c>
      <c r="E29" s="3">
        <f t="shared" si="0"/>
        <v>9.7601304465235739</v>
      </c>
      <c r="F29" s="3">
        <f t="shared" si="1"/>
        <v>14.51333205265863</v>
      </c>
      <c r="G29" s="3">
        <f t="shared" si="2"/>
        <v>9.1704597210291556</v>
      </c>
      <c r="H29" s="3">
        <f t="shared" si="3"/>
        <v>12.876877280863035</v>
      </c>
      <c r="J29" s="1" t="s">
        <v>22</v>
      </c>
      <c r="K29" s="3" cm="1">
        <f t="array" ref="K29">SUM((G2:G201-E2:E201)^2)</f>
        <v>102.25966675032073</v>
      </c>
      <c r="L29" s="3" cm="1">
        <f t="array" ref="L29">SUM((K22:K24-K25)^2*L22:L24)</f>
        <v>102.25966675032075</v>
      </c>
    </row>
    <row r="30" spans="1:12" x14ac:dyDescent="0.25">
      <c r="A30" s="1">
        <v>29</v>
      </c>
      <c r="B30" s="3">
        <v>34.25762077752028</v>
      </c>
      <c r="C30" s="1" t="s">
        <v>6</v>
      </c>
      <c r="D30" s="1" t="s">
        <v>8</v>
      </c>
      <c r="E30" s="3">
        <f t="shared" si="0"/>
        <v>9.7601304465235739</v>
      </c>
      <c r="F30" s="3">
        <f t="shared" si="1"/>
        <v>8.710735685853777</v>
      </c>
      <c r="G30" s="3">
        <f t="shared" si="2"/>
        <v>9.4299875098452262</v>
      </c>
      <c r="H30" s="3">
        <f t="shared" si="3"/>
        <v>9.0998212017021309</v>
      </c>
      <c r="J30" s="1" t="s">
        <v>21</v>
      </c>
      <c r="K30" s="3" cm="1">
        <f t="array" ref="K30">SUM((B2:B201-G2:G201)^2)</f>
        <v>8518.38581993966</v>
      </c>
      <c r="L30" s="3">
        <f>L28-L29</f>
        <v>8518.3858199396582</v>
      </c>
    </row>
    <row r="31" spans="1:12" x14ac:dyDescent="0.25">
      <c r="A31" s="1">
        <v>30</v>
      </c>
      <c r="B31" s="3">
        <v>5.2696027627405275</v>
      </c>
      <c r="C31" s="1" t="s">
        <v>6</v>
      </c>
      <c r="D31" s="1" t="s">
        <v>8</v>
      </c>
      <c r="E31" s="3">
        <f t="shared" si="0"/>
        <v>9.7601304465235739</v>
      </c>
      <c r="F31" s="3">
        <f t="shared" si="1"/>
        <v>8.710735685853777</v>
      </c>
      <c r="G31" s="3">
        <f t="shared" si="2"/>
        <v>9.4299875098452262</v>
      </c>
      <c r="H31" s="3">
        <f t="shared" si="3"/>
        <v>9.0998212017021309</v>
      </c>
    </row>
    <row r="32" spans="1:12" x14ac:dyDescent="0.25">
      <c r="A32" s="1">
        <v>31</v>
      </c>
      <c r="B32" s="3">
        <v>8.4553452261386646</v>
      </c>
      <c r="C32" s="1" t="s">
        <v>6</v>
      </c>
      <c r="D32" s="1" t="s">
        <v>10</v>
      </c>
      <c r="E32" s="3">
        <f t="shared" si="0"/>
        <v>9.7601304465235739</v>
      </c>
      <c r="F32" s="3">
        <f t="shared" si="1"/>
        <v>8.710735685853777</v>
      </c>
      <c r="G32" s="3">
        <f t="shared" si="2"/>
        <v>9.1704597210291556</v>
      </c>
      <c r="H32" s="3">
        <f t="shared" si="3"/>
        <v>8.0936792455725382</v>
      </c>
      <c r="J32" s="1" t="s">
        <v>23</v>
      </c>
      <c r="K32" s="1">
        <v>3</v>
      </c>
    </row>
    <row r="33" spans="1:13" x14ac:dyDescent="0.25">
      <c r="A33" s="1">
        <v>32</v>
      </c>
      <c r="B33" s="3">
        <v>12.312075469924251</v>
      </c>
      <c r="C33" s="1" t="s">
        <v>6</v>
      </c>
      <c r="D33" s="1" t="s">
        <v>9</v>
      </c>
      <c r="E33" s="3">
        <f t="shared" si="0"/>
        <v>9.7601304465235739</v>
      </c>
      <c r="F33" s="3">
        <f t="shared" si="1"/>
        <v>8.710735685853777</v>
      </c>
      <c r="G33" s="3">
        <f t="shared" si="2"/>
        <v>10.852631658387219</v>
      </c>
      <c r="H33" s="3">
        <f t="shared" si="3"/>
        <v>8.6983138434238345</v>
      </c>
      <c r="J33" s="1" t="s">
        <v>17</v>
      </c>
      <c r="K33" s="1">
        <f>COUNT($B$2:$B$201)</f>
        <v>200</v>
      </c>
    </row>
    <row r="34" spans="1:13" x14ac:dyDescent="0.25">
      <c r="A34" s="1">
        <v>33</v>
      </c>
      <c r="B34" s="3">
        <v>3.2777740610122419</v>
      </c>
      <c r="C34" s="1" t="s">
        <v>7</v>
      </c>
      <c r="D34" s="1" t="s">
        <v>9</v>
      </c>
      <c r="E34" s="3">
        <f t="shared" si="0"/>
        <v>9.7601304465235739</v>
      </c>
      <c r="F34" s="3">
        <f t="shared" si="1"/>
        <v>8.2439944329498598</v>
      </c>
      <c r="G34" s="3">
        <f t="shared" si="2"/>
        <v>10.852631658387219</v>
      </c>
      <c r="H34" s="3">
        <f t="shared" si="3"/>
        <v>8.8427170255782386</v>
      </c>
      <c r="J34" s="1" t="s">
        <v>24</v>
      </c>
      <c r="K34" s="1">
        <f>K32-1</f>
        <v>2</v>
      </c>
    </row>
    <row r="35" spans="1:13" x14ac:dyDescent="0.25">
      <c r="A35" s="1">
        <v>34</v>
      </c>
      <c r="B35" s="3">
        <v>7.4094348303159263</v>
      </c>
      <c r="C35" s="1" t="s">
        <v>6</v>
      </c>
      <c r="D35" s="1" t="s">
        <v>10</v>
      </c>
      <c r="E35" s="3">
        <f t="shared" si="0"/>
        <v>9.7601304465235739</v>
      </c>
      <c r="F35" s="3">
        <f t="shared" si="1"/>
        <v>8.710735685853777</v>
      </c>
      <c r="G35" s="3">
        <f t="shared" si="2"/>
        <v>9.1704597210291556</v>
      </c>
      <c r="H35" s="3">
        <f t="shared" si="3"/>
        <v>8.0936792455725382</v>
      </c>
      <c r="J35" s="1" t="s">
        <v>25</v>
      </c>
      <c r="K35" s="1">
        <f>K33-K32</f>
        <v>197</v>
      </c>
    </row>
    <row r="36" spans="1:13" x14ac:dyDescent="0.25">
      <c r="A36" s="1">
        <v>35</v>
      </c>
      <c r="B36" s="3">
        <v>5.7374946668477644</v>
      </c>
      <c r="C36" s="1" t="s">
        <v>6</v>
      </c>
      <c r="D36" s="1" t="s">
        <v>9</v>
      </c>
      <c r="E36" s="3">
        <f t="shared" si="0"/>
        <v>9.7601304465235739</v>
      </c>
      <c r="F36" s="3">
        <f t="shared" si="1"/>
        <v>8.710735685853777</v>
      </c>
      <c r="G36" s="3">
        <f t="shared" si="2"/>
        <v>10.852631658387219</v>
      </c>
      <c r="H36" s="3">
        <f t="shared" si="3"/>
        <v>8.6983138434238345</v>
      </c>
      <c r="J36" s="1" t="s">
        <v>26</v>
      </c>
      <c r="K36" s="2">
        <f>(K29/K34)/(K30/K35)</f>
        <v>1.1824513925313072</v>
      </c>
    </row>
    <row r="37" spans="1:13" x14ac:dyDescent="0.25">
      <c r="A37" s="1">
        <v>36</v>
      </c>
      <c r="B37" s="3">
        <v>8.4148796445833565</v>
      </c>
      <c r="C37" s="1" t="s">
        <v>5</v>
      </c>
      <c r="D37" s="1" t="s">
        <v>10</v>
      </c>
      <c r="E37" s="3">
        <f t="shared" si="0"/>
        <v>9.7601304465235739</v>
      </c>
      <c r="F37" s="3">
        <f t="shared" si="1"/>
        <v>14.51333205265863</v>
      </c>
      <c r="G37" s="3">
        <f t="shared" si="2"/>
        <v>9.1704597210291556</v>
      </c>
      <c r="H37" s="3">
        <f t="shared" si="3"/>
        <v>12.876877280863035</v>
      </c>
      <c r="J37" s="1" t="s">
        <v>27</v>
      </c>
      <c r="K37" s="4">
        <f>_xlfn.F.DIST.RT(K36,K34,K35)</f>
        <v>0.30869230673736592</v>
      </c>
    </row>
    <row r="38" spans="1:13" x14ac:dyDescent="0.25">
      <c r="A38" s="1">
        <v>37</v>
      </c>
      <c r="B38" s="3">
        <v>5.7055818553945219</v>
      </c>
      <c r="C38" s="1" t="s">
        <v>7</v>
      </c>
      <c r="D38" s="1" t="s">
        <v>10</v>
      </c>
      <c r="E38" s="3">
        <f t="shared" si="0"/>
        <v>9.7601304465235739</v>
      </c>
      <c r="F38" s="3">
        <f t="shared" si="1"/>
        <v>8.2439944329498598</v>
      </c>
      <c r="G38" s="3">
        <f t="shared" si="2"/>
        <v>9.1704597210291556</v>
      </c>
      <c r="H38" s="3">
        <f t="shared" si="3"/>
        <v>8.2732357904770666</v>
      </c>
    </row>
    <row r="39" spans="1:13" x14ac:dyDescent="0.25">
      <c r="A39" s="1">
        <v>38</v>
      </c>
      <c r="B39" s="3">
        <v>15.406436238435701</v>
      </c>
      <c r="C39" s="1" t="s">
        <v>6</v>
      </c>
      <c r="D39" s="1" t="s">
        <v>10</v>
      </c>
      <c r="E39" s="3">
        <f t="shared" si="0"/>
        <v>9.7601304465235739</v>
      </c>
      <c r="F39" s="3">
        <f t="shared" si="1"/>
        <v>8.710735685853777</v>
      </c>
      <c r="G39" s="3">
        <f t="shared" si="2"/>
        <v>9.1704597210291556</v>
      </c>
      <c r="H39" s="3">
        <f t="shared" si="3"/>
        <v>8.0936792455725382</v>
      </c>
      <c r="J39" s="1" t="s">
        <v>11</v>
      </c>
      <c r="K39" s="1" t="s">
        <v>8</v>
      </c>
      <c r="L39" s="1" t="s">
        <v>10</v>
      </c>
      <c r="M39" s="1" t="s">
        <v>9</v>
      </c>
    </row>
    <row r="40" spans="1:13" x14ac:dyDescent="0.25">
      <c r="A40" s="1">
        <v>39</v>
      </c>
      <c r="B40" s="3">
        <v>8.0404296413796157</v>
      </c>
      <c r="C40" s="1" t="s">
        <v>6</v>
      </c>
      <c r="D40" s="1" t="s">
        <v>8</v>
      </c>
      <c r="E40" s="3">
        <f t="shared" si="0"/>
        <v>9.7601304465235739</v>
      </c>
      <c r="F40" s="3">
        <f t="shared" si="1"/>
        <v>8.710735685853777</v>
      </c>
      <c r="G40" s="3">
        <f t="shared" si="2"/>
        <v>9.4299875098452262</v>
      </c>
      <c r="H40" s="3">
        <f t="shared" si="3"/>
        <v>9.0998212017021309</v>
      </c>
      <c r="J40" s="1" t="s">
        <v>4</v>
      </c>
      <c r="K40" s="3">
        <f>AVERAGEIFS($B$2:$B$201,$C$2:$C$201,$J40,$D$2:$D$201,K$39)</f>
        <v>4.8516767466744355</v>
      </c>
      <c r="L40" s="3">
        <f t="shared" ref="L40:M43" si="8">AVERAGEIFS($B$2:$B$201,$C$2:$C$201,$J40,$D$2:$D$201,L$39)</f>
        <v>6.8407080570082579</v>
      </c>
      <c r="M40" s="3">
        <f t="shared" si="8"/>
        <v>11.849114809332393</v>
      </c>
    </row>
    <row r="41" spans="1:13" x14ac:dyDescent="0.25">
      <c r="A41" s="1">
        <v>40</v>
      </c>
      <c r="B41" s="3">
        <v>6.7187364803087872</v>
      </c>
      <c r="C41" s="1" t="s">
        <v>4</v>
      </c>
      <c r="D41" s="1" t="s">
        <v>8</v>
      </c>
      <c r="E41" s="3">
        <f t="shared" si="0"/>
        <v>9.7601304465235739</v>
      </c>
      <c r="F41" s="3">
        <f t="shared" si="1"/>
        <v>7.66580265375514</v>
      </c>
      <c r="G41" s="3">
        <f t="shared" si="2"/>
        <v>9.4299875098452262</v>
      </c>
      <c r="H41" s="3">
        <f t="shared" si="3"/>
        <v>4.8516767466744355</v>
      </c>
      <c r="J41" s="1" t="s">
        <v>6</v>
      </c>
      <c r="K41" s="3">
        <f t="shared" ref="K41:K43" si="9">AVERAGEIFS($B$2:$B$201,$C$2:$C$201,$J41,$D$2:$D$201,K$39)</f>
        <v>9.0998212017021309</v>
      </c>
      <c r="L41" s="3">
        <f t="shared" si="8"/>
        <v>8.0936792455725382</v>
      </c>
      <c r="M41" s="3">
        <f t="shared" si="8"/>
        <v>8.6983138434238345</v>
      </c>
    </row>
    <row r="42" spans="1:13" x14ac:dyDescent="0.25">
      <c r="A42" s="1">
        <v>41</v>
      </c>
      <c r="B42" s="3">
        <v>13.211185997371468</v>
      </c>
      <c r="C42" s="1" t="s">
        <v>7</v>
      </c>
      <c r="D42" s="1" t="s">
        <v>8</v>
      </c>
      <c r="E42" s="3">
        <f t="shared" si="0"/>
        <v>9.7601304465235739</v>
      </c>
      <c r="F42" s="3">
        <f t="shared" si="1"/>
        <v>8.2439944329498598</v>
      </c>
      <c r="G42" s="3">
        <f t="shared" si="2"/>
        <v>9.4299875098452262</v>
      </c>
      <c r="H42" s="3">
        <f t="shared" si="3"/>
        <v>7.5318318918840061</v>
      </c>
      <c r="J42" s="1" t="s">
        <v>7</v>
      </c>
      <c r="K42" s="3">
        <f t="shared" si="9"/>
        <v>7.5318318918840061</v>
      </c>
      <c r="L42" s="3">
        <f t="shared" si="8"/>
        <v>8.2732357904770666</v>
      </c>
      <c r="M42" s="3">
        <f t="shared" si="8"/>
        <v>8.8427170255782386</v>
      </c>
    </row>
    <row r="43" spans="1:13" x14ac:dyDescent="0.25">
      <c r="A43" s="1">
        <v>42</v>
      </c>
      <c r="B43" s="3">
        <v>10.130132499207374</v>
      </c>
      <c r="C43" s="1" t="s">
        <v>4</v>
      </c>
      <c r="D43" s="1" t="s">
        <v>9</v>
      </c>
      <c r="E43" s="3">
        <f t="shared" si="0"/>
        <v>9.7601304465235739</v>
      </c>
      <c r="F43" s="3">
        <f t="shared" si="1"/>
        <v>7.66580265375514</v>
      </c>
      <c r="G43" s="3">
        <f t="shared" si="2"/>
        <v>10.852631658387219</v>
      </c>
      <c r="H43" s="3">
        <f t="shared" si="3"/>
        <v>11.849114809332393</v>
      </c>
      <c r="J43" s="1" t="s">
        <v>5</v>
      </c>
      <c r="K43" s="3">
        <f t="shared" si="9"/>
        <v>16.314306389271657</v>
      </c>
      <c r="L43" s="3">
        <f t="shared" si="8"/>
        <v>12.876877280863035</v>
      </c>
      <c r="M43" s="3">
        <f t="shared" si="8"/>
        <v>14.430447921937143</v>
      </c>
    </row>
    <row r="44" spans="1:13" x14ac:dyDescent="0.25">
      <c r="A44" s="1">
        <v>43</v>
      </c>
      <c r="B44" s="3">
        <v>5.4740339563464131</v>
      </c>
      <c r="C44" s="1" t="s">
        <v>7</v>
      </c>
      <c r="D44" s="1" t="s">
        <v>10</v>
      </c>
      <c r="E44" s="3">
        <f t="shared" si="0"/>
        <v>9.7601304465235739</v>
      </c>
      <c r="F44" s="3">
        <f t="shared" si="1"/>
        <v>8.2439944329498598</v>
      </c>
      <c r="G44" s="3">
        <f t="shared" si="2"/>
        <v>9.1704597210291556</v>
      </c>
      <c r="H44" s="3">
        <f t="shared" si="3"/>
        <v>8.2732357904770666</v>
      </c>
    </row>
    <row r="45" spans="1:13" x14ac:dyDescent="0.25">
      <c r="A45" s="1">
        <v>44</v>
      </c>
      <c r="B45" s="3">
        <v>15.303113641151183</v>
      </c>
      <c r="C45" s="1" t="s">
        <v>7</v>
      </c>
      <c r="D45" s="1" t="s">
        <v>9</v>
      </c>
      <c r="E45" s="3">
        <f t="shared" si="0"/>
        <v>9.7601304465235739</v>
      </c>
      <c r="F45" s="3">
        <f t="shared" si="1"/>
        <v>8.2439944329498598</v>
      </c>
      <c r="G45" s="3">
        <f t="shared" si="2"/>
        <v>10.852631658387219</v>
      </c>
      <c r="H45" s="3">
        <f t="shared" si="3"/>
        <v>8.8427170255782386</v>
      </c>
      <c r="J45" s="1" t="s">
        <v>17</v>
      </c>
      <c r="K45" s="1" t="s">
        <v>8</v>
      </c>
      <c r="L45" s="1" t="s">
        <v>10</v>
      </c>
      <c r="M45" s="1" t="s">
        <v>9</v>
      </c>
    </row>
    <row r="46" spans="1:13" x14ac:dyDescent="0.25">
      <c r="A46" s="1">
        <v>45</v>
      </c>
      <c r="B46" s="3">
        <v>4.2765236125588553</v>
      </c>
      <c r="C46" s="1" t="s">
        <v>4</v>
      </c>
      <c r="D46" s="1" t="s">
        <v>9</v>
      </c>
      <c r="E46" s="3">
        <f t="shared" si="0"/>
        <v>9.7601304465235739</v>
      </c>
      <c r="F46" s="3">
        <f t="shared" si="1"/>
        <v>7.66580265375514</v>
      </c>
      <c r="G46" s="3">
        <f t="shared" si="2"/>
        <v>10.852631658387219</v>
      </c>
      <c r="H46" s="3">
        <f t="shared" si="3"/>
        <v>11.849114809332393</v>
      </c>
      <c r="J46" s="1" t="s">
        <v>4</v>
      </c>
      <c r="K46" s="5">
        <f>COUNTIFS($C$2:$C$201,$J46,$D$2:$D$201,K$45)</f>
        <v>17</v>
      </c>
      <c r="L46" s="5">
        <f t="shared" ref="L46:M49" si="10">COUNTIFS($C$2:$C$201,$J46,$D$2:$D$201,L$45)</f>
        <v>13</v>
      </c>
      <c r="M46" s="5">
        <f t="shared" si="10"/>
        <v>14</v>
      </c>
    </row>
    <row r="47" spans="1:13" x14ac:dyDescent="0.25">
      <c r="A47" s="1">
        <v>46</v>
      </c>
      <c r="B47" s="3">
        <v>10.35021011702165</v>
      </c>
      <c r="C47" s="1" t="s">
        <v>7</v>
      </c>
      <c r="D47" s="1" t="s">
        <v>9</v>
      </c>
      <c r="E47" s="3">
        <f t="shared" si="0"/>
        <v>9.7601304465235739</v>
      </c>
      <c r="F47" s="3">
        <f t="shared" si="1"/>
        <v>8.2439944329498598</v>
      </c>
      <c r="G47" s="3">
        <f t="shared" si="2"/>
        <v>10.852631658387219</v>
      </c>
      <c r="H47" s="3">
        <f t="shared" si="3"/>
        <v>8.8427170255782386</v>
      </c>
      <c r="J47" s="1" t="s">
        <v>6</v>
      </c>
      <c r="K47" s="5">
        <f t="shared" ref="K47:K49" si="11">COUNTIFS($C$2:$C$201,$J47,$D$2:$D$201,K$45)</f>
        <v>21</v>
      </c>
      <c r="L47" s="5">
        <f t="shared" si="10"/>
        <v>13</v>
      </c>
      <c r="M47" s="5">
        <f t="shared" si="10"/>
        <v>12</v>
      </c>
    </row>
    <row r="48" spans="1:13" x14ac:dyDescent="0.25">
      <c r="A48" s="1">
        <v>47</v>
      </c>
      <c r="B48" s="3">
        <v>5.8709583088255402</v>
      </c>
      <c r="C48" s="1" t="s">
        <v>5</v>
      </c>
      <c r="D48" s="1" t="s">
        <v>8</v>
      </c>
      <c r="E48" s="3">
        <f t="shared" si="0"/>
        <v>9.7601304465235739</v>
      </c>
      <c r="F48" s="3">
        <f t="shared" si="1"/>
        <v>14.51333205265863</v>
      </c>
      <c r="G48" s="3">
        <f t="shared" si="2"/>
        <v>9.4299875098452262</v>
      </c>
      <c r="H48" s="3">
        <f t="shared" si="3"/>
        <v>16.314306389271657</v>
      </c>
      <c r="J48" s="1" t="s">
        <v>7</v>
      </c>
      <c r="K48" s="5">
        <f t="shared" si="11"/>
        <v>17</v>
      </c>
      <c r="L48" s="5">
        <f t="shared" si="10"/>
        <v>25</v>
      </c>
      <c r="M48" s="5">
        <f t="shared" si="10"/>
        <v>19</v>
      </c>
    </row>
    <row r="49" spans="1:14" x14ac:dyDescent="0.25">
      <c r="A49" s="1">
        <v>48</v>
      </c>
      <c r="B49" s="3">
        <v>10.229671515967905</v>
      </c>
      <c r="C49" s="1" t="s">
        <v>5</v>
      </c>
      <c r="D49" s="1" t="s">
        <v>9</v>
      </c>
      <c r="E49" s="3">
        <f t="shared" si="0"/>
        <v>9.7601304465235739</v>
      </c>
      <c r="F49" s="3">
        <f t="shared" si="1"/>
        <v>14.51333205265863</v>
      </c>
      <c r="G49" s="3">
        <f t="shared" si="2"/>
        <v>10.852631658387219</v>
      </c>
      <c r="H49" s="3">
        <f t="shared" si="3"/>
        <v>14.430447921937143</v>
      </c>
      <c r="J49" s="1" t="s">
        <v>5</v>
      </c>
      <c r="K49" s="5">
        <f t="shared" si="11"/>
        <v>17</v>
      </c>
      <c r="L49" s="5">
        <f t="shared" si="10"/>
        <v>18</v>
      </c>
      <c r="M49" s="5">
        <f t="shared" si="10"/>
        <v>14</v>
      </c>
    </row>
    <row r="50" spans="1:14" x14ac:dyDescent="0.25">
      <c r="A50" s="1">
        <v>49</v>
      </c>
      <c r="B50" s="3">
        <v>9.3349272660826514</v>
      </c>
      <c r="C50" s="1" t="s">
        <v>5</v>
      </c>
      <c r="D50" s="1" t="s">
        <v>8</v>
      </c>
      <c r="E50" s="3">
        <f t="shared" si="0"/>
        <v>9.7601304465235739</v>
      </c>
      <c r="F50" s="3">
        <f t="shared" si="1"/>
        <v>14.51333205265863</v>
      </c>
      <c r="G50" s="3">
        <f t="shared" si="2"/>
        <v>9.4299875098452262</v>
      </c>
      <c r="H50" s="3">
        <f t="shared" si="3"/>
        <v>16.314306389271657</v>
      </c>
    </row>
    <row r="51" spans="1:14" x14ac:dyDescent="0.25">
      <c r="A51" s="1">
        <v>50</v>
      </c>
      <c r="B51" s="3">
        <v>6.5453679589245564</v>
      </c>
      <c r="C51" s="1" t="s">
        <v>5</v>
      </c>
      <c r="D51" s="1" t="s">
        <v>8</v>
      </c>
      <c r="E51" s="3">
        <f t="shared" si="0"/>
        <v>9.7601304465235739</v>
      </c>
      <c r="F51" s="3">
        <f t="shared" si="1"/>
        <v>14.51333205265863</v>
      </c>
      <c r="G51" s="3">
        <f t="shared" si="2"/>
        <v>9.4299875098452262</v>
      </c>
      <c r="H51" s="3">
        <f t="shared" si="3"/>
        <v>16.314306389271657</v>
      </c>
      <c r="J51" s="1" t="s">
        <v>34</v>
      </c>
      <c r="K51" s="1" t="s">
        <v>31</v>
      </c>
      <c r="L51" s="1" t="s">
        <v>32</v>
      </c>
      <c r="M51" s="1" t="s">
        <v>33</v>
      </c>
      <c r="N51" s="1" t="s">
        <v>27</v>
      </c>
    </row>
    <row r="52" spans="1:14" x14ac:dyDescent="0.25">
      <c r="A52" s="1">
        <v>51</v>
      </c>
      <c r="B52" s="3">
        <v>13.678565394675871</v>
      </c>
      <c r="C52" s="1" t="s">
        <v>5</v>
      </c>
      <c r="D52" s="1" t="s">
        <v>9</v>
      </c>
      <c r="E52" s="3">
        <f t="shared" si="0"/>
        <v>9.7601304465235739</v>
      </c>
      <c r="F52" s="3">
        <f t="shared" si="1"/>
        <v>14.51333205265863</v>
      </c>
      <c r="G52" s="3">
        <f t="shared" si="2"/>
        <v>10.852631658387219</v>
      </c>
      <c r="H52" s="3">
        <f t="shared" si="3"/>
        <v>14.430447921937143</v>
      </c>
      <c r="J52" s="1" t="s">
        <v>2</v>
      </c>
      <c r="K52" s="3" cm="1">
        <f t="array" ref="K52">SUM((F2:F201-E2:E201)^2)</f>
        <v>1490.9218655185596</v>
      </c>
      <c r="L52" s="5">
        <f>K14-1</f>
        <v>3</v>
      </c>
      <c r="M52" s="2">
        <f>(K52/L52)/($K$56/$L$56)</f>
        <v>14.200932015286138</v>
      </c>
      <c r="N52" s="4">
        <f>_xlfn.F.DIST.RT(M52,L52,$L$56)</f>
        <v>2.1945538661595315E-8</v>
      </c>
    </row>
    <row r="53" spans="1:14" x14ac:dyDescent="0.25">
      <c r="A53" s="1">
        <v>52</v>
      </c>
      <c r="B53" s="3">
        <v>3.3220360374207378</v>
      </c>
      <c r="C53" s="1" t="s">
        <v>6</v>
      </c>
      <c r="D53" s="1" t="s">
        <v>8</v>
      </c>
      <c r="E53" s="3">
        <f t="shared" si="0"/>
        <v>9.7601304465235739</v>
      </c>
      <c r="F53" s="3">
        <f t="shared" si="1"/>
        <v>8.710735685853777</v>
      </c>
      <c r="G53" s="3">
        <f t="shared" si="2"/>
        <v>9.4299875098452262</v>
      </c>
      <c r="H53" s="3">
        <f t="shared" si="3"/>
        <v>9.0998212017021309</v>
      </c>
      <c r="J53" s="1" t="s">
        <v>3</v>
      </c>
      <c r="K53" s="3" cm="1">
        <f t="array" ref="K53">SUM((G2:G201-E2:E201)^2)</f>
        <v>102.25966675032073</v>
      </c>
      <c r="L53" s="5">
        <f>K32-1</f>
        <v>2</v>
      </c>
      <c r="M53" s="2">
        <f t="shared" ref="M53:M55" si="12">(K53/L53)/($K$56/$L$56)</f>
        <v>1.4610248286774259</v>
      </c>
      <c r="N53" s="4">
        <f t="shared" ref="N53:N55" si="13">_xlfn.F.DIST.RT(M53,L53,$L$56)</f>
        <v>0.23460647125405176</v>
      </c>
    </row>
    <row r="54" spans="1:14" x14ac:dyDescent="0.25">
      <c r="A54" s="1">
        <v>53</v>
      </c>
      <c r="B54" s="3">
        <v>7.7241532227331833</v>
      </c>
      <c r="C54" s="1" t="s">
        <v>6</v>
      </c>
      <c r="D54" s="1" t="s">
        <v>9</v>
      </c>
      <c r="E54" s="3">
        <f t="shared" si="0"/>
        <v>9.7601304465235739</v>
      </c>
      <c r="F54" s="3">
        <f t="shared" si="1"/>
        <v>8.710735685853777</v>
      </c>
      <c r="G54" s="3">
        <f t="shared" si="2"/>
        <v>10.852631658387219</v>
      </c>
      <c r="H54" s="3">
        <f t="shared" si="3"/>
        <v>8.6983138434238345</v>
      </c>
      <c r="J54" s="1" t="s">
        <v>28</v>
      </c>
      <c r="K54" s="3">
        <f>K55-K52-K53</f>
        <v>413.24473088258179</v>
      </c>
      <c r="L54" s="5">
        <f>L52*L53</f>
        <v>6</v>
      </c>
      <c r="M54" s="2">
        <f t="shared" si="12"/>
        <v>1.9680643448399771</v>
      </c>
      <c r="N54" s="4">
        <f t="shared" si="13"/>
        <v>7.2166568115953983E-2</v>
      </c>
    </row>
    <row r="55" spans="1:14" x14ac:dyDescent="0.25">
      <c r="A55" s="1">
        <v>54</v>
      </c>
      <c r="B55" s="3">
        <v>5.8208613117184562</v>
      </c>
      <c r="C55" s="1" t="s">
        <v>7</v>
      </c>
      <c r="D55" s="1" t="s">
        <v>10</v>
      </c>
      <c r="E55" s="3">
        <f t="shared" si="0"/>
        <v>9.7601304465235739</v>
      </c>
      <c r="F55" s="3">
        <f t="shared" si="1"/>
        <v>8.2439944329498598</v>
      </c>
      <c r="G55" s="3">
        <f t="shared" si="2"/>
        <v>9.1704597210291556</v>
      </c>
      <c r="H55" s="3">
        <f t="shared" si="3"/>
        <v>8.2732357904770666</v>
      </c>
      <c r="J55" s="1" t="s">
        <v>29</v>
      </c>
      <c r="K55" s="3" cm="1">
        <f t="array" ref="K55">SUM((H2:H201-E2:E201)^2)</f>
        <v>2006.4262631514621</v>
      </c>
      <c r="L55" s="5">
        <f>K14*K32-1</f>
        <v>11</v>
      </c>
      <c r="M55" s="2">
        <f t="shared" si="12"/>
        <v>5.2121119792957389</v>
      </c>
      <c r="N55" s="4">
        <f t="shared" si="13"/>
        <v>3.753321005648128E-7</v>
      </c>
    </row>
    <row r="56" spans="1:14" x14ac:dyDescent="0.25">
      <c r="A56" s="1">
        <v>55</v>
      </c>
      <c r="B56" s="3">
        <v>4.4894974579764897</v>
      </c>
      <c r="C56" s="1" t="s">
        <v>6</v>
      </c>
      <c r="D56" s="1" t="s">
        <v>9</v>
      </c>
      <c r="E56" s="3">
        <f t="shared" si="0"/>
        <v>9.7601304465235739</v>
      </c>
      <c r="F56" s="3">
        <f t="shared" si="1"/>
        <v>8.710735685853777</v>
      </c>
      <c r="G56" s="3">
        <f t="shared" si="2"/>
        <v>10.852631658387219</v>
      </c>
      <c r="H56" s="3">
        <f t="shared" si="3"/>
        <v>8.6983138434238345</v>
      </c>
      <c r="J56" s="1" t="s">
        <v>30</v>
      </c>
      <c r="K56" s="3" cm="1">
        <f t="array" ref="K56">SUM((B2:B201-H2:H201)^2)</f>
        <v>6614.2192235385237</v>
      </c>
      <c r="L56" s="5">
        <f>L57-L55</f>
        <v>189</v>
      </c>
      <c r="N56" s="4"/>
    </row>
    <row r="57" spans="1:14" x14ac:dyDescent="0.25">
      <c r="A57" s="1">
        <v>56</v>
      </c>
      <c r="B57" s="3">
        <v>9.0108061783637261</v>
      </c>
      <c r="C57" s="1" t="s">
        <v>6</v>
      </c>
      <c r="D57" s="1" t="s">
        <v>9</v>
      </c>
      <c r="E57" s="3">
        <f t="shared" si="0"/>
        <v>9.7601304465235739</v>
      </c>
      <c r="F57" s="3">
        <f t="shared" si="1"/>
        <v>8.710735685853777</v>
      </c>
      <c r="G57" s="3">
        <f t="shared" si="2"/>
        <v>10.852631658387219</v>
      </c>
      <c r="H57" s="3">
        <f t="shared" si="3"/>
        <v>8.6983138434238345</v>
      </c>
      <c r="J57" s="1" t="s">
        <v>18</v>
      </c>
      <c r="K57" s="3" cm="1">
        <f t="array" ref="K57">SUM((B2:B201-E2:E201)^2)</f>
        <v>8620.6454866899785</v>
      </c>
      <c r="L57" s="5">
        <f>COUNT(B2:B201)</f>
        <v>200</v>
      </c>
      <c r="N57" s="4"/>
    </row>
    <row r="58" spans="1:14" x14ac:dyDescent="0.25">
      <c r="A58" s="1">
        <v>57</v>
      </c>
      <c r="B58" s="3">
        <v>4.898344114457891</v>
      </c>
      <c r="C58" s="1" t="s">
        <v>7</v>
      </c>
      <c r="D58" s="1" t="s">
        <v>9</v>
      </c>
      <c r="E58" s="3">
        <f t="shared" si="0"/>
        <v>9.7601304465235739</v>
      </c>
      <c r="F58" s="3">
        <f t="shared" si="1"/>
        <v>8.2439944329498598</v>
      </c>
      <c r="G58" s="3">
        <f t="shared" si="2"/>
        <v>10.852631658387219</v>
      </c>
      <c r="H58" s="3">
        <f t="shared" si="3"/>
        <v>8.8427170255782386</v>
      </c>
      <c r="K58" s="3"/>
    </row>
    <row r="59" spans="1:14" x14ac:dyDescent="0.25">
      <c r="A59" s="1">
        <v>58</v>
      </c>
      <c r="B59" s="3">
        <v>18.333517589271587</v>
      </c>
      <c r="C59" s="1" t="s">
        <v>7</v>
      </c>
      <c r="D59" s="1" t="s">
        <v>10</v>
      </c>
      <c r="E59" s="3">
        <f t="shared" si="0"/>
        <v>9.7601304465235739</v>
      </c>
      <c r="F59" s="3">
        <f t="shared" si="1"/>
        <v>8.2439944329498598</v>
      </c>
      <c r="G59" s="3">
        <f t="shared" si="2"/>
        <v>9.1704597210291556</v>
      </c>
      <c r="H59" s="3">
        <f t="shared" si="3"/>
        <v>8.2732357904770666</v>
      </c>
    </row>
    <row r="60" spans="1:14" x14ac:dyDescent="0.25">
      <c r="A60" s="1">
        <v>59</v>
      </c>
      <c r="B60" s="3">
        <v>5.3577204808966572</v>
      </c>
      <c r="C60" s="1" t="s">
        <v>5</v>
      </c>
      <c r="D60" s="1" t="s">
        <v>9</v>
      </c>
      <c r="E60" s="3">
        <f t="shared" si="0"/>
        <v>9.7601304465235739</v>
      </c>
      <c r="F60" s="3">
        <f t="shared" si="1"/>
        <v>14.51333205265863</v>
      </c>
      <c r="G60" s="3">
        <f t="shared" si="2"/>
        <v>10.852631658387219</v>
      </c>
      <c r="H60" s="3">
        <f t="shared" si="3"/>
        <v>14.430447921937143</v>
      </c>
    </row>
    <row r="61" spans="1:14" x14ac:dyDescent="0.25">
      <c r="A61" s="1">
        <v>60</v>
      </c>
      <c r="B61" s="3">
        <v>15.054860316037638</v>
      </c>
      <c r="C61" s="1" t="s">
        <v>4</v>
      </c>
      <c r="D61" s="1" t="s">
        <v>9</v>
      </c>
      <c r="E61" s="3">
        <f t="shared" si="0"/>
        <v>9.7601304465235739</v>
      </c>
      <c r="F61" s="3">
        <f t="shared" si="1"/>
        <v>7.66580265375514</v>
      </c>
      <c r="G61" s="3">
        <f t="shared" si="2"/>
        <v>10.852631658387219</v>
      </c>
      <c r="H61" s="3">
        <f t="shared" si="3"/>
        <v>11.849114809332393</v>
      </c>
    </row>
    <row r="62" spans="1:14" x14ac:dyDescent="0.25">
      <c r="A62" s="1">
        <v>61</v>
      </c>
      <c r="B62" s="3">
        <v>4.3025922166164312</v>
      </c>
      <c r="C62" s="1" t="s">
        <v>6</v>
      </c>
      <c r="D62" s="1" t="s">
        <v>9</v>
      </c>
      <c r="E62" s="3">
        <f t="shared" si="0"/>
        <v>9.7601304465235739</v>
      </c>
      <c r="F62" s="3">
        <f t="shared" si="1"/>
        <v>8.710735685853777</v>
      </c>
      <c r="G62" s="3">
        <f t="shared" si="2"/>
        <v>10.852631658387219</v>
      </c>
      <c r="H62" s="3">
        <f t="shared" si="3"/>
        <v>8.6983138434238345</v>
      </c>
    </row>
    <row r="63" spans="1:14" x14ac:dyDescent="0.25">
      <c r="A63" s="1">
        <v>62</v>
      </c>
      <c r="B63" s="3">
        <v>14.409417828517677</v>
      </c>
      <c r="C63" s="1" t="s">
        <v>4</v>
      </c>
      <c r="D63" s="1" t="s">
        <v>9</v>
      </c>
      <c r="E63" s="3">
        <f t="shared" si="0"/>
        <v>9.7601304465235739</v>
      </c>
      <c r="F63" s="3">
        <f t="shared" si="1"/>
        <v>7.66580265375514</v>
      </c>
      <c r="G63" s="3">
        <f t="shared" si="2"/>
        <v>10.852631658387219</v>
      </c>
      <c r="H63" s="3">
        <f t="shared" si="3"/>
        <v>11.849114809332393</v>
      </c>
    </row>
    <row r="64" spans="1:14" x14ac:dyDescent="0.25">
      <c r="A64" s="1">
        <v>63</v>
      </c>
      <c r="B64" s="3">
        <v>4.4977650610393161</v>
      </c>
      <c r="C64" s="1" t="s">
        <v>7</v>
      </c>
      <c r="D64" s="1" t="s">
        <v>8</v>
      </c>
      <c r="E64" s="3">
        <f t="shared" si="0"/>
        <v>9.7601304465235739</v>
      </c>
      <c r="F64" s="3">
        <f t="shared" si="1"/>
        <v>8.2439944329498598</v>
      </c>
      <c r="G64" s="3">
        <f t="shared" si="2"/>
        <v>9.4299875098452262</v>
      </c>
      <c r="H64" s="3">
        <f t="shared" si="3"/>
        <v>7.5318318918840061</v>
      </c>
      <c r="J64" s="1" t="s">
        <v>35</v>
      </c>
      <c r="K64" s="3" cm="1">
        <f t="array" ref="K64">SUM((K40:M43-K7)^2*K46:M49)</f>
        <v>2006.4262631514619</v>
      </c>
    </row>
    <row r="65" spans="1:8" x14ac:dyDescent="0.25">
      <c r="A65" s="1">
        <v>64</v>
      </c>
      <c r="B65" s="3">
        <v>3.684961254100835</v>
      </c>
      <c r="C65" s="1" t="s">
        <v>4</v>
      </c>
      <c r="D65" s="1" t="s">
        <v>8</v>
      </c>
      <c r="E65" s="3">
        <f t="shared" si="0"/>
        <v>9.7601304465235739</v>
      </c>
      <c r="F65" s="3">
        <f t="shared" si="1"/>
        <v>7.66580265375514</v>
      </c>
      <c r="G65" s="3">
        <f t="shared" si="2"/>
        <v>9.4299875098452262</v>
      </c>
      <c r="H65" s="3">
        <f t="shared" si="3"/>
        <v>4.8516767466744355</v>
      </c>
    </row>
    <row r="66" spans="1:8" x14ac:dyDescent="0.25">
      <c r="A66" s="1">
        <v>65</v>
      </c>
      <c r="B66" s="3">
        <v>24.295635053340348</v>
      </c>
      <c r="C66" s="1" t="s">
        <v>5</v>
      </c>
      <c r="D66" s="1" t="s">
        <v>8</v>
      </c>
      <c r="E66" s="3">
        <f t="shared" si="0"/>
        <v>9.7601304465235739</v>
      </c>
      <c r="F66" s="3">
        <f t="shared" si="1"/>
        <v>14.51333205265863</v>
      </c>
      <c r="G66" s="3">
        <f t="shared" si="2"/>
        <v>9.4299875098452262</v>
      </c>
      <c r="H66" s="3">
        <f t="shared" si="3"/>
        <v>16.314306389271657</v>
      </c>
    </row>
    <row r="67" spans="1:8" x14ac:dyDescent="0.25">
      <c r="A67" s="1">
        <v>66</v>
      </c>
      <c r="B67" s="3">
        <v>16.705566350225123</v>
      </c>
      <c r="C67" s="1" t="s">
        <v>5</v>
      </c>
      <c r="D67" s="1" t="s">
        <v>9</v>
      </c>
      <c r="E67" s="3">
        <f t="shared" ref="E67:E130" si="14">AVERAGE($B$2:$B$201)</f>
        <v>9.7601304465235739</v>
      </c>
      <c r="F67" s="3">
        <f t="shared" ref="F67:F130" si="15">AVERAGEIF($C$2:$C$201,C67,$B$2:$B$201)</f>
        <v>14.51333205265863</v>
      </c>
      <c r="G67" s="3">
        <f t="shared" ref="G67:G130" si="16">AVERAGEIF($D$2:$D$201,D67,$B$2:$B$201)</f>
        <v>10.852631658387219</v>
      </c>
      <c r="H67" s="3">
        <f t="shared" ref="H67:H130" si="17">AVERAGEIFS($B$2:$B$201,$C$2:$C$201,C67,$D$2:$D$201,D67)</f>
        <v>14.430447921937143</v>
      </c>
    </row>
    <row r="68" spans="1:8" x14ac:dyDescent="0.25">
      <c r="A68" s="1">
        <v>67</v>
      </c>
      <c r="B68" s="3">
        <v>6.6218534108810294</v>
      </c>
      <c r="C68" s="1" t="s">
        <v>7</v>
      </c>
      <c r="D68" s="1" t="s">
        <v>9</v>
      </c>
      <c r="E68" s="3">
        <f t="shared" si="14"/>
        <v>9.7601304465235739</v>
      </c>
      <c r="F68" s="3">
        <f t="shared" si="15"/>
        <v>8.2439944329498598</v>
      </c>
      <c r="G68" s="3">
        <f t="shared" si="16"/>
        <v>10.852631658387219</v>
      </c>
      <c r="H68" s="3">
        <f t="shared" si="17"/>
        <v>8.8427170255782386</v>
      </c>
    </row>
    <row r="69" spans="1:8" x14ac:dyDescent="0.25">
      <c r="A69" s="1">
        <v>68</v>
      </c>
      <c r="B69" s="3">
        <v>9.8973993196294572</v>
      </c>
      <c r="C69" s="1" t="s">
        <v>7</v>
      </c>
      <c r="D69" s="1" t="s">
        <v>10</v>
      </c>
      <c r="E69" s="3">
        <f t="shared" si="14"/>
        <v>9.7601304465235739</v>
      </c>
      <c r="F69" s="3">
        <f t="shared" si="15"/>
        <v>8.2439944329498598</v>
      </c>
      <c r="G69" s="3">
        <f t="shared" si="16"/>
        <v>9.1704597210291556</v>
      </c>
      <c r="H69" s="3">
        <f t="shared" si="17"/>
        <v>8.2732357904770666</v>
      </c>
    </row>
    <row r="70" spans="1:8" x14ac:dyDescent="0.25">
      <c r="A70" s="1">
        <v>69</v>
      </c>
      <c r="B70" s="3">
        <v>6.6243768321761856</v>
      </c>
      <c r="C70" s="1" t="s">
        <v>6</v>
      </c>
      <c r="D70" s="1" t="s">
        <v>8</v>
      </c>
      <c r="E70" s="3">
        <f t="shared" si="14"/>
        <v>9.7601304465235739</v>
      </c>
      <c r="F70" s="3">
        <f t="shared" si="15"/>
        <v>8.710735685853777</v>
      </c>
      <c r="G70" s="3">
        <f t="shared" si="16"/>
        <v>9.4299875098452262</v>
      </c>
      <c r="H70" s="3">
        <f t="shared" si="17"/>
        <v>9.0998212017021309</v>
      </c>
    </row>
    <row r="71" spans="1:8" x14ac:dyDescent="0.25">
      <c r="A71" s="1">
        <v>70</v>
      </c>
      <c r="B71" s="3">
        <v>10.244992159919105</v>
      </c>
      <c r="C71" s="1" t="s">
        <v>7</v>
      </c>
      <c r="D71" s="1" t="s">
        <v>9</v>
      </c>
      <c r="E71" s="3">
        <f t="shared" si="14"/>
        <v>9.7601304465235739</v>
      </c>
      <c r="F71" s="3">
        <f t="shared" si="15"/>
        <v>8.2439944329498598</v>
      </c>
      <c r="G71" s="3">
        <f t="shared" si="16"/>
        <v>10.852631658387219</v>
      </c>
      <c r="H71" s="3">
        <f t="shared" si="17"/>
        <v>8.8427170255782386</v>
      </c>
    </row>
    <row r="72" spans="1:8" x14ac:dyDescent="0.25">
      <c r="A72" s="1">
        <v>71</v>
      </c>
      <c r="B72" s="3">
        <v>28.703724833372046</v>
      </c>
      <c r="C72" s="1" t="s">
        <v>5</v>
      </c>
      <c r="D72" s="1" t="s">
        <v>8</v>
      </c>
      <c r="E72" s="3">
        <f t="shared" si="14"/>
        <v>9.7601304465235739</v>
      </c>
      <c r="F72" s="3">
        <f t="shared" si="15"/>
        <v>14.51333205265863</v>
      </c>
      <c r="G72" s="3">
        <f t="shared" si="16"/>
        <v>9.4299875098452262</v>
      </c>
      <c r="H72" s="3">
        <f t="shared" si="17"/>
        <v>16.314306389271657</v>
      </c>
    </row>
    <row r="73" spans="1:8" x14ac:dyDescent="0.25">
      <c r="A73" s="1">
        <v>72</v>
      </c>
      <c r="B73" s="3">
        <v>7.58554938034895</v>
      </c>
      <c r="C73" s="1" t="s">
        <v>7</v>
      </c>
      <c r="D73" s="1" t="s">
        <v>9</v>
      </c>
      <c r="E73" s="3">
        <f t="shared" si="14"/>
        <v>9.7601304465235739</v>
      </c>
      <c r="F73" s="3">
        <f t="shared" si="15"/>
        <v>8.2439944329498598</v>
      </c>
      <c r="G73" s="3">
        <f t="shared" si="16"/>
        <v>10.852631658387219</v>
      </c>
      <c r="H73" s="3">
        <f t="shared" si="17"/>
        <v>8.8427170255782386</v>
      </c>
    </row>
    <row r="74" spans="1:8" x14ac:dyDescent="0.25">
      <c r="A74" s="1">
        <v>73</v>
      </c>
      <c r="B74" s="3">
        <v>2.8863173733848986</v>
      </c>
      <c r="C74" s="1" t="s">
        <v>6</v>
      </c>
      <c r="D74" s="1" t="s">
        <v>8</v>
      </c>
      <c r="E74" s="3">
        <f t="shared" si="14"/>
        <v>9.7601304465235739</v>
      </c>
      <c r="F74" s="3">
        <f t="shared" si="15"/>
        <v>8.710735685853777</v>
      </c>
      <c r="G74" s="3">
        <f t="shared" si="16"/>
        <v>9.4299875098452262</v>
      </c>
      <c r="H74" s="3">
        <f t="shared" si="17"/>
        <v>9.0998212017021309</v>
      </c>
    </row>
    <row r="75" spans="1:8" x14ac:dyDescent="0.25">
      <c r="A75" s="1">
        <v>74</v>
      </c>
      <c r="B75" s="3">
        <v>8.2911195855416011</v>
      </c>
      <c r="C75" s="1" t="s">
        <v>5</v>
      </c>
      <c r="D75" s="1" t="s">
        <v>10</v>
      </c>
      <c r="E75" s="3">
        <f t="shared" si="14"/>
        <v>9.7601304465235739</v>
      </c>
      <c r="F75" s="3">
        <f t="shared" si="15"/>
        <v>14.51333205265863</v>
      </c>
      <c r="G75" s="3">
        <f t="shared" si="16"/>
        <v>9.1704597210291556</v>
      </c>
      <c r="H75" s="3">
        <f t="shared" si="17"/>
        <v>12.876877280863035</v>
      </c>
    </row>
    <row r="76" spans="1:8" x14ac:dyDescent="0.25">
      <c r="A76" s="1">
        <v>75</v>
      </c>
      <c r="B76" s="3">
        <v>9.1524228617859649</v>
      </c>
      <c r="C76" s="1" t="s">
        <v>7</v>
      </c>
      <c r="D76" s="1" t="s">
        <v>8</v>
      </c>
      <c r="E76" s="3">
        <f t="shared" si="14"/>
        <v>9.7601304465235739</v>
      </c>
      <c r="F76" s="3">
        <f t="shared" si="15"/>
        <v>8.2439944329498598</v>
      </c>
      <c r="G76" s="3">
        <f t="shared" si="16"/>
        <v>9.4299875098452262</v>
      </c>
      <c r="H76" s="3">
        <f t="shared" si="17"/>
        <v>7.5318318918840061</v>
      </c>
    </row>
    <row r="77" spans="1:8" x14ac:dyDescent="0.25">
      <c r="A77" s="1">
        <v>76</v>
      </c>
      <c r="B77" s="3">
        <v>7.4025404052800541</v>
      </c>
      <c r="C77" s="1" t="s">
        <v>6</v>
      </c>
      <c r="D77" s="1" t="s">
        <v>10</v>
      </c>
      <c r="E77" s="3">
        <f t="shared" si="14"/>
        <v>9.7601304465235739</v>
      </c>
      <c r="F77" s="3">
        <f t="shared" si="15"/>
        <v>8.710735685853777</v>
      </c>
      <c r="G77" s="3">
        <f t="shared" si="16"/>
        <v>9.1704597210291556</v>
      </c>
      <c r="H77" s="3">
        <f t="shared" si="17"/>
        <v>8.0936792455725382</v>
      </c>
    </row>
    <row r="78" spans="1:8" x14ac:dyDescent="0.25">
      <c r="A78" s="1">
        <v>77</v>
      </c>
      <c r="B78" s="3">
        <v>8.9134765138464225</v>
      </c>
      <c r="C78" s="1" t="s">
        <v>5</v>
      </c>
      <c r="D78" s="1" t="s">
        <v>9</v>
      </c>
      <c r="E78" s="3">
        <f t="shared" si="14"/>
        <v>9.7601304465235739</v>
      </c>
      <c r="F78" s="3">
        <f t="shared" si="15"/>
        <v>14.51333205265863</v>
      </c>
      <c r="G78" s="3">
        <f t="shared" si="16"/>
        <v>10.852631658387219</v>
      </c>
      <c r="H78" s="3">
        <f t="shared" si="17"/>
        <v>14.430447921937143</v>
      </c>
    </row>
    <row r="79" spans="1:8" x14ac:dyDescent="0.25">
      <c r="A79" s="1">
        <v>78</v>
      </c>
      <c r="B79" s="3">
        <v>6.2743734274065117</v>
      </c>
      <c r="C79" s="1" t="s">
        <v>7</v>
      </c>
      <c r="D79" s="1" t="s">
        <v>10</v>
      </c>
      <c r="E79" s="3">
        <f t="shared" si="14"/>
        <v>9.7601304465235739</v>
      </c>
      <c r="F79" s="3">
        <f t="shared" si="15"/>
        <v>8.2439944329498598</v>
      </c>
      <c r="G79" s="3">
        <f t="shared" si="16"/>
        <v>9.1704597210291556</v>
      </c>
      <c r="H79" s="3">
        <f t="shared" si="17"/>
        <v>8.2732357904770666</v>
      </c>
    </row>
    <row r="80" spans="1:8" x14ac:dyDescent="0.25">
      <c r="A80" s="1">
        <v>79</v>
      </c>
      <c r="B80" s="3">
        <v>11.832390874616536</v>
      </c>
      <c r="C80" s="1" t="s">
        <v>6</v>
      </c>
      <c r="D80" s="1" t="s">
        <v>9</v>
      </c>
      <c r="E80" s="3">
        <f t="shared" si="14"/>
        <v>9.7601304465235739</v>
      </c>
      <c r="F80" s="3">
        <f t="shared" si="15"/>
        <v>8.710735685853777</v>
      </c>
      <c r="G80" s="3">
        <f t="shared" si="16"/>
        <v>10.852631658387219</v>
      </c>
      <c r="H80" s="3">
        <f t="shared" si="17"/>
        <v>8.6983138434238345</v>
      </c>
    </row>
    <row r="81" spans="1:8" x14ac:dyDescent="0.25">
      <c r="A81" s="1">
        <v>80</v>
      </c>
      <c r="B81" s="3">
        <v>16.814966846181903</v>
      </c>
      <c r="C81" s="1" t="s">
        <v>5</v>
      </c>
      <c r="D81" s="1" t="s">
        <v>10</v>
      </c>
      <c r="E81" s="3">
        <f t="shared" si="14"/>
        <v>9.7601304465235739</v>
      </c>
      <c r="F81" s="3">
        <f t="shared" si="15"/>
        <v>14.51333205265863</v>
      </c>
      <c r="G81" s="3">
        <f t="shared" si="16"/>
        <v>9.1704597210291556</v>
      </c>
      <c r="H81" s="3">
        <f t="shared" si="17"/>
        <v>12.876877280863035</v>
      </c>
    </row>
    <row r="82" spans="1:8" x14ac:dyDescent="0.25">
      <c r="A82" s="1">
        <v>81</v>
      </c>
      <c r="B82" s="3">
        <v>14.48673651826736</v>
      </c>
      <c r="C82" s="1" t="s">
        <v>5</v>
      </c>
      <c r="D82" s="1" t="s">
        <v>9</v>
      </c>
      <c r="E82" s="3">
        <f t="shared" si="14"/>
        <v>9.7601304465235739</v>
      </c>
      <c r="F82" s="3">
        <f t="shared" si="15"/>
        <v>14.51333205265863</v>
      </c>
      <c r="G82" s="3">
        <f t="shared" si="16"/>
        <v>10.852631658387219</v>
      </c>
      <c r="H82" s="3">
        <f t="shared" si="17"/>
        <v>14.430447921937143</v>
      </c>
    </row>
    <row r="83" spans="1:8" x14ac:dyDescent="0.25">
      <c r="A83" s="1">
        <v>82</v>
      </c>
      <c r="B83" s="3">
        <v>6.1232025945244448</v>
      </c>
      <c r="C83" s="1" t="s">
        <v>4</v>
      </c>
      <c r="D83" s="1" t="s">
        <v>8</v>
      </c>
      <c r="E83" s="3">
        <f t="shared" si="14"/>
        <v>9.7601304465235739</v>
      </c>
      <c r="F83" s="3">
        <f t="shared" si="15"/>
        <v>7.66580265375514</v>
      </c>
      <c r="G83" s="3">
        <f t="shared" si="16"/>
        <v>9.4299875098452262</v>
      </c>
      <c r="H83" s="3">
        <f t="shared" si="17"/>
        <v>4.8516767466744355</v>
      </c>
    </row>
    <row r="84" spans="1:8" x14ac:dyDescent="0.25">
      <c r="A84" s="1">
        <v>83</v>
      </c>
      <c r="B84" s="3">
        <v>6.3342239914913101</v>
      </c>
      <c r="C84" s="1" t="s">
        <v>7</v>
      </c>
      <c r="D84" s="1" t="s">
        <v>8</v>
      </c>
      <c r="E84" s="3">
        <f t="shared" si="14"/>
        <v>9.7601304465235739</v>
      </c>
      <c r="F84" s="3">
        <f t="shared" si="15"/>
        <v>8.2439944329498598</v>
      </c>
      <c r="G84" s="3">
        <f t="shared" si="16"/>
        <v>9.4299875098452262</v>
      </c>
      <c r="H84" s="3">
        <f t="shared" si="17"/>
        <v>7.5318318918840061</v>
      </c>
    </row>
    <row r="85" spans="1:8" x14ac:dyDescent="0.25">
      <c r="A85" s="1">
        <v>84</v>
      </c>
      <c r="B85" s="3">
        <v>7.3684347853084438</v>
      </c>
      <c r="C85" s="1" t="s">
        <v>6</v>
      </c>
      <c r="D85" s="1" t="s">
        <v>9</v>
      </c>
      <c r="E85" s="3">
        <f t="shared" si="14"/>
        <v>9.7601304465235739</v>
      </c>
      <c r="F85" s="3">
        <f t="shared" si="15"/>
        <v>8.710735685853777</v>
      </c>
      <c r="G85" s="3">
        <f t="shared" si="16"/>
        <v>10.852631658387219</v>
      </c>
      <c r="H85" s="3">
        <f t="shared" si="17"/>
        <v>8.6983138434238345</v>
      </c>
    </row>
    <row r="86" spans="1:8" x14ac:dyDescent="0.25">
      <c r="A86" s="1">
        <v>85</v>
      </c>
      <c r="B86" s="3">
        <v>3.4781246127307006</v>
      </c>
      <c r="C86" s="1" t="s">
        <v>7</v>
      </c>
      <c r="D86" s="1" t="s">
        <v>10</v>
      </c>
      <c r="E86" s="3">
        <f t="shared" si="14"/>
        <v>9.7601304465235739</v>
      </c>
      <c r="F86" s="3">
        <f t="shared" si="15"/>
        <v>8.2439944329498598</v>
      </c>
      <c r="G86" s="3">
        <f t="shared" si="16"/>
        <v>9.1704597210291556</v>
      </c>
      <c r="H86" s="3">
        <f t="shared" si="17"/>
        <v>8.2732357904770666</v>
      </c>
    </row>
    <row r="87" spans="1:8" x14ac:dyDescent="0.25">
      <c r="A87" s="1">
        <v>86</v>
      </c>
      <c r="B87" s="3">
        <v>4.1827291417956918</v>
      </c>
      <c r="C87" s="1" t="s">
        <v>7</v>
      </c>
      <c r="D87" s="1" t="s">
        <v>8</v>
      </c>
      <c r="E87" s="3">
        <f t="shared" si="14"/>
        <v>9.7601304465235739</v>
      </c>
      <c r="F87" s="3">
        <f t="shared" si="15"/>
        <v>8.2439944329498598</v>
      </c>
      <c r="G87" s="3">
        <f t="shared" si="16"/>
        <v>9.4299875098452262</v>
      </c>
      <c r="H87" s="3">
        <f t="shared" si="17"/>
        <v>7.5318318918840061</v>
      </c>
    </row>
    <row r="88" spans="1:8" x14ac:dyDescent="0.25">
      <c r="A88" s="1">
        <v>87</v>
      </c>
      <c r="B88" s="3">
        <v>11.51224783750861</v>
      </c>
      <c r="C88" s="1" t="s">
        <v>5</v>
      </c>
      <c r="D88" s="1" t="s">
        <v>10</v>
      </c>
      <c r="E88" s="3">
        <f t="shared" si="14"/>
        <v>9.7601304465235739</v>
      </c>
      <c r="F88" s="3">
        <f t="shared" si="15"/>
        <v>14.51333205265863</v>
      </c>
      <c r="G88" s="3">
        <f t="shared" si="16"/>
        <v>9.1704597210291556</v>
      </c>
      <c r="H88" s="3">
        <f t="shared" si="17"/>
        <v>12.876877280863035</v>
      </c>
    </row>
    <row r="89" spans="1:8" x14ac:dyDescent="0.25">
      <c r="A89" s="1">
        <v>88</v>
      </c>
      <c r="B89" s="3">
        <v>8.3637024507948432</v>
      </c>
      <c r="C89" s="1" t="s">
        <v>4</v>
      </c>
      <c r="D89" s="1" t="s">
        <v>10</v>
      </c>
      <c r="E89" s="3">
        <f t="shared" si="14"/>
        <v>9.7601304465235739</v>
      </c>
      <c r="F89" s="3">
        <f t="shared" si="15"/>
        <v>7.66580265375514</v>
      </c>
      <c r="G89" s="3">
        <f t="shared" si="16"/>
        <v>9.1704597210291556</v>
      </c>
      <c r="H89" s="3">
        <f t="shared" si="17"/>
        <v>6.8407080570082579</v>
      </c>
    </row>
    <row r="90" spans="1:8" x14ac:dyDescent="0.25">
      <c r="A90" s="1">
        <v>89</v>
      </c>
      <c r="B90" s="3">
        <v>11.008927773225786</v>
      </c>
      <c r="C90" s="1" t="s">
        <v>5</v>
      </c>
      <c r="D90" s="1" t="s">
        <v>8</v>
      </c>
      <c r="E90" s="3">
        <f t="shared" si="14"/>
        <v>9.7601304465235739</v>
      </c>
      <c r="F90" s="3">
        <f t="shared" si="15"/>
        <v>14.51333205265863</v>
      </c>
      <c r="G90" s="3">
        <f t="shared" si="16"/>
        <v>9.4299875098452262</v>
      </c>
      <c r="H90" s="3">
        <f t="shared" si="17"/>
        <v>16.314306389271657</v>
      </c>
    </row>
    <row r="91" spans="1:8" x14ac:dyDescent="0.25">
      <c r="A91" s="1">
        <v>90</v>
      </c>
      <c r="B91" s="3">
        <v>6.9218015216619051</v>
      </c>
      <c r="C91" s="1" t="s">
        <v>7</v>
      </c>
      <c r="D91" s="1" t="s">
        <v>9</v>
      </c>
      <c r="E91" s="3">
        <f t="shared" si="14"/>
        <v>9.7601304465235739</v>
      </c>
      <c r="F91" s="3">
        <f t="shared" si="15"/>
        <v>8.2439944329498598</v>
      </c>
      <c r="G91" s="3">
        <f t="shared" si="16"/>
        <v>10.852631658387219</v>
      </c>
      <c r="H91" s="3">
        <f t="shared" si="17"/>
        <v>8.8427170255782386</v>
      </c>
    </row>
    <row r="92" spans="1:8" x14ac:dyDescent="0.25">
      <c r="A92" s="1">
        <v>91</v>
      </c>
      <c r="B92" s="3">
        <v>4.2960436469931844</v>
      </c>
      <c r="C92" s="1" t="s">
        <v>4</v>
      </c>
      <c r="D92" s="1" t="s">
        <v>8</v>
      </c>
      <c r="E92" s="3">
        <f t="shared" si="14"/>
        <v>9.7601304465235739</v>
      </c>
      <c r="F92" s="3">
        <f t="shared" si="15"/>
        <v>7.66580265375514</v>
      </c>
      <c r="G92" s="3">
        <f t="shared" si="16"/>
        <v>9.4299875098452262</v>
      </c>
      <c r="H92" s="3">
        <f t="shared" si="17"/>
        <v>4.8516767466744355</v>
      </c>
    </row>
    <row r="93" spans="1:8" x14ac:dyDescent="0.25">
      <c r="A93" s="1">
        <v>92</v>
      </c>
      <c r="B93" s="3">
        <v>6.5690703951269152</v>
      </c>
      <c r="C93" s="1" t="s">
        <v>5</v>
      </c>
      <c r="D93" s="1" t="s">
        <v>8</v>
      </c>
      <c r="E93" s="3">
        <f t="shared" si="14"/>
        <v>9.7601304465235739</v>
      </c>
      <c r="F93" s="3">
        <f t="shared" si="15"/>
        <v>14.51333205265863</v>
      </c>
      <c r="G93" s="3">
        <f t="shared" si="16"/>
        <v>9.4299875098452262</v>
      </c>
      <c r="H93" s="3">
        <f t="shared" si="17"/>
        <v>16.314306389271657</v>
      </c>
    </row>
    <row r="94" spans="1:8" x14ac:dyDescent="0.25">
      <c r="A94" s="1">
        <v>93</v>
      </c>
      <c r="B94" s="3">
        <v>5.2462158834531811</v>
      </c>
      <c r="C94" s="1" t="s">
        <v>7</v>
      </c>
      <c r="D94" s="1" t="s">
        <v>9</v>
      </c>
      <c r="E94" s="3">
        <f t="shared" si="14"/>
        <v>9.7601304465235739</v>
      </c>
      <c r="F94" s="3">
        <f t="shared" si="15"/>
        <v>8.2439944329498598</v>
      </c>
      <c r="G94" s="3">
        <f t="shared" si="16"/>
        <v>10.852631658387219</v>
      </c>
      <c r="H94" s="3">
        <f t="shared" si="17"/>
        <v>8.8427170255782386</v>
      </c>
    </row>
    <row r="95" spans="1:8" x14ac:dyDescent="0.25">
      <c r="A95" s="1">
        <v>94</v>
      </c>
      <c r="B95" s="3">
        <v>18.389469061594092</v>
      </c>
      <c r="C95" s="1" t="s">
        <v>5</v>
      </c>
      <c r="D95" s="1" t="s">
        <v>8</v>
      </c>
      <c r="E95" s="3">
        <f t="shared" si="14"/>
        <v>9.7601304465235739</v>
      </c>
      <c r="F95" s="3">
        <f t="shared" si="15"/>
        <v>14.51333205265863</v>
      </c>
      <c r="G95" s="3">
        <f t="shared" si="16"/>
        <v>9.4299875098452262</v>
      </c>
      <c r="H95" s="3">
        <f t="shared" si="17"/>
        <v>16.314306389271657</v>
      </c>
    </row>
    <row r="96" spans="1:8" x14ac:dyDescent="0.25">
      <c r="A96" s="1">
        <v>95</v>
      </c>
      <c r="B96" s="3">
        <v>14.430822790992265</v>
      </c>
      <c r="C96" s="1" t="s">
        <v>7</v>
      </c>
      <c r="D96" s="1" t="s">
        <v>8</v>
      </c>
      <c r="E96" s="3">
        <f t="shared" si="14"/>
        <v>9.7601304465235739</v>
      </c>
      <c r="F96" s="3">
        <f t="shared" si="15"/>
        <v>8.2439944329498598</v>
      </c>
      <c r="G96" s="3">
        <f t="shared" si="16"/>
        <v>9.4299875098452262</v>
      </c>
      <c r="H96" s="3">
        <f t="shared" si="17"/>
        <v>7.5318318918840061</v>
      </c>
    </row>
    <row r="97" spans="1:8" x14ac:dyDescent="0.25">
      <c r="A97" s="1">
        <v>96</v>
      </c>
      <c r="B97" s="3">
        <v>12.603826594523923</v>
      </c>
      <c r="C97" s="1" t="s">
        <v>7</v>
      </c>
      <c r="D97" s="1" t="s">
        <v>8</v>
      </c>
      <c r="E97" s="3">
        <f t="shared" si="14"/>
        <v>9.7601304465235739</v>
      </c>
      <c r="F97" s="3">
        <f t="shared" si="15"/>
        <v>8.2439944329498598</v>
      </c>
      <c r="G97" s="3">
        <f t="shared" si="16"/>
        <v>9.4299875098452262</v>
      </c>
      <c r="H97" s="3">
        <f t="shared" si="17"/>
        <v>7.5318318918840061</v>
      </c>
    </row>
    <row r="98" spans="1:8" x14ac:dyDescent="0.25">
      <c r="A98" s="1">
        <v>97</v>
      </c>
      <c r="B98" s="3">
        <v>15.552772098893056</v>
      </c>
      <c r="C98" s="1" t="s">
        <v>4</v>
      </c>
      <c r="D98" s="1" t="s">
        <v>10</v>
      </c>
      <c r="E98" s="3">
        <f t="shared" si="14"/>
        <v>9.7601304465235739</v>
      </c>
      <c r="F98" s="3">
        <f t="shared" si="15"/>
        <v>7.66580265375514</v>
      </c>
      <c r="G98" s="3">
        <f t="shared" si="16"/>
        <v>9.1704597210291556</v>
      </c>
      <c r="H98" s="3">
        <f t="shared" si="17"/>
        <v>6.8407080570082579</v>
      </c>
    </row>
    <row r="99" spans="1:8" x14ac:dyDescent="0.25">
      <c r="A99" s="1">
        <v>98</v>
      </c>
      <c r="B99" s="3">
        <v>16.174659750839968</v>
      </c>
      <c r="C99" s="1" t="s">
        <v>5</v>
      </c>
      <c r="D99" s="1" t="s">
        <v>10</v>
      </c>
      <c r="E99" s="3">
        <f t="shared" si="14"/>
        <v>9.7601304465235739</v>
      </c>
      <c r="F99" s="3">
        <f t="shared" si="15"/>
        <v>14.51333205265863</v>
      </c>
      <c r="G99" s="3">
        <f t="shared" si="16"/>
        <v>9.1704597210291556</v>
      </c>
      <c r="H99" s="3">
        <f t="shared" si="17"/>
        <v>12.876877280863035</v>
      </c>
    </row>
    <row r="100" spans="1:8" x14ac:dyDescent="0.25">
      <c r="A100" s="1">
        <v>99</v>
      </c>
      <c r="B100" s="3">
        <v>3.2466806842982376</v>
      </c>
      <c r="C100" s="1" t="s">
        <v>4</v>
      </c>
      <c r="D100" s="1" t="s">
        <v>8</v>
      </c>
      <c r="E100" s="3">
        <f t="shared" si="14"/>
        <v>9.7601304465235739</v>
      </c>
      <c r="F100" s="3">
        <f t="shared" si="15"/>
        <v>7.66580265375514</v>
      </c>
      <c r="G100" s="3">
        <f t="shared" si="16"/>
        <v>9.4299875098452262</v>
      </c>
      <c r="H100" s="3">
        <f t="shared" si="17"/>
        <v>4.8516767466744355</v>
      </c>
    </row>
    <row r="101" spans="1:8" x14ac:dyDescent="0.25">
      <c r="A101" s="1">
        <v>100</v>
      </c>
      <c r="B101" s="3">
        <v>10.17947939121766</v>
      </c>
      <c r="C101" s="1" t="s">
        <v>4</v>
      </c>
      <c r="D101" s="1" t="s">
        <v>9</v>
      </c>
      <c r="E101" s="3">
        <f t="shared" si="14"/>
        <v>9.7601304465235739</v>
      </c>
      <c r="F101" s="3">
        <f t="shared" si="15"/>
        <v>7.66580265375514</v>
      </c>
      <c r="G101" s="3">
        <f t="shared" si="16"/>
        <v>10.852631658387219</v>
      </c>
      <c r="H101" s="3">
        <f t="shared" si="17"/>
        <v>11.849114809332393</v>
      </c>
    </row>
    <row r="102" spans="1:8" x14ac:dyDescent="0.25">
      <c r="A102" s="1">
        <v>101</v>
      </c>
      <c r="B102" s="3">
        <v>8.7029126214916133</v>
      </c>
      <c r="C102" s="1" t="s">
        <v>4</v>
      </c>
      <c r="D102" s="1" t="s">
        <v>9</v>
      </c>
      <c r="E102" s="3">
        <f t="shared" si="14"/>
        <v>9.7601304465235739</v>
      </c>
      <c r="F102" s="3">
        <f t="shared" si="15"/>
        <v>7.66580265375514</v>
      </c>
      <c r="G102" s="3">
        <f t="shared" si="16"/>
        <v>10.852631658387219</v>
      </c>
      <c r="H102" s="3">
        <f t="shared" si="17"/>
        <v>11.849114809332393</v>
      </c>
    </row>
    <row r="103" spans="1:8" x14ac:dyDescent="0.25">
      <c r="A103" s="1">
        <v>102</v>
      </c>
      <c r="B103" s="3">
        <v>7.4387911531373447</v>
      </c>
      <c r="C103" s="1" t="s">
        <v>6</v>
      </c>
      <c r="D103" s="1" t="s">
        <v>10</v>
      </c>
      <c r="E103" s="3">
        <f t="shared" si="14"/>
        <v>9.7601304465235739</v>
      </c>
      <c r="F103" s="3">
        <f t="shared" si="15"/>
        <v>8.710735685853777</v>
      </c>
      <c r="G103" s="3">
        <f t="shared" si="16"/>
        <v>9.1704597210291556</v>
      </c>
      <c r="H103" s="3">
        <f t="shared" si="17"/>
        <v>8.0936792455725382</v>
      </c>
    </row>
    <row r="104" spans="1:8" x14ac:dyDescent="0.25">
      <c r="A104" s="1">
        <v>103</v>
      </c>
      <c r="B104" s="3">
        <v>31.94810237488138</v>
      </c>
      <c r="C104" s="1" t="s">
        <v>5</v>
      </c>
      <c r="D104" s="1" t="s">
        <v>9</v>
      </c>
      <c r="E104" s="3">
        <f t="shared" si="14"/>
        <v>9.7601304465235739</v>
      </c>
      <c r="F104" s="3">
        <f t="shared" si="15"/>
        <v>14.51333205265863</v>
      </c>
      <c r="G104" s="3">
        <f t="shared" si="16"/>
        <v>10.852631658387219</v>
      </c>
      <c r="H104" s="3">
        <f t="shared" si="17"/>
        <v>14.430447921937143</v>
      </c>
    </row>
    <row r="105" spans="1:8" x14ac:dyDescent="0.25">
      <c r="A105" s="1">
        <v>104</v>
      </c>
      <c r="B105" s="3">
        <v>9.6025281431023277</v>
      </c>
      <c r="C105" s="1" t="s">
        <v>4</v>
      </c>
      <c r="D105" s="1" t="s">
        <v>9</v>
      </c>
      <c r="E105" s="3">
        <f t="shared" si="14"/>
        <v>9.7601304465235739</v>
      </c>
      <c r="F105" s="3">
        <f t="shared" si="15"/>
        <v>7.66580265375514</v>
      </c>
      <c r="G105" s="3">
        <f t="shared" si="16"/>
        <v>10.852631658387219</v>
      </c>
      <c r="H105" s="3">
        <f t="shared" si="17"/>
        <v>11.849114809332393</v>
      </c>
    </row>
    <row r="106" spans="1:8" x14ac:dyDescent="0.25">
      <c r="A106" s="1">
        <v>105</v>
      </c>
      <c r="B106" s="3">
        <v>6.1037877272176759</v>
      </c>
      <c r="C106" s="1" t="s">
        <v>6</v>
      </c>
      <c r="D106" s="1" t="s">
        <v>10</v>
      </c>
      <c r="E106" s="3">
        <f t="shared" si="14"/>
        <v>9.7601304465235739</v>
      </c>
      <c r="F106" s="3">
        <f t="shared" si="15"/>
        <v>8.710735685853777</v>
      </c>
      <c r="G106" s="3">
        <f t="shared" si="16"/>
        <v>9.1704597210291556</v>
      </c>
      <c r="H106" s="3">
        <f t="shared" si="17"/>
        <v>8.0936792455725382</v>
      </c>
    </row>
    <row r="107" spans="1:8" x14ac:dyDescent="0.25">
      <c r="A107" s="1">
        <v>106</v>
      </c>
      <c r="B107" s="3">
        <v>3.827422162488797</v>
      </c>
      <c r="C107" s="1" t="s">
        <v>4</v>
      </c>
      <c r="D107" s="1" t="s">
        <v>8</v>
      </c>
      <c r="E107" s="3">
        <f t="shared" si="14"/>
        <v>9.7601304465235739</v>
      </c>
      <c r="F107" s="3">
        <f t="shared" si="15"/>
        <v>7.66580265375514</v>
      </c>
      <c r="G107" s="3">
        <f t="shared" si="16"/>
        <v>9.4299875098452262</v>
      </c>
      <c r="H107" s="3">
        <f t="shared" si="17"/>
        <v>4.8516767466744355</v>
      </c>
    </row>
    <row r="108" spans="1:8" x14ac:dyDescent="0.25">
      <c r="A108" s="1">
        <v>107</v>
      </c>
      <c r="B108" s="3">
        <v>8.8651322176434277</v>
      </c>
      <c r="C108" s="1" t="s">
        <v>7</v>
      </c>
      <c r="D108" s="1" t="s">
        <v>10</v>
      </c>
      <c r="E108" s="3">
        <f t="shared" si="14"/>
        <v>9.7601304465235739</v>
      </c>
      <c r="F108" s="3">
        <f t="shared" si="15"/>
        <v>8.2439944329498598</v>
      </c>
      <c r="G108" s="3">
        <f t="shared" si="16"/>
        <v>9.1704597210291556</v>
      </c>
      <c r="H108" s="3">
        <f t="shared" si="17"/>
        <v>8.2732357904770666</v>
      </c>
    </row>
    <row r="109" spans="1:8" x14ac:dyDescent="0.25">
      <c r="A109" s="1">
        <v>108</v>
      </c>
      <c r="B109" s="3">
        <v>3.7599079946788847</v>
      </c>
      <c r="C109" s="1" t="s">
        <v>7</v>
      </c>
      <c r="D109" s="1" t="s">
        <v>10</v>
      </c>
      <c r="E109" s="3">
        <f t="shared" si="14"/>
        <v>9.7601304465235739</v>
      </c>
      <c r="F109" s="3">
        <f t="shared" si="15"/>
        <v>8.2439944329498598</v>
      </c>
      <c r="G109" s="3">
        <f t="shared" si="16"/>
        <v>9.1704597210291556</v>
      </c>
      <c r="H109" s="3">
        <f t="shared" si="17"/>
        <v>8.2732357904770666</v>
      </c>
    </row>
    <row r="110" spans="1:8" x14ac:dyDescent="0.25">
      <c r="A110" s="1">
        <v>109</v>
      </c>
      <c r="B110" s="3">
        <v>6.1943968431751495</v>
      </c>
      <c r="C110" s="1" t="s">
        <v>6</v>
      </c>
      <c r="D110" s="1" t="s">
        <v>9</v>
      </c>
      <c r="E110" s="3">
        <f t="shared" si="14"/>
        <v>9.7601304465235739</v>
      </c>
      <c r="F110" s="3">
        <f t="shared" si="15"/>
        <v>8.710735685853777</v>
      </c>
      <c r="G110" s="3">
        <f t="shared" si="16"/>
        <v>10.852631658387219</v>
      </c>
      <c r="H110" s="3">
        <f t="shared" si="17"/>
        <v>8.6983138434238345</v>
      </c>
    </row>
    <row r="111" spans="1:8" x14ac:dyDescent="0.25">
      <c r="A111" s="1">
        <v>110</v>
      </c>
      <c r="B111" s="3">
        <v>6.9345159077797094</v>
      </c>
      <c r="C111" s="1" t="s">
        <v>6</v>
      </c>
      <c r="D111" s="1" t="s">
        <v>10</v>
      </c>
      <c r="E111" s="3">
        <f t="shared" si="14"/>
        <v>9.7601304465235739</v>
      </c>
      <c r="F111" s="3">
        <f t="shared" si="15"/>
        <v>8.710735685853777</v>
      </c>
      <c r="G111" s="3">
        <f t="shared" si="16"/>
        <v>9.1704597210291556</v>
      </c>
      <c r="H111" s="3">
        <f t="shared" si="17"/>
        <v>8.0936792455725382</v>
      </c>
    </row>
    <row r="112" spans="1:8" x14ac:dyDescent="0.25">
      <c r="A112" s="1">
        <v>111</v>
      </c>
      <c r="B112" s="3">
        <v>9.0529939730394275</v>
      </c>
      <c r="C112" s="1" t="s">
        <v>6</v>
      </c>
      <c r="D112" s="1" t="s">
        <v>9</v>
      </c>
      <c r="E112" s="3">
        <f t="shared" si="14"/>
        <v>9.7601304465235739</v>
      </c>
      <c r="F112" s="3">
        <f t="shared" si="15"/>
        <v>8.710735685853777</v>
      </c>
      <c r="G112" s="3">
        <f t="shared" si="16"/>
        <v>10.852631658387219</v>
      </c>
      <c r="H112" s="3">
        <f t="shared" si="17"/>
        <v>8.6983138434238345</v>
      </c>
    </row>
    <row r="113" spans="1:8" x14ac:dyDescent="0.25">
      <c r="A113" s="1">
        <v>112</v>
      </c>
      <c r="B113" s="3">
        <v>6.8257719424936303</v>
      </c>
      <c r="C113" s="1" t="s">
        <v>4</v>
      </c>
      <c r="D113" s="1" t="s">
        <v>8</v>
      </c>
      <c r="E113" s="3">
        <f t="shared" si="14"/>
        <v>9.7601304465235739</v>
      </c>
      <c r="F113" s="3">
        <f t="shared" si="15"/>
        <v>7.66580265375514</v>
      </c>
      <c r="G113" s="3">
        <f t="shared" si="16"/>
        <v>9.4299875098452262</v>
      </c>
      <c r="H113" s="3">
        <f t="shared" si="17"/>
        <v>4.8516767466744355</v>
      </c>
    </row>
    <row r="114" spans="1:8" x14ac:dyDescent="0.25">
      <c r="A114" s="1">
        <v>113</v>
      </c>
      <c r="B114" s="3">
        <v>9.1334927706949198</v>
      </c>
      <c r="C114" s="1" t="s">
        <v>4</v>
      </c>
      <c r="D114" s="1" t="s">
        <v>10</v>
      </c>
      <c r="E114" s="3">
        <f t="shared" si="14"/>
        <v>9.7601304465235739</v>
      </c>
      <c r="F114" s="3">
        <f t="shared" si="15"/>
        <v>7.66580265375514</v>
      </c>
      <c r="G114" s="3">
        <f t="shared" si="16"/>
        <v>9.1704597210291556</v>
      </c>
      <c r="H114" s="3">
        <f t="shared" si="17"/>
        <v>6.8407080570082579</v>
      </c>
    </row>
    <row r="115" spans="1:8" x14ac:dyDescent="0.25">
      <c r="A115" s="1">
        <v>114</v>
      </c>
      <c r="B115" s="3">
        <v>12.6580770489198</v>
      </c>
      <c r="C115" s="1" t="s">
        <v>7</v>
      </c>
      <c r="D115" s="1" t="s">
        <v>10</v>
      </c>
      <c r="E115" s="3">
        <f t="shared" si="14"/>
        <v>9.7601304465235739</v>
      </c>
      <c r="F115" s="3">
        <f t="shared" si="15"/>
        <v>8.2439944329498598</v>
      </c>
      <c r="G115" s="3">
        <f t="shared" si="16"/>
        <v>9.1704597210291556</v>
      </c>
      <c r="H115" s="3">
        <f t="shared" si="17"/>
        <v>8.2732357904770666</v>
      </c>
    </row>
    <row r="116" spans="1:8" x14ac:dyDescent="0.25">
      <c r="A116" s="1">
        <v>115</v>
      </c>
      <c r="B116" s="3">
        <v>18.757563534726831</v>
      </c>
      <c r="C116" s="1" t="s">
        <v>5</v>
      </c>
      <c r="D116" s="1" t="s">
        <v>9</v>
      </c>
      <c r="E116" s="3">
        <f t="shared" si="14"/>
        <v>9.7601304465235739</v>
      </c>
      <c r="F116" s="3">
        <f t="shared" si="15"/>
        <v>14.51333205265863</v>
      </c>
      <c r="G116" s="3">
        <f t="shared" si="16"/>
        <v>10.852631658387219</v>
      </c>
      <c r="H116" s="3">
        <f t="shared" si="17"/>
        <v>14.430447921937143</v>
      </c>
    </row>
    <row r="117" spans="1:8" x14ac:dyDescent="0.25">
      <c r="A117" s="1">
        <v>116</v>
      </c>
      <c r="B117" s="3">
        <v>7.8814022100945866</v>
      </c>
      <c r="C117" s="1" t="s">
        <v>6</v>
      </c>
      <c r="D117" s="1" t="s">
        <v>9</v>
      </c>
      <c r="E117" s="3">
        <f t="shared" si="14"/>
        <v>9.7601304465235739</v>
      </c>
      <c r="F117" s="3">
        <f t="shared" si="15"/>
        <v>8.710735685853777</v>
      </c>
      <c r="G117" s="3">
        <f t="shared" si="16"/>
        <v>10.852631658387219</v>
      </c>
      <c r="H117" s="3">
        <f t="shared" si="17"/>
        <v>8.6983138434238345</v>
      </c>
    </row>
    <row r="118" spans="1:8" x14ac:dyDescent="0.25">
      <c r="A118" s="1">
        <v>117</v>
      </c>
      <c r="B118" s="3">
        <v>10.680726767035557</v>
      </c>
      <c r="C118" s="1" t="s">
        <v>5</v>
      </c>
      <c r="D118" s="1" t="s">
        <v>8</v>
      </c>
      <c r="E118" s="3">
        <f t="shared" si="14"/>
        <v>9.7601304465235739</v>
      </c>
      <c r="F118" s="3">
        <f t="shared" si="15"/>
        <v>14.51333205265863</v>
      </c>
      <c r="G118" s="3">
        <f t="shared" si="16"/>
        <v>9.4299875098452262</v>
      </c>
      <c r="H118" s="3">
        <f t="shared" si="17"/>
        <v>16.314306389271657</v>
      </c>
    </row>
    <row r="119" spans="1:8" x14ac:dyDescent="0.25">
      <c r="A119" s="1">
        <v>118</v>
      </c>
      <c r="B119" s="3">
        <v>3.6238746326005491</v>
      </c>
      <c r="C119" s="1" t="s">
        <v>4</v>
      </c>
      <c r="D119" s="1" t="s">
        <v>8</v>
      </c>
      <c r="E119" s="3">
        <f t="shared" si="14"/>
        <v>9.7601304465235739</v>
      </c>
      <c r="F119" s="3">
        <f t="shared" si="15"/>
        <v>7.66580265375514</v>
      </c>
      <c r="G119" s="3">
        <f t="shared" si="16"/>
        <v>9.4299875098452262</v>
      </c>
      <c r="H119" s="3">
        <f t="shared" si="17"/>
        <v>4.8516767466744355</v>
      </c>
    </row>
    <row r="120" spans="1:8" x14ac:dyDescent="0.25">
      <c r="A120" s="1">
        <v>119</v>
      </c>
      <c r="B120" s="3">
        <v>24.573592205208776</v>
      </c>
      <c r="C120" s="1" t="s">
        <v>5</v>
      </c>
      <c r="D120" s="1" t="s">
        <v>10</v>
      </c>
      <c r="E120" s="3">
        <f t="shared" si="14"/>
        <v>9.7601304465235739</v>
      </c>
      <c r="F120" s="3">
        <f t="shared" si="15"/>
        <v>14.51333205265863</v>
      </c>
      <c r="G120" s="3">
        <f t="shared" si="16"/>
        <v>9.1704597210291556</v>
      </c>
      <c r="H120" s="3">
        <f t="shared" si="17"/>
        <v>12.876877280863035</v>
      </c>
    </row>
    <row r="121" spans="1:8" x14ac:dyDescent="0.25">
      <c r="A121" s="1">
        <v>120</v>
      </c>
      <c r="B121" s="3">
        <v>1.6595302077204876</v>
      </c>
      <c r="C121" s="1" t="s">
        <v>4</v>
      </c>
      <c r="D121" s="1" t="s">
        <v>8</v>
      </c>
      <c r="E121" s="3">
        <f t="shared" si="14"/>
        <v>9.7601304465235739</v>
      </c>
      <c r="F121" s="3">
        <f t="shared" si="15"/>
        <v>7.66580265375514</v>
      </c>
      <c r="G121" s="3">
        <f t="shared" si="16"/>
        <v>9.4299875098452262</v>
      </c>
      <c r="H121" s="3">
        <f t="shared" si="17"/>
        <v>4.8516767466744355</v>
      </c>
    </row>
    <row r="122" spans="1:8" x14ac:dyDescent="0.25">
      <c r="A122" s="1">
        <v>121</v>
      </c>
      <c r="B122" s="3">
        <v>5.6842629715071631</v>
      </c>
      <c r="C122" s="1" t="s">
        <v>4</v>
      </c>
      <c r="D122" s="1" t="s">
        <v>10</v>
      </c>
      <c r="E122" s="3">
        <f t="shared" si="14"/>
        <v>9.7601304465235739</v>
      </c>
      <c r="F122" s="3">
        <f t="shared" si="15"/>
        <v>7.66580265375514</v>
      </c>
      <c r="G122" s="3">
        <f t="shared" si="16"/>
        <v>9.1704597210291556</v>
      </c>
      <c r="H122" s="3">
        <f t="shared" si="17"/>
        <v>6.8407080570082579</v>
      </c>
    </row>
    <row r="123" spans="1:8" x14ac:dyDescent="0.25">
      <c r="A123" s="1">
        <v>122</v>
      </c>
      <c r="B123" s="3">
        <v>5.5241827396162702</v>
      </c>
      <c r="C123" s="1" t="s">
        <v>6</v>
      </c>
      <c r="D123" s="1" t="s">
        <v>8</v>
      </c>
      <c r="E123" s="3">
        <f t="shared" si="14"/>
        <v>9.7601304465235739</v>
      </c>
      <c r="F123" s="3">
        <f t="shared" si="15"/>
        <v>8.710735685853777</v>
      </c>
      <c r="G123" s="3">
        <f t="shared" si="16"/>
        <v>9.4299875098452262</v>
      </c>
      <c r="H123" s="3">
        <f t="shared" si="17"/>
        <v>9.0998212017021309</v>
      </c>
    </row>
    <row r="124" spans="1:8" x14ac:dyDescent="0.25">
      <c r="A124" s="1">
        <v>123</v>
      </c>
      <c r="B124" s="3">
        <v>6.9660176922965107</v>
      </c>
      <c r="C124" s="1" t="s">
        <v>6</v>
      </c>
      <c r="D124" s="1" t="s">
        <v>8</v>
      </c>
      <c r="E124" s="3">
        <f t="shared" si="14"/>
        <v>9.7601304465235739</v>
      </c>
      <c r="F124" s="3">
        <f t="shared" si="15"/>
        <v>8.710735685853777</v>
      </c>
      <c r="G124" s="3">
        <f t="shared" si="16"/>
        <v>9.4299875098452262</v>
      </c>
      <c r="H124" s="3">
        <f t="shared" si="17"/>
        <v>9.0998212017021309</v>
      </c>
    </row>
    <row r="125" spans="1:8" x14ac:dyDescent="0.25">
      <c r="A125" s="1">
        <v>124</v>
      </c>
      <c r="B125" s="3">
        <v>4.7067017944529068</v>
      </c>
      <c r="C125" s="1" t="s">
        <v>4</v>
      </c>
      <c r="D125" s="1" t="s">
        <v>10</v>
      </c>
      <c r="E125" s="3">
        <f t="shared" si="14"/>
        <v>9.7601304465235739</v>
      </c>
      <c r="F125" s="3">
        <f t="shared" si="15"/>
        <v>7.66580265375514</v>
      </c>
      <c r="G125" s="3">
        <f t="shared" si="16"/>
        <v>9.1704597210291556</v>
      </c>
      <c r="H125" s="3">
        <f t="shared" si="17"/>
        <v>6.8407080570082579</v>
      </c>
    </row>
    <row r="126" spans="1:8" x14ac:dyDescent="0.25">
      <c r="A126" s="1">
        <v>125</v>
      </c>
      <c r="B126" s="3">
        <v>9.1566676980297537</v>
      </c>
      <c r="C126" s="1" t="s">
        <v>4</v>
      </c>
      <c r="D126" s="1" t="s">
        <v>9</v>
      </c>
      <c r="E126" s="3">
        <f t="shared" si="14"/>
        <v>9.7601304465235739</v>
      </c>
      <c r="F126" s="3">
        <f t="shared" si="15"/>
        <v>7.66580265375514</v>
      </c>
      <c r="G126" s="3">
        <f t="shared" si="16"/>
        <v>10.852631658387219</v>
      </c>
      <c r="H126" s="3">
        <f t="shared" si="17"/>
        <v>11.849114809332393</v>
      </c>
    </row>
    <row r="127" spans="1:8" x14ac:dyDescent="0.25">
      <c r="A127" s="1">
        <v>126</v>
      </c>
      <c r="B127" s="3">
        <v>6.0448079810749382</v>
      </c>
      <c r="C127" s="1" t="s">
        <v>4</v>
      </c>
      <c r="D127" s="1" t="s">
        <v>8</v>
      </c>
      <c r="E127" s="3">
        <f t="shared" si="14"/>
        <v>9.7601304465235739</v>
      </c>
      <c r="F127" s="3">
        <f t="shared" si="15"/>
        <v>7.66580265375514</v>
      </c>
      <c r="G127" s="3">
        <f t="shared" si="16"/>
        <v>9.4299875098452262</v>
      </c>
      <c r="H127" s="3">
        <f t="shared" si="17"/>
        <v>4.8516767466744355</v>
      </c>
    </row>
    <row r="128" spans="1:8" x14ac:dyDescent="0.25">
      <c r="A128" s="1">
        <v>127</v>
      </c>
      <c r="B128" s="3">
        <v>5.4992144798189155</v>
      </c>
      <c r="C128" s="1" t="s">
        <v>4</v>
      </c>
      <c r="D128" s="1" t="s">
        <v>8</v>
      </c>
      <c r="E128" s="3">
        <f t="shared" si="14"/>
        <v>9.7601304465235739</v>
      </c>
      <c r="F128" s="3">
        <f t="shared" si="15"/>
        <v>7.66580265375514</v>
      </c>
      <c r="G128" s="3">
        <f t="shared" si="16"/>
        <v>9.4299875098452262</v>
      </c>
      <c r="H128" s="3">
        <f t="shared" si="17"/>
        <v>4.8516767466744355</v>
      </c>
    </row>
    <row r="129" spans="1:8" x14ac:dyDescent="0.25">
      <c r="A129" s="1">
        <v>128</v>
      </c>
      <c r="B129" s="3">
        <v>6.9654384867481385</v>
      </c>
      <c r="C129" s="1" t="s">
        <v>6</v>
      </c>
      <c r="D129" s="1" t="s">
        <v>8</v>
      </c>
      <c r="E129" s="3">
        <f t="shared" si="14"/>
        <v>9.7601304465235739</v>
      </c>
      <c r="F129" s="3">
        <f t="shared" si="15"/>
        <v>8.710735685853777</v>
      </c>
      <c r="G129" s="3">
        <f t="shared" si="16"/>
        <v>9.4299875098452262</v>
      </c>
      <c r="H129" s="3">
        <f t="shared" si="17"/>
        <v>9.0998212017021309</v>
      </c>
    </row>
    <row r="130" spans="1:8" x14ac:dyDescent="0.25">
      <c r="A130" s="1">
        <v>129</v>
      </c>
      <c r="B130" s="3">
        <v>8.2908284595497452</v>
      </c>
      <c r="C130" s="1" t="s">
        <v>7</v>
      </c>
      <c r="D130" s="1" t="s">
        <v>9</v>
      </c>
      <c r="E130" s="3">
        <f t="shared" si="14"/>
        <v>9.7601304465235739</v>
      </c>
      <c r="F130" s="3">
        <f t="shared" si="15"/>
        <v>8.2439944329498598</v>
      </c>
      <c r="G130" s="3">
        <f t="shared" si="16"/>
        <v>10.852631658387219</v>
      </c>
      <c r="H130" s="3">
        <f t="shared" si="17"/>
        <v>8.8427170255782386</v>
      </c>
    </row>
    <row r="131" spans="1:8" x14ac:dyDescent="0.25">
      <c r="A131" s="1">
        <v>130</v>
      </c>
      <c r="B131" s="3">
        <v>10.718526990478416</v>
      </c>
      <c r="C131" s="1" t="s">
        <v>5</v>
      </c>
      <c r="D131" s="1" t="s">
        <v>8</v>
      </c>
      <c r="E131" s="3">
        <f t="shared" ref="E131:E194" si="18">AVERAGE($B$2:$B$201)</f>
        <v>9.7601304465235739</v>
      </c>
      <c r="F131" s="3">
        <f t="shared" ref="F131:F194" si="19">AVERAGEIF($C$2:$C$201,C131,$B$2:$B$201)</f>
        <v>14.51333205265863</v>
      </c>
      <c r="G131" s="3">
        <f t="shared" ref="G131:G194" si="20">AVERAGEIF($D$2:$D$201,D131,$B$2:$B$201)</f>
        <v>9.4299875098452262</v>
      </c>
      <c r="H131" s="3">
        <f t="shared" ref="H131:H194" si="21">AVERAGEIFS($B$2:$B$201,$C$2:$C$201,C131,$D$2:$D$201,D131)</f>
        <v>16.314306389271657</v>
      </c>
    </row>
    <row r="132" spans="1:8" x14ac:dyDescent="0.25">
      <c r="A132" s="1">
        <v>131</v>
      </c>
      <c r="B132" s="3">
        <v>22.197032855226627</v>
      </c>
      <c r="C132" s="1" t="s">
        <v>5</v>
      </c>
      <c r="D132" s="1" t="s">
        <v>8</v>
      </c>
      <c r="E132" s="3">
        <f t="shared" si="18"/>
        <v>9.7601304465235739</v>
      </c>
      <c r="F132" s="3">
        <f t="shared" si="19"/>
        <v>14.51333205265863</v>
      </c>
      <c r="G132" s="3">
        <f t="shared" si="20"/>
        <v>9.4299875098452262</v>
      </c>
      <c r="H132" s="3">
        <f t="shared" si="21"/>
        <v>16.314306389271657</v>
      </c>
    </row>
    <row r="133" spans="1:8" x14ac:dyDescent="0.25">
      <c r="A133" s="1">
        <v>132</v>
      </c>
      <c r="B133" s="3">
        <v>12.197342740487574</v>
      </c>
      <c r="C133" s="1" t="s">
        <v>5</v>
      </c>
      <c r="D133" s="1" t="s">
        <v>9</v>
      </c>
      <c r="E133" s="3">
        <f t="shared" si="18"/>
        <v>9.7601304465235739</v>
      </c>
      <c r="F133" s="3">
        <f t="shared" si="19"/>
        <v>14.51333205265863</v>
      </c>
      <c r="G133" s="3">
        <f t="shared" si="20"/>
        <v>10.852631658387219</v>
      </c>
      <c r="H133" s="3">
        <f t="shared" si="21"/>
        <v>14.430447921937143</v>
      </c>
    </row>
    <row r="134" spans="1:8" x14ac:dyDescent="0.25">
      <c r="A134" s="1">
        <v>133</v>
      </c>
      <c r="B134" s="3">
        <v>7.323503416965111</v>
      </c>
      <c r="C134" s="1" t="s">
        <v>4</v>
      </c>
      <c r="D134" s="1" t="s">
        <v>10</v>
      </c>
      <c r="E134" s="3">
        <f t="shared" si="18"/>
        <v>9.7601304465235739</v>
      </c>
      <c r="F134" s="3">
        <f t="shared" si="19"/>
        <v>7.66580265375514</v>
      </c>
      <c r="G134" s="3">
        <f t="shared" si="20"/>
        <v>9.1704597210291556</v>
      </c>
      <c r="H134" s="3">
        <f t="shared" si="21"/>
        <v>6.8407080570082579</v>
      </c>
    </row>
    <row r="135" spans="1:8" x14ac:dyDescent="0.25">
      <c r="A135" s="1">
        <v>134</v>
      </c>
      <c r="B135" s="3">
        <v>2.0350213783825777</v>
      </c>
      <c r="C135" s="1" t="s">
        <v>7</v>
      </c>
      <c r="D135" s="1" t="s">
        <v>8</v>
      </c>
      <c r="E135" s="3">
        <f t="shared" si="18"/>
        <v>9.7601304465235739</v>
      </c>
      <c r="F135" s="3">
        <f t="shared" si="19"/>
        <v>8.2439944329498598</v>
      </c>
      <c r="G135" s="3">
        <f t="shared" si="20"/>
        <v>9.4299875098452262</v>
      </c>
      <c r="H135" s="3">
        <f t="shared" si="21"/>
        <v>7.5318318918840061</v>
      </c>
    </row>
    <row r="136" spans="1:8" x14ac:dyDescent="0.25">
      <c r="A136" s="1">
        <v>135</v>
      </c>
      <c r="B136" s="3">
        <v>12.540923491148607</v>
      </c>
      <c r="C136" s="1" t="s">
        <v>7</v>
      </c>
      <c r="D136" s="1" t="s">
        <v>9</v>
      </c>
      <c r="E136" s="3">
        <f t="shared" si="18"/>
        <v>9.7601304465235739</v>
      </c>
      <c r="F136" s="3">
        <f t="shared" si="19"/>
        <v>8.2439944329498598</v>
      </c>
      <c r="G136" s="3">
        <f t="shared" si="20"/>
        <v>10.852631658387219</v>
      </c>
      <c r="H136" s="3">
        <f t="shared" si="21"/>
        <v>8.8427170255782386</v>
      </c>
    </row>
    <row r="137" spans="1:8" x14ac:dyDescent="0.25">
      <c r="A137" s="1">
        <v>136</v>
      </c>
      <c r="B137" s="3">
        <v>22.979398007963919</v>
      </c>
      <c r="C137" s="1" t="s">
        <v>5</v>
      </c>
      <c r="D137" s="1" t="s">
        <v>8</v>
      </c>
      <c r="E137" s="3">
        <f t="shared" si="18"/>
        <v>9.7601304465235739</v>
      </c>
      <c r="F137" s="3">
        <f t="shared" si="19"/>
        <v>14.51333205265863</v>
      </c>
      <c r="G137" s="3">
        <f t="shared" si="20"/>
        <v>9.4299875098452262</v>
      </c>
      <c r="H137" s="3">
        <f t="shared" si="21"/>
        <v>16.314306389271657</v>
      </c>
    </row>
    <row r="138" spans="1:8" x14ac:dyDescent="0.25">
      <c r="A138" s="1">
        <v>137</v>
      </c>
      <c r="B138" s="3">
        <v>6.6401153617888342</v>
      </c>
      <c r="C138" s="1" t="s">
        <v>7</v>
      </c>
      <c r="D138" s="1" t="s">
        <v>9</v>
      </c>
      <c r="E138" s="3">
        <f t="shared" si="18"/>
        <v>9.7601304465235739</v>
      </c>
      <c r="F138" s="3">
        <f t="shared" si="19"/>
        <v>8.2439944329498598</v>
      </c>
      <c r="G138" s="3">
        <f t="shared" si="20"/>
        <v>10.852631658387219</v>
      </c>
      <c r="H138" s="3">
        <f t="shared" si="21"/>
        <v>8.8427170255782386</v>
      </c>
    </row>
    <row r="139" spans="1:8" x14ac:dyDescent="0.25">
      <c r="A139" s="1">
        <v>138</v>
      </c>
      <c r="B139" s="3">
        <v>13.660302239171509</v>
      </c>
      <c r="C139" s="1" t="s">
        <v>7</v>
      </c>
      <c r="D139" s="1" t="s">
        <v>9</v>
      </c>
      <c r="E139" s="3">
        <f t="shared" si="18"/>
        <v>9.7601304465235739</v>
      </c>
      <c r="F139" s="3">
        <f t="shared" si="19"/>
        <v>8.2439944329498598</v>
      </c>
      <c r="G139" s="3">
        <f t="shared" si="20"/>
        <v>10.852631658387219</v>
      </c>
      <c r="H139" s="3">
        <f t="shared" si="21"/>
        <v>8.8427170255782386</v>
      </c>
    </row>
    <row r="140" spans="1:8" x14ac:dyDescent="0.25">
      <c r="A140" s="1">
        <v>139</v>
      </c>
      <c r="B140" s="3">
        <v>6.3029809066090685</v>
      </c>
      <c r="C140" s="1" t="s">
        <v>6</v>
      </c>
      <c r="D140" s="1" t="s">
        <v>8</v>
      </c>
      <c r="E140" s="3">
        <f t="shared" si="18"/>
        <v>9.7601304465235739</v>
      </c>
      <c r="F140" s="3">
        <f t="shared" si="19"/>
        <v>8.710735685853777</v>
      </c>
      <c r="G140" s="3">
        <f t="shared" si="20"/>
        <v>9.4299875098452262</v>
      </c>
      <c r="H140" s="3">
        <f t="shared" si="21"/>
        <v>9.0998212017021309</v>
      </c>
    </row>
    <row r="141" spans="1:8" x14ac:dyDescent="0.25">
      <c r="A141" s="1">
        <v>140</v>
      </c>
      <c r="B141" s="3">
        <v>9.1917756445326315</v>
      </c>
      <c r="C141" s="1" t="s">
        <v>4</v>
      </c>
      <c r="D141" s="1" t="s">
        <v>10</v>
      </c>
      <c r="E141" s="3">
        <f t="shared" si="18"/>
        <v>9.7601304465235739</v>
      </c>
      <c r="F141" s="3">
        <f t="shared" si="19"/>
        <v>7.66580265375514</v>
      </c>
      <c r="G141" s="3">
        <f t="shared" si="20"/>
        <v>9.1704597210291556</v>
      </c>
      <c r="H141" s="3">
        <f t="shared" si="21"/>
        <v>6.8407080570082579</v>
      </c>
    </row>
    <row r="142" spans="1:8" x14ac:dyDescent="0.25">
      <c r="A142" s="1">
        <v>141</v>
      </c>
      <c r="B142" s="3">
        <v>39.148175972029463</v>
      </c>
      <c r="C142" s="1" t="s">
        <v>5</v>
      </c>
      <c r="D142" s="1" t="s">
        <v>8</v>
      </c>
      <c r="E142" s="3">
        <f t="shared" si="18"/>
        <v>9.7601304465235739</v>
      </c>
      <c r="F142" s="3">
        <f t="shared" si="19"/>
        <v>14.51333205265863</v>
      </c>
      <c r="G142" s="3">
        <f t="shared" si="20"/>
        <v>9.4299875098452262</v>
      </c>
      <c r="H142" s="3">
        <f t="shared" si="21"/>
        <v>16.314306389271657</v>
      </c>
    </row>
    <row r="143" spans="1:8" x14ac:dyDescent="0.25">
      <c r="A143" s="1">
        <v>142</v>
      </c>
      <c r="B143" s="3">
        <v>8.007146595271891</v>
      </c>
      <c r="C143" s="1" t="s">
        <v>5</v>
      </c>
      <c r="D143" s="1" t="s">
        <v>9</v>
      </c>
      <c r="E143" s="3">
        <f t="shared" si="18"/>
        <v>9.7601304465235739</v>
      </c>
      <c r="F143" s="3">
        <f t="shared" si="19"/>
        <v>14.51333205265863</v>
      </c>
      <c r="G143" s="3">
        <f t="shared" si="20"/>
        <v>10.852631658387219</v>
      </c>
      <c r="H143" s="3">
        <f t="shared" si="21"/>
        <v>14.430447921937143</v>
      </c>
    </row>
    <row r="144" spans="1:8" x14ac:dyDescent="0.25">
      <c r="A144" s="1">
        <v>143</v>
      </c>
      <c r="B144" s="3">
        <v>9.1401498607619533</v>
      </c>
      <c r="C144" s="1" t="s">
        <v>5</v>
      </c>
      <c r="D144" s="1" t="s">
        <v>10</v>
      </c>
      <c r="E144" s="3">
        <f t="shared" si="18"/>
        <v>9.7601304465235739</v>
      </c>
      <c r="F144" s="3">
        <f t="shared" si="19"/>
        <v>14.51333205265863</v>
      </c>
      <c r="G144" s="3">
        <f t="shared" si="20"/>
        <v>9.1704597210291556</v>
      </c>
      <c r="H144" s="3">
        <f t="shared" si="21"/>
        <v>12.876877280863035</v>
      </c>
    </row>
    <row r="145" spans="1:8" x14ac:dyDescent="0.25">
      <c r="A145" s="1">
        <v>144</v>
      </c>
      <c r="B145" s="3">
        <v>4.7261228429417494</v>
      </c>
      <c r="C145" s="1" t="s">
        <v>7</v>
      </c>
      <c r="D145" s="1" t="s">
        <v>10</v>
      </c>
      <c r="E145" s="3">
        <f t="shared" si="18"/>
        <v>9.7601304465235739</v>
      </c>
      <c r="F145" s="3">
        <f t="shared" si="19"/>
        <v>8.2439944329498598</v>
      </c>
      <c r="G145" s="3">
        <f t="shared" si="20"/>
        <v>9.1704597210291556</v>
      </c>
      <c r="H145" s="3">
        <f t="shared" si="21"/>
        <v>8.2732357904770666</v>
      </c>
    </row>
    <row r="146" spans="1:8" x14ac:dyDescent="0.25">
      <c r="A146" s="1">
        <v>145</v>
      </c>
      <c r="B146" s="3">
        <v>5.6132060291132726</v>
      </c>
      <c r="C146" s="1" t="s">
        <v>6</v>
      </c>
      <c r="D146" s="1" t="s">
        <v>8</v>
      </c>
      <c r="E146" s="3">
        <f t="shared" si="18"/>
        <v>9.7601304465235739</v>
      </c>
      <c r="F146" s="3">
        <f t="shared" si="19"/>
        <v>8.710735685853777</v>
      </c>
      <c r="G146" s="3">
        <f t="shared" si="20"/>
        <v>9.4299875098452262</v>
      </c>
      <c r="H146" s="3">
        <f t="shared" si="21"/>
        <v>9.0998212017021309</v>
      </c>
    </row>
    <row r="147" spans="1:8" x14ac:dyDescent="0.25">
      <c r="A147" s="1">
        <v>146</v>
      </c>
      <c r="B147" s="3">
        <v>6.6686959552659921</v>
      </c>
      <c r="C147" s="1" t="s">
        <v>6</v>
      </c>
      <c r="D147" s="1" t="s">
        <v>8</v>
      </c>
      <c r="E147" s="3">
        <f t="shared" si="18"/>
        <v>9.7601304465235739</v>
      </c>
      <c r="F147" s="3">
        <f t="shared" si="19"/>
        <v>8.710735685853777</v>
      </c>
      <c r="G147" s="3">
        <f t="shared" si="20"/>
        <v>9.4299875098452262</v>
      </c>
      <c r="H147" s="3">
        <f t="shared" si="21"/>
        <v>9.0998212017021309</v>
      </c>
    </row>
    <row r="148" spans="1:8" x14ac:dyDescent="0.25">
      <c r="A148" s="1">
        <v>147</v>
      </c>
      <c r="B148" s="3">
        <v>9.539236414769892</v>
      </c>
      <c r="C148" s="1" t="s">
        <v>7</v>
      </c>
      <c r="D148" s="1" t="s">
        <v>8</v>
      </c>
      <c r="E148" s="3">
        <f t="shared" si="18"/>
        <v>9.7601304465235739</v>
      </c>
      <c r="F148" s="3">
        <f t="shared" si="19"/>
        <v>8.2439944329498598</v>
      </c>
      <c r="G148" s="3">
        <f t="shared" si="20"/>
        <v>9.4299875098452262</v>
      </c>
      <c r="H148" s="3">
        <f t="shared" si="21"/>
        <v>7.5318318918840061</v>
      </c>
    </row>
    <row r="149" spans="1:8" x14ac:dyDescent="0.25">
      <c r="A149" s="1">
        <v>148</v>
      </c>
      <c r="B149" s="3">
        <v>7.0964705672346691</v>
      </c>
      <c r="C149" s="1" t="s">
        <v>4</v>
      </c>
      <c r="D149" s="1" t="s">
        <v>10</v>
      </c>
      <c r="E149" s="3">
        <f t="shared" si="18"/>
        <v>9.7601304465235739</v>
      </c>
      <c r="F149" s="3">
        <f t="shared" si="19"/>
        <v>7.66580265375514</v>
      </c>
      <c r="G149" s="3">
        <f t="shared" si="20"/>
        <v>9.1704597210291556</v>
      </c>
      <c r="H149" s="3">
        <f t="shared" si="21"/>
        <v>6.8407080570082579</v>
      </c>
    </row>
    <row r="150" spans="1:8" x14ac:dyDescent="0.25">
      <c r="A150" s="1">
        <v>149</v>
      </c>
      <c r="B150" s="3">
        <v>3.7533371985169164</v>
      </c>
      <c r="C150" s="1" t="s">
        <v>7</v>
      </c>
      <c r="D150" s="1" t="s">
        <v>10</v>
      </c>
      <c r="E150" s="3">
        <f t="shared" si="18"/>
        <v>9.7601304465235739</v>
      </c>
      <c r="F150" s="3">
        <f t="shared" si="19"/>
        <v>8.2439944329498598</v>
      </c>
      <c r="G150" s="3">
        <f t="shared" si="20"/>
        <v>9.1704597210291556</v>
      </c>
      <c r="H150" s="3">
        <f t="shared" si="21"/>
        <v>8.2732357904770666</v>
      </c>
    </row>
    <row r="151" spans="1:8" x14ac:dyDescent="0.25">
      <c r="A151" s="1">
        <v>150</v>
      </c>
      <c r="B151" s="3">
        <v>6.5569365504954247</v>
      </c>
      <c r="C151" s="1" t="s">
        <v>4</v>
      </c>
      <c r="D151" s="1" t="s">
        <v>10</v>
      </c>
      <c r="E151" s="3">
        <f t="shared" si="18"/>
        <v>9.7601304465235739</v>
      </c>
      <c r="F151" s="3">
        <f t="shared" si="19"/>
        <v>7.66580265375514</v>
      </c>
      <c r="G151" s="3">
        <f t="shared" si="20"/>
        <v>9.1704597210291556</v>
      </c>
      <c r="H151" s="3">
        <f t="shared" si="21"/>
        <v>6.8407080570082579</v>
      </c>
    </row>
    <row r="152" spans="1:8" x14ac:dyDescent="0.25">
      <c r="A152" s="1">
        <v>151</v>
      </c>
      <c r="B152" s="3">
        <v>18.954975065337266</v>
      </c>
      <c r="C152" s="1" t="s">
        <v>5</v>
      </c>
      <c r="D152" s="1" t="s">
        <v>8</v>
      </c>
      <c r="E152" s="3">
        <f t="shared" si="18"/>
        <v>9.7601304465235739</v>
      </c>
      <c r="F152" s="3">
        <f t="shared" si="19"/>
        <v>14.51333205265863</v>
      </c>
      <c r="G152" s="3">
        <f t="shared" si="20"/>
        <v>9.4299875098452262</v>
      </c>
      <c r="H152" s="3">
        <f t="shared" si="21"/>
        <v>16.314306389271657</v>
      </c>
    </row>
    <row r="153" spans="1:8" x14ac:dyDescent="0.25">
      <c r="A153" s="1">
        <v>152</v>
      </c>
      <c r="B153" s="3">
        <v>12.549187590308289</v>
      </c>
      <c r="C153" s="1" t="s">
        <v>6</v>
      </c>
      <c r="D153" s="1" t="s">
        <v>8</v>
      </c>
      <c r="E153" s="3">
        <f t="shared" si="18"/>
        <v>9.7601304465235739</v>
      </c>
      <c r="F153" s="3">
        <f t="shared" si="19"/>
        <v>8.710735685853777</v>
      </c>
      <c r="G153" s="3">
        <f t="shared" si="20"/>
        <v>9.4299875098452262</v>
      </c>
      <c r="H153" s="3">
        <f t="shared" si="21"/>
        <v>9.0998212017021309</v>
      </c>
    </row>
    <row r="154" spans="1:8" x14ac:dyDescent="0.25">
      <c r="A154" s="1">
        <v>153</v>
      </c>
      <c r="B154" s="3">
        <v>19.022667960111843</v>
      </c>
      <c r="C154" s="1" t="s">
        <v>4</v>
      </c>
      <c r="D154" s="1" t="s">
        <v>9</v>
      </c>
      <c r="E154" s="3">
        <f t="shared" si="18"/>
        <v>9.7601304465235739</v>
      </c>
      <c r="F154" s="3">
        <f t="shared" si="19"/>
        <v>7.66580265375514</v>
      </c>
      <c r="G154" s="3">
        <f t="shared" si="20"/>
        <v>10.852631658387219</v>
      </c>
      <c r="H154" s="3">
        <f t="shared" si="21"/>
        <v>11.849114809332393</v>
      </c>
    </row>
    <row r="155" spans="1:8" x14ac:dyDescent="0.25">
      <c r="A155" s="1">
        <v>154</v>
      </c>
      <c r="B155" s="3">
        <v>2.7225463589561949</v>
      </c>
      <c r="C155" s="1" t="s">
        <v>7</v>
      </c>
      <c r="D155" s="1" t="s">
        <v>10</v>
      </c>
      <c r="E155" s="3">
        <f t="shared" si="18"/>
        <v>9.7601304465235739</v>
      </c>
      <c r="F155" s="3">
        <f t="shared" si="19"/>
        <v>8.2439944329498598</v>
      </c>
      <c r="G155" s="3">
        <f t="shared" si="20"/>
        <v>9.1704597210291556</v>
      </c>
      <c r="H155" s="3">
        <f t="shared" si="21"/>
        <v>8.2732357904770666</v>
      </c>
    </row>
    <row r="156" spans="1:8" x14ac:dyDescent="0.25">
      <c r="A156" s="1">
        <v>155</v>
      </c>
      <c r="B156" s="3">
        <v>30.975307906533629</v>
      </c>
      <c r="C156" s="1" t="s">
        <v>5</v>
      </c>
      <c r="D156" s="1" t="s">
        <v>9</v>
      </c>
      <c r="E156" s="3">
        <f t="shared" si="18"/>
        <v>9.7601304465235739</v>
      </c>
      <c r="F156" s="3">
        <f t="shared" si="19"/>
        <v>14.51333205265863</v>
      </c>
      <c r="G156" s="3">
        <f t="shared" si="20"/>
        <v>10.852631658387219</v>
      </c>
      <c r="H156" s="3">
        <f t="shared" si="21"/>
        <v>14.430447921937143</v>
      </c>
    </row>
    <row r="157" spans="1:8" x14ac:dyDescent="0.25">
      <c r="A157" s="1">
        <v>156</v>
      </c>
      <c r="B157" s="3">
        <v>16.364465702325841</v>
      </c>
      <c r="C157" s="1" t="s">
        <v>7</v>
      </c>
      <c r="D157" s="1" t="s">
        <v>8</v>
      </c>
      <c r="E157" s="3">
        <f t="shared" si="18"/>
        <v>9.7601304465235739</v>
      </c>
      <c r="F157" s="3">
        <f t="shared" si="19"/>
        <v>8.2439944329498598</v>
      </c>
      <c r="G157" s="3">
        <f t="shared" si="20"/>
        <v>9.4299875098452262</v>
      </c>
      <c r="H157" s="3">
        <f t="shared" si="21"/>
        <v>7.5318318918840061</v>
      </c>
    </row>
    <row r="158" spans="1:8" x14ac:dyDescent="0.25">
      <c r="A158" s="1">
        <v>157</v>
      </c>
      <c r="B158" s="3">
        <v>3.5085051444478315</v>
      </c>
      <c r="C158" s="1" t="s">
        <v>7</v>
      </c>
      <c r="D158" s="1" t="s">
        <v>8</v>
      </c>
      <c r="E158" s="3">
        <f t="shared" si="18"/>
        <v>9.7601304465235739</v>
      </c>
      <c r="F158" s="3">
        <f t="shared" si="19"/>
        <v>8.2439944329498598</v>
      </c>
      <c r="G158" s="3">
        <f t="shared" si="20"/>
        <v>9.4299875098452262</v>
      </c>
      <c r="H158" s="3">
        <f t="shared" si="21"/>
        <v>7.5318318918840061</v>
      </c>
    </row>
    <row r="159" spans="1:8" x14ac:dyDescent="0.25">
      <c r="A159" s="1">
        <v>158</v>
      </c>
      <c r="B159" s="3">
        <v>3.4589640037235974</v>
      </c>
      <c r="C159" s="1" t="s">
        <v>7</v>
      </c>
      <c r="D159" s="1" t="s">
        <v>9</v>
      </c>
      <c r="E159" s="3">
        <f t="shared" si="18"/>
        <v>9.7601304465235739</v>
      </c>
      <c r="F159" s="3">
        <f t="shared" si="19"/>
        <v>8.2439944329498598</v>
      </c>
      <c r="G159" s="3">
        <f t="shared" si="20"/>
        <v>10.852631658387219</v>
      </c>
      <c r="H159" s="3">
        <f t="shared" si="21"/>
        <v>8.8427170255782386</v>
      </c>
    </row>
    <row r="160" spans="1:8" x14ac:dyDescent="0.25">
      <c r="A160" s="1">
        <v>159</v>
      </c>
      <c r="B160" s="3">
        <v>6.9213641634731058</v>
      </c>
      <c r="C160" s="1" t="s">
        <v>5</v>
      </c>
      <c r="D160" s="1" t="s">
        <v>10</v>
      </c>
      <c r="E160" s="3">
        <f t="shared" si="18"/>
        <v>9.7601304465235739</v>
      </c>
      <c r="F160" s="3">
        <f t="shared" si="19"/>
        <v>14.51333205265863</v>
      </c>
      <c r="G160" s="3">
        <f t="shared" si="20"/>
        <v>9.1704597210291556</v>
      </c>
      <c r="H160" s="3">
        <f t="shared" si="21"/>
        <v>12.876877280863035</v>
      </c>
    </row>
    <row r="161" spans="1:8" x14ac:dyDescent="0.25">
      <c r="A161" s="1">
        <v>160</v>
      </c>
      <c r="B161" s="3">
        <v>8.6072907104318919</v>
      </c>
      <c r="C161" s="1" t="s">
        <v>5</v>
      </c>
      <c r="D161" s="1" t="s">
        <v>10</v>
      </c>
      <c r="E161" s="3">
        <f t="shared" si="18"/>
        <v>9.7601304465235739</v>
      </c>
      <c r="F161" s="3">
        <f t="shared" si="19"/>
        <v>14.51333205265863</v>
      </c>
      <c r="G161" s="3">
        <f t="shared" si="20"/>
        <v>9.1704597210291556</v>
      </c>
      <c r="H161" s="3">
        <f t="shared" si="21"/>
        <v>12.876877280863035</v>
      </c>
    </row>
    <row r="162" spans="1:8" x14ac:dyDescent="0.25">
      <c r="A162" s="1">
        <v>161</v>
      </c>
      <c r="B162" s="3">
        <v>5.1131339560185136</v>
      </c>
      <c r="C162" s="1" t="s">
        <v>7</v>
      </c>
      <c r="D162" s="1" t="s">
        <v>8</v>
      </c>
      <c r="E162" s="3">
        <f t="shared" si="18"/>
        <v>9.7601304465235739</v>
      </c>
      <c r="F162" s="3">
        <f t="shared" si="19"/>
        <v>8.2439944329498598</v>
      </c>
      <c r="G162" s="3">
        <f t="shared" si="20"/>
        <v>9.4299875098452262</v>
      </c>
      <c r="H162" s="3">
        <f t="shared" si="21"/>
        <v>7.5318318918840061</v>
      </c>
    </row>
    <row r="163" spans="1:8" x14ac:dyDescent="0.25">
      <c r="A163" s="1">
        <v>162</v>
      </c>
      <c r="B163" s="3">
        <v>6.9149961108680245</v>
      </c>
      <c r="C163" s="1" t="s">
        <v>6</v>
      </c>
      <c r="D163" s="1" t="s">
        <v>8</v>
      </c>
      <c r="E163" s="3">
        <f t="shared" si="18"/>
        <v>9.7601304465235739</v>
      </c>
      <c r="F163" s="3">
        <f t="shared" si="19"/>
        <v>8.710735685853777</v>
      </c>
      <c r="G163" s="3">
        <f t="shared" si="20"/>
        <v>9.4299875098452262</v>
      </c>
      <c r="H163" s="3">
        <f t="shared" si="21"/>
        <v>9.0998212017021309</v>
      </c>
    </row>
    <row r="164" spans="1:8" x14ac:dyDescent="0.25">
      <c r="A164" s="1">
        <v>163</v>
      </c>
      <c r="B164" s="3">
        <v>9.1915232370560584</v>
      </c>
      <c r="C164" s="1" t="s">
        <v>4</v>
      </c>
      <c r="D164" s="1" t="s">
        <v>9</v>
      </c>
      <c r="E164" s="3">
        <f t="shared" si="18"/>
        <v>9.7601304465235739</v>
      </c>
      <c r="F164" s="3">
        <f t="shared" si="19"/>
        <v>7.66580265375514</v>
      </c>
      <c r="G164" s="3">
        <f t="shared" si="20"/>
        <v>10.852631658387219</v>
      </c>
      <c r="H164" s="3">
        <f t="shared" si="21"/>
        <v>11.849114809332393</v>
      </c>
    </row>
    <row r="165" spans="1:8" x14ac:dyDescent="0.25">
      <c r="A165" s="1">
        <v>164</v>
      </c>
      <c r="B165" s="3">
        <v>5.2466835311373465</v>
      </c>
      <c r="C165" s="1" t="s">
        <v>7</v>
      </c>
      <c r="D165" s="1" t="s">
        <v>10</v>
      </c>
      <c r="E165" s="3">
        <f t="shared" si="18"/>
        <v>9.7601304465235739</v>
      </c>
      <c r="F165" s="3">
        <f t="shared" si="19"/>
        <v>8.2439944329498598</v>
      </c>
      <c r="G165" s="3">
        <f t="shared" si="20"/>
        <v>9.1704597210291556</v>
      </c>
      <c r="H165" s="3">
        <f t="shared" si="21"/>
        <v>8.2732357904770666</v>
      </c>
    </row>
    <row r="166" spans="1:8" x14ac:dyDescent="0.25">
      <c r="A166" s="1">
        <v>165</v>
      </c>
      <c r="B166" s="3">
        <v>20.980364987864242</v>
      </c>
      <c r="C166" s="1" t="s">
        <v>5</v>
      </c>
      <c r="D166" s="1" t="s">
        <v>10</v>
      </c>
      <c r="E166" s="3">
        <f t="shared" si="18"/>
        <v>9.7601304465235739</v>
      </c>
      <c r="F166" s="3">
        <f t="shared" si="19"/>
        <v>14.51333205265863</v>
      </c>
      <c r="G166" s="3">
        <f t="shared" si="20"/>
        <v>9.1704597210291556</v>
      </c>
      <c r="H166" s="3">
        <f t="shared" si="21"/>
        <v>12.876877280863035</v>
      </c>
    </row>
    <row r="167" spans="1:8" x14ac:dyDescent="0.25">
      <c r="A167" s="1">
        <v>166</v>
      </c>
      <c r="B167" s="3">
        <v>3.5379866738607966</v>
      </c>
      <c r="C167" s="1" t="s">
        <v>4</v>
      </c>
      <c r="D167" s="1" t="s">
        <v>8</v>
      </c>
      <c r="E167" s="3">
        <f t="shared" si="18"/>
        <v>9.7601304465235739</v>
      </c>
      <c r="F167" s="3">
        <f t="shared" si="19"/>
        <v>7.66580265375514</v>
      </c>
      <c r="G167" s="3">
        <f t="shared" si="20"/>
        <v>9.4299875098452262</v>
      </c>
      <c r="H167" s="3">
        <f t="shared" si="21"/>
        <v>4.8516767466744355</v>
      </c>
    </row>
    <row r="168" spans="1:8" x14ac:dyDescent="0.25">
      <c r="A168" s="1">
        <v>167</v>
      </c>
      <c r="B168" s="3">
        <v>2.0238402954841299</v>
      </c>
      <c r="C168" s="1" t="s">
        <v>4</v>
      </c>
      <c r="D168" s="1" t="s">
        <v>8</v>
      </c>
      <c r="E168" s="3">
        <f t="shared" si="18"/>
        <v>9.7601304465235739</v>
      </c>
      <c r="F168" s="3">
        <f t="shared" si="19"/>
        <v>7.66580265375514</v>
      </c>
      <c r="G168" s="3">
        <f t="shared" si="20"/>
        <v>9.4299875098452262</v>
      </c>
      <c r="H168" s="3">
        <f t="shared" si="21"/>
        <v>4.8516767466744355</v>
      </c>
    </row>
    <row r="169" spans="1:8" x14ac:dyDescent="0.25">
      <c r="A169" s="1">
        <v>168</v>
      </c>
      <c r="B169" s="3">
        <v>8.7522169586492051</v>
      </c>
      <c r="C169" s="1" t="s">
        <v>7</v>
      </c>
      <c r="D169" s="1" t="s">
        <v>10</v>
      </c>
      <c r="E169" s="3">
        <f t="shared" si="18"/>
        <v>9.7601304465235739</v>
      </c>
      <c r="F169" s="3">
        <f t="shared" si="19"/>
        <v>8.2439944329498598</v>
      </c>
      <c r="G169" s="3">
        <f t="shared" si="20"/>
        <v>9.1704597210291556</v>
      </c>
      <c r="H169" s="3">
        <f t="shared" si="21"/>
        <v>8.2732357904770666</v>
      </c>
    </row>
    <row r="170" spans="1:8" x14ac:dyDescent="0.25">
      <c r="A170" s="1">
        <v>169</v>
      </c>
      <c r="B170" s="3">
        <v>5.8258415555326586</v>
      </c>
      <c r="C170" s="1" t="s">
        <v>4</v>
      </c>
      <c r="D170" s="1" t="s">
        <v>9</v>
      </c>
      <c r="E170" s="3">
        <f t="shared" si="18"/>
        <v>9.7601304465235739</v>
      </c>
      <c r="F170" s="3">
        <f t="shared" si="19"/>
        <v>7.66580265375514</v>
      </c>
      <c r="G170" s="3">
        <f t="shared" si="20"/>
        <v>10.852631658387219</v>
      </c>
      <c r="H170" s="3">
        <f t="shared" si="21"/>
        <v>11.849114809332393</v>
      </c>
    </row>
    <row r="171" spans="1:8" x14ac:dyDescent="0.25">
      <c r="A171" s="1">
        <v>170</v>
      </c>
      <c r="B171" s="3">
        <v>20.387208638201301</v>
      </c>
      <c r="C171" s="1" t="s">
        <v>5</v>
      </c>
      <c r="D171" s="1" t="s">
        <v>10</v>
      </c>
      <c r="E171" s="3">
        <f t="shared" si="18"/>
        <v>9.7601304465235739</v>
      </c>
      <c r="F171" s="3">
        <f t="shared" si="19"/>
        <v>14.51333205265863</v>
      </c>
      <c r="G171" s="3">
        <f t="shared" si="20"/>
        <v>9.1704597210291556</v>
      </c>
      <c r="H171" s="3">
        <f t="shared" si="21"/>
        <v>12.876877280863035</v>
      </c>
    </row>
    <row r="172" spans="1:8" x14ac:dyDescent="0.25">
      <c r="A172" s="1">
        <v>171</v>
      </c>
      <c r="B172" s="3">
        <v>11.118159386123708</v>
      </c>
      <c r="C172" s="1" t="s">
        <v>4</v>
      </c>
      <c r="D172" s="1" t="s">
        <v>9</v>
      </c>
      <c r="E172" s="3">
        <f t="shared" si="18"/>
        <v>9.7601304465235739</v>
      </c>
      <c r="F172" s="3">
        <f t="shared" si="19"/>
        <v>7.66580265375514</v>
      </c>
      <c r="G172" s="3">
        <f t="shared" si="20"/>
        <v>10.852631658387219</v>
      </c>
      <c r="H172" s="3">
        <f t="shared" si="21"/>
        <v>11.849114809332393</v>
      </c>
    </row>
    <row r="173" spans="1:8" x14ac:dyDescent="0.25">
      <c r="A173" s="1">
        <v>172</v>
      </c>
      <c r="B173" s="3">
        <v>2.8105902592916157</v>
      </c>
      <c r="C173" s="1" t="s">
        <v>4</v>
      </c>
      <c r="D173" s="1" t="s">
        <v>8</v>
      </c>
      <c r="E173" s="3">
        <f t="shared" si="18"/>
        <v>9.7601304465235739</v>
      </c>
      <c r="F173" s="3">
        <f t="shared" si="19"/>
        <v>7.66580265375514</v>
      </c>
      <c r="G173" s="3">
        <f t="shared" si="20"/>
        <v>9.4299875098452262</v>
      </c>
      <c r="H173" s="3">
        <f t="shared" si="21"/>
        <v>4.8516767466744355</v>
      </c>
    </row>
    <row r="174" spans="1:8" x14ac:dyDescent="0.25">
      <c r="A174" s="1">
        <v>173</v>
      </c>
      <c r="B174" s="3">
        <v>6.728162666905928</v>
      </c>
      <c r="C174" s="1" t="s">
        <v>6</v>
      </c>
      <c r="D174" s="1" t="s">
        <v>10</v>
      </c>
      <c r="E174" s="3">
        <f t="shared" si="18"/>
        <v>9.7601304465235739</v>
      </c>
      <c r="F174" s="3">
        <f t="shared" si="19"/>
        <v>8.710735685853777</v>
      </c>
      <c r="G174" s="3">
        <f t="shared" si="20"/>
        <v>9.1704597210291556</v>
      </c>
      <c r="H174" s="3">
        <f t="shared" si="21"/>
        <v>8.0936792455725382</v>
      </c>
    </row>
    <row r="175" spans="1:8" x14ac:dyDescent="0.25">
      <c r="A175" s="1">
        <v>174</v>
      </c>
      <c r="B175" s="3">
        <v>6.7236690460389408</v>
      </c>
      <c r="C175" s="1" t="s">
        <v>7</v>
      </c>
      <c r="D175" s="1" t="s">
        <v>8</v>
      </c>
      <c r="E175" s="3">
        <f t="shared" si="18"/>
        <v>9.7601304465235739</v>
      </c>
      <c r="F175" s="3">
        <f t="shared" si="19"/>
        <v>8.2439944329498598</v>
      </c>
      <c r="G175" s="3">
        <f t="shared" si="20"/>
        <v>9.4299875098452262</v>
      </c>
      <c r="H175" s="3">
        <f t="shared" si="21"/>
        <v>7.5318318918840061</v>
      </c>
    </row>
    <row r="176" spans="1:8" x14ac:dyDescent="0.25">
      <c r="A176" s="1">
        <v>175</v>
      </c>
      <c r="B176" s="3">
        <v>4.4428950673713574</v>
      </c>
      <c r="C176" s="1" t="s">
        <v>7</v>
      </c>
      <c r="D176" s="1" t="s">
        <v>10</v>
      </c>
      <c r="E176" s="3">
        <f t="shared" si="18"/>
        <v>9.7601304465235739</v>
      </c>
      <c r="F176" s="3">
        <f t="shared" si="19"/>
        <v>8.2439944329498598</v>
      </c>
      <c r="G176" s="3">
        <f t="shared" si="20"/>
        <v>9.1704597210291556</v>
      </c>
      <c r="H176" s="3">
        <f t="shared" si="21"/>
        <v>8.2732357904770666</v>
      </c>
    </row>
    <row r="177" spans="1:8" x14ac:dyDescent="0.25">
      <c r="A177" s="1">
        <v>176</v>
      </c>
      <c r="B177" s="3">
        <v>5.0106874037825335</v>
      </c>
      <c r="C177" s="1" t="s">
        <v>7</v>
      </c>
      <c r="D177" s="1" t="s">
        <v>8</v>
      </c>
      <c r="E177" s="3">
        <f t="shared" si="18"/>
        <v>9.7601304465235739</v>
      </c>
      <c r="F177" s="3">
        <f t="shared" si="19"/>
        <v>8.2439944329498598</v>
      </c>
      <c r="G177" s="3">
        <f t="shared" si="20"/>
        <v>9.4299875098452262</v>
      </c>
      <c r="H177" s="3">
        <f t="shared" si="21"/>
        <v>7.5318318918840061</v>
      </c>
    </row>
    <row r="178" spans="1:8" x14ac:dyDescent="0.25">
      <c r="A178" s="1">
        <v>177</v>
      </c>
      <c r="B178" s="3">
        <v>2.6238964673619249</v>
      </c>
      <c r="C178" s="1" t="s">
        <v>4</v>
      </c>
      <c r="D178" s="1" t="s">
        <v>10</v>
      </c>
      <c r="E178" s="3">
        <f t="shared" si="18"/>
        <v>9.7601304465235739</v>
      </c>
      <c r="F178" s="3">
        <f t="shared" si="19"/>
        <v>7.66580265375514</v>
      </c>
      <c r="G178" s="3">
        <f t="shared" si="20"/>
        <v>9.1704597210291556</v>
      </c>
      <c r="H178" s="3">
        <f t="shared" si="21"/>
        <v>6.8407080570082579</v>
      </c>
    </row>
    <row r="179" spans="1:8" x14ac:dyDescent="0.25">
      <c r="A179" s="1">
        <v>178</v>
      </c>
      <c r="B179" s="3">
        <v>6.042390529990227</v>
      </c>
      <c r="C179" s="1" t="s">
        <v>4</v>
      </c>
      <c r="D179" s="1" t="s">
        <v>10</v>
      </c>
      <c r="E179" s="3">
        <f t="shared" si="18"/>
        <v>9.7601304465235739</v>
      </c>
      <c r="F179" s="3">
        <f t="shared" si="19"/>
        <v>7.66580265375514</v>
      </c>
      <c r="G179" s="3">
        <f t="shared" si="20"/>
        <v>9.1704597210291556</v>
      </c>
      <c r="H179" s="3">
        <f t="shared" si="21"/>
        <v>6.8407080570082579</v>
      </c>
    </row>
    <row r="180" spans="1:8" x14ac:dyDescent="0.25">
      <c r="A180" s="1">
        <v>179</v>
      </c>
      <c r="B180" s="3">
        <v>5.0949245108778758</v>
      </c>
      <c r="C180" s="1" t="s">
        <v>6</v>
      </c>
      <c r="D180" s="1" t="s">
        <v>10</v>
      </c>
      <c r="E180" s="3">
        <f t="shared" si="18"/>
        <v>9.7601304465235739</v>
      </c>
      <c r="F180" s="3">
        <f t="shared" si="19"/>
        <v>8.710735685853777</v>
      </c>
      <c r="G180" s="3">
        <f t="shared" si="20"/>
        <v>9.1704597210291556</v>
      </c>
      <c r="H180" s="3">
        <f t="shared" si="21"/>
        <v>8.0936792455725382</v>
      </c>
    </row>
    <row r="181" spans="1:8" x14ac:dyDescent="0.25">
      <c r="A181" s="1">
        <v>180</v>
      </c>
      <c r="B181" s="3">
        <v>3.7873705925481196</v>
      </c>
      <c r="C181" s="1" t="s">
        <v>6</v>
      </c>
      <c r="D181" s="1" t="s">
        <v>8</v>
      </c>
      <c r="E181" s="3">
        <f t="shared" si="18"/>
        <v>9.7601304465235739</v>
      </c>
      <c r="F181" s="3">
        <f t="shared" si="19"/>
        <v>8.710735685853777</v>
      </c>
      <c r="G181" s="3">
        <f t="shared" si="20"/>
        <v>9.4299875098452262</v>
      </c>
      <c r="H181" s="3">
        <f t="shared" si="21"/>
        <v>9.0998212017021309</v>
      </c>
    </row>
    <row r="182" spans="1:8" x14ac:dyDescent="0.25">
      <c r="A182" s="1">
        <v>181</v>
      </c>
      <c r="B182" s="3">
        <v>7.0220782443945469</v>
      </c>
      <c r="C182" s="1" t="s">
        <v>5</v>
      </c>
      <c r="D182" s="1" t="s">
        <v>9</v>
      </c>
      <c r="E182" s="3">
        <f t="shared" si="18"/>
        <v>9.7601304465235739</v>
      </c>
      <c r="F182" s="3">
        <f t="shared" si="19"/>
        <v>14.51333205265863</v>
      </c>
      <c r="G182" s="3">
        <f t="shared" si="20"/>
        <v>10.852631658387219</v>
      </c>
      <c r="H182" s="3">
        <f t="shared" si="21"/>
        <v>14.430447921937143</v>
      </c>
    </row>
    <row r="183" spans="1:8" x14ac:dyDescent="0.25">
      <c r="A183" s="1">
        <v>182</v>
      </c>
      <c r="B183" s="3">
        <v>8.3024672737954575</v>
      </c>
      <c r="C183" s="1" t="s">
        <v>7</v>
      </c>
      <c r="D183" s="1" t="s">
        <v>10</v>
      </c>
      <c r="E183" s="3">
        <f t="shared" si="18"/>
        <v>9.7601304465235739</v>
      </c>
      <c r="F183" s="3">
        <f t="shared" si="19"/>
        <v>8.2439944329498598</v>
      </c>
      <c r="G183" s="3">
        <f t="shared" si="20"/>
        <v>9.1704597210291556</v>
      </c>
      <c r="H183" s="3">
        <f t="shared" si="21"/>
        <v>8.2732357904770666</v>
      </c>
    </row>
    <row r="184" spans="1:8" x14ac:dyDescent="0.25">
      <c r="A184" s="1">
        <v>183</v>
      </c>
      <c r="B184" s="3">
        <v>24.859553160205742</v>
      </c>
      <c r="C184" s="1" t="s">
        <v>4</v>
      </c>
      <c r="D184" s="1" t="s">
        <v>9</v>
      </c>
      <c r="E184" s="3">
        <f t="shared" si="18"/>
        <v>9.7601304465235739</v>
      </c>
      <c r="F184" s="3">
        <f t="shared" si="19"/>
        <v>7.66580265375514</v>
      </c>
      <c r="G184" s="3">
        <f t="shared" si="20"/>
        <v>10.852631658387219</v>
      </c>
      <c r="H184" s="3">
        <f t="shared" si="21"/>
        <v>11.849114809332393</v>
      </c>
    </row>
    <row r="185" spans="1:8" x14ac:dyDescent="0.25">
      <c r="A185" s="1">
        <v>184</v>
      </c>
      <c r="B185" s="3">
        <v>13.532051416554912</v>
      </c>
      <c r="C185" s="1" t="s">
        <v>6</v>
      </c>
      <c r="D185" s="1" t="s">
        <v>10</v>
      </c>
      <c r="E185" s="3">
        <f t="shared" si="18"/>
        <v>9.7601304465235739</v>
      </c>
      <c r="F185" s="3">
        <f t="shared" si="19"/>
        <v>8.710735685853777</v>
      </c>
      <c r="G185" s="3">
        <f t="shared" si="20"/>
        <v>9.1704597210291556</v>
      </c>
      <c r="H185" s="3">
        <f t="shared" si="21"/>
        <v>8.0936792455725382</v>
      </c>
    </row>
    <row r="186" spans="1:8" x14ac:dyDescent="0.25">
      <c r="A186" s="1">
        <v>185</v>
      </c>
      <c r="B186" s="3">
        <v>5.8864754402884554</v>
      </c>
      <c r="C186" s="1" t="s">
        <v>5</v>
      </c>
      <c r="D186" s="1" t="s">
        <v>10</v>
      </c>
      <c r="E186" s="3">
        <f t="shared" si="18"/>
        <v>9.7601304465235739</v>
      </c>
      <c r="F186" s="3">
        <f t="shared" si="19"/>
        <v>14.51333205265863</v>
      </c>
      <c r="G186" s="3">
        <f t="shared" si="20"/>
        <v>9.1704597210291556</v>
      </c>
      <c r="H186" s="3">
        <f t="shared" si="21"/>
        <v>12.876877280863035</v>
      </c>
    </row>
    <row r="187" spans="1:8" x14ac:dyDescent="0.25">
      <c r="A187" s="1">
        <v>186</v>
      </c>
      <c r="B187" s="3">
        <v>18.473528222390026</v>
      </c>
      <c r="C187" s="1" t="s">
        <v>6</v>
      </c>
      <c r="D187" s="1" t="s">
        <v>9</v>
      </c>
      <c r="E187" s="3">
        <f t="shared" si="18"/>
        <v>9.7601304465235739</v>
      </c>
      <c r="F187" s="3">
        <f t="shared" si="19"/>
        <v>8.710735685853777</v>
      </c>
      <c r="G187" s="3">
        <f t="shared" si="20"/>
        <v>10.852631658387219</v>
      </c>
      <c r="H187" s="3">
        <f t="shared" si="21"/>
        <v>8.6983138434238345</v>
      </c>
    </row>
    <row r="188" spans="1:8" x14ac:dyDescent="0.25">
      <c r="A188" s="1">
        <v>187</v>
      </c>
      <c r="B188" s="3">
        <v>3.2731397793315833</v>
      </c>
      <c r="C188" s="1" t="s">
        <v>6</v>
      </c>
      <c r="D188" s="1" t="s">
        <v>8</v>
      </c>
      <c r="E188" s="3">
        <f t="shared" si="18"/>
        <v>9.7601304465235739</v>
      </c>
      <c r="F188" s="3">
        <f t="shared" si="19"/>
        <v>8.710735685853777</v>
      </c>
      <c r="G188" s="3">
        <f t="shared" si="20"/>
        <v>9.4299875098452262</v>
      </c>
      <c r="H188" s="3">
        <f t="shared" si="21"/>
        <v>9.0998212017021309</v>
      </c>
    </row>
    <row r="189" spans="1:8" x14ac:dyDescent="0.25">
      <c r="A189" s="1">
        <v>188</v>
      </c>
      <c r="B189" s="3">
        <v>3.4467399923032169</v>
      </c>
      <c r="C189" s="1" t="s">
        <v>4</v>
      </c>
      <c r="D189" s="1" t="s">
        <v>10</v>
      </c>
      <c r="E189" s="3">
        <f t="shared" si="18"/>
        <v>9.7601304465235739</v>
      </c>
      <c r="F189" s="3">
        <f t="shared" si="19"/>
        <v>7.66580265375514</v>
      </c>
      <c r="G189" s="3">
        <f t="shared" si="20"/>
        <v>9.1704597210291556</v>
      </c>
      <c r="H189" s="3">
        <f t="shared" si="21"/>
        <v>6.8407080570082579</v>
      </c>
    </row>
    <row r="190" spans="1:8" x14ac:dyDescent="0.25">
      <c r="A190" s="1">
        <v>189</v>
      </c>
      <c r="B190" s="3">
        <v>3.2065594858812392</v>
      </c>
      <c r="C190" s="1" t="s">
        <v>4</v>
      </c>
      <c r="D190" s="1" t="s">
        <v>10</v>
      </c>
      <c r="E190" s="3">
        <f t="shared" si="18"/>
        <v>9.7601304465235739</v>
      </c>
      <c r="F190" s="3">
        <f t="shared" si="19"/>
        <v>7.66580265375514</v>
      </c>
      <c r="G190" s="3">
        <f t="shared" si="20"/>
        <v>9.1704597210291556</v>
      </c>
      <c r="H190" s="3">
        <f t="shared" si="21"/>
        <v>6.8407080570082579</v>
      </c>
    </row>
    <row r="191" spans="1:8" x14ac:dyDescent="0.25">
      <c r="A191" s="1">
        <v>190</v>
      </c>
      <c r="B191" s="3">
        <v>5.7973923026510228</v>
      </c>
      <c r="C191" s="1" t="s">
        <v>7</v>
      </c>
      <c r="D191" s="1" t="s">
        <v>9</v>
      </c>
      <c r="E191" s="3">
        <f t="shared" si="18"/>
        <v>9.7601304465235739</v>
      </c>
      <c r="F191" s="3">
        <f t="shared" si="19"/>
        <v>8.2439944329498598</v>
      </c>
      <c r="G191" s="3">
        <f t="shared" si="20"/>
        <v>10.852631658387219</v>
      </c>
      <c r="H191" s="3">
        <f t="shared" si="21"/>
        <v>8.8427170255782386</v>
      </c>
    </row>
    <row r="192" spans="1:8" x14ac:dyDescent="0.25">
      <c r="A192" s="1">
        <v>191</v>
      </c>
      <c r="B192" s="3">
        <v>10.06602425306574</v>
      </c>
      <c r="C192" s="1" t="s">
        <v>5</v>
      </c>
      <c r="D192" s="1" t="s">
        <v>10</v>
      </c>
      <c r="E192" s="3">
        <f t="shared" si="18"/>
        <v>9.7601304465235739</v>
      </c>
      <c r="F192" s="3">
        <f t="shared" si="19"/>
        <v>14.51333205265863</v>
      </c>
      <c r="G192" s="3">
        <f t="shared" si="20"/>
        <v>9.1704597210291556</v>
      </c>
      <c r="H192" s="3">
        <f t="shared" si="21"/>
        <v>12.876877280863035</v>
      </c>
    </row>
    <row r="193" spans="1:8" x14ac:dyDescent="0.25">
      <c r="A193" s="1">
        <v>192</v>
      </c>
      <c r="B193" s="3">
        <v>6.198207890404773</v>
      </c>
      <c r="C193" s="1" t="s">
        <v>6</v>
      </c>
      <c r="D193" s="1" t="s">
        <v>8</v>
      </c>
      <c r="E193" s="3">
        <f t="shared" si="18"/>
        <v>9.7601304465235739</v>
      </c>
      <c r="F193" s="3">
        <f t="shared" si="19"/>
        <v>8.710735685853777</v>
      </c>
      <c r="G193" s="3">
        <f t="shared" si="20"/>
        <v>9.4299875098452262</v>
      </c>
      <c r="H193" s="3">
        <f t="shared" si="21"/>
        <v>9.0998212017021309</v>
      </c>
    </row>
    <row r="194" spans="1:8" x14ac:dyDescent="0.25">
      <c r="A194" s="1">
        <v>193</v>
      </c>
      <c r="B194" s="3">
        <v>3.2551661372816638</v>
      </c>
      <c r="C194" s="1" t="s">
        <v>7</v>
      </c>
      <c r="D194" s="1" t="s">
        <v>8</v>
      </c>
      <c r="E194" s="3">
        <f t="shared" si="18"/>
        <v>9.7601304465235739</v>
      </c>
      <c r="F194" s="3">
        <f t="shared" si="19"/>
        <v>8.2439944329498598</v>
      </c>
      <c r="G194" s="3">
        <f t="shared" si="20"/>
        <v>9.4299875098452262</v>
      </c>
      <c r="H194" s="3">
        <f t="shared" si="21"/>
        <v>7.5318318918840061</v>
      </c>
    </row>
    <row r="195" spans="1:8" x14ac:dyDescent="0.25">
      <c r="A195" s="1">
        <v>194</v>
      </c>
      <c r="B195" s="3">
        <v>14.46430361759429</v>
      </c>
      <c r="C195" s="1" t="s">
        <v>7</v>
      </c>
      <c r="D195" s="1" t="s">
        <v>10</v>
      </c>
      <c r="E195" s="3">
        <f t="shared" ref="E195:E201" si="22">AVERAGE($B$2:$B$201)</f>
        <v>9.7601304465235739</v>
      </c>
      <c r="F195" s="3">
        <f t="shared" ref="F195:F201" si="23">AVERAGEIF($C$2:$C$201,C195,$B$2:$B$201)</f>
        <v>8.2439944329498598</v>
      </c>
      <c r="G195" s="3">
        <f t="shared" ref="G195:G201" si="24">AVERAGEIF($D$2:$D$201,D195,$B$2:$B$201)</f>
        <v>9.1704597210291556</v>
      </c>
      <c r="H195" s="3">
        <f t="shared" ref="H195:H201" si="25">AVERAGEIFS($B$2:$B$201,$C$2:$C$201,C195,$D$2:$D$201,D195)</f>
        <v>8.2732357904770666</v>
      </c>
    </row>
    <row r="196" spans="1:8" x14ac:dyDescent="0.25">
      <c r="A196" s="1">
        <v>195</v>
      </c>
      <c r="B196" s="3">
        <v>25.366692102682386</v>
      </c>
      <c r="C196" s="1" t="s">
        <v>7</v>
      </c>
      <c r="D196" s="1" t="s">
        <v>10</v>
      </c>
      <c r="E196" s="3">
        <f t="shared" si="22"/>
        <v>9.7601304465235739</v>
      </c>
      <c r="F196" s="3">
        <f t="shared" si="23"/>
        <v>8.2439944329498598</v>
      </c>
      <c r="G196" s="3">
        <f t="shared" si="24"/>
        <v>9.1704597210291556</v>
      </c>
      <c r="H196" s="3">
        <f t="shared" si="25"/>
        <v>8.2732357904770666</v>
      </c>
    </row>
    <row r="197" spans="1:8" x14ac:dyDescent="0.25">
      <c r="A197" s="1">
        <v>196</v>
      </c>
      <c r="B197" s="3">
        <v>8.705814744458479</v>
      </c>
      <c r="C197" s="1" t="s">
        <v>5</v>
      </c>
      <c r="D197" s="1" t="s">
        <v>8</v>
      </c>
      <c r="E197" s="3">
        <f t="shared" si="22"/>
        <v>9.7601304465235739</v>
      </c>
      <c r="F197" s="3">
        <f t="shared" si="23"/>
        <v>14.51333205265863</v>
      </c>
      <c r="G197" s="3">
        <f t="shared" si="24"/>
        <v>9.4299875098452262</v>
      </c>
      <c r="H197" s="3">
        <f t="shared" si="25"/>
        <v>16.314306389271657</v>
      </c>
    </row>
    <row r="198" spans="1:8" x14ac:dyDescent="0.25">
      <c r="A198" s="1">
        <v>197</v>
      </c>
      <c r="B198" s="3">
        <v>9.2761325665477692</v>
      </c>
      <c r="C198" s="1" t="s">
        <v>5</v>
      </c>
      <c r="D198" s="1" t="s">
        <v>9</v>
      </c>
      <c r="E198" s="3">
        <f t="shared" si="22"/>
        <v>9.7601304465235739</v>
      </c>
      <c r="F198" s="3">
        <f t="shared" si="23"/>
        <v>14.51333205265863</v>
      </c>
      <c r="G198" s="3">
        <f t="shared" si="24"/>
        <v>10.852631658387219</v>
      </c>
      <c r="H198" s="3">
        <f t="shared" si="25"/>
        <v>14.430447921937143</v>
      </c>
    </row>
    <row r="199" spans="1:8" x14ac:dyDescent="0.25">
      <c r="A199" s="1">
        <v>198</v>
      </c>
      <c r="B199" s="3">
        <v>14.470860170397062</v>
      </c>
      <c r="C199" s="1" t="s">
        <v>5</v>
      </c>
      <c r="D199" s="1" t="s">
        <v>9</v>
      </c>
      <c r="E199" s="3">
        <f t="shared" si="22"/>
        <v>9.7601304465235739</v>
      </c>
      <c r="F199" s="3">
        <f t="shared" si="23"/>
        <v>14.51333205265863</v>
      </c>
      <c r="G199" s="3">
        <f t="shared" si="24"/>
        <v>10.852631658387219</v>
      </c>
      <c r="H199" s="3">
        <f t="shared" si="25"/>
        <v>14.430447921937143</v>
      </c>
    </row>
    <row r="200" spans="1:8" x14ac:dyDescent="0.25">
      <c r="A200" s="1">
        <v>199</v>
      </c>
      <c r="B200" s="3">
        <v>14.329649524316304</v>
      </c>
      <c r="C200" s="1" t="s">
        <v>7</v>
      </c>
      <c r="D200" s="1" t="s">
        <v>10</v>
      </c>
      <c r="E200" s="3">
        <f t="shared" si="22"/>
        <v>9.7601304465235739</v>
      </c>
      <c r="F200" s="3">
        <f t="shared" si="23"/>
        <v>8.2439944329498598</v>
      </c>
      <c r="G200" s="3">
        <f t="shared" si="24"/>
        <v>9.1704597210291556</v>
      </c>
      <c r="H200" s="3">
        <f t="shared" si="25"/>
        <v>8.2732357904770666</v>
      </c>
    </row>
    <row r="201" spans="1:8" x14ac:dyDescent="0.25">
      <c r="A201" s="1">
        <v>200</v>
      </c>
      <c r="B201" s="3">
        <v>8.6684212322273151</v>
      </c>
      <c r="C201" s="1" t="s">
        <v>7</v>
      </c>
      <c r="D201" s="1" t="s">
        <v>9</v>
      </c>
      <c r="E201" s="3">
        <f t="shared" si="22"/>
        <v>9.7601304465235739</v>
      </c>
      <c r="F201" s="3">
        <f t="shared" si="23"/>
        <v>8.2439944329498598</v>
      </c>
      <c r="G201" s="3">
        <f t="shared" si="24"/>
        <v>10.852631658387219</v>
      </c>
      <c r="H201" s="3">
        <f t="shared" si="25"/>
        <v>8.8427170255782386</v>
      </c>
    </row>
    <row r="202" spans="1:8" x14ac:dyDescent="0.25">
      <c r="A2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2023-01-23T13:27:40Z</dcterms:created>
  <dcterms:modified xsi:type="dcterms:W3CDTF">2023-01-23T15:03:03Z</dcterms:modified>
</cp:coreProperties>
</file>