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01C62D2C-B14D-4A50-933E-E7D7732B1C91}" xr6:coauthVersionLast="47" xr6:coauthVersionMax="47" xr10:uidLastSave="{00000000-0000-0000-0000-000000000000}"/>
  <bookViews>
    <workbookView xWindow="-120" yWindow="-120" windowWidth="20730" windowHeight="11160" xr2:uid="{EE5DF63C-5228-4FFE-8611-CABD49164ECC}"/>
  </bookViews>
  <sheets>
    <sheet name="Binomial_distribution" sheetId="1" r:id="rId1"/>
    <sheet name="Binomial_approxim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2" l="1"/>
  <c r="D22" i="2"/>
  <c r="D9" i="2"/>
  <c r="G9" i="2" s="1"/>
  <c r="C17" i="2"/>
  <c r="C25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B6" i="2"/>
  <c r="D15" i="2" s="1"/>
  <c r="B5" i="2"/>
  <c r="C10" i="2" s="1"/>
  <c r="B7" i="1" a="1"/>
  <c r="B7" i="1" s="1"/>
  <c r="B5" i="1"/>
  <c r="D13" i="1"/>
  <c r="D14" i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12" i="1"/>
  <c r="D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11" i="1"/>
  <c r="B8" i="1"/>
  <c r="B6" i="1"/>
  <c r="G10" i="2" l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C24" i="2"/>
  <c r="C16" i="2"/>
  <c r="D29" i="2"/>
  <c r="D21" i="2"/>
  <c r="D13" i="2"/>
  <c r="C23" i="2"/>
  <c r="C15" i="2"/>
  <c r="D28" i="2"/>
  <c r="D20" i="2"/>
  <c r="D12" i="2"/>
  <c r="C9" i="2"/>
  <c r="F9" i="2" s="1"/>
  <c r="F10" i="2" s="1"/>
  <c r="C22" i="2"/>
  <c r="C14" i="2"/>
  <c r="D27" i="2"/>
  <c r="D19" i="2"/>
  <c r="D11" i="2"/>
  <c r="C29" i="2"/>
  <c r="C21" i="2"/>
  <c r="C13" i="2"/>
  <c r="D26" i="2"/>
  <c r="D18" i="2"/>
  <c r="D10" i="2"/>
  <c r="C28" i="2"/>
  <c r="C20" i="2"/>
  <c r="C12" i="2"/>
  <c r="D25" i="2"/>
  <c r="D17" i="2"/>
  <c r="C27" i="2"/>
  <c r="C19" i="2"/>
  <c r="C11" i="2"/>
  <c r="D24" i="2"/>
  <c r="D16" i="2"/>
  <c r="C26" i="2"/>
  <c r="C18" i="2"/>
  <c r="D23" i="2"/>
  <c r="F11" i="2" l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<sst xmlns="http://schemas.openxmlformats.org/spreadsheetml/2006/main" count="24" uniqueCount="17">
  <si>
    <t>n (number of trials)</t>
  </si>
  <si>
    <t>p (probability of success)</t>
  </si>
  <si>
    <t>q (probability of failure)</t>
  </si>
  <si>
    <t>k (number of successes)</t>
  </si>
  <si>
    <t>np</t>
  </si>
  <si>
    <t>variance of k</t>
  </si>
  <si>
    <t>expected k</t>
  </si>
  <si>
    <t>npq</t>
  </si>
  <si>
    <t>PMF(k)</t>
  </si>
  <si>
    <t>CDF(k)</t>
  </si>
  <si>
    <t>Binomial PMF</t>
  </si>
  <si>
    <t>Poisson PMF</t>
  </si>
  <si>
    <t>np (Poisson lambda)</t>
  </si>
  <si>
    <t>Laplace PMF</t>
  </si>
  <si>
    <t>Binomial CDF</t>
  </si>
  <si>
    <t>Poisson CDF</t>
  </si>
  <si>
    <t>Laplace 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</si>
</sst>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Probability mass</a:t>
            </a:r>
            <a:r>
              <a:rPr lang="en-GB" baseline="0"/>
              <a:t> functions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Binomial_approximations!$B$8</c:f>
              <c:strCache>
                <c:ptCount val="1"/>
                <c:pt idx="0">
                  <c:v>Binomial PMF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Binomial_approximations!$A$9:$A$29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Binomial_approximations!$B$9:$B$29</c:f>
              <c:numCache>
                <c:formatCode>0.0000%</c:formatCode>
                <c:ptCount val="21"/>
                <c:pt idx="0">
                  <c:v>3.4867844009999988E-11</c:v>
                </c:pt>
                <c:pt idx="1">
                  <c:v>1.6271660537999993E-9</c:v>
                </c:pt>
                <c:pt idx="2">
                  <c:v>3.6068847525899984E-8</c:v>
                </c:pt>
                <c:pt idx="3">
                  <c:v>5.049638653625997E-7</c:v>
                </c:pt>
                <c:pt idx="4">
                  <c:v>5.0075583315124463E-6</c:v>
                </c:pt>
                <c:pt idx="5">
                  <c:v>3.7389768875292933E-5</c:v>
                </c:pt>
                <c:pt idx="6">
                  <c:v>2.1810698510587546E-4</c:v>
                </c:pt>
                <c:pt idx="7">
                  <c:v>1.017832597160752E-3</c:v>
                </c:pt>
                <c:pt idx="8">
                  <c:v>3.8592819309011847E-3</c:v>
                </c:pt>
                <c:pt idx="9">
                  <c:v>1.2006654896137019E-2</c:v>
                </c:pt>
                <c:pt idx="10">
                  <c:v>3.0817080900085014E-2</c:v>
                </c:pt>
                <c:pt idx="11">
                  <c:v>6.5369565545634875E-2</c:v>
                </c:pt>
                <c:pt idx="12">
                  <c:v>0.114396739704861</c:v>
                </c:pt>
                <c:pt idx="13">
                  <c:v>0.16426198521723631</c:v>
                </c:pt>
                <c:pt idx="14">
                  <c:v>0.19163898275344235</c:v>
                </c:pt>
                <c:pt idx="15">
                  <c:v>0.17886305056987953</c:v>
                </c:pt>
                <c:pt idx="16">
                  <c:v>0.13042097437387049</c:v>
                </c:pt>
                <c:pt idx="17">
                  <c:v>7.1603672205262217E-2</c:v>
                </c:pt>
                <c:pt idx="18">
                  <c:v>2.784587252426864E-2</c:v>
                </c:pt>
                <c:pt idx="19">
                  <c:v>6.8393371112238765E-3</c:v>
                </c:pt>
                <c:pt idx="20">
                  <c:v>7.9792266297611884E-4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D3-4E26-8904-862CA4CF9E9B}"/>
            </c:ext>
          </c:extLst>
        </c:ser>
        <c:ser>
          <c:idx val="1"/>
          <c:order val="1"/>
          <c:tx>
            <c:strRef>
              <c:f>Binomial_approximations!$C$8</c:f>
              <c:strCache>
                <c:ptCount val="1"/>
                <c:pt idx="0">
                  <c:v>Poisson PMF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Binomial_approximations!$A$9:$A$29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Binomial_approximations!$C$9:$C$29</c:f>
              <c:numCache>
                <c:formatCode>0.0000%</c:formatCode>
                <c:ptCount val="21"/>
                <c:pt idx="0">
                  <c:v>8.3152871910356788E-7</c:v>
                </c:pt>
                <c:pt idx="1">
                  <c:v>1.1641402067449951E-5</c:v>
                </c:pt>
                <c:pt idx="2">
                  <c:v>8.1489814472149655E-5</c:v>
                </c:pt>
                <c:pt idx="3">
                  <c:v>3.802858008700317E-4</c:v>
                </c:pt>
                <c:pt idx="4">
                  <c:v>1.3310003030451111E-3</c:v>
                </c:pt>
                <c:pt idx="5">
                  <c:v>3.726800848526311E-3</c:v>
                </c:pt>
                <c:pt idx="6">
                  <c:v>8.6958686465613919E-3</c:v>
                </c:pt>
                <c:pt idx="7">
                  <c:v>1.7391737293122784E-2</c:v>
                </c:pt>
                <c:pt idx="8">
                  <c:v>3.0435540262964869E-2</c:v>
                </c:pt>
                <c:pt idx="9">
                  <c:v>4.7344173742389799E-2</c:v>
                </c:pt>
                <c:pt idx="10">
                  <c:v>6.6281843239345717E-2</c:v>
                </c:pt>
                <c:pt idx="11">
                  <c:v>8.4358709577349103E-2</c:v>
                </c:pt>
                <c:pt idx="12">
                  <c:v>9.8418494506907275E-2</c:v>
                </c:pt>
                <c:pt idx="13">
                  <c:v>0.10598914793051555</c:v>
                </c:pt>
                <c:pt idx="14">
                  <c:v>0.10598914793051553</c:v>
                </c:pt>
                <c:pt idx="15">
                  <c:v>9.8923204735147832E-2</c:v>
                </c:pt>
                <c:pt idx="16">
                  <c:v>8.6557804143254341E-2</c:v>
                </c:pt>
                <c:pt idx="17">
                  <c:v>7.1282897529738876E-2</c:v>
                </c:pt>
                <c:pt idx="18">
                  <c:v>5.5442253634241344E-2</c:v>
                </c:pt>
                <c:pt idx="19">
                  <c:v>4.0852186888388368E-2</c:v>
                </c:pt>
                <c:pt idx="20">
                  <c:v>2.8596530821871854E-2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D3-4E26-8904-862CA4CF9E9B}"/>
            </c:ext>
          </c:extLst>
        </c:ser>
        <c:ser>
          <c:idx val="2"/>
          <c:order val="2"/>
          <c:tx>
            <c:strRef>
              <c:f>Binomial_approximations!$D$8</c:f>
              <c:strCache>
                <c:ptCount val="1"/>
                <c:pt idx="0">
                  <c:v>Laplace PMF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Binomial_approximations!$A$9:$A$29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Binomial_approximations!$D$9:$D$29</c:f>
              <c:numCache>
                <c:formatCode>0.0000%</c:formatCode>
                <c:ptCount val="21"/>
                <c:pt idx="0">
                  <c:v>1.4313554947864467E-11</c:v>
                </c:pt>
                <c:pt idx="1">
                  <c:v>3.5620011760872346E-10</c:v>
                </c:pt>
                <c:pt idx="2">
                  <c:v>6.9861379878238408E-9</c:v>
                </c:pt>
                <c:pt idx="3">
                  <c:v>1.0798832682567573E-7</c:v>
                </c:pt>
                <c:pt idx="4">
                  <c:v>1.3155671393802649E-6</c:v>
                </c:pt>
                <c:pt idx="5">
                  <c:v>1.263123379522824E-5</c:v>
                </c:pt>
                <c:pt idx="6">
                  <c:v>9.5581773017541029E-5</c:v>
                </c:pt>
                <c:pt idx="7">
                  <c:v>5.7003423976156235E-4</c:v>
                </c:pt>
                <c:pt idx="8">
                  <c:v>2.6793124079814486E-3</c:v>
                </c:pt>
                <c:pt idx="9">
                  <c:v>9.9252697688292368E-3</c:v>
                </c:pt>
                <c:pt idx="10">
                  <c:v>2.8977294596331141E-2</c:v>
                </c:pt>
                <c:pt idx="11">
                  <c:v>6.6676056249456883E-2</c:v>
                </c:pt>
                <c:pt idx="12">
                  <c:v>0.12091453901711496</c:v>
                </c:pt>
                <c:pt idx="13">
                  <c:v>0.17281589966462621</c:v>
                </c:pt>
                <c:pt idx="14">
                  <c:v>0.19466390027300617</c:v>
                </c:pt>
                <c:pt idx="15">
                  <c:v>0.17281589966462621</c:v>
                </c:pt>
                <c:pt idx="16">
                  <c:v>0.12091453901711496</c:v>
                </c:pt>
                <c:pt idx="17">
                  <c:v>6.6676056249456883E-2</c:v>
                </c:pt>
                <c:pt idx="18">
                  <c:v>2.8977294596331141E-2</c:v>
                </c:pt>
                <c:pt idx="19">
                  <c:v>9.9252697688292368E-3</c:v>
                </c:pt>
                <c:pt idx="20">
                  <c:v>2.6793124079814486E-3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CD3-4E26-8904-862CA4CF9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603055"/>
        <c:axId val="1678609295"/>
      </c:scatterChart>
      <c:valAx>
        <c:axId val="1678603055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609295"/>
        <c:crosses val="autoZero"/>
        <c:crossBetween val="midCat"/>
      </c:valAx>
      <c:valAx>
        <c:axId val="16786092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60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Cumulative distribution </a:t>
            </a:r>
            <a:r>
              <a:rPr lang="en-GB" baseline="0"/>
              <a:t>functions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Binomial_approximations!$E$8</c:f>
              <c:strCache>
                <c:ptCount val="1"/>
                <c:pt idx="0">
                  <c:v>Binomial CDF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Binomial_approximations!$A$9:$A$29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Binomial_approximations!$E$9:$E$29</c:f>
              <c:numCache>
                <c:formatCode>0.0000%</c:formatCode>
                <c:ptCount val="21"/>
                <c:pt idx="0">
                  <c:v>3.4867844009999988E-11</c:v>
                </c:pt>
                <c:pt idx="1">
                  <c:v>1.6620338978099993E-9</c:v>
                </c:pt>
                <c:pt idx="2">
                  <c:v>3.7730881423709982E-8</c:v>
                </c:pt>
                <c:pt idx="3">
                  <c:v>5.4269474678630969E-7</c:v>
                </c:pt>
                <c:pt idx="4">
                  <c:v>5.5502530782987564E-6</c:v>
                </c:pt>
                <c:pt idx="5">
                  <c:v>4.2940021953591687E-5</c:v>
                </c:pt>
                <c:pt idx="6">
                  <c:v>2.6104700705946714E-4</c:v>
                </c:pt>
                <c:pt idx="7">
                  <c:v>1.2788796042202191E-3</c:v>
                </c:pt>
                <c:pt idx="8">
                  <c:v>5.1381615351214042E-3</c:v>
                </c:pt>
                <c:pt idx="9">
                  <c:v>1.7144816431258425E-2</c:v>
                </c:pt>
                <c:pt idx="10">
                  <c:v>4.7961897331343442E-2</c:v>
                </c:pt>
                <c:pt idx="11">
                  <c:v>0.11333146287697832</c:v>
                </c:pt>
                <c:pt idx="12">
                  <c:v>0.22772820258183932</c:v>
                </c:pt>
                <c:pt idx="13">
                  <c:v>0.39199018779907563</c:v>
                </c:pt>
                <c:pt idx="14">
                  <c:v>0.58362917055251795</c:v>
                </c:pt>
                <c:pt idx="15">
                  <c:v>0.76249222112239745</c:v>
                </c:pt>
                <c:pt idx="16">
                  <c:v>0.89291319549626791</c:v>
                </c:pt>
                <c:pt idx="17">
                  <c:v>0.96451686770153011</c:v>
                </c:pt>
                <c:pt idx="18">
                  <c:v>0.99236274022579873</c:v>
                </c:pt>
                <c:pt idx="19">
                  <c:v>0.9992020773370226</c:v>
                </c:pt>
                <c:pt idx="20">
                  <c:v>0.99999999999999867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6E-4FF1-91A9-AFE01A02FD4F}"/>
            </c:ext>
          </c:extLst>
        </c:ser>
        <c:ser>
          <c:idx val="1"/>
          <c:order val="1"/>
          <c:tx>
            <c:strRef>
              <c:f>Binomial_approximations!$F$8</c:f>
              <c:strCache>
                <c:ptCount val="1"/>
                <c:pt idx="0">
                  <c:v>Poisson CDF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Binomial_approximations!$A$9:$A$29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Binomial_approximations!$F$9:$F$29</c:f>
              <c:numCache>
                <c:formatCode>0.0000%</c:formatCode>
                <c:ptCount val="21"/>
                <c:pt idx="0">
                  <c:v>8.3152871910356788E-7</c:v>
                </c:pt>
                <c:pt idx="1">
                  <c:v>1.2472930786553518E-5</c:v>
                </c:pt>
                <c:pt idx="2">
                  <c:v>9.3962745258703172E-5</c:v>
                </c:pt>
                <c:pt idx="3">
                  <c:v>4.7424854612873488E-4</c:v>
                </c:pt>
                <c:pt idx="4">
                  <c:v>1.805248849173846E-3</c:v>
                </c:pt>
                <c:pt idx="5">
                  <c:v>5.532049697700157E-3</c:v>
                </c:pt>
                <c:pt idx="6">
                  <c:v>1.4227918344261549E-2</c:v>
                </c:pt>
                <c:pt idx="7">
                  <c:v>3.1619655637384336E-2</c:v>
                </c:pt>
                <c:pt idx="8">
                  <c:v>6.2055195900349205E-2</c:v>
                </c:pt>
                <c:pt idx="9">
                  <c:v>0.109399369642739</c:v>
                </c:pt>
                <c:pt idx="10">
                  <c:v>0.17568121288208471</c:v>
                </c:pt>
                <c:pt idx="11">
                  <c:v>0.2600399224594338</c:v>
                </c:pt>
                <c:pt idx="12">
                  <c:v>0.35845841696634106</c:v>
                </c:pt>
                <c:pt idx="13">
                  <c:v>0.46444756489685662</c:v>
                </c:pt>
                <c:pt idx="14">
                  <c:v>0.57043671282737218</c:v>
                </c:pt>
                <c:pt idx="15">
                  <c:v>0.66935991756252</c:v>
                </c:pt>
                <c:pt idx="16">
                  <c:v>0.75591772170577431</c:v>
                </c:pt>
                <c:pt idx="17">
                  <c:v>0.82720061923551325</c:v>
                </c:pt>
                <c:pt idx="18">
                  <c:v>0.88264287286975462</c:v>
                </c:pt>
                <c:pt idx="19">
                  <c:v>0.92349505975814294</c:v>
                </c:pt>
                <c:pt idx="20">
                  <c:v>0.9520915905800148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6E-4FF1-91A9-AFE01A02FD4F}"/>
            </c:ext>
          </c:extLst>
        </c:ser>
        <c:ser>
          <c:idx val="2"/>
          <c:order val="2"/>
          <c:tx>
            <c:strRef>
              <c:f>Binomial_approximations!$G$8</c:f>
              <c:strCache>
                <c:ptCount val="1"/>
                <c:pt idx="0">
                  <c:v>Laplace CDF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Binomial_approximations!$A$9:$A$29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Binomial_approximations!$G$9:$G$29</c:f>
              <c:numCache>
                <c:formatCode>0.0000%</c:formatCode>
                <c:ptCount val="21"/>
                <c:pt idx="0">
                  <c:v>1.4313554947864467E-11</c:v>
                </c:pt>
                <c:pt idx="1">
                  <c:v>3.7051367255658791E-10</c:v>
                </c:pt>
                <c:pt idx="2">
                  <c:v>7.3566516603804284E-9</c:v>
                </c:pt>
                <c:pt idx="3">
                  <c:v>1.1534497848605616E-7</c:v>
                </c:pt>
                <c:pt idx="4">
                  <c:v>1.4309121178663211E-6</c:v>
                </c:pt>
                <c:pt idx="5">
                  <c:v>1.4062145913094561E-5</c:v>
                </c:pt>
                <c:pt idx="6">
                  <c:v>1.0964391893063559E-4</c:v>
                </c:pt>
                <c:pt idx="7">
                  <c:v>6.7967815869219791E-4</c:v>
                </c:pt>
                <c:pt idx="8">
                  <c:v>3.3589905666736464E-3</c:v>
                </c:pt>
                <c:pt idx="9">
                  <c:v>1.3284260335502883E-2</c:v>
                </c:pt>
                <c:pt idx="10">
                  <c:v>4.2261554931834026E-2</c:v>
                </c:pt>
                <c:pt idx="11">
                  <c:v>0.10893761118129092</c:v>
                </c:pt>
                <c:pt idx="12">
                  <c:v>0.22985215019840588</c:v>
                </c:pt>
                <c:pt idx="13">
                  <c:v>0.40266804986303206</c:v>
                </c:pt>
                <c:pt idx="14">
                  <c:v>0.59733195013603824</c:v>
                </c:pt>
                <c:pt idx="15">
                  <c:v>0.77014784980066442</c:v>
                </c:pt>
                <c:pt idx="16">
                  <c:v>0.89106238881777933</c:v>
                </c:pt>
                <c:pt idx="17">
                  <c:v>0.95773844506723615</c:v>
                </c:pt>
                <c:pt idx="18">
                  <c:v>0.98671573966356729</c:v>
                </c:pt>
                <c:pt idx="19">
                  <c:v>0.99664100943239653</c:v>
                </c:pt>
                <c:pt idx="20">
                  <c:v>0.999320321840378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6E-4FF1-91A9-AFE01A02F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603055"/>
        <c:axId val="1678609295"/>
      </c:scatterChart>
      <c:valAx>
        <c:axId val="1678603055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609295"/>
        <c:crosses val="autoZero"/>
        <c:crossBetween val="midCat"/>
      </c:valAx>
      <c:valAx>
        <c:axId val="167860929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60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142875</xdr:colOff>
      <xdr:row>0</xdr:row>
      <xdr:rowOff>147637</xdr:rowOff>
    </xdr:from>
    <xdr:ext cx="2698687" cy="3408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F7FD3C7-FC86-4763-BA58-61380C586CEC}"/>
                </a:ext>
              </a:extLst>
            </xdr:cNvPr>
            <xdr:cNvSpPr txBox="1"/>
          </xdr:nvSpPr>
          <xdr:spPr>
            <a:xfrm>
              <a:off x="3533775" y="147637"/>
              <a:ext cx="2698687" cy="3408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𝑃𝑀𝐹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den>
                        </m:f>
                      </m:e>
                    </m:d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!</m:t>
                        </m:r>
                      </m:num>
                      <m:den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</m:d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!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F7FD3C7-FC86-4763-BA58-61380C586CEC}"/>
                </a:ext>
              </a:extLst>
            </xdr:cNvPr>
            <xdr:cNvSpPr txBox="1"/>
          </xdr:nvSpPr>
          <xdr:spPr>
            <a:xfrm>
              <a:off x="3533775" y="147637"/>
              <a:ext cx="2698687" cy="3408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𝑃𝑀𝐹(𝑘)=(𝑛¦𝑘) 𝑝^𝑘 𝑞^(𝑛−𝑘)=𝑛!/(𝑛−𝑘)!𝑘!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𝑝^𝑘 𝑞^(𝑛−𝑘)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161925</xdr:colOff>
      <xdr:row>3</xdr:row>
      <xdr:rowOff>4762</xdr:rowOff>
    </xdr:from>
    <xdr:ext cx="1652760" cy="4622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49CCE6B-F152-4562-B526-F180BEBC2FBB}"/>
                </a:ext>
              </a:extLst>
            </xdr:cNvPr>
            <xdr:cNvSpPr txBox="1"/>
          </xdr:nvSpPr>
          <xdr:spPr>
            <a:xfrm>
              <a:off x="3552825" y="576262"/>
              <a:ext cx="1652760" cy="462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𝑘𝑃𝑀𝐹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𝑛𝑝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49CCE6B-F152-4562-B526-F180BEBC2FBB}"/>
                </a:ext>
              </a:extLst>
            </xdr:cNvPr>
            <xdr:cNvSpPr txBox="1"/>
          </xdr:nvSpPr>
          <xdr:spPr>
            <a:xfrm>
              <a:off x="3552825" y="576262"/>
              <a:ext cx="1652760" cy="462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𝐸(𝑘)=∑24_(𝑘=0)^𝑛▒〖𝑘𝑃𝑀𝐹(𝑘)〗=𝑛𝑝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161925</xdr:colOff>
      <xdr:row>5</xdr:row>
      <xdr:rowOff>152400</xdr:rowOff>
    </xdr:from>
    <xdr:ext cx="2363852" cy="4622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AC90D79-52FD-4839-90E1-4786C652C95A}"/>
                </a:ext>
              </a:extLst>
            </xdr:cNvPr>
            <xdr:cNvSpPr txBox="1"/>
          </xdr:nvSpPr>
          <xdr:spPr>
            <a:xfrm>
              <a:off x="3552825" y="1104900"/>
              <a:ext cx="2363852" cy="462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𝐸</m:t>
                                </m:r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𝑃𝑀𝐹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𝑛𝑝𝑞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AC90D79-52FD-4839-90E1-4786C652C95A}"/>
                </a:ext>
              </a:extLst>
            </xdr:cNvPr>
            <xdr:cNvSpPr txBox="1"/>
          </xdr:nvSpPr>
          <xdr:spPr>
            <a:xfrm>
              <a:off x="3552825" y="1104900"/>
              <a:ext cx="2363852" cy="462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𝑉(𝑘)=∑24_(𝑘=0)^𝑛▒〖(𝑘−𝐸(𝑘))^2 𝑃𝑀𝐹(𝑘)〗=𝑛𝑝𝑞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142875</xdr:colOff>
      <xdr:row>0</xdr:row>
      <xdr:rowOff>147637</xdr:rowOff>
    </xdr:from>
    <xdr:ext cx="2966645" cy="3408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45C4A09-4353-408F-86DB-A82F1D651369}"/>
                </a:ext>
              </a:extLst>
            </xdr:cNvPr>
            <xdr:cNvSpPr txBox="1"/>
          </xdr:nvSpPr>
          <xdr:spPr>
            <a:xfrm>
              <a:off x="4391025" y="147637"/>
              <a:ext cx="2966645" cy="3408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𝐵𝑖𝑛𝑜𝑚𝑖𝑎𝑙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den>
                        </m:f>
                      </m:e>
                    </m:d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!</m:t>
                        </m:r>
                      </m:num>
                      <m:den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</m:d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!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45C4A09-4353-408F-86DB-A82F1D651369}"/>
                </a:ext>
              </a:extLst>
            </xdr:cNvPr>
            <xdr:cNvSpPr txBox="1"/>
          </xdr:nvSpPr>
          <xdr:spPr>
            <a:xfrm>
              <a:off x="4391025" y="147637"/>
              <a:ext cx="2966645" cy="3408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𝐵𝑖𝑛𝑜𝑚𝑖𝑎𝑙(𝑘)=(𝑛¦𝑘) 𝑝^𝑘 𝑞^(𝑛−𝑘)=𝑛!/(𝑛−𝑘)!𝑘!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𝑝^𝑘 𝑞^(𝑛−𝑘)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123825</xdr:colOff>
      <xdr:row>2</xdr:row>
      <xdr:rowOff>161925</xdr:rowOff>
    </xdr:from>
    <xdr:ext cx="1272848" cy="3481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33FF630-A6D9-4EAC-B6C8-9DD50DB8FB47}"/>
                </a:ext>
              </a:extLst>
            </xdr:cNvPr>
            <xdr:cNvSpPr txBox="1"/>
          </xdr:nvSpPr>
          <xdr:spPr>
            <a:xfrm>
              <a:off x="4371975" y="542925"/>
              <a:ext cx="1272848" cy="3481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𝑃𝑜𝑖𝑠𝑠𝑜𝑛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𝜆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𝜆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33FF630-A6D9-4EAC-B6C8-9DD50DB8FB47}"/>
                </a:ext>
              </a:extLst>
            </xdr:cNvPr>
            <xdr:cNvSpPr txBox="1"/>
          </xdr:nvSpPr>
          <xdr:spPr>
            <a:xfrm>
              <a:off x="4371975" y="542925"/>
              <a:ext cx="1272848" cy="3481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𝑃𝑜𝑖𝑠𝑠𝑜𝑛(𝑘)=(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𝜆^𝑘 𝑒^(−𝜆))/</a:t>
              </a:r>
              <a:r>
                <a:rPr lang="en-GB" sz="1100" b="0" i="0">
                  <a:latin typeface="Cambria Math" panose="02040503050406030204" pitchFamily="18" charset="0"/>
                </a:rPr>
                <a:t>𝑘!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114300</xdr:colOff>
      <xdr:row>4</xdr:row>
      <xdr:rowOff>152400</xdr:rowOff>
    </xdr:from>
    <xdr:ext cx="3317447" cy="3739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077A977-1C5B-49C0-B759-4D8887FC8325}"/>
                </a:ext>
              </a:extLst>
            </xdr:cNvPr>
            <xdr:cNvSpPr txBox="1"/>
          </xdr:nvSpPr>
          <xdr:spPr>
            <a:xfrm>
              <a:off x="4362450" y="1104900"/>
              <a:ext cx="3317447" cy="373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𝐿𝑎𝑝𝑙𝑎𝑐𝑒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𝑛𝑝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,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𝑛𝑝𝑞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den>
                    </m:f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𝜇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077A977-1C5B-49C0-B759-4D8887FC8325}"/>
                </a:ext>
              </a:extLst>
            </xdr:cNvPr>
            <xdr:cNvSpPr txBox="1"/>
          </xdr:nvSpPr>
          <xdr:spPr>
            <a:xfrm>
              <a:off x="4362450" y="1104900"/>
              <a:ext cx="3317447" cy="3739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𝐿𝑎𝑝𝑙𝑎𝑐𝑒(𝑘)=𝑁(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𝜇=</a:t>
              </a:r>
              <a:r>
                <a:rPr lang="en-GB" sz="1100" b="0" i="0">
                  <a:latin typeface="Cambria Math" panose="02040503050406030204" pitchFamily="18" charset="0"/>
                </a:rPr>
                <a:t>𝑛𝑝,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𝜎^2=</a:t>
              </a:r>
              <a:r>
                <a:rPr lang="en-GB" sz="1100" b="0" i="0">
                  <a:latin typeface="Cambria Math" panose="02040503050406030204" pitchFamily="18" charset="0"/>
                </a:rPr>
                <a:t>𝑛𝑝𝑞)=1/√(2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𝜋𝜎^2 ) </a:t>
              </a:r>
              <a:r>
                <a:rPr lang="en-GB" sz="1100" b="0" i="0">
                  <a:latin typeface="Cambria Math" panose="02040503050406030204" pitchFamily="18" charset="0"/>
                </a:rPr>
                <a:t>𝑒^(−(𝑘−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𝜇)^2/(2𝜎^2 ))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7</xdr:col>
      <xdr:colOff>304800</xdr:colOff>
      <xdr:row>6</xdr:row>
      <xdr:rowOff>71437</xdr:rowOff>
    </xdr:from>
    <xdr:to>
      <xdr:col>15</xdr:col>
      <xdr:colOff>0</xdr:colOff>
      <xdr:row>20</xdr:row>
      <xdr:rowOff>147637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75C0B77-345A-462C-9259-71C1759A4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276225</xdr:colOff>
      <xdr:row>20</xdr:row>
      <xdr:rowOff>180975</xdr:rowOff>
    </xdr:from>
    <xdr:to>
      <xdr:col>14</xdr:col>
      <xdr:colOff>581025</xdr:colOff>
      <xdr:row>35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3EB4E1A-BFB2-456B-9F98-B0DB041D3F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338C-BEFA-43B8-9AAC-BD33469A2983}">
  <dimension ref="A2:E31"/>
  <sheetViews>
    <sheetView tabSelected="1" workbookViewId="0">
      <selection activeCell="C11" sqref="C11"/>
    </sheetView>
  </sheetViews>
  <sheetFormatPr defaultRowHeight="15" x14ac:dyDescent="0.25"/>
  <cols>
    <col min="1" max="1" width="23.42578125" bestFit="1" customWidth="1"/>
    <col min="2" max="5" width="12.140625" customWidth="1"/>
  </cols>
  <sheetData>
    <row r="2" spans="1:5" x14ac:dyDescent="0.25">
      <c r="A2" s="1" t="s">
        <v>0</v>
      </c>
      <c r="B2" s="1">
        <v>20</v>
      </c>
    </row>
    <row r="3" spans="1:5" x14ac:dyDescent="0.25">
      <c r="A3" s="1" t="s">
        <v>1</v>
      </c>
      <c r="B3" s="2">
        <v>0.7</v>
      </c>
    </row>
    <row r="4" spans="1:5" x14ac:dyDescent="0.25">
      <c r="A4" s="1" t="s">
        <v>2</v>
      </c>
      <c r="B4" s="2">
        <v>0.3</v>
      </c>
    </row>
    <row r="5" spans="1:5" x14ac:dyDescent="0.25">
      <c r="A5" s="1" t="s">
        <v>6</v>
      </c>
      <c r="B5" s="2">
        <f>SUMPRODUCT(A11:A31,B11:B31)</f>
        <v>13.999999999999982</v>
      </c>
    </row>
    <row r="6" spans="1:5" x14ac:dyDescent="0.25">
      <c r="A6" s="1" t="s">
        <v>4</v>
      </c>
      <c r="B6" s="2">
        <f>B2*B3</f>
        <v>14</v>
      </c>
    </row>
    <row r="7" spans="1:5" x14ac:dyDescent="0.25">
      <c r="A7" s="1" t="s">
        <v>5</v>
      </c>
      <c r="B7" s="2" cm="1">
        <f t="array" ref="B7">SUM((A11:A31-B5)^2*B11:B31)</f>
        <v>4.1999999999999957</v>
      </c>
    </row>
    <row r="8" spans="1:5" x14ac:dyDescent="0.25">
      <c r="A8" s="1" t="s">
        <v>7</v>
      </c>
      <c r="B8" s="2">
        <f>B2*B3*B4</f>
        <v>4.2</v>
      </c>
    </row>
    <row r="9" spans="1:5" x14ac:dyDescent="0.25">
      <c r="A9" s="1"/>
    </row>
    <row r="10" spans="1:5" x14ac:dyDescent="0.25">
      <c r="A10" s="1" t="s">
        <v>3</v>
      </c>
      <c r="B10" s="1" t="s">
        <v>8</v>
      </c>
      <c r="C10" s="1" t="s">
        <v>8</v>
      </c>
      <c r="D10" s="1" t="s">
        <v>9</v>
      </c>
      <c r="E10" s="1" t="s">
        <v>9</v>
      </c>
    </row>
    <row r="11" spans="1:5" x14ac:dyDescent="0.25">
      <c r="A11" s="1">
        <v>0</v>
      </c>
      <c r="B11" s="3">
        <f>FACT(B$2)/(FACT(B$2-A11)*FACT(A11))*B$3^A11*B$4^(B$2-A11)</f>
        <v>3.4867844009999988E-11</v>
      </c>
      <c r="C11" s="3">
        <f>_xlfn.BINOM.DIST(A11,B$2,B$3,0)</f>
        <v>3.4867844010000065E-11</v>
      </c>
      <c r="D11" s="4">
        <f>B11</f>
        <v>3.4867844009999988E-11</v>
      </c>
      <c r="E11" s="3">
        <f>_xlfn.BINOM.DIST(A11,B$2,B$3,1)</f>
        <v>3.4867844010000065E-11</v>
      </c>
    </row>
    <row r="12" spans="1:5" x14ac:dyDescent="0.25">
      <c r="A12" s="1">
        <v>1</v>
      </c>
      <c r="B12" s="3">
        <f t="shared" ref="B12:B31" si="0">FACT(B$2)/(FACT(B$2-A12)*FACT(A12))*B$3^A12*B$4^(B$2-A12)</f>
        <v>1.6271660537999993E-9</v>
      </c>
      <c r="C12" s="3">
        <f t="shared" ref="C12:C31" si="1">_xlfn.BINOM.DIST(A12,B$2,B$3,0)</f>
        <v>1.627166053800001E-9</v>
      </c>
      <c r="D12" s="4">
        <f>D11+B12</f>
        <v>1.6620338978099993E-9</v>
      </c>
      <c r="E12" s="3">
        <f t="shared" ref="E12:E31" si="2">_xlfn.BINOM.DIST(A12,B$2,B$3,1)</f>
        <v>1.662033897810003E-9</v>
      </c>
    </row>
    <row r="13" spans="1:5" x14ac:dyDescent="0.25">
      <c r="A13" s="1">
        <v>2</v>
      </c>
      <c r="B13" s="3">
        <f t="shared" si="0"/>
        <v>3.6068847525899984E-8</v>
      </c>
      <c r="C13" s="3">
        <f t="shared" si="1"/>
        <v>3.606884752590013E-8</v>
      </c>
      <c r="D13" s="4">
        <f t="shared" ref="D13:D31" si="3">D12+B13</f>
        <v>3.7730881423709982E-8</v>
      </c>
      <c r="E13" s="3">
        <f t="shared" si="2"/>
        <v>3.7730881423710054E-8</v>
      </c>
    </row>
    <row r="14" spans="1:5" x14ac:dyDescent="0.25">
      <c r="A14" s="1">
        <v>3</v>
      </c>
      <c r="B14" s="3">
        <f t="shared" si="0"/>
        <v>5.049638653625997E-7</v>
      </c>
      <c r="C14" s="3">
        <f t="shared" si="1"/>
        <v>5.0496386536260129E-7</v>
      </c>
      <c r="D14" s="4">
        <f t="shared" si="3"/>
        <v>5.4269474678630969E-7</v>
      </c>
      <c r="E14" s="3">
        <f t="shared" si="2"/>
        <v>5.4269474678631075E-7</v>
      </c>
    </row>
    <row r="15" spans="1:5" x14ac:dyDescent="0.25">
      <c r="A15" s="1">
        <v>4</v>
      </c>
      <c r="B15" s="3">
        <f t="shared" si="0"/>
        <v>5.0075583315124463E-6</v>
      </c>
      <c r="C15" s="3">
        <f t="shared" si="1"/>
        <v>5.0075583315124709E-6</v>
      </c>
      <c r="D15" s="4">
        <f t="shared" si="3"/>
        <v>5.5502530782987564E-6</v>
      </c>
      <c r="E15" s="3">
        <f t="shared" si="2"/>
        <v>5.5502530782987666E-6</v>
      </c>
    </row>
    <row r="16" spans="1:5" x14ac:dyDescent="0.25">
      <c r="A16" s="1">
        <v>5</v>
      </c>
      <c r="B16" s="3">
        <f t="shared" si="0"/>
        <v>3.7389768875292933E-5</v>
      </c>
      <c r="C16" s="3">
        <f t="shared" si="1"/>
        <v>3.7389768875293041E-5</v>
      </c>
      <c r="D16" s="4">
        <f t="shared" si="3"/>
        <v>4.2940021953591687E-5</v>
      </c>
      <c r="E16" s="3">
        <f t="shared" si="2"/>
        <v>4.2940021953591769E-5</v>
      </c>
    </row>
    <row r="17" spans="1:5" x14ac:dyDescent="0.25">
      <c r="A17" s="1">
        <v>6</v>
      </c>
      <c r="B17" s="3">
        <f t="shared" si="0"/>
        <v>2.1810698510587546E-4</v>
      </c>
      <c r="C17" s="3">
        <f t="shared" si="1"/>
        <v>2.1810698510587605E-4</v>
      </c>
      <c r="D17" s="4">
        <f t="shared" si="3"/>
        <v>2.6104700705946714E-4</v>
      </c>
      <c r="E17" s="3">
        <f t="shared" si="2"/>
        <v>2.6104700705946758E-4</v>
      </c>
    </row>
    <row r="18" spans="1:5" x14ac:dyDescent="0.25">
      <c r="A18" s="1">
        <v>7</v>
      </c>
      <c r="B18" s="3">
        <f t="shared" si="0"/>
        <v>1.017832597160752E-3</v>
      </c>
      <c r="C18" s="3">
        <f t="shared" si="1"/>
        <v>1.0178325971607529E-3</v>
      </c>
      <c r="D18" s="4">
        <f t="shared" si="3"/>
        <v>1.2788796042202191E-3</v>
      </c>
      <c r="E18" s="3">
        <f t="shared" si="2"/>
        <v>1.2788796042202215E-3</v>
      </c>
    </row>
    <row r="19" spans="1:5" x14ac:dyDescent="0.25">
      <c r="A19" s="1">
        <v>8</v>
      </c>
      <c r="B19" s="3">
        <f t="shared" si="0"/>
        <v>3.8592819309011847E-3</v>
      </c>
      <c r="C19" s="3">
        <f t="shared" si="1"/>
        <v>3.8592819309011951E-3</v>
      </c>
      <c r="D19" s="4">
        <f t="shared" si="3"/>
        <v>5.1381615351214042E-3</v>
      </c>
      <c r="E19" s="3">
        <f t="shared" si="2"/>
        <v>5.1381615351214138E-3</v>
      </c>
    </row>
    <row r="20" spans="1:5" x14ac:dyDescent="0.25">
      <c r="A20" s="1">
        <v>9</v>
      </c>
      <c r="B20" s="3">
        <f t="shared" si="0"/>
        <v>1.2006654896137019E-2</v>
      </c>
      <c r="C20" s="3">
        <f t="shared" si="1"/>
        <v>1.2006654896137036E-2</v>
      </c>
      <c r="D20" s="4">
        <f t="shared" si="3"/>
        <v>1.7144816431258425E-2</v>
      </c>
      <c r="E20" s="3">
        <f t="shared" si="2"/>
        <v>1.7144816431258449E-2</v>
      </c>
    </row>
    <row r="21" spans="1:5" x14ac:dyDescent="0.25">
      <c r="A21" s="1">
        <v>10</v>
      </c>
      <c r="B21" s="3">
        <f t="shared" si="0"/>
        <v>3.0817080900085014E-2</v>
      </c>
      <c r="C21" s="3">
        <f t="shared" si="1"/>
        <v>3.0817080900085028E-2</v>
      </c>
      <c r="D21" s="4">
        <f t="shared" si="3"/>
        <v>4.7961897331343442E-2</v>
      </c>
      <c r="E21" s="3">
        <f t="shared" si="2"/>
        <v>4.7961897331343491E-2</v>
      </c>
    </row>
    <row r="22" spans="1:5" x14ac:dyDescent="0.25">
      <c r="A22" s="1">
        <v>11</v>
      </c>
      <c r="B22" s="3">
        <f t="shared" si="0"/>
        <v>6.5369565545634875E-2</v>
      </c>
      <c r="C22" s="3">
        <f t="shared" si="1"/>
        <v>6.5369565545634972E-2</v>
      </c>
      <c r="D22" s="4">
        <f t="shared" si="3"/>
        <v>0.11333146287697832</v>
      </c>
      <c r="E22" s="3">
        <f t="shared" si="2"/>
        <v>0.11333146287697846</v>
      </c>
    </row>
    <row r="23" spans="1:5" x14ac:dyDescent="0.25">
      <c r="A23" s="1">
        <v>12</v>
      </c>
      <c r="B23" s="3">
        <f t="shared" si="0"/>
        <v>0.114396739704861</v>
      </c>
      <c r="C23" s="3">
        <f t="shared" si="1"/>
        <v>0.11439673970486115</v>
      </c>
      <c r="D23" s="4">
        <f t="shared" si="3"/>
        <v>0.22772820258183932</v>
      </c>
      <c r="E23" s="3">
        <f t="shared" si="2"/>
        <v>0.22772820258183946</v>
      </c>
    </row>
    <row r="24" spans="1:5" x14ac:dyDescent="0.25">
      <c r="A24" s="1">
        <v>13</v>
      </c>
      <c r="B24" s="3">
        <f t="shared" si="0"/>
        <v>0.16426198521723631</v>
      </c>
      <c r="C24" s="3">
        <f t="shared" si="1"/>
        <v>0.16426198521723651</v>
      </c>
      <c r="D24" s="4">
        <f t="shared" si="3"/>
        <v>0.39199018779907563</v>
      </c>
      <c r="E24" s="3">
        <f t="shared" si="2"/>
        <v>0.39199018779907613</v>
      </c>
    </row>
    <row r="25" spans="1:5" x14ac:dyDescent="0.25">
      <c r="A25" s="1">
        <v>14</v>
      </c>
      <c r="B25" s="3">
        <f t="shared" si="0"/>
        <v>0.19163898275344235</v>
      </c>
      <c r="C25" s="3">
        <f t="shared" si="1"/>
        <v>0.1916389827534426</v>
      </c>
      <c r="D25" s="4">
        <f t="shared" si="3"/>
        <v>0.58362917055251795</v>
      </c>
      <c r="E25" s="3">
        <f t="shared" si="2"/>
        <v>0.58362917055251895</v>
      </c>
    </row>
    <row r="26" spans="1:5" x14ac:dyDescent="0.25">
      <c r="A26" s="1">
        <v>15</v>
      </c>
      <c r="B26" s="3">
        <f t="shared" si="0"/>
        <v>0.17886305056987953</v>
      </c>
      <c r="C26" s="3">
        <f t="shared" si="1"/>
        <v>0.17886305056987969</v>
      </c>
      <c r="D26" s="4">
        <f t="shared" si="3"/>
        <v>0.76249222112239745</v>
      </c>
      <c r="E26" s="3">
        <f t="shared" si="2"/>
        <v>0.76249222112239856</v>
      </c>
    </row>
    <row r="27" spans="1:5" x14ac:dyDescent="0.25">
      <c r="A27" s="1">
        <v>16</v>
      </c>
      <c r="B27" s="3">
        <f t="shared" si="0"/>
        <v>0.13042097437387049</v>
      </c>
      <c r="C27" s="3">
        <f t="shared" si="1"/>
        <v>0.13042097437387062</v>
      </c>
      <c r="D27" s="4">
        <f t="shared" si="3"/>
        <v>0.89291319549626791</v>
      </c>
      <c r="E27" s="3">
        <f t="shared" si="2"/>
        <v>0.89291319549626902</v>
      </c>
    </row>
    <row r="28" spans="1:5" x14ac:dyDescent="0.25">
      <c r="A28" s="1">
        <v>17</v>
      </c>
      <c r="B28" s="3">
        <f t="shared" si="0"/>
        <v>7.1603672205262217E-2</v>
      </c>
      <c r="C28" s="3">
        <f t="shared" si="1"/>
        <v>7.1603672205262273E-2</v>
      </c>
      <c r="D28" s="4">
        <f t="shared" si="3"/>
        <v>0.96451686770153011</v>
      </c>
      <c r="E28" s="3">
        <f t="shared" si="2"/>
        <v>0.96451686770153133</v>
      </c>
    </row>
    <row r="29" spans="1:5" x14ac:dyDescent="0.25">
      <c r="A29" s="1">
        <v>18</v>
      </c>
      <c r="B29" s="3">
        <f t="shared" si="0"/>
        <v>2.784587252426864E-2</v>
      </c>
      <c r="C29" s="3">
        <f t="shared" si="1"/>
        <v>2.7845872524268681E-2</v>
      </c>
      <c r="D29" s="4">
        <f t="shared" si="3"/>
        <v>0.99236274022579873</v>
      </c>
      <c r="E29" s="3">
        <f t="shared" si="2"/>
        <v>0.99236274022579996</v>
      </c>
    </row>
    <row r="30" spans="1:5" x14ac:dyDescent="0.25">
      <c r="A30" s="1">
        <v>19</v>
      </c>
      <c r="B30" s="3">
        <f t="shared" si="0"/>
        <v>6.8393371112238765E-3</v>
      </c>
      <c r="C30" s="3">
        <f t="shared" si="1"/>
        <v>6.8393371112238774E-3</v>
      </c>
      <c r="D30" s="4">
        <f t="shared" si="3"/>
        <v>0.9992020773370226</v>
      </c>
      <c r="E30" s="3">
        <f t="shared" si="2"/>
        <v>0.99920207733702382</v>
      </c>
    </row>
    <row r="31" spans="1:5" x14ac:dyDescent="0.25">
      <c r="A31" s="1">
        <v>20</v>
      </c>
      <c r="B31" s="3">
        <f t="shared" si="0"/>
        <v>7.9792266297611884E-4</v>
      </c>
      <c r="C31" s="3">
        <f t="shared" si="1"/>
        <v>7.9792266297611894E-4</v>
      </c>
      <c r="D31" s="4">
        <f t="shared" si="3"/>
        <v>0.99999999999999867</v>
      </c>
      <c r="E31" s="3">
        <f t="shared" si="2"/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E332-D6AB-4D94-92E8-50904F908661}">
  <dimension ref="A2:G29"/>
  <sheetViews>
    <sheetView workbookViewId="0">
      <selection activeCell="C11" sqref="C11"/>
    </sheetView>
  </sheetViews>
  <sheetFormatPr defaultRowHeight="15" x14ac:dyDescent="0.25"/>
  <cols>
    <col min="1" max="1" width="23.42578125" bestFit="1" customWidth="1"/>
    <col min="2" max="7" width="13.42578125" customWidth="1"/>
  </cols>
  <sheetData>
    <row r="2" spans="1:7" x14ac:dyDescent="0.25">
      <c r="A2" s="1" t="s">
        <v>0</v>
      </c>
      <c r="B2" s="1">
        <v>20</v>
      </c>
    </row>
    <row r="3" spans="1:7" x14ac:dyDescent="0.25">
      <c r="A3" s="1" t="s">
        <v>1</v>
      </c>
      <c r="B3" s="2">
        <v>0.7</v>
      </c>
    </row>
    <row r="4" spans="1:7" x14ac:dyDescent="0.25">
      <c r="A4" s="1" t="s">
        <v>2</v>
      </c>
      <c r="B4" s="2">
        <v>0.3</v>
      </c>
    </row>
    <row r="5" spans="1:7" x14ac:dyDescent="0.25">
      <c r="A5" s="1" t="s">
        <v>12</v>
      </c>
      <c r="B5" s="2">
        <f>B2*B3</f>
        <v>14</v>
      </c>
    </row>
    <row r="6" spans="1:7" x14ac:dyDescent="0.25">
      <c r="A6" s="1" t="s">
        <v>7</v>
      </c>
      <c r="B6" s="2">
        <f>B2*B3*B4</f>
        <v>4.2</v>
      </c>
    </row>
    <row r="7" spans="1:7" x14ac:dyDescent="0.25">
      <c r="A7" s="1"/>
    </row>
    <row r="8" spans="1:7" x14ac:dyDescent="0.25">
      <c r="A8" s="1" t="s">
        <v>3</v>
      </c>
      <c r="B8" s="1" t="s">
        <v>10</v>
      </c>
      <c r="C8" s="1" t="s">
        <v>11</v>
      </c>
      <c r="D8" s="1" t="s">
        <v>13</v>
      </c>
      <c r="E8" s="1" t="s">
        <v>14</v>
      </c>
      <c r="F8" s="1" t="s">
        <v>15</v>
      </c>
      <c r="G8" s="1" t="s">
        <v>16</v>
      </c>
    </row>
    <row r="9" spans="1:7" x14ac:dyDescent="0.25">
      <c r="A9" s="1">
        <v>0</v>
      </c>
      <c r="B9" s="3">
        <f>FACT(B$2)/(FACT(B$2-A9)*FACT(A9))*B$3^A9*B$4^(B$2-A9)</f>
        <v>3.4867844009999988E-11</v>
      </c>
      <c r="C9" s="3">
        <f>B$5^A9*EXP(-B$5)/FACT(A9)</f>
        <v>8.3152871910356788E-7</v>
      </c>
      <c r="D9" s="4">
        <f t="shared" ref="D9:D29" si="0">1/SQRT(2*PI()*B$6)*EXP(-((A9-B$5)^2/(2*B$6)))</f>
        <v>1.4313554947864467E-11</v>
      </c>
      <c r="E9" s="3">
        <f>B9</f>
        <v>3.4867844009999988E-11</v>
      </c>
      <c r="F9" s="3">
        <f t="shared" ref="F9:G9" si="1">C9</f>
        <v>8.3152871910356788E-7</v>
      </c>
      <c r="G9" s="3">
        <f t="shared" si="1"/>
        <v>1.4313554947864467E-11</v>
      </c>
    </row>
    <row r="10" spans="1:7" x14ac:dyDescent="0.25">
      <c r="A10" s="1">
        <v>1</v>
      </c>
      <c r="B10" s="3">
        <f t="shared" ref="B10:B29" si="2">FACT(B$2)/(FACT(B$2-A10)*FACT(A10))*B$3^A10*B$4^(B$2-A10)</f>
        <v>1.6271660537999993E-9</v>
      </c>
      <c r="C10" s="3">
        <f t="shared" ref="C10:C29" si="3">B$5^A10*EXP(-B$5)/FACT(A10)</f>
        <v>1.1641402067449951E-5</v>
      </c>
      <c r="D10" s="4">
        <f t="shared" si="0"/>
        <v>3.5620011760872346E-10</v>
      </c>
      <c r="E10" s="3">
        <f>E9+B10</f>
        <v>1.6620338978099993E-9</v>
      </c>
      <c r="F10" s="3">
        <f t="shared" ref="F10:G10" si="4">F9+C10</f>
        <v>1.2472930786553518E-5</v>
      </c>
      <c r="G10" s="3">
        <f t="shared" si="4"/>
        <v>3.7051367255658791E-10</v>
      </c>
    </row>
    <row r="11" spans="1:7" x14ac:dyDescent="0.25">
      <c r="A11" s="1">
        <v>2</v>
      </c>
      <c r="B11" s="3">
        <f t="shared" si="2"/>
        <v>3.6068847525899984E-8</v>
      </c>
      <c r="C11" s="3">
        <f t="shared" si="3"/>
        <v>8.1489814472149655E-5</v>
      </c>
      <c r="D11" s="4">
        <f t="shared" si="0"/>
        <v>6.9861379878238408E-9</v>
      </c>
      <c r="E11" s="3">
        <f t="shared" ref="E11:E29" si="5">E10+B11</f>
        <v>3.7730881423709982E-8</v>
      </c>
      <c r="F11" s="3">
        <f t="shared" ref="F11:F29" si="6">F10+C11</f>
        <v>9.3962745258703172E-5</v>
      </c>
      <c r="G11" s="3">
        <f t="shared" ref="G11:G29" si="7">G10+D11</f>
        <v>7.3566516603804284E-9</v>
      </c>
    </row>
    <row r="12" spans="1:7" x14ac:dyDescent="0.25">
      <c r="A12" s="1">
        <v>3</v>
      </c>
      <c r="B12" s="3">
        <f t="shared" si="2"/>
        <v>5.049638653625997E-7</v>
      </c>
      <c r="C12" s="3">
        <f t="shared" si="3"/>
        <v>3.802858008700317E-4</v>
      </c>
      <c r="D12" s="4">
        <f t="shared" si="0"/>
        <v>1.0798832682567573E-7</v>
      </c>
      <c r="E12" s="3">
        <f t="shared" si="5"/>
        <v>5.4269474678630969E-7</v>
      </c>
      <c r="F12" s="3">
        <f t="shared" si="6"/>
        <v>4.7424854612873488E-4</v>
      </c>
      <c r="G12" s="3">
        <f t="shared" si="7"/>
        <v>1.1534497848605616E-7</v>
      </c>
    </row>
    <row r="13" spans="1:7" x14ac:dyDescent="0.25">
      <c r="A13" s="1">
        <v>4</v>
      </c>
      <c r="B13" s="3">
        <f t="shared" si="2"/>
        <v>5.0075583315124463E-6</v>
      </c>
      <c r="C13" s="3">
        <f t="shared" si="3"/>
        <v>1.3310003030451111E-3</v>
      </c>
      <c r="D13" s="4">
        <f t="shared" si="0"/>
        <v>1.3155671393802649E-6</v>
      </c>
      <c r="E13" s="3">
        <f t="shared" si="5"/>
        <v>5.5502530782987564E-6</v>
      </c>
      <c r="F13" s="3">
        <f t="shared" si="6"/>
        <v>1.805248849173846E-3</v>
      </c>
      <c r="G13" s="3">
        <f t="shared" si="7"/>
        <v>1.4309121178663211E-6</v>
      </c>
    </row>
    <row r="14" spans="1:7" x14ac:dyDescent="0.25">
      <c r="A14" s="1">
        <v>5</v>
      </c>
      <c r="B14" s="3">
        <f t="shared" si="2"/>
        <v>3.7389768875292933E-5</v>
      </c>
      <c r="C14" s="3">
        <f t="shared" si="3"/>
        <v>3.726800848526311E-3</v>
      </c>
      <c r="D14" s="4">
        <f t="shared" si="0"/>
        <v>1.263123379522824E-5</v>
      </c>
      <c r="E14" s="3">
        <f t="shared" si="5"/>
        <v>4.2940021953591687E-5</v>
      </c>
      <c r="F14" s="3">
        <f t="shared" si="6"/>
        <v>5.532049697700157E-3</v>
      </c>
      <c r="G14" s="3">
        <f t="shared" si="7"/>
        <v>1.4062145913094561E-5</v>
      </c>
    </row>
    <row r="15" spans="1:7" x14ac:dyDescent="0.25">
      <c r="A15" s="1">
        <v>6</v>
      </c>
      <c r="B15" s="3">
        <f t="shared" si="2"/>
        <v>2.1810698510587546E-4</v>
      </c>
      <c r="C15" s="3">
        <f t="shared" si="3"/>
        <v>8.6958686465613919E-3</v>
      </c>
      <c r="D15" s="4">
        <f t="shared" si="0"/>
        <v>9.5581773017541029E-5</v>
      </c>
      <c r="E15" s="3">
        <f t="shared" si="5"/>
        <v>2.6104700705946714E-4</v>
      </c>
      <c r="F15" s="3">
        <f t="shared" si="6"/>
        <v>1.4227918344261549E-2</v>
      </c>
      <c r="G15" s="3">
        <f t="shared" si="7"/>
        <v>1.0964391893063559E-4</v>
      </c>
    </row>
    <row r="16" spans="1:7" x14ac:dyDescent="0.25">
      <c r="A16" s="1">
        <v>7</v>
      </c>
      <c r="B16" s="3">
        <f t="shared" si="2"/>
        <v>1.017832597160752E-3</v>
      </c>
      <c r="C16" s="3">
        <f t="shared" si="3"/>
        <v>1.7391737293122784E-2</v>
      </c>
      <c r="D16" s="4">
        <f t="shared" si="0"/>
        <v>5.7003423976156235E-4</v>
      </c>
      <c r="E16" s="3">
        <f t="shared" si="5"/>
        <v>1.2788796042202191E-3</v>
      </c>
      <c r="F16" s="3">
        <f t="shared" si="6"/>
        <v>3.1619655637384336E-2</v>
      </c>
      <c r="G16" s="3">
        <f t="shared" si="7"/>
        <v>6.7967815869219791E-4</v>
      </c>
    </row>
    <row r="17" spans="1:7" x14ac:dyDescent="0.25">
      <c r="A17" s="1">
        <v>8</v>
      </c>
      <c r="B17" s="3">
        <f t="shared" si="2"/>
        <v>3.8592819309011847E-3</v>
      </c>
      <c r="C17" s="3">
        <f t="shared" si="3"/>
        <v>3.0435540262964869E-2</v>
      </c>
      <c r="D17" s="4">
        <f t="shared" si="0"/>
        <v>2.6793124079814486E-3</v>
      </c>
      <c r="E17" s="3">
        <f t="shared" si="5"/>
        <v>5.1381615351214042E-3</v>
      </c>
      <c r="F17" s="3">
        <f t="shared" si="6"/>
        <v>6.2055195900349205E-2</v>
      </c>
      <c r="G17" s="3">
        <f t="shared" si="7"/>
        <v>3.3589905666736464E-3</v>
      </c>
    </row>
    <row r="18" spans="1:7" x14ac:dyDescent="0.25">
      <c r="A18" s="1">
        <v>9</v>
      </c>
      <c r="B18" s="3">
        <f t="shared" si="2"/>
        <v>1.2006654896137019E-2</v>
      </c>
      <c r="C18" s="3">
        <f t="shared" si="3"/>
        <v>4.7344173742389799E-2</v>
      </c>
      <c r="D18" s="4">
        <f t="shared" si="0"/>
        <v>9.9252697688292368E-3</v>
      </c>
      <c r="E18" s="3">
        <f t="shared" si="5"/>
        <v>1.7144816431258425E-2</v>
      </c>
      <c r="F18" s="3">
        <f t="shared" si="6"/>
        <v>0.109399369642739</v>
      </c>
      <c r="G18" s="3">
        <f t="shared" si="7"/>
        <v>1.3284260335502883E-2</v>
      </c>
    </row>
    <row r="19" spans="1:7" x14ac:dyDescent="0.25">
      <c r="A19" s="1">
        <v>10</v>
      </c>
      <c r="B19" s="3">
        <f t="shared" si="2"/>
        <v>3.0817080900085014E-2</v>
      </c>
      <c r="C19" s="3">
        <f t="shared" si="3"/>
        <v>6.6281843239345717E-2</v>
      </c>
      <c r="D19" s="4">
        <f t="shared" si="0"/>
        <v>2.8977294596331141E-2</v>
      </c>
      <c r="E19" s="3">
        <f t="shared" si="5"/>
        <v>4.7961897331343442E-2</v>
      </c>
      <c r="F19" s="3">
        <f t="shared" si="6"/>
        <v>0.17568121288208471</v>
      </c>
      <c r="G19" s="3">
        <f t="shared" si="7"/>
        <v>4.2261554931834026E-2</v>
      </c>
    </row>
    <row r="20" spans="1:7" x14ac:dyDescent="0.25">
      <c r="A20" s="1">
        <v>11</v>
      </c>
      <c r="B20" s="3">
        <f t="shared" si="2"/>
        <v>6.5369565545634875E-2</v>
      </c>
      <c r="C20" s="3">
        <f t="shared" si="3"/>
        <v>8.4358709577349103E-2</v>
      </c>
      <c r="D20" s="4">
        <f t="shared" si="0"/>
        <v>6.6676056249456883E-2</v>
      </c>
      <c r="E20" s="3">
        <f t="shared" si="5"/>
        <v>0.11333146287697832</v>
      </c>
      <c r="F20" s="3">
        <f t="shared" si="6"/>
        <v>0.2600399224594338</v>
      </c>
      <c r="G20" s="3">
        <f t="shared" si="7"/>
        <v>0.10893761118129092</v>
      </c>
    </row>
    <row r="21" spans="1:7" x14ac:dyDescent="0.25">
      <c r="A21" s="1">
        <v>12</v>
      </c>
      <c r="B21" s="3">
        <f t="shared" si="2"/>
        <v>0.114396739704861</v>
      </c>
      <c r="C21" s="3">
        <f t="shared" si="3"/>
        <v>9.8418494506907275E-2</v>
      </c>
      <c r="D21" s="4">
        <f t="shared" si="0"/>
        <v>0.12091453901711496</v>
      </c>
      <c r="E21" s="3">
        <f t="shared" si="5"/>
        <v>0.22772820258183932</v>
      </c>
      <c r="F21" s="3">
        <f t="shared" si="6"/>
        <v>0.35845841696634106</v>
      </c>
      <c r="G21" s="3">
        <f t="shared" si="7"/>
        <v>0.22985215019840588</v>
      </c>
    </row>
    <row r="22" spans="1:7" x14ac:dyDescent="0.25">
      <c r="A22" s="1">
        <v>13</v>
      </c>
      <c r="B22" s="3">
        <f t="shared" si="2"/>
        <v>0.16426198521723631</v>
      </c>
      <c r="C22" s="3">
        <f t="shared" si="3"/>
        <v>0.10598914793051555</v>
      </c>
      <c r="D22" s="4">
        <f t="shared" si="0"/>
        <v>0.17281589966462621</v>
      </c>
      <c r="E22" s="3">
        <f t="shared" si="5"/>
        <v>0.39199018779907563</v>
      </c>
      <c r="F22" s="3">
        <f t="shared" si="6"/>
        <v>0.46444756489685662</v>
      </c>
      <c r="G22" s="3">
        <f t="shared" si="7"/>
        <v>0.40266804986303206</v>
      </c>
    </row>
    <row r="23" spans="1:7" x14ac:dyDescent="0.25">
      <c r="A23" s="1">
        <v>14</v>
      </c>
      <c r="B23" s="3">
        <f t="shared" si="2"/>
        <v>0.19163898275344235</v>
      </c>
      <c r="C23" s="3">
        <f t="shared" si="3"/>
        <v>0.10598914793051553</v>
      </c>
      <c r="D23" s="4">
        <f t="shared" si="0"/>
        <v>0.19466390027300617</v>
      </c>
      <c r="E23" s="3">
        <f t="shared" si="5"/>
        <v>0.58362917055251795</v>
      </c>
      <c r="F23" s="3">
        <f t="shared" si="6"/>
        <v>0.57043671282737218</v>
      </c>
      <c r="G23" s="3">
        <f t="shared" si="7"/>
        <v>0.59733195013603824</v>
      </c>
    </row>
    <row r="24" spans="1:7" x14ac:dyDescent="0.25">
      <c r="A24" s="1">
        <v>15</v>
      </c>
      <c r="B24" s="3">
        <f t="shared" si="2"/>
        <v>0.17886305056987953</v>
      </c>
      <c r="C24" s="3">
        <f t="shared" si="3"/>
        <v>9.8923204735147832E-2</v>
      </c>
      <c r="D24" s="4">
        <f t="shared" si="0"/>
        <v>0.17281589966462621</v>
      </c>
      <c r="E24" s="3">
        <f t="shared" si="5"/>
        <v>0.76249222112239745</v>
      </c>
      <c r="F24" s="3">
        <f t="shared" si="6"/>
        <v>0.66935991756252</v>
      </c>
      <c r="G24" s="3">
        <f t="shared" si="7"/>
        <v>0.77014784980066442</v>
      </c>
    </row>
    <row r="25" spans="1:7" x14ac:dyDescent="0.25">
      <c r="A25" s="1">
        <v>16</v>
      </c>
      <c r="B25" s="3">
        <f t="shared" si="2"/>
        <v>0.13042097437387049</v>
      </c>
      <c r="C25" s="3">
        <f t="shared" si="3"/>
        <v>8.6557804143254341E-2</v>
      </c>
      <c r="D25" s="4">
        <f t="shared" si="0"/>
        <v>0.12091453901711496</v>
      </c>
      <c r="E25" s="3">
        <f t="shared" si="5"/>
        <v>0.89291319549626791</v>
      </c>
      <c r="F25" s="3">
        <f t="shared" si="6"/>
        <v>0.75591772170577431</v>
      </c>
      <c r="G25" s="3">
        <f t="shared" si="7"/>
        <v>0.89106238881777933</v>
      </c>
    </row>
    <row r="26" spans="1:7" x14ac:dyDescent="0.25">
      <c r="A26" s="1">
        <v>17</v>
      </c>
      <c r="B26" s="3">
        <f t="shared" si="2"/>
        <v>7.1603672205262217E-2</v>
      </c>
      <c r="C26" s="3">
        <f t="shared" si="3"/>
        <v>7.1282897529738876E-2</v>
      </c>
      <c r="D26" s="4">
        <f t="shared" si="0"/>
        <v>6.6676056249456883E-2</v>
      </c>
      <c r="E26" s="3">
        <f t="shared" si="5"/>
        <v>0.96451686770153011</v>
      </c>
      <c r="F26" s="3">
        <f t="shared" si="6"/>
        <v>0.82720061923551325</v>
      </c>
      <c r="G26" s="3">
        <f t="shared" si="7"/>
        <v>0.95773844506723615</v>
      </c>
    </row>
    <row r="27" spans="1:7" x14ac:dyDescent="0.25">
      <c r="A27" s="1">
        <v>18</v>
      </c>
      <c r="B27" s="3">
        <f t="shared" si="2"/>
        <v>2.784587252426864E-2</v>
      </c>
      <c r="C27" s="3">
        <f t="shared" si="3"/>
        <v>5.5442253634241344E-2</v>
      </c>
      <c r="D27" s="4">
        <f t="shared" si="0"/>
        <v>2.8977294596331141E-2</v>
      </c>
      <c r="E27" s="3">
        <f t="shared" si="5"/>
        <v>0.99236274022579873</v>
      </c>
      <c r="F27" s="3">
        <f t="shared" si="6"/>
        <v>0.88264287286975462</v>
      </c>
      <c r="G27" s="3">
        <f t="shared" si="7"/>
        <v>0.98671573966356729</v>
      </c>
    </row>
    <row r="28" spans="1:7" x14ac:dyDescent="0.25">
      <c r="A28" s="1">
        <v>19</v>
      </c>
      <c r="B28" s="3">
        <f t="shared" si="2"/>
        <v>6.8393371112238765E-3</v>
      </c>
      <c r="C28" s="3">
        <f t="shared" si="3"/>
        <v>4.0852186888388368E-2</v>
      </c>
      <c r="D28" s="4">
        <f t="shared" si="0"/>
        <v>9.9252697688292368E-3</v>
      </c>
      <c r="E28" s="3">
        <f t="shared" si="5"/>
        <v>0.9992020773370226</v>
      </c>
      <c r="F28" s="3">
        <f t="shared" si="6"/>
        <v>0.92349505975814294</v>
      </c>
      <c r="G28" s="3">
        <f t="shared" si="7"/>
        <v>0.99664100943239653</v>
      </c>
    </row>
    <row r="29" spans="1:7" x14ac:dyDescent="0.25">
      <c r="A29" s="1">
        <v>20</v>
      </c>
      <c r="B29" s="3">
        <f t="shared" si="2"/>
        <v>7.9792266297611884E-4</v>
      </c>
      <c r="C29" s="3">
        <f t="shared" si="3"/>
        <v>2.8596530821871854E-2</v>
      </c>
      <c r="D29" s="4">
        <f t="shared" si="0"/>
        <v>2.6793124079814486E-3</v>
      </c>
      <c r="E29" s="3">
        <f t="shared" si="5"/>
        <v>0.99999999999999867</v>
      </c>
      <c r="F29" s="3">
        <f t="shared" si="6"/>
        <v>0.9520915905800148</v>
      </c>
      <c r="G29" s="3">
        <f t="shared" si="7"/>
        <v>0.999320321840378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Binomial_distribution</vt:lpstr>
      <vt:lpstr>Binomial_approximations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2021-11-30T13:29:25Z</dcterms:created>
  <dcterms:modified xsi:type="dcterms:W3CDTF">2021-11-30T14:24:39Z</dcterms:modified>
</cp:coreProperties>
</file>