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ropbox\My PC (LAPTOP-ND12ATJ8)\Documents\"/>
    </mc:Choice>
  </mc:AlternateContent>
  <xr:revisionPtr revIDLastSave="0" documentId="8_{BD4EAA8C-CD3B-454B-BA89-D0EAA487A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DL_CDS" sheetId="2" r:id="rId1"/>
  </sheets>
  <definedNames>
    <definedName name="solver_adj" localSheetId="0" hidden="1">NEDL_CDS!$B$2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NEDL_CDS!$B$18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160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" l="1"/>
  <c r="J9" i="2" s="1"/>
  <c r="G10" i="2"/>
  <c r="J10" i="2" s="1"/>
  <c r="G11" i="2"/>
  <c r="J11" i="2" s="1"/>
  <c r="G12" i="2"/>
  <c r="J12" i="2" s="1"/>
  <c r="G13" i="2"/>
  <c r="J13" i="2" s="1"/>
  <c r="G8" i="2"/>
  <c r="J8" i="2" s="1"/>
  <c r="D9" i="2"/>
  <c r="D10" i="2"/>
  <c r="D11" i="2"/>
  <c r="D12" i="2"/>
  <c r="D13" i="2"/>
  <c r="D8" i="2"/>
  <c r="B8" i="2"/>
  <c r="I8" i="2" s="1"/>
  <c r="K8" i="2" l="1"/>
  <c r="F8" i="2"/>
  <c r="H8" i="2" s="1"/>
  <c r="C8" i="2"/>
  <c r="B9" i="2" l="1"/>
  <c r="C9" i="2" s="1"/>
  <c r="E8" i="2"/>
  <c r="B10" i="2" l="1"/>
  <c r="E9" i="2"/>
  <c r="I9" i="2"/>
  <c r="K9" i="2" s="1"/>
  <c r="F9" i="2"/>
  <c r="H9" i="2" s="1"/>
  <c r="C10" i="2" l="1"/>
  <c r="I10" i="2"/>
  <c r="K10" i="2" s="1"/>
  <c r="F10" i="2"/>
  <c r="H10" i="2" s="1"/>
  <c r="E10" i="2" l="1"/>
  <c r="B11" i="2"/>
  <c r="C11" i="2" l="1"/>
  <c r="I11" i="2"/>
  <c r="K11" i="2" s="1"/>
  <c r="F11" i="2"/>
  <c r="H11" i="2" s="1"/>
  <c r="E11" i="2" l="1"/>
  <c r="B12" i="2"/>
  <c r="C12" i="2" l="1"/>
  <c r="F12" i="2"/>
  <c r="H12" i="2" s="1"/>
  <c r="I12" i="2"/>
  <c r="K12" i="2" s="1"/>
  <c r="E12" i="2" l="1"/>
  <c r="B13" i="2"/>
  <c r="C13" i="2" l="1"/>
  <c r="E13" i="2" s="1"/>
  <c r="F13" i="2"/>
  <c r="H13" i="2" s="1"/>
  <c r="I13" i="2"/>
  <c r="K13" i="2" s="1"/>
  <c r="B15" i="2" s="1"/>
  <c r="B16" i="2" l="1"/>
  <c r="B18" i="2" s="1"/>
  <c r="B20" i="2" s="1"/>
</calcChain>
</file>

<file path=xl/sharedStrings.xml><?xml version="1.0" encoding="utf-8"?>
<sst xmlns="http://schemas.openxmlformats.org/spreadsheetml/2006/main" count="19" uniqueCount="17">
  <si>
    <t>probability of default</t>
  </si>
  <si>
    <t>recovery rate</t>
  </si>
  <si>
    <t>Year</t>
  </si>
  <si>
    <t>probability of default (annual)</t>
  </si>
  <si>
    <t>cost of finance (annual)</t>
  </si>
  <si>
    <t>defaults occur mid-year</t>
  </si>
  <si>
    <t>probability of survival</t>
  </si>
  <si>
    <t>discount factor</t>
  </si>
  <si>
    <t>DCF (swap rate given default)</t>
  </si>
  <si>
    <t>swap rate    given default</t>
  </si>
  <si>
    <t>DCF (swap rate no default)</t>
  </si>
  <si>
    <t>payable (given default)</t>
  </si>
  <si>
    <t>DCF (payable given default)</t>
  </si>
  <si>
    <t>Expected payable DCF</t>
  </si>
  <si>
    <t>Expected received premium</t>
  </si>
  <si>
    <t>Equilibrium swap rate, bps</t>
  </si>
  <si>
    <t>Expected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</si>
</sst>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zoomScale="140" zoomScaleNormal="140" workbookViewId="0">
      <selection activeCell="B1" sqref="B1"/>
    </sheetView>
  </sheetViews>
  <sheetFormatPr defaultRowHeight="15" x14ac:dyDescent="0.25"/>
  <cols>
    <col min="1" max="1" width="28.28515625" bestFit="1" customWidth="1"/>
    <col min="2" max="8" width="14.7109375" style="4" customWidth="1"/>
    <col min="9" max="9" width="13.140625" customWidth="1"/>
    <col min="11" max="11" width="15.140625" customWidth="1"/>
  </cols>
  <sheetData>
    <row r="2" spans="1:11" x14ac:dyDescent="0.25">
      <c r="A2" t="s">
        <v>3</v>
      </c>
      <c r="B2" s="3">
        <v>2.07E-2</v>
      </c>
      <c r="D2" s="3"/>
    </row>
    <row r="3" spans="1:11" x14ac:dyDescent="0.25">
      <c r="A3" t="s">
        <v>1</v>
      </c>
      <c r="B3" s="5">
        <v>0.4</v>
      </c>
      <c r="D3" s="7"/>
    </row>
    <row r="4" spans="1:11" x14ac:dyDescent="0.25">
      <c r="A4" t="s">
        <v>4</v>
      </c>
      <c r="B4" s="3">
        <v>5.8099999999999999E-2</v>
      </c>
    </row>
    <row r="5" spans="1:11" x14ac:dyDescent="0.25">
      <c r="A5" t="s">
        <v>5</v>
      </c>
      <c r="B5" s="3"/>
    </row>
    <row r="7" spans="1:11" ht="60" x14ac:dyDescent="0.25">
      <c r="A7" s="2" t="s">
        <v>2</v>
      </c>
      <c r="B7" s="6" t="s">
        <v>0</v>
      </c>
      <c r="C7" s="6" t="s">
        <v>6</v>
      </c>
      <c r="D7" s="6" t="s">
        <v>7</v>
      </c>
      <c r="E7" s="6" t="s">
        <v>10</v>
      </c>
      <c r="F7" s="6" t="s">
        <v>9</v>
      </c>
      <c r="G7" s="6" t="s">
        <v>7</v>
      </c>
      <c r="H7" s="6" t="s">
        <v>8</v>
      </c>
      <c r="I7" s="6" t="s">
        <v>11</v>
      </c>
      <c r="J7" s="6" t="s">
        <v>7</v>
      </c>
      <c r="K7" s="6" t="s">
        <v>12</v>
      </c>
    </row>
    <row r="8" spans="1:11" x14ac:dyDescent="0.25">
      <c r="A8" s="1">
        <v>1</v>
      </c>
      <c r="B8" s="3">
        <f>B2</f>
        <v>2.07E-2</v>
      </c>
      <c r="C8" s="3">
        <f>1-B8</f>
        <v>0.97929999999999995</v>
      </c>
      <c r="D8" s="8">
        <f>1/(1+B$4)^A8</f>
        <v>0.9450902561194594</v>
      </c>
      <c r="E8" s="8">
        <f>D8*C8</f>
        <v>0.92552688781778658</v>
      </c>
      <c r="F8" s="8">
        <f>B8/2</f>
        <v>1.035E-2</v>
      </c>
      <c r="G8" s="8">
        <f>1/(1+B$4)^(A8-0.5)</f>
        <v>0.97215752639140707</v>
      </c>
      <c r="H8" s="8">
        <f>F8*G8</f>
        <v>1.0061830398151063E-2</v>
      </c>
      <c r="I8" s="9">
        <f>(1-B$3)*B8</f>
        <v>1.2419999999999999E-2</v>
      </c>
      <c r="J8" s="9">
        <f>G8</f>
        <v>0.97215752639140707</v>
      </c>
      <c r="K8" s="9">
        <f>I8*J8</f>
        <v>1.2074196477781275E-2</v>
      </c>
    </row>
    <row r="9" spans="1:11" x14ac:dyDescent="0.25">
      <c r="A9" s="1">
        <v>2</v>
      </c>
      <c r="B9" s="7">
        <f>C8*$B$2</f>
        <v>2.027151E-2</v>
      </c>
      <c r="C9" s="7">
        <f>C8-B9</f>
        <v>0.9590284899999999</v>
      </c>
      <c r="D9" s="8">
        <f t="shared" ref="D9:D13" si="0">1/(1+B$4)^A9</f>
        <v>0.89319559221194533</v>
      </c>
      <c r="E9" s="8">
        <f t="shared" ref="E9:E13" si="1">D9*C9</f>
        <v>0.85660002007367764</v>
      </c>
      <c r="F9" s="8">
        <f t="shared" ref="F9:F13" si="2">B9/2</f>
        <v>1.0135755E-2</v>
      </c>
      <c r="G9" s="8">
        <f t="shared" ref="G9:G13" si="3">1/(1+B$4)^(A9-0.5)</f>
        <v>0.91877660560571506</v>
      </c>
      <c r="H9" s="8">
        <f t="shared" ref="H9:H13" si="4">F9*G9</f>
        <v>9.3124945741511547E-3</v>
      </c>
      <c r="I9" s="9">
        <f t="shared" ref="I9:I13" si="5">(1-B$3)*B9</f>
        <v>1.2162905999999999E-2</v>
      </c>
      <c r="J9" s="9">
        <f t="shared" ref="J9:J13" si="6">G9</f>
        <v>0.91877660560571506</v>
      </c>
      <c r="K9" s="9">
        <f t="shared" ref="K9:K13" si="7">I9*J9</f>
        <v>1.1174993488981384E-2</v>
      </c>
    </row>
    <row r="10" spans="1:11" x14ac:dyDescent="0.25">
      <c r="A10" s="1">
        <v>3</v>
      </c>
      <c r="B10" s="7">
        <f t="shared" ref="B10:B13" si="8">C9*$B$2</f>
        <v>1.9851889742999996E-2</v>
      </c>
      <c r="C10" s="7">
        <f t="shared" ref="C10:C13" si="9">C9-B10</f>
        <v>0.93917660025699989</v>
      </c>
      <c r="D10" s="8">
        <f t="shared" si="0"/>
        <v>0.84415045100835961</v>
      </c>
      <c r="E10" s="8">
        <f t="shared" si="1"/>
        <v>0.79280635068344429</v>
      </c>
      <c r="F10" s="8">
        <f t="shared" si="2"/>
        <v>9.9259448714999979E-3</v>
      </c>
      <c r="G10" s="8">
        <f t="shared" si="3"/>
        <v>0.86832681750847274</v>
      </c>
      <c r="H10" s="8">
        <f t="shared" si="4"/>
        <v>8.6189641210341391E-3</v>
      </c>
      <c r="I10" s="9">
        <f t="shared" si="5"/>
        <v>1.1911133845799997E-2</v>
      </c>
      <c r="J10" s="9">
        <f t="shared" si="6"/>
        <v>0.86832681750847274</v>
      </c>
      <c r="K10" s="9">
        <f t="shared" si="7"/>
        <v>1.0342756945240967E-2</v>
      </c>
    </row>
    <row r="11" spans="1:11" x14ac:dyDescent="0.25">
      <c r="A11" s="1">
        <v>4</v>
      </c>
      <c r="B11" s="7">
        <f t="shared" si="8"/>
        <v>1.9440955625319896E-2</v>
      </c>
      <c r="C11" s="7">
        <f t="shared" si="9"/>
        <v>0.91973564463168</v>
      </c>
      <c r="D11" s="8">
        <f t="shared" si="0"/>
        <v>0.79779836594684772</v>
      </c>
      <c r="E11" s="8">
        <f t="shared" si="1"/>
        <v>0.73376359439022498</v>
      </c>
      <c r="F11" s="8">
        <f t="shared" si="2"/>
        <v>9.720477812659948E-3</v>
      </c>
      <c r="G11" s="8">
        <f t="shared" si="3"/>
        <v>0.82064721435447763</v>
      </c>
      <c r="H11" s="8">
        <f t="shared" si="4"/>
        <v>7.9770830391538913E-3</v>
      </c>
      <c r="I11" s="9">
        <f t="shared" si="5"/>
        <v>1.1664573375191938E-2</v>
      </c>
      <c r="J11" s="9">
        <f t="shared" si="6"/>
        <v>0.82064721435447763</v>
      </c>
      <c r="K11" s="9">
        <f t="shared" si="7"/>
        <v>9.5724996469846706E-3</v>
      </c>
    </row>
    <row r="12" spans="1:11" x14ac:dyDescent="0.25">
      <c r="A12" s="1">
        <v>5</v>
      </c>
      <c r="B12" s="7">
        <f t="shared" si="8"/>
        <v>1.9038527843875774E-2</v>
      </c>
      <c r="C12" s="7">
        <f t="shared" si="9"/>
        <v>0.90069711678780418</v>
      </c>
      <c r="D12" s="8">
        <f t="shared" si="0"/>
        <v>0.75399146200439249</v>
      </c>
      <c r="E12" s="8">
        <f t="shared" si="1"/>
        <v>0.67911793590997749</v>
      </c>
      <c r="F12" s="8">
        <f t="shared" si="2"/>
        <v>9.5192639219378872E-3</v>
      </c>
      <c r="G12" s="8">
        <f t="shared" si="3"/>
        <v>0.77558568599799405</v>
      </c>
      <c r="H12" s="8">
        <f t="shared" si="4"/>
        <v>7.3830048390921511E-3</v>
      </c>
      <c r="I12" s="9">
        <f t="shared" si="5"/>
        <v>1.1423116706325464E-2</v>
      </c>
      <c r="J12" s="9">
        <f t="shared" si="6"/>
        <v>0.77558568599799405</v>
      </c>
      <c r="K12" s="9">
        <f t="shared" si="7"/>
        <v>8.8596058069105813E-3</v>
      </c>
    </row>
    <row r="13" spans="1:11" x14ac:dyDescent="0.25">
      <c r="A13" s="1">
        <v>6</v>
      </c>
      <c r="B13" s="7">
        <f t="shared" si="8"/>
        <v>1.8644430317507545E-2</v>
      </c>
      <c r="C13" s="7">
        <f t="shared" si="9"/>
        <v>0.88205268647029667</v>
      </c>
      <c r="D13" s="8">
        <f t="shared" si="0"/>
        <v>0.71258998393761697</v>
      </c>
      <c r="E13" s="8">
        <f t="shared" si="1"/>
        <v>0.62854190968400059</v>
      </c>
      <c r="F13" s="8">
        <f t="shared" si="2"/>
        <v>9.3222151587537723E-3</v>
      </c>
      <c r="G13" s="8">
        <f t="shared" si="3"/>
        <v>0.73299847462243073</v>
      </c>
      <c r="H13" s="8">
        <f t="shared" si="4"/>
        <v>6.8331694914686159E-3</v>
      </c>
      <c r="I13" s="9">
        <f t="shared" si="5"/>
        <v>1.1186658190504526E-2</v>
      </c>
      <c r="J13" s="9">
        <f t="shared" si="6"/>
        <v>0.73299847462243073</v>
      </c>
      <c r="K13" s="9">
        <f t="shared" si="7"/>
        <v>8.199803389762339E-3</v>
      </c>
    </row>
    <row r="15" spans="1:11" x14ac:dyDescent="0.25">
      <c r="A15" t="s">
        <v>13</v>
      </c>
      <c r="B15" s="8">
        <f>SUM(K8:K13)</f>
        <v>6.0223855755661214E-2</v>
      </c>
      <c r="E15" s="8"/>
      <c r="H15" s="8"/>
      <c r="K15" s="9"/>
    </row>
    <row r="16" spans="1:11" x14ac:dyDescent="0.25">
      <c r="A16" t="s">
        <v>14</v>
      </c>
      <c r="B16" s="8">
        <f>SUM(E8:E13)+SUM(H8:H13)</f>
        <v>4.6665432450221624</v>
      </c>
    </row>
    <row r="18" spans="1:2" x14ac:dyDescent="0.25">
      <c r="A18" t="s">
        <v>15</v>
      </c>
      <c r="B18" s="10">
        <f>B15/B16*10000</f>
        <v>129.05453264555615</v>
      </c>
    </row>
    <row r="20" spans="1:2" x14ac:dyDescent="0.25">
      <c r="A20" t="s">
        <v>16</v>
      </c>
      <c r="B20" s="8">
        <f>B16*B18/10000-B15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NEDL_CDS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2020-03-23T16:12:50Z</dcterms:created>
  <dcterms:modified xsi:type="dcterms:W3CDTF">2020-07-29T20:41:02Z</dcterms:modified>
</cp:coreProperties>
</file>