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4EFDFD12-D103-465B-B0AB-DEA72B596594}" xr6:coauthVersionLast="47" xr6:coauthVersionMax="47" xr10:uidLastSave="{00000000-0000-0000-0000-000000000000}"/>
  <bookViews>
    <workbookView xWindow="-120" yWindow="-120" windowWidth="20730" windowHeight="11160" xr2:uid="{8A81C02A-A377-4595-8570-D6CA54A49E81}"/>
  </bookViews>
  <sheets>
    <sheet name="NEDL_Convex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 a="1"/>
  <c r="B53" i="1"/>
  <c r="C57" i="1"/>
  <c r="C53" i="1" s="1"/>
  <c r="F14" i="1"/>
  <c r="F15" i="1"/>
  <c r="F16" i="1"/>
  <c r="F17" i="1"/>
  <c r="F13" i="1"/>
  <c r="D17" i="1"/>
  <c r="B13" i="1"/>
  <c r="C13" i="1" s="1"/>
  <c r="E13" i="1" s="1"/>
  <c r="B14" i="1" l="1"/>
  <c r="B15" i="1" s="1"/>
  <c r="B16" i="1" s="1"/>
  <c r="B17" i="1" s="1"/>
  <c r="C17" i="1" s="1"/>
  <c r="E17" i="1" s="1"/>
  <c r="C62" i="1" s="1"/>
  <c r="D57" i="1"/>
  <c r="C58" i="1"/>
  <c r="B58" i="1"/>
  <c r="G13" i="1"/>
  <c r="I13" i="1" s="1"/>
  <c r="C14" i="1"/>
  <c r="E14" i="1" s="1"/>
  <c r="G14" i="1" s="1"/>
  <c r="C16" i="1"/>
  <c r="E16" i="1" s="1"/>
  <c r="B24" i="1" l="1"/>
  <c r="B62" i="1"/>
  <c r="H13" i="1"/>
  <c r="C15" i="1"/>
  <c r="E15" i="1" s="1"/>
  <c r="G15" i="1" s="1"/>
  <c r="G17" i="1"/>
  <c r="H17" i="1" s="1"/>
  <c r="E57" i="1"/>
  <c r="D53" i="1"/>
  <c r="D58" i="1" s="1"/>
  <c r="I14" i="1"/>
  <c r="H14" i="1"/>
  <c r="G16" i="1"/>
  <c r="C61" i="1"/>
  <c r="B61" i="1"/>
  <c r="C59" i="1"/>
  <c r="B59" i="1"/>
  <c r="C60" i="1" l="1"/>
  <c r="B60" i="1"/>
  <c r="B54" i="1" s="1"/>
  <c r="I17" i="1"/>
  <c r="D60" i="1"/>
  <c r="D59" i="1"/>
  <c r="D61" i="1"/>
  <c r="F57" i="1"/>
  <c r="E53" i="1"/>
  <c r="D62" i="1"/>
  <c r="B7" i="1"/>
  <c r="C54" i="1"/>
  <c r="H15" i="1"/>
  <c r="I15" i="1"/>
  <c r="H16" i="1"/>
  <c r="I16" i="1"/>
  <c r="D54" i="1" l="1"/>
  <c r="E58" i="1"/>
  <c r="E60" i="1"/>
  <c r="E59" i="1"/>
  <c r="E61" i="1"/>
  <c r="E62" i="1"/>
  <c r="G57" i="1"/>
  <c r="F53" i="1"/>
  <c r="B8" i="1"/>
  <c r="B9" i="1" s="1"/>
  <c r="B10" i="1"/>
  <c r="B21" i="1" l="1"/>
  <c r="B23" i="1" s="1"/>
  <c r="B20" i="1"/>
  <c r="B22" i="1" s="1"/>
  <c r="F58" i="1"/>
  <c r="F62" i="1"/>
  <c r="F61" i="1"/>
  <c r="F60" i="1"/>
  <c r="F59" i="1"/>
  <c r="H57" i="1"/>
  <c r="G53" i="1"/>
  <c r="E54" i="1"/>
  <c r="B55" i="1"/>
  <c r="F55" i="1"/>
  <c r="H56" i="1"/>
  <c r="G55" i="1"/>
  <c r="E55" i="1"/>
  <c r="F56" i="1"/>
  <c r="C55" i="1"/>
  <c r="D55" i="1"/>
  <c r="C56" i="1"/>
  <c r="G56" i="1"/>
  <c r="E56" i="1"/>
  <c r="D56" i="1"/>
  <c r="B56" i="1"/>
  <c r="I57" i="1" l="1"/>
  <c r="H53" i="1"/>
  <c r="G62" i="1"/>
  <c r="G58" i="1"/>
  <c r="G60" i="1"/>
  <c r="G59" i="1"/>
  <c r="G61" i="1"/>
  <c r="H55" i="1"/>
  <c r="F54" i="1"/>
  <c r="G54" i="1" l="1"/>
  <c r="H58" i="1"/>
  <c r="H54" i="1" s="1"/>
  <c r="H62" i="1"/>
  <c r="H60" i="1"/>
  <c r="H61" i="1"/>
  <c r="H59" i="1"/>
  <c r="J57" i="1"/>
  <c r="I53" i="1"/>
  <c r="I56" i="1"/>
  <c r="I55" i="1"/>
  <c r="I62" i="1" l="1"/>
  <c r="I58" i="1"/>
  <c r="I60" i="1"/>
  <c r="I61" i="1"/>
  <c r="I59" i="1"/>
  <c r="K57" i="1"/>
  <c r="J53" i="1"/>
  <c r="J55" i="1"/>
  <c r="J56" i="1"/>
  <c r="J62" i="1" l="1"/>
  <c r="J58" i="1"/>
  <c r="J60" i="1"/>
  <c r="J61" i="1"/>
  <c r="J59" i="1"/>
  <c r="L57" i="1"/>
  <c r="K53" i="1"/>
  <c r="K56" i="1"/>
  <c r="K55" i="1"/>
  <c r="I54" i="1"/>
  <c r="K58" i="1" l="1"/>
  <c r="K62" i="1"/>
  <c r="K60" i="1"/>
  <c r="K61" i="1"/>
  <c r="K59" i="1"/>
  <c r="M57" i="1"/>
  <c r="L53" i="1"/>
  <c r="L55" i="1"/>
  <c r="L56" i="1"/>
  <c r="J54" i="1"/>
  <c r="K54" i="1" l="1"/>
  <c r="N57" i="1"/>
  <c r="M53" i="1"/>
  <c r="M56" i="1"/>
  <c r="M55" i="1"/>
  <c r="L58" i="1"/>
  <c r="L60" i="1"/>
  <c r="L62" i="1"/>
  <c r="L61" i="1"/>
  <c r="L59" i="1"/>
  <c r="O57" i="1" l="1"/>
  <c r="N53" i="1"/>
  <c r="N55" i="1"/>
  <c r="N56" i="1"/>
  <c r="L54" i="1"/>
  <c r="M58" i="1"/>
  <c r="M61" i="1"/>
  <c r="M62" i="1"/>
  <c r="M59" i="1"/>
  <c r="M60" i="1"/>
  <c r="N58" i="1" l="1"/>
  <c r="N61" i="1"/>
  <c r="N62" i="1"/>
  <c r="N60" i="1"/>
  <c r="N59" i="1"/>
  <c r="M54" i="1"/>
  <c r="P57" i="1"/>
  <c r="O53" i="1"/>
  <c r="O55" i="1"/>
  <c r="O56" i="1"/>
  <c r="O58" i="1" l="1"/>
  <c r="O62" i="1"/>
  <c r="O61" i="1"/>
  <c r="O59" i="1"/>
  <c r="O60" i="1"/>
  <c r="Q57" i="1"/>
  <c r="P53" i="1"/>
  <c r="P56" i="1"/>
  <c r="P55" i="1"/>
  <c r="N54" i="1"/>
  <c r="O54" i="1" l="1"/>
  <c r="P58" i="1"/>
  <c r="P62" i="1"/>
  <c r="P61" i="1"/>
  <c r="P60" i="1"/>
  <c r="P59" i="1"/>
  <c r="R57" i="1"/>
  <c r="Q53" i="1"/>
  <c r="Q55" i="1"/>
  <c r="Q56" i="1"/>
  <c r="P54" i="1" l="1"/>
  <c r="Q58" i="1"/>
  <c r="Q62" i="1"/>
  <c r="Q59" i="1"/>
  <c r="Q60" i="1"/>
  <c r="Q61" i="1"/>
  <c r="S57" i="1"/>
  <c r="R53" i="1"/>
  <c r="R56" i="1"/>
  <c r="R55" i="1"/>
  <c r="Q54" i="1" l="1"/>
  <c r="R58" i="1"/>
  <c r="R60" i="1"/>
  <c r="R61" i="1"/>
  <c r="R59" i="1"/>
  <c r="R62" i="1"/>
  <c r="T57" i="1"/>
  <c r="S53" i="1"/>
  <c r="S56" i="1"/>
  <c r="S55" i="1"/>
  <c r="R54" i="1" l="1"/>
  <c r="U57" i="1"/>
  <c r="T53" i="1"/>
  <c r="T55" i="1"/>
  <c r="T56" i="1"/>
  <c r="S58" i="1"/>
  <c r="S62" i="1"/>
  <c r="S60" i="1"/>
  <c r="S59" i="1"/>
  <c r="S61" i="1"/>
  <c r="V57" i="1" l="1"/>
  <c r="U53" i="1"/>
  <c r="U55" i="1"/>
  <c r="U56" i="1"/>
  <c r="S54" i="1"/>
  <c r="T62" i="1"/>
  <c r="T58" i="1"/>
  <c r="T60" i="1"/>
  <c r="T59" i="1"/>
  <c r="T61" i="1"/>
  <c r="W57" i="1" l="1"/>
  <c r="V53" i="1"/>
  <c r="V56" i="1"/>
  <c r="V55" i="1"/>
  <c r="T54" i="1"/>
  <c r="U58" i="1"/>
  <c r="U62" i="1"/>
  <c r="U59" i="1"/>
  <c r="U61" i="1"/>
  <c r="U60" i="1"/>
  <c r="V58" i="1" l="1"/>
  <c r="V59" i="1"/>
  <c r="V61" i="1"/>
  <c r="V62" i="1"/>
  <c r="V60" i="1"/>
  <c r="U54" i="1"/>
  <c r="X57" i="1"/>
  <c r="W53" i="1"/>
  <c r="W55" i="1"/>
  <c r="W56" i="1"/>
  <c r="V54" i="1" l="1"/>
  <c r="W58" i="1"/>
  <c r="W62" i="1"/>
  <c r="W61" i="1"/>
  <c r="W59" i="1"/>
  <c r="W60" i="1"/>
  <c r="Y57" i="1"/>
  <c r="X53" i="1"/>
  <c r="X55" i="1"/>
  <c r="X56" i="1"/>
  <c r="X62" i="1" l="1"/>
  <c r="X58" i="1"/>
  <c r="X61" i="1"/>
  <c r="X59" i="1"/>
  <c r="X60" i="1"/>
  <c r="Z57" i="1"/>
  <c r="Y53" i="1"/>
  <c r="Y55" i="1"/>
  <c r="Y56" i="1"/>
  <c r="W54" i="1"/>
  <c r="Y58" i="1" l="1"/>
  <c r="Y62" i="1"/>
  <c r="Y60" i="1"/>
  <c r="Y61" i="1"/>
  <c r="Y59" i="1"/>
  <c r="AA57" i="1"/>
  <c r="Z53" i="1"/>
  <c r="Z55" i="1"/>
  <c r="Z56" i="1"/>
  <c r="X54" i="1"/>
  <c r="AB57" i="1" l="1"/>
  <c r="AA53" i="1"/>
  <c r="AA56" i="1"/>
  <c r="AA55" i="1"/>
  <c r="Z62" i="1"/>
  <c r="Z58" i="1"/>
  <c r="Z59" i="1"/>
  <c r="Z60" i="1"/>
  <c r="Z61" i="1"/>
  <c r="Y54" i="1"/>
  <c r="Z54" i="1" l="1"/>
  <c r="AA58" i="1"/>
  <c r="AA62" i="1"/>
  <c r="AA60" i="1"/>
  <c r="AA59" i="1"/>
  <c r="AA61" i="1"/>
  <c r="AC57" i="1"/>
  <c r="AB53" i="1"/>
  <c r="AB56" i="1"/>
  <c r="AB55" i="1"/>
  <c r="AB58" i="1" l="1"/>
  <c r="AB61" i="1"/>
  <c r="AB59" i="1"/>
  <c r="AB62" i="1"/>
  <c r="AB60" i="1"/>
  <c r="AD57" i="1"/>
  <c r="AC53" i="1"/>
  <c r="AC55" i="1"/>
  <c r="AC56" i="1"/>
  <c r="AA54" i="1"/>
  <c r="AB54" i="1" l="1"/>
  <c r="AC58" i="1"/>
  <c r="AC62" i="1"/>
  <c r="AC59" i="1"/>
  <c r="AC60" i="1"/>
  <c r="AC61" i="1"/>
  <c r="AE57" i="1"/>
  <c r="AD53" i="1"/>
  <c r="AD55" i="1"/>
  <c r="AD56" i="1"/>
  <c r="AC54" i="1" l="1"/>
  <c r="AF57" i="1"/>
  <c r="AE53" i="1"/>
  <c r="AE55" i="1"/>
  <c r="AE56" i="1"/>
  <c r="AD58" i="1"/>
  <c r="AD60" i="1"/>
  <c r="AD59" i="1"/>
  <c r="AD61" i="1"/>
  <c r="AD62" i="1"/>
  <c r="AD54" i="1" l="1"/>
  <c r="AE58" i="1"/>
  <c r="AE62" i="1"/>
  <c r="AE61" i="1"/>
  <c r="AE59" i="1"/>
  <c r="AE60" i="1"/>
  <c r="AG57" i="1"/>
  <c r="AF53" i="1"/>
  <c r="AF55" i="1"/>
  <c r="AF56" i="1"/>
  <c r="AH57" i="1" l="1"/>
  <c r="AG53" i="1"/>
  <c r="AG55" i="1"/>
  <c r="AG56" i="1"/>
  <c r="AE54" i="1"/>
  <c r="AF58" i="1"/>
  <c r="AF62" i="1"/>
  <c r="AF60" i="1"/>
  <c r="AF61" i="1"/>
  <c r="AF59" i="1"/>
  <c r="AF54" i="1" l="1"/>
  <c r="AG58" i="1"/>
  <c r="AG61" i="1"/>
  <c r="AG62" i="1"/>
  <c r="AG59" i="1"/>
  <c r="AG60" i="1"/>
  <c r="AI57" i="1"/>
  <c r="AH53" i="1"/>
  <c r="AH56" i="1"/>
  <c r="AH55" i="1"/>
  <c r="AH58" i="1" l="1"/>
  <c r="AH59" i="1"/>
  <c r="AH60" i="1"/>
  <c r="AH61" i="1"/>
  <c r="AH62" i="1"/>
  <c r="AJ57" i="1"/>
  <c r="AI53" i="1"/>
  <c r="AI55" i="1"/>
  <c r="AI56" i="1"/>
  <c r="AG54" i="1"/>
  <c r="AK57" i="1" l="1"/>
  <c r="AJ53" i="1"/>
  <c r="AJ56" i="1"/>
  <c r="AJ55" i="1"/>
  <c r="AI58" i="1"/>
  <c r="AI62" i="1"/>
  <c r="AI60" i="1"/>
  <c r="AI61" i="1"/>
  <c r="AI59" i="1"/>
  <c r="AH54" i="1"/>
  <c r="AJ58" i="1" l="1"/>
  <c r="AJ61" i="1"/>
  <c r="AJ59" i="1"/>
  <c r="AJ62" i="1"/>
  <c r="AJ60" i="1"/>
  <c r="AI54" i="1"/>
  <c r="AL57" i="1"/>
  <c r="AK53" i="1"/>
  <c r="AK56" i="1"/>
  <c r="AK55" i="1"/>
  <c r="AK58" i="1" l="1"/>
  <c r="AK60" i="1"/>
  <c r="AK62" i="1"/>
  <c r="AK59" i="1"/>
  <c r="AK61" i="1"/>
  <c r="AM57" i="1"/>
  <c r="AL53" i="1"/>
  <c r="AL55" i="1"/>
  <c r="AL56" i="1"/>
  <c r="AJ54" i="1"/>
  <c r="AL58" i="1" l="1"/>
  <c r="AL60" i="1"/>
  <c r="AL61" i="1"/>
  <c r="AL62" i="1"/>
  <c r="AL59" i="1"/>
  <c r="AN57" i="1"/>
  <c r="AM53" i="1"/>
  <c r="AM55" i="1"/>
  <c r="AM56" i="1"/>
  <c r="AK54" i="1"/>
  <c r="AO57" i="1" l="1"/>
  <c r="AN53" i="1"/>
  <c r="AN56" i="1"/>
  <c r="AN55" i="1"/>
  <c r="AM58" i="1"/>
  <c r="AM62" i="1"/>
  <c r="AM61" i="1"/>
  <c r="AM60" i="1"/>
  <c r="AM59" i="1"/>
  <c r="AL54" i="1"/>
  <c r="AM54" i="1" l="1"/>
  <c r="AN58" i="1"/>
  <c r="AN62" i="1"/>
  <c r="AN61" i="1"/>
  <c r="AN59" i="1"/>
  <c r="AN60" i="1"/>
  <c r="AP57" i="1"/>
  <c r="AO53" i="1"/>
  <c r="AO56" i="1"/>
  <c r="AO55" i="1"/>
  <c r="AO62" i="1" l="1"/>
  <c r="AO58" i="1"/>
  <c r="AO61" i="1"/>
  <c r="AO60" i="1"/>
  <c r="AO59" i="1"/>
  <c r="AQ57" i="1"/>
  <c r="AP53" i="1"/>
  <c r="AP56" i="1"/>
  <c r="AP55" i="1"/>
  <c r="AN54" i="1"/>
  <c r="AP62" i="1" l="1"/>
  <c r="AP58" i="1"/>
  <c r="AP61" i="1"/>
  <c r="AP59" i="1"/>
  <c r="AP60" i="1"/>
  <c r="AR57" i="1"/>
  <c r="AQ53" i="1"/>
  <c r="AQ56" i="1"/>
  <c r="AQ55" i="1"/>
  <c r="AO54" i="1"/>
  <c r="AQ58" i="1" l="1"/>
  <c r="AQ62" i="1"/>
  <c r="AQ60" i="1"/>
  <c r="AQ61" i="1"/>
  <c r="AQ59" i="1"/>
  <c r="AS57" i="1"/>
  <c r="AR53" i="1"/>
  <c r="AR55" i="1"/>
  <c r="AR56" i="1"/>
  <c r="AP54" i="1"/>
  <c r="AR58" i="1" l="1"/>
  <c r="AR61" i="1"/>
  <c r="AR62" i="1"/>
  <c r="AR60" i="1"/>
  <c r="AR59" i="1"/>
  <c r="AR54" i="1" s="1"/>
  <c r="AT57" i="1"/>
  <c r="AS53" i="1"/>
  <c r="AS55" i="1"/>
  <c r="AS56" i="1"/>
  <c r="AQ54" i="1"/>
  <c r="AS58" i="1" l="1"/>
  <c r="AS62" i="1"/>
  <c r="AS60" i="1"/>
  <c r="AS61" i="1"/>
  <c r="AS59" i="1"/>
  <c r="AU57" i="1"/>
  <c r="AT53" i="1"/>
  <c r="AT55" i="1"/>
  <c r="AT56" i="1"/>
  <c r="AT62" i="1" l="1"/>
  <c r="AT58" i="1"/>
  <c r="AT60" i="1"/>
  <c r="AT59" i="1"/>
  <c r="AT61" i="1"/>
  <c r="AV57" i="1"/>
  <c r="AU53" i="1"/>
  <c r="AU56" i="1"/>
  <c r="AU55" i="1"/>
  <c r="AS54" i="1"/>
  <c r="AW57" i="1" l="1"/>
  <c r="AV53" i="1"/>
  <c r="AV56" i="1"/>
  <c r="AV55" i="1"/>
  <c r="AT54" i="1"/>
  <c r="AU58" i="1"/>
  <c r="AU62" i="1"/>
  <c r="AU61" i="1"/>
  <c r="AU59" i="1"/>
  <c r="AU60" i="1"/>
  <c r="AU54" i="1" l="1"/>
  <c r="AV58" i="1"/>
  <c r="AV60" i="1"/>
  <c r="AV61" i="1"/>
  <c r="AV59" i="1"/>
  <c r="AV62" i="1"/>
  <c r="AX57" i="1"/>
  <c r="AW53" i="1"/>
  <c r="AW56" i="1"/>
  <c r="AW55" i="1"/>
  <c r="AW62" i="1" l="1"/>
  <c r="AW58" i="1"/>
  <c r="AW61" i="1"/>
  <c r="AW60" i="1"/>
  <c r="AW59" i="1"/>
  <c r="AV54" i="1"/>
  <c r="AY57" i="1"/>
  <c r="AX53" i="1"/>
  <c r="AX55" i="1"/>
  <c r="AX56" i="1"/>
  <c r="AZ57" i="1" l="1"/>
  <c r="AY53" i="1"/>
  <c r="AY55" i="1"/>
  <c r="AY56" i="1"/>
  <c r="AW54" i="1"/>
  <c r="AX58" i="1"/>
  <c r="AX60" i="1"/>
  <c r="AX62" i="1"/>
  <c r="AX59" i="1"/>
  <c r="AX61" i="1"/>
  <c r="AX54" i="1" l="1"/>
  <c r="AY62" i="1"/>
  <c r="AY58" i="1"/>
  <c r="AY60" i="1"/>
  <c r="AY59" i="1"/>
  <c r="AY61" i="1"/>
  <c r="BA57" i="1"/>
  <c r="AZ53" i="1"/>
  <c r="AZ56" i="1"/>
  <c r="AZ55" i="1"/>
  <c r="BB57" i="1" l="1"/>
  <c r="BA53" i="1"/>
  <c r="BA55" i="1"/>
  <c r="BA56" i="1"/>
  <c r="AZ58" i="1"/>
  <c r="AZ61" i="1"/>
  <c r="AZ62" i="1"/>
  <c r="AZ60" i="1"/>
  <c r="AZ59" i="1"/>
  <c r="AY54" i="1"/>
  <c r="AZ54" i="1" l="1"/>
  <c r="BA58" i="1"/>
  <c r="BA62" i="1"/>
  <c r="BA61" i="1"/>
  <c r="BA59" i="1"/>
  <c r="BA60" i="1"/>
  <c r="BC57" i="1"/>
  <c r="BB53" i="1"/>
  <c r="BB56" i="1"/>
  <c r="BB55" i="1"/>
  <c r="BB58" i="1" l="1"/>
  <c r="BB62" i="1"/>
  <c r="BB61" i="1"/>
  <c r="BB60" i="1"/>
  <c r="BB59" i="1"/>
  <c r="BA54" i="1"/>
  <c r="BD57" i="1"/>
  <c r="BC53" i="1"/>
  <c r="BC56" i="1"/>
  <c r="BC55" i="1"/>
  <c r="BC58" i="1" l="1"/>
  <c r="BC61" i="1"/>
  <c r="BC62" i="1"/>
  <c r="BC60" i="1"/>
  <c r="BC59" i="1"/>
  <c r="BE57" i="1"/>
  <c r="BD53" i="1"/>
  <c r="BD56" i="1"/>
  <c r="BD55" i="1"/>
  <c r="BB54" i="1"/>
  <c r="BF57" i="1" l="1"/>
  <c r="BE53" i="1"/>
  <c r="BE55" i="1"/>
  <c r="BE56" i="1"/>
  <c r="BD58" i="1"/>
  <c r="BD62" i="1"/>
  <c r="BD60" i="1"/>
  <c r="BD59" i="1"/>
  <c r="BD61" i="1"/>
  <c r="BC54" i="1"/>
  <c r="BE58" i="1" l="1"/>
  <c r="BE60" i="1"/>
  <c r="BE61" i="1"/>
  <c r="BE59" i="1"/>
  <c r="BE62" i="1"/>
  <c r="BD54" i="1"/>
  <c r="BG57" i="1"/>
  <c r="BF53" i="1"/>
  <c r="BF55" i="1"/>
  <c r="BF56" i="1"/>
  <c r="BF58" i="1" l="1"/>
  <c r="BF62" i="1"/>
  <c r="BF59" i="1"/>
  <c r="BF60" i="1"/>
  <c r="BF61" i="1"/>
  <c r="BH57" i="1"/>
  <c r="BG53" i="1"/>
  <c r="BG56" i="1"/>
  <c r="BG55" i="1"/>
  <c r="BE54" i="1"/>
  <c r="BI57" i="1" l="1"/>
  <c r="BH53" i="1"/>
  <c r="BH56" i="1"/>
  <c r="BH55" i="1"/>
  <c r="BG58" i="1"/>
  <c r="BG62" i="1"/>
  <c r="BG59" i="1"/>
  <c r="BG61" i="1"/>
  <c r="BG60" i="1"/>
  <c r="BF54" i="1"/>
  <c r="BG54" i="1" l="1"/>
  <c r="BH62" i="1"/>
  <c r="BH58" i="1"/>
  <c r="BH59" i="1"/>
  <c r="BH60" i="1"/>
  <c r="BH61" i="1"/>
  <c r="BJ57" i="1"/>
  <c r="BI53" i="1"/>
  <c r="BI55" i="1"/>
  <c r="BI56" i="1"/>
  <c r="BI58" i="1" l="1"/>
  <c r="BI60" i="1"/>
  <c r="BI61" i="1"/>
  <c r="BI62" i="1"/>
  <c r="BI59" i="1"/>
  <c r="BH54" i="1"/>
  <c r="BK57" i="1"/>
  <c r="BJ53" i="1"/>
  <c r="BJ55" i="1"/>
  <c r="BJ56" i="1"/>
  <c r="BJ58" i="1" l="1"/>
  <c r="BJ62" i="1"/>
  <c r="BJ59" i="1"/>
  <c r="BJ61" i="1"/>
  <c r="BJ60" i="1"/>
  <c r="BL57" i="1"/>
  <c r="BK53" i="1"/>
  <c r="BK55" i="1"/>
  <c r="BK56" i="1"/>
  <c r="BI54" i="1"/>
  <c r="BM57" i="1" l="1"/>
  <c r="BL53" i="1"/>
  <c r="BL55" i="1"/>
  <c r="BL56" i="1"/>
  <c r="BK58" i="1"/>
  <c r="BK62" i="1"/>
  <c r="BK61" i="1"/>
  <c r="BK59" i="1"/>
  <c r="BK60" i="1"/>
  <c r="BJ54" i="1"/>
  <c r="BK54" i="1" l="1"/>
  <c r="BL58" i="1"/>
  <c r="BL62" i="1"/>
  <c r="BL60" i="1"/>
  <c r="BL59" i="1"/>
  <c r="BL61" i="1"/>
  <c r="BN57" i="1"/>
  <c r="BM53" i="1"/>
  <c r="BM55" i="1"/>
  <c r="BM56" i="1"/>
  <c r="BM62" i="1" l="1"/>
  <c r="BM58" i="1"/>
  <c r="BM60" i="1"/>
  <c r="BM61" i="1"/>
  <c r="BM59" i="1"/>
  <c r="BO57" i="1"/>
  <c r="BN53" i="1"/>
  <c r="BN55" i="1"/>
  <c r="BN56" i="1"/>
  <c r="BL54" i="1"/>
  <c r="BP57" i="1" l="1"/>
  <c r="BO53" i="1"/>
  <c r="BO55" i="1"/>
  <c r="BO56" i="1"/>
  <c r="BM54" i="1"/>
  <c r="BN62" i="1"/>
  <c r="BN58" i="1"/>
  <c r="BN61" i="1"/>
  <c r="BN59" i="1"/>
  <c r="BN60" i="1"/>
  <c r="BN54" i="1" l="1"/>
  <c r="BO58" i="1"/>
  <c r="BO62" i="1"/>
  <c r="BO60" i="1"/>
  <c r="BO59" i="1"/>
  <c r="BO61" i="1"/>
  <c r="BQ57" i="1"/>
  <c r="BP53" i="1"/>
  <c r="BP55" i="1"/>
  <c r="BP56" i="1"/>
  <c r="BP58" i="1" l="1"/>
  <c r="BP62" i="1"/>
  <c r="BP59" i="1"/>
  <c r="BP60" i="1"/>
  <c r="BP61" i="1"/>
  <c r="BR57" i="1"/>
  <c r="BQ53" i="1"/>
  <c r="BQ56" i="1"/>
  <c r="BQ55" i="1"/>
  <c r="BO54" i="1"/>
  <c r="BQ58" i="1" l="1"/>
  <c r="BQ62" i="1"/>
  <c r="BQ60" i="1"/>
  <c r="BQ61" i="1"/>
  <c r="BQ59" i="1"/>
  <c r="BS57" i="1"/>
  <c r="BR53" i="1"/>
  <c r="BR55" i="1"/>
  <c r="BR56" i="1"/>
  <c r="BP54" i="1"/>
  <c r="BT57" i="1" l="1"/>
  <c r="BS53" i="1"/>
  <c r="BS56" i="1"/>
  <c r="BS55" i="1"/>
  <c r="BR62" i="1"/>
  <c r="BR58" i="1"/>
  <c r="BR59" i="1"/>
  <c r="BR61" i="1"/>
  <c r="BR60" i="1"/>
  <c r="BQ54" i="1"/>
  <c r="BR54" i="1" l="1"/>
  <c r="BS58" i="1"/>
  <c r="BS62" i="1"/>
  <c r="BS60" i="1"/>
  <c r="BS61" i="1"/>
  <c r="BS59" i="1"/>
  <c r="BU57" i="1"/>
  <c r="BT53" i="1"/>
  <c r="BT56" i="1"/>
  <c r="BT55" i="1"/>
  <c r="BV57" i="1" l="1"/>
  <c r="BU53" i="1"/>
  <c r="BU55" i="1"/>
  <c r="BU56" i="1"/>
  <c r="BS54" i="1"/>
  <c r="BT58" i="1"/>
  <c r="BT60" i="1"/>
  <c r="BT62" i="1"/>
  <c r="BT61" i="1"/>
  <c r="BT59" i="1"/>
  <c r="BT54" i="1" l="1"/>
  <c r="BU58" i="1"/>
  <c r="BU60" i="1"/>
  <c r="BU61" i="1"/>
  <c r="BU59" i="1"/>
  <c r="BU62" i="1"/>
  <c r="BW57" i="1"/>
  <c r="BV53" i="1"/>
  <c r="BV56" i="1"/>
  <c r="BV55" i="1"/>
  <c r="BV58" i="1" l="1"/>
  <c r="BV59" i="1"/>
  <c r="BV61" i="1"/>
  <c r="BV62" i="1"/>
  <c r="BV60" i="1"/>
  <c r="BU54" i="1"/>
  <c r="BX57" i="1"/>
  <c r="BW53" i="1"/>
  <c r="BW56" i="1"/>
  <c r="BW55" i="1"/>
  <c r="BW58" i="1" l="1"/>
  <c r="BW62" i="1"/>
  <c r="BW60" i="1"/>
  <c r="BW61" i="1"/>
  <c r="BW59" i="1"/>
  <c r="BY57" i="1"/>
  <c r="BX53" i="1"/>
  <c r="BX55" i="1"/>
  <c r="BX56" i="1"/>
  <c r="BV54" i="1"/>
  <c r="BX62" i="1" l="1"/>
  <c r="BX58" i="1"/>
  <c r="BX59" i="1"/>
  <c r="BX60" i="1"/>
  <c r="BX61" i="1"/>
  <c r="BZ57" i="1"/>
  <c r="BY53" i="1"/>
  <c r="BY55" i="1"/>
  <c r="BY56" i="1"/>
  <c r="BW54" i="1"/>
  <c r="CA57" i="1" l="1"/>
  <c r="BZ53" i="1"/>
  <c r="BZ56" i="1"/>
  <c r="BZ55" i="1"/>
  <c r="BY58" i="1"/>
  <c r="BY60" i="1"/>
  <c r="BY61" i="1"/>
  <c r="BY59" i="1"/>
  <c r="BY62" i="1"/>
  <c r="BX54" i="1"/>
  <c r="BY54" i="1" l="1"/>
  <c r="BZ58" i="1"/>
  <c r="BZ62" i="1"/>
  <c r="BZ59" i="1"/>
  <c r="BZ61" i="1"/>
  <c r="BZ60" i="1"/>
  <c r="CB57" i="1"/>
  <c r="CA53" i="1"/>
  <c r="CA55" i="1"/>
  <c r="CA56" i="1"/>
  <c r="BZ54" i="1" l="1"/>
  <c r="CA62" i="1"/>
  <c r="CA58" i="1"/>
  <c r="CA60" i="1"/>
  <c r="CA61" i="1"/>
  <c r="CA59" i="1"/>
  <c r="CC57" i="1"/>
  <c r="CB53" i="1"/>
  <c r="CB55" i="1"/>
  <c r="CB56" i="1"/>
  <c r="CB62" i="1" l="1"/>
  <c r="CB58" i="1"/>
  <c r="CB60" i="1"/>
  <c r="CB59" i="1"/>
  <c r="CB61" i="1"/>
  <c r="CD57" i="1"/>
  <c r="CC53" i="1"/>
  <c r="CC56" i="1"/>
  <c r="CC55" i="1"/>
  <c r="CA54" i="1"/>
  <c r="CC58" i="1" l="1"/>
  <c r="CC62" i="1"/>
  <c r="CC60" i="1"/>
  <c r="CC61" i="1"/>
  <c r="CC59" i="1"/>
  <c r="CB54" i="1"/>
  <c r="CE57" i="1"/>
  <c r="CD53" i="1"/>
  <c r="CD55" i="1"/>
  <c r="CD56" i="1"/>
  <c r="CF57" i="1" l="1"/>
  <c r="CE53" i="1"/>
  <c r="CE56" i="1"/>
  <c r="CE55" i="1"/>
  <c r="CD62" i="1"/>
  <c r="CD58" i="1"/>
  <c r="CD60" i="1"/>
  <c r="CD61" i="1"/>
  <c r="CD59" i="1"/>
  <c r="CC54" i="1"/>
  <c r="CE58" i="1" l="1"/>
  <c r="CE62" i="1"/>
  <c r="CE61" i="1"/>
  <c r="CE60" i="1"/>
  <c r="CE59" i="1"/>
  <c r="CD54" i="1"/>
  <c r="CG57" i="1"/>
  <c r="CF53" i="1"/>
  <c r="CF55" i="1"/>
  <c r="CF56" i="1"/>
  <c r="CF58" i="1" l="1"/>
  <c r="CF62" i="1"/>
  <c r="CF59" i="1"/>
  <c r="CF60" i="1"/>
  <c r="CF61" i="1"/>
  <c r="CH57" i="1"/>
  <c r="CG53" i="1"/>
  <c r="CG56" i="1"/>
  <c r="CG55" i="1"/>
  <c r="CE54" i="1"/>
  <c r="CI57" i="1" l="1"/>
  <c r="CH53" i="1"/>
  <c r="CH56" i="1"/>
  <c r="CH55" i="1"/>
  <c r="CG58" i="1"/>
  <c r="CG62" i="1"/>
  <c r="CG60" i="1"/>
  <c r="CG59" i="1"/>
  <c r="CG61" i="1"/>
  <c r="CF54" i="1"/>
  <c r="CG54" i="1" l="1"/>
  <c r="CH62" i="1"/>
  <c r="CH58" i="1"/>
  <c r="CH59" i="1"/>
  <c r="CH61" i="1"/>
  <c r="CH60" i="1"/>
  <c r="CJ57" i="1"/>
  <c r="CI53" i="1"/>
  <c r="CI55" i="1"/>
  <c r="CI56" i="1"/>
  <c r="CH54" i="1" l="1"/>
  <c r="CI58" i="1"/>
  <c r="CI62" i="1"/>
  <c r="CI59" i="1"/>
  <c r="CI60" i="1"/>
  <c r="CI61" i="1"/>
  <c r="CK57" i="1"/>
  <c r="CJ53" i="1"/>
  <c r="CJ56" i="1"/>
  <c r="CJ55" i="1"/>
  <c r="CL57" i="1" l="1"/>
  <c r="CK53" i="1"/>
  <c r="CK56" i="1"/>
  <c r="CK55" i="1"/>
  <c r="CJ62" i="1"/>
  <c r="CJ58" i="1"/>
  <c r="CJ59" i="1"/>
  <c r="CJ60" i="1"/>
  <c r="CJ61" i="1"/>
  <c r="CI54" i="1"/>
  <c r="CJ54" i="1" l="1"/>
  <c r="CK58" i="1"/>
  <c r="CK59" i="1"/>
  <c r="CK62" i="1"/>
  <c r="CK60" i="1"/>
  <c r="CK61" i="1"/>
  <c r="CM57" i="1"/>
  <c r="CL53" i="1"/>
  <c r="CL55" i="1"/>
  <c r="CL56" i="1"/>
  <c r="CN57" i="1" l="1"/>
  <c r="CM53" i="1"/>
  <c r="CM55" i="1"/>
  <c r="CM56" i="1"/>
  <c r="CK54" i="1"/>
  <c r="CL58" i="1"/>
  <c r="CL60" i="1"/>
  <c r="CL61" i="1"/>
  <c r="CL59" i="1"/>
  <c r="CL62" i="1"/>
  <c r="CM58" i="1" l="1"/>
  <c r="CM59" i="1"/>
  <c r="CM61" i="1"/>
  <c r="CM60" i="1"/>
  <c r="CM62" i="1"/>
  <c r="CL54" i="1"/>
  <c r="CO57" i="1"/>
  <c r="CN53" i="1"/>
  <c r="CN55" i="1"/>
  <c r="CN56" i="1"/>
  <c r="CP57" i="1" l="1"/>
  <c r="CO53" i="1"/>
  <c r="CO56" i="1"/>
  <c r="CO55" i="1"/>
  <c r="CN62" i="1"/>
  <c r="CN58" i="1"/>
  <c r="CN59" i="1"/>
  <c r="CN60" i="1"/>
  <c r="CN61" i="1"/>
  <c r="CM54" i="1"/>
  <c r="CN54" i="1" l="1"/>
  <c r="CO62" i="1"/>
  <c r="CO58" i="1"/>
  <c r="CO59" i="1"/>
  <c r="CO60" i="1"/>
  <c r="CO61" i="1"/>
  <c r="CQ57" i="1"/>
  <c r="CP53" i="1"/>
  <c r="CP56" i="1"/>
  <c r="CP55" i="1"/>
  <c r="CP58" i="1" l="1"/>
  <c r="CP60" i="1"/>
  <c r="CP62" i="1"/>
  <c r="CP59" i="1"/>
  <c r="CP61" i="1"/>
  <c r="CO54" i="1"/>
  <c r="CR57" i="1"/>
  <c r="CQ53" i="1"/>
  <c r="CQ56" i="1"/>
  <c r="CQ55" i="1"/>
  <c r="CQ58" i="1" l="1"/>
  <c r="CQ62" i="1"/>
  <c r="CQ59" i="1"/>
  <c r="CQ60" i="1"/>
  <c r="CQ61" i="1"/>
  <c r="CS57" i="1"/>
  <c r="CR53" i="1"/>
  <c r="CR56" i="1"/>
  <c r="CR55" i="1"/>
  <c r="CP54" i="1"/>
  <c r="CT57" i="1" l="1"/>
  <c r="CS53" i="1"/>
  <c r="CS55" i="1"/>
  <c r="CS56" i="1"/>
  <c r="CR62" i="1"/>
  <c r="CR58" i="1"/>
  <c r="CR61" i="1"/>
  <c r="CR60" i="1"/>
  <c r="CR59" i="1"/>
  <c r="CQ54" i="1"/>
  <c r="CR54" i="1" l="1"/>
  <c r="CS58" i="1"/>
  <c r="CS62" i="1"/>
  <c r="CS59" i="1"/>
  <c r="CS60" i="1"/>
  <c r="CS61" i="1"/>
  <c r="CU57" i="1"/>
  <c r="CT53" i="1"/>
  <c r="CT56" i="1"/>
  <c r="CT55" i="1"/>
  <c r="CT62" i="1" l="1"/>
  <c r="CT58" i="1"/>
  <c r="CT60" i="1"/>
  <c r="CT61" i="1"/>
  <c r="CT59" i="1"/>
  <c r="CV57" i="1"/>
  <c r="CU53" i="1"/>
  <c r="CU56" i="1"/>
  <c r="CU55" i="1"/>
  <c r="CS54" i="1"/>
  <c r="CU58" i="1" l="1"/>
  <c r="CU62" i="1"/>
  <c r="CU59" i="1"/>
  <c r="CU61" i="1"/>
  <c r="CU60" i="1"/>
  <c r="CT54" i="1"/>
  <c r="CW57" i="1"/>
  <c r="CV53" i="1"/>
  <c r="CV56" i="1"/>
  <c r="CV55" i="1"/>
  <c r="CV58" i="1" l="1"/>
  <c r="CV61" i="1"/>
  <c r="CV62" i="1"/>
  <c r="CV59" i="1"/>
  <c r="CV60" i="1"/>
  <c r="CX57" i="1"/>
  <c r="CW53" i="1"/>
  <c r="CW56" i="1"/>
  <c r="CW55" i="1"/>
  <c r="CU54" i="1"/>
  <c r="CW58" i="1" l="1"/>
  <c r="CW62" i="1"/>
  <c r="CW61" i="1"/>
  <c r="CW59" i="1"/>
  <c r="CW60" i="1"/>
  <c r="CX53" i="1"/>
  <c r="CX56" i="1"/>
  <c r="CX55" i="1"/>
  <c r="CV54" i="1"/>
  <c r="CX62" i="1" l="1"/>
  <c r="CX58" i="1"/>
  <c r="CX60" i="1"/>
  <c r="CX59" i="1"/>
  <c r="CX61" i="1"/>
  <c r="CW54" i="1"/>
  <c r="CX54" i="1" l="1"/>
</calcChain>
</file>

<file path=xl/sharedStrings.xml><?xml version="1.0" encoding="utf-8"?>
<sst xmlns="http://schemas.openxmlformats.org/spreadsheetml/2006/main" count="31" uniqueCount="26">
  <si>
    <t>Principal</t>
  </si>
  <si>
    <t>Coupon</t>
  </si>
  <si>
    <t>Yield</t>
  </si>
  <si>
    <t>Maturity</t>
  </si>
  <si>
    <t>Duration</t>
  </si>
  <si>
    <t>Modified duration</t>
  </si>
  <si>
    <t>Convexity</t>
  </si>
  <si>
    <t>t</t>
  </si>
  <si>
    <t>Outstanding</t>
  </si>
  <si>
    <t>Interest</t>
  </si>
  <si>
    <t>Discount factor</t>
  </si>
  <si>
    <t>DCF</t>
  </si>
  <si>
    <t>CF</t>
  </si>
  <si>
    <t>DCF*t</t>
  </si>
  <si>
    <t>DCF*t*(t+1)</t>
  </si>
  <si>
    <t>First-order and second-order approximations:</t>
  </si>
  <si>
    <t>Duration derivation:</t>
  </si>
  <si>
    <t>Convexity derivation:</t>
  </si>
  <si>
    <t>Fair value</t>
  </si>
  <si>
    <t>delta yield</t>
  </si>
  <si>
    <t>First-order approximation</t>
  </si>
  <si>
    <t>Second-order approximation</t>
  </si>
  <si>
    <t>Interest rate change</t>
  </si>
  <si>
    <t>Fair value (duration)</t>
  </si>
  <si>
    <t>Fair value (duration + convexity)</t>
  </si>
  <si>
    <t>Fair value (real)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</si>
</sst>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NEDL_Convexity!$A$54</c:f>
              <c:strCache>
                <c:ptCount val="1"/>
                <c:pt idx="0">
                  <c:v>Fair 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NEDL_Convexity!$B$53:$CX$53</c:f>
              <c:numCache>
                <c:formatCode>0.00%</c:formatCode>
                <c:ptCount val="101"/>
                <c:pt idx="0">
                  <c:v>0</c:v>
                </c:pt>
                <c:pt idx="1">
                  <c:v>1.0000000000000009E-3</c:v>
                </c:pt>
                <c:pt idx="2">
                  <c:v>2.0000000000000018E-3</c:v>
                </c:pt>
                <c:pt idx="3">
                  <c:v>3.0000000000000027E-3</c:v>
                </c:pt>
                <c:pt idx="4">
                  <c:v>4.0000000000000036E-3</c:v>
                </c:pt>
                <c:pt idx="5">
                  <c:v>5.0000000000000044E-3</c:v>
                </c:pt>
                <c:pt idx="6">
                  <c:v>6.0000000000000053E-3</c:v>
                </c:pt>
                <c:pt idx="7">
                  <c:v>7.0000000000000062E-3</c:v>
                </c:pt>
                <c:pt idx="8">
                  <c:v>8.0000000000000071E-3</c:v>
                </c:pt>
                <c:pt idx="9">
                  <c:v>9.000000000000008E-3</c:v>
                </c:pt>
                <c:pt idx="10">
                  <c:v>1.0000000000000009E-2</c:v>
                </c:pt>
                <c:pt idx="11">
                  <c:v>1.100000000000001E-2</c:v>
                </c:pt>
                <c:pt idx="12">
                  <c:v>1.2000000000000011E-2</c:v>
                </c:pt>
                <c:pt idx="13">
                  <c:v>1.3000000000000012E-2</c:v>
                </c:pt>
                <c:pt idx="14">
                  <c:v>1.4000000000000012E-2</c:v>
                </c:pt>
                <c:pt idx="15">
                  <c:v>1.5000000000000013E-2</c:v>
                </c:pt>
                <c:pt idx="16">
                  <c:v>1.6000000000000014E-2</c:v>
                </c:pt>
                <c:pt idx="17">
                  <c:v>1.7000000000000015E-2</c:v>
                </c:pt>
                <c:pt idx="18">
                  <c:v>1.8000000000000016E-2</c:v>
                </c:pt>
                <c:pt idx="19">
                  <c:v>1.9000000000000017E-2</c:v>
                </c:pt>
                <c:pt idx="20">
                  <c:v>2.0000000000000018E-2</c:v>
                </c:pt>
                <c:pt idx="21">
                  <c:v>2.1000000000000019E-2</c:v>
                </c:pt>
                <c:pt idx="22">
                  <c:v>2.200000000000002E-2</c:v>
                </c:pt>
                <c:pt idx="23">
                  <c:v>2.300000000000002E-2</c:v>
                </c:pt>
                <c:pt idx="24">
                  <c:v>2.4000000000000021E-2</c:v>
                </c:pt>
                <c:pt idx="25">
                  <c:v>2.5000000000000022E-2</c:v>
                </c:pt>
                <c:pt idx="26">
                  <c:v>2.6000000000000023E-2</c:v>
                </c:pt>
                <c:pt idx="27">
                  <c:v>2.7000000000000024E-2</c:v>
                </c:pt>
                <c:pt idx="28">
                  <c:v>2.8000000000000025E-2</c:v>
                </c:pt>
                <c:pt idx="29">
                  <c:v>2.9000000000000026E-2</c:v>
                </c:pt>
                <c:pt idx="30">
                  <c:v>3.0000000000000027E-2</c:v>
                </c:pt>
                <c:pt idx="31">
                  <c:v>3.1000000000000028E-2</c:v>
                </c:pt>
                <c:pt idx="32">
                  <c:v>3.2000000000000028E-2</c:v>
                </c:pt>
                <c:pt idx="33">
                  <c:v>3.3000000000000029E-2</c:v>
                </c:pt>
                <c:pt idx="34">
                  <c:v>3.400000000000003E-2</c:v>
                </c:pt>
                <c:pt idx="35">
                  <c:v>3.5000000000000031E-2</c:v>
                </c:pt>
                <c:pt idx="36">
                  <c:v>3.6000000000000032E-2</c:v>
                </c:pt>
                <c:pt idx="37">
                  <c:v>3.7000000000000033E-2</c:v>
                </c:pt>
                <c:pt idx="38">
                  <c:v>3.8000000000000034E-2</c:v>
                </c:pt>
                <c:pt idx="39">
                  <c:v>3.9000000000000035E-2</c:v>
                </c:pt>
                <c:pt idx="40">
                  <c:v>4.0000000000000036E-2</c:v>
                </c:pt>
                <c:pt idx="41">
                  <c:v>4.1000000000000036E-2</c:v>
                </c:pt>
                <c:pt idx="42">
                  <c:v>4.2000000000000037E-2</c:v>
                </c:pt>
                <c:pt idx="43">
                  <c:v>4.3000000000000038E-2</c:v>
                </c:pt>
                <c:pt idx="44">
                  <c:v>4.4000000000000039E-2</c:v>
                </c:pt>
                <c:pt idx="45">
                  <c:v>4.500000000000004E-2</c:v>
                </c:pt>
                <c:pt idx="46">
                  <c:v>4.6000000000000041E-2</c:v>
                </c:pt>
                <c:pt idx="47">
                  <c:v>4.7000000000000035E-2</c:v>
                </c:pt>
                <c:pt idx="48">
                  <c:v>4.8000000000000036E-2</c:v>
                </c:pt>
                <c:pt idx="49">
                  <c:v>4.9000000000000037E-2</c:v>
                </c:pt>
                <c:pt idx="50">
                  <c:v>5.0000000000000037E-2</c:v>
                </c:pt>
                <c:pt idx="51">
                  <c:v>5.1000000000000038E-2</c:v>
                </c:pt>
                <c:pt idx="52">
                  <c:v>5.2000000000000039E-2</c:v>
                </c:pt>
                <c:pt idx="53">
                  <c:v>5.300000000000004E-2</c:v>
                </c:pt>
                <c:pt idx="54">
                  <c:v>5.4000000000000034E-2</c:v>
                </c:pt>
                <c:pt idx="55">
                  <c:v>5.5000000000000035E-2</c:v>
                </c:pt>
                <c:pt idx="56">
                  <c:v>5.6000000000000036E-2</c:v>
                </c:pt>
                <c:pt idx="57">
                  <c:v>5.7000000000000037E-2</c:v>
                </c:pt>
                <c:pt idx="58">
                  <c:v>5.8000000000000038E-2</c:v>
                </c:pt>
                <c:pt idx="59">
                  <c:v>5.9000000000000039E-2</c:v>
                </c:pt>
                <c:pt idx="60">
                  <c:v>6.0000000000000039E-2</c:v>
                </c:pt>
                <c:pt idx="61">
                  <c:v>6.100000000000004E-2</c:v>
                </c:pt>
                <c:pt idx="62">
                  <c:v>6.2000000000000041E-2</c:v>
                </c:pt>
                <c:pt idx="63">
                  <c:v>6.3000000000000042E-2</c:v>
                </c:pt>
                <c:pt idx="64">
                  <c:v>6.4000000000000043E-2</c:v>
                </c:pt>
                <c:pt idx="65">
                  <c:v>6.5000000000000044E-2</c:v>
                </c:pt>
                <c:pt idx="66">
                  <c:v>6.6000000000000045E-2</c:v>
                </c:pt>
                <c:pt idx="67">
                  <c:v>6.7000000000000046E-2</c:v>
                </c:pt>
                <c:pt idx="68">
                  <c:v>6.8000000000000047E-2</c:v>
                </c:pt>
                <c:pt idx="69">
                  <c:v>6.9000000000000047E-2</c:v>
                </c:pt>
                <c:pt idx="70">
                  <c:v>7.0000000000000048E-2</c:v>
                </c:pt>
                <c:pt idx="71">
                  <c:v>7.1000000000000049E-2</c:v>
                </c:pt>
                <c:pt idx="72">
                  <c:v>7.200000000000005E-2</c:v>
                </c:pt>
                <c:pt idx="73">
                  <c:v>7.3000000000000051E-2</c:v>
                </c:pt>
                <c:pt idx="74">
                  <c:v>7.4000000000000052E-2</c:v>
                </c:pt>
                <c:pt idx="75">
                  <c:v>7.5000000000000053E-2</c:v>
                </c:pt>
                <c:pt idx="76">
                  <c:v>7.6000000000000054E-2</c:v>
                </c:pt>
                <c:pt idx="77">
                  <c:v>7.7000000000000055E-2</c:v>
                </c:pt>
                <c:pt idx="78">
                  <c:v>7.8000000000000055E-2</c:v>
                </c:pt>
                <c:pt idx="79">
                  <c:v>7.9000000000000056E-2</c:v>
                </c:pt>
                <c:pt idx="80">
                  <c:v>8.0000000000000057E-2</c:v>
                </c:pt>
                <c:pt idx="81">
                  <c:v>8.1000000000000058E-2</c:v>
                </c:pt>
                <c:pt idx="82">
                  <c:v>8.2000000000000059E-2</c:v>
                </c:pt>
                <c:pt idx="83">
                  <c:v>8.300000000000006E-2</c:v>
                </c:pt>
                <c:pt idx="84">
                  <c:v>8.4000000000000061E-2</c:v>
                </c:pt>
                <c:pt idx="85">
                  <c:v>8.5000000000000062E-2</c:v>
                </c:pt>
                <c:pt idx="86">
                  <c:v>8.6000000000000063E-2</c:v>
                </c:pt>
                <c:pt idx="87">
                  <c:v>8.7000000000000063E-2</c:v>
                </c:pt>
                <c:pt idx="88">
                  <c:v>8.8000000000000064E-2</c:v>
                </c:pt>
                <c:pt idx="89">
                  <c:v>8.9000000000000065E-2</c:v>
                </c:pt>
                <c:pt idx="90">
                  <c:v>9.0000000000000066E-2</c:v>
                </c:pt>
                <c:pt idx="91">
                  <c:v>9.1000000000000067E-2</c:v>
                </c:pt>
                <c:pt idx="92">
                  <c:v>9.2000000000000068E-2</c:v>
                </c:pt>
                <c:pt idx="93">
                  <c:v>9.3000000000000069E-2</c:v>
                </c:pt>
                <c:pt idx="94">
                  <c:v>9.400000000000007E-2</c:v>
                </c:pt>
                <c:pt idx="95">
                  <c:v>9.500000000000007E-2</c:v>
                </c:pt>
                <c:pt idx="96">
                  <c:v>9.6000000000000071E-2</c:v>
                </c:pt>
                <c:pt idx="97">
                  <c:v>9.7000000000000072E-2</c:v>
                </c:pt>
                <c:pt idx="98">
                  <c:v>9.8000000000000073E-2</c:v>
                </c:pt>
                <c:pt idx="99">
                  <c:v>9.9000000000000074E-2</c:v>
                </c:pt>
                <c:pt idx="100">
                  <c:v>0.10000000000000007</c:v>
                </c:pt>
              </c:numCache>
            </c:numRef>
          </c:xVal>
          <c:yVal>
            <c:numRef>
              <c:f>NEDL_Convexity!$B$54:$CX$54</c:f>
              <c:numCache>
                <c:formatCode>0.00</c:formatCode>
                <c:ptCount val="101"/>
                <c:pt idx="0">
                  <c:v>1300</c:v>
                </c:pt>
                <c:pt idx="1">
                  <c:v>1294.1170608774223</c:v>
                </c:pt>
                <c:pt idx="2">
                  <c:v>1288.2680876365396</c:v>
                </c:pt>
                <c:pt idx="3">
                  <c:v>1282.4528478488462</c:v>
                </c:pt>
                <c:pt idx="4">
                  <c:v>1276.6711109143689</c:v>
                </c:pt>
                <c:pt idx="5">
                  <c:v>1270.9226480454386</c:v>
                </c:pt>
                <c:pt idx="6">
                  <c:v>1265.2072322506283</c:v>
                </c:pt>
                <c:pt idx="7">
                  <c:v>1259.5246383188517</c:v>
                </c:pt>
                <c:pt idx="8">
                  <c:v>1253.8746428036102</c:v>
                </c:pt>
                <c:pt idx="9">
                  <c:v>1248.2570240073967</c:v>
                </c:pt>
                <c:pt idx="10">
                  <c:v>1242.6715619662561</c:v>
                </c:pt>
                <c:pt idx="11">
                  <c:v>1237.1180384344993</c:v>
                </c:pt>
                <c:pt idx="12">
                  <c:v>1231.5962368695627</c:v>
                </c:pt>
                <c:pt idx="13">
                  <c:v>1226.1059424170112</c:v>
                </c:pt>
                <c:pt idx="14">
                  <c:v>1220.6469418957015</c:v>
                </c:pt>
                <c:pt idx="15">
                  <c:v>1215.2190237830814</c:v>
                </c:pt>
                <c:pt idx="16">
                  <c:v>1209.8219782006324</c:v>
                </c:pt>
                <c:pt idx="17">
                  <c:v>1204.4555968994573</c:v>
                </c:pt>
                <c:pt idx="18">
                  <c:v>1199.1196732460062</c:v>
                </c:pt>
                <c:pt idx="19">
                  <c:v>1193.8140022079474</c:v>
                </c:pt>
                <c:pt idx="20">
                  <c:v>1188.5383803401683</c:v>
                </c:pt>
                <c:pt idx="21">
                  <c:v>1183.2926057709119</c:v>
                </c:pt>
                <c:pt idx="22">
                  <c:v>1178.0764781880562</c:v>
                </c:pt>
                <c:pt idx="23">
                  <c:v>1172.8897988255221</c:v>
                </c:pt>
                <c:pt idx="24">
                  <c:v>1167.7323704498122</c:v>
                </c:pt>
                <c:pt idx="25">
                  <c:v>1162.6039973466768</c:v>
                </c:pt>
                <c:pt idx="26">
                  <c:v>1157.5044853079171</c:v>
                </c:pt>
                <c:pt idx="27">
                  <c:v>1152.4336416183121</c:v>
                </c:pt>
                <c:pt idx="28">
                  <c:v>1147.3912750426705</c:v>
                </c:pt>
                <c:pt idx="29">
                  <c:v>1142.3771958130044</c:v>
                </c:pt>
                <c:pt idx="30">
                  <c:v>1137.391215615836</c:v>
                </c:pt>
                <c:pt idx="31">
                  <c:v>1132.4331475796187</c:v>
                </c:pt>
                <c:pt idx="32">
                  <c:v>1127.5028062622837</c:v>
                </c:pt>
                <c:pt idx="33">
                  <c:v>1122.6000076388987</c:v>
                </c:pt>
                <c:pt idx="34">
                  <c:v>1117.7245690894551</c:v>
                </c:pt>
                <c:pt idx="35">
                  <c:v>1112.8763093867681</c:v>
                </c:pt>
                <c:pt idx="36">
                  <c:v>1108.0550486844913</c:v>
                </c:pt>
                <c:pt idx="37">
                  <c:v>1103.2606085052446</c:v>
                </c:pt>
                <c:pt idx="38">
                  <c:v>1098.49281172886</c:v>
                </c:pt>
                <c:pt idx="39">
                  <c:v>1093.75148258074</c:v>
                </c:pt>
                <c:pt idx="40">
                  <c:v>1089.0364466203239</c:v>
                </c:pt>
                <c:pt idx="41">
                  <c:v>1084.3475307296608</c:v>
                </c:pt>
                <c:pt idx="42">
                  <c:v>1079.6845631020994</c:v>
                </c:pt>
                <c:pt idx="43">
                  <c:v>1075.0473732310847</c:v>
                </c:pt>
                <c:pt idx="44">
                  <c:v>1070.4357918990531</c:v>
                </c:pt>
                <c:pt idx="45">
                  <c:v>1065.8496511664391</c:v>
                </c:pt>
                <c:pt idx="46">
                  <c:v>1061.2887843607864</c:v>
                </c:pt>
                <c:pt idx="47">
                  <c:v>1056.7530260659641</c:v>
                </c:pt>
                <c:pt idx="48">
                  <c:v>1052.2422121114748</c:v>
                </c:pt>
                <c:pt idx="49">
                  <c:v>1047.7561795618799</c:v>
                </c:pt>
                <c:pt idx="50">
                  <c:v>1043.2947667063081</c:v>
                </c:pt>
                <c:pt idx="51">
                  <c:v>1038.8578130480773</c:v>
                </c:pt>
                <c:pt idx="52">
                  <c:v>1034.4451592944038</c:v>
                </c:pt>
                <c:pt idx="53">
                  <c:v>1030.0566473462166</c:v>
                </c:pt>
                <c:pt idx="54">
                  <c:v>1025.6921202880587</c:v>
                </c:pt>
                <c:pt idx="55">
                  <c:v>1021.3514223780958</c:v>
                </c:pt>
                <c:pt idx="56">
                  <c:v>1017.0343990382029</c:v>
                </c:pt>
                <c:pt idx="57">
                  <c:v>1012.740896844162</c:v>
                </c:pt>
                <c:pt idx="58">
                  <c:v>1008.4707635159339</c:v>
                </c:pt>
                <c:pt idx="59">
                  <c:v>1004.2238479080357</c:v>
                </c:pt>
                <c:pt idx="60">
                  <c:v>999.99999999999977</c:v>
                </c:pt>
                <c:pt idx="61">
                  <c:v>995.7990708869263</c:v>
                </c:pt>
                <c:pt idx="62">
                  <c:v>991.62091277011905</c:v>
                </c:pt>
                <c:pt idx="63">
                  <c:v>987.46537894781738</c:v>
                </c:pt>
                <c:pt idx="64">
                  <c:v>983.33232380600248</c:v>
                </c:pt>
                <c:pt idx="65">
                  <c:v>979.2216028093045</c:v>
                </c:pt>
                <c:pt idx="66">
                  <c:v>975.13307249197589</c:v>
                </c:pt>
                <c:pt idx="67">
                  <c:v>971.06659044896924</c:v>
                </c:pt>
                <c:pt idx="68">
                  <c:v>967.02201532707727</c:v>
                </c:pt>
                <c:pt idx="69">
                  <c:v>962.99920681617459</c:v>
                </c:pt>
                <c:pt idx="70">
                  <c:v>958.99802564052402</c:v>
                </c:pt>
                <c:pt idx="71">
                  <c:v>955.01833355017584</c:v>
                </c:pt>
                <c:pt idx="72">
                  <c:v>951.05999331243788</c:v>
                </c:pt>
                <c:pt idx="73">
                  <c:v>947.12286870343303</c:v>
                </c:pt>
                <c:pt idx="74">
                  <c:v>943.20682449972242</c:v>
                </c:pt>
                <c:pt idx="75">
                  <c:v>939.31172647002336</c:v>
                </c:pt>
                <c:pt idx="76">
                  <c:v>935.43744136698399</c:v>
                </c:pt>
                <c:pt idx="77">
                  <c:v>931.58383691905146</c:v>
                </c:pt>
                <c:pt idx="78">
                  <c:v>927.75078182240122</c:v>
                </c:pt>
                <c:pt idx="79">
                  <c:v>923.93814573295094</c:v>
                </c:pt>
                <c:pt idx="80">
                  <c:v>920.14579925843816</c:v>
                </c:pt>
                <c:pt idx="81">
                  <c:v>916.37361395058178</c:v>
                </c:pt>
                <c:pt idx="82">
                  <c:v>912.6214622973032</c:v>
                </c:pt>
                <c:pt idx="83">
                  <c:v>908.88921771503055</c:v>
                </c:pt>
                <c:pt idx="84">
                  <c:v>905.17675454106211</c:v>
                </c:pt>
                <c:pt idx="85">
                  <c:v>901.48394802601081</c:v>
                </c:pt>
                <c:pt idx="86">
                  <c:v>897.81067432630653</c:v>
                </c:pt>
                <c:pt idx="87">
                  <c:v>894.15681049677823</c:v>
                </c:pt>
                <c:pt idx="88">
                  <c:v>890.52223448329141</c:v>
                </c:pt>
                <c:pt idx="89">
                  <c:v>886.90682511546629</c:v>
                </c:pt>
                <c:pt idx="90">
                  <c:v>883.31046209944827</c:v>
                </c:pt>
                <c:pt idx="91">
                  <c:v>879.7330260107567</c:v>
                </c:pt>
                <c:pt idx="92">
                  <c:v>876.17439828718818</c:v>
                </c:pt>
                <c:pt idx="93">
                  <c:v>872.63446122179403</c:v>
                </c:pt>
                <c:pt idx="94">
                  <c:v>869.11309795591046</c:v>
                </c:pt>
                <c:pt idx="95">
                  <c:v>865.61019247226477</c:v>
                </c:pt>
                <c:pt idx="96">
                  <c:v>862.12562958812998</c:v>
                </c:pt>
                <c:pt idx="97">
                  <c:v>858.65929494855584</c:v>
                </c:pt>
                <c:pt idx="98">
                  <c:v>855.21107501964548</c:v>
                </c:pt>
                <c:pt idx="99">
                  <c:v>851.78085708190872</c:v>
                </c:pt>
                <c:pt idx="100">
                  <c:v>848.36852922366188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F7-4183-8AF0-FC42AF0F8DCA}"/>
            </c:ext>
          </c:extLst>
        </c:ser>
        <c:ser>
          <c:idx val="1"/>
          <c:order val="1"/>
          <c:tx>
            <c:strRef>
              <c:f>NEDL_Convexity!$A$55</c:f>
              <c:strCache>
                <c:ptCount val="1"/>
                <c:pt idx="0">
                  <c:v>First-order approximation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NEDL_Convexity!$B$53:$CX$53</c:f>
              <c:numCache>
                <c:formatCode>0.00%</c:formatCode>
                <c:ptCount val="101"/>
                <c:pt idx="0">
                  <c:v>0</c:v>
                </c:pt>
                <c:pt idx="1">
                  <c:v>1.0000000000000009E-3</c:v>
                </c:pt>
                <c:pt idx="2">
                  <c:v>2.0000000000000018E-3</c:v>
                </c:pt>
                <c:pt idx="3">
                  <c:v>3.0000000000000027E-3</c:v>
                </c:pt>
                <c:pt idx="4">
                  <c:v>4.0000000000000036E-3</c:v>
                </c:pt>
                <c:pt idx="5">
                  <c:v>5.0000000000000044E-3</c:v>
                </c:pt>
                <c:pt idx="6">
                  <c:v>6.0000000000000053E-3</c:v>
                </c:pt>
                <c:pt idx="7">
                  <c:v>7.0000000000000062E-3</c:v>
                </c:pt>
                <c:pt idx="8">
                  <c:v>8.0000000000000071E-3</c:v>
                </c:pt>
                <c:pt idx="9">
                  <c:v>9.000000000000008E-3</c:v>
                </c:pt>
                <c:pt idx="10">
                  <c:v>1.0000000000000009E-2</c:v>
                </c:pt>
                <c:pt idx="11">
                  <c:v>1.100000000000001E-2</c:v>
                </c:pt>
                <c:pt idx="12">
                  <c:v>1.2000000000000011E-2</c:v>
                </c:pt>
                <c:pt idx="13">
                  <c:v>1.3000000000000012E-2</c:v>
                </c:pt>
                <c:pt idx="14">
                  <c:v>1.4000000000000012E-2</c:v>
                </c:pt>
                <c:pt idx="15">
                  <c:v>1.5000000000000013E-2</c:v>
                </c:pt>
                <c:pt idx="16">
                  <c:v>1.6000000000000014E-2</c:v>
                </c:pt>
                <c:pt idx="17">
                  <c:v>1.7000000000000015E-2</c:v>
                </c:pt>
                <c:pt idx="18">
                  <c:v>1.8000000000000016E-2</c:v>
                </c:pt>
                <c:pt idx="19">
                  <c:v>1.9000000000000017E-2</c:v>
                </c:pt>
                <c:pt idx="20">
                  <c:v>2.0000000000000018E-2</c:v>
                </c:pt>
                <c:pt idx="21">
                  <c:v>2.1000000000000019E-2</c:v>
                </c:pt>
                <c:pt idx="22">
                  <c:v>2.200000000000002E-2</c:v>
                </c:pt>
                <c:pt idx="23">
                  <c:v>2.300000000000002E-2</c:v>
                </c:pt>
                <c:pt idx="24">
                  <c:v>2.4000000000000021E-2</c:v>
                </c:pt>
                <c:pt idx="25">
                  <c:v>2.5000000000000022E-2</c:v>
                </c:pt>
                <c:pt idx="26">
                  <c:v>2.6000000000000023E-2</c:v>
                </c:pt>
                <c:pt idx="27">
                  <c:v>2.7000000000000024E-2</c:v>
                </c:pt>
                <c:pt idx="28">
                  <c:v>2.8000000000000025E-2</c:v>
                </c:pt>
                <c:pt idx="29">
                  <c:v>2.9000000000000026E-2</c:v>
                </c:pt>
                <c:pt idx="30">
                  <c:v>3.0000000000000027E-2</c:v>
                </c:pt>
                <c:pt idx="31">
                  <c:v>3.1000000000000028E-2</c:v>
                </c:pt>
                <c:pt idx="32">
                  <c:v>3.2000000000000028E-2</c:v>
                </c:pt>
                <c:pt idx="33">
                  <c:v>3.3000000000000029E-2</c:v>
                </c:pt>
                <c:pt idx="34">
                  <c:v>3.400000000000003E-2</c:v>
                </c:pt>
                <c:pt idx="35">
                  <c:v>3.5000000000000031E-2</c:v>
                </c:pt>
                <c:pt idx="36">
                  <c:v>3.6000000000000032E-2</c:v>
                </c:pt>
                <c:pt idx="37">
                  <c:v>3.7000000000000033E-2</c:v>
                </c:pt>
                <c:pt idx="38">
                  <c:v>3.8000000000000034E-2</c:v>
                </c:pt>
                <c:pt idx="39">
                  <c:v>3.9000000000000035E-2</c:v>
                </c:pt>
                <c:pt idx="40">
                  <c:v>4.0000000000000036E-2</c:v>
                </c:pt>
                <c:pt idx="41">
                  <c:v>4.1000000000000036E-2</c:v>
                </c:pt>
                <c:pt idx="42">
                  <c:v>4.2000000000000037E-2</c:v>
                </c:pt>
                <c:pt idx="43">
                  <c:v>4.3000000000000038E-2</c:v>
                </c:pt>
                <c:pt idx="44">
                  <c:v>4.4000000000000039E-2</c:v>
                </c:pt>
                <c:pt idx="45">
                  <c:v>4.500000000000004E-2</c:v>
                </c:pt>
                <c:pt idx="46">
                  <c:v>4.6000000000000041E-2</c:v>
                </c:pt>
                <c:pt idx="47">
                  <c:v>4.7000000000000035E-2</c:v>
                </c:pt>
                <c:pt idx="48">
                  <c:v>4.8000000000000036E-2</c:v>
                </c:pt>
                <c:pt idx="49">
                  <c:v>4.9000000000000037E-2</c:v>
                </c:pt>
                <c:pt idx="50">
                  <c:v>5.0000000000000037E-2</c:v>
                </c:pt>
                <c:pt idx="51">
                  <c:v>5.1000000000000038E-2</c:v>
                </c:pt>
                <c:pt idx="52">
                  <c:v>5.2000000000000039E-2</c:v>
                </c:pt>
                <c:pt idx="53">
                  <c:v>5.300000000000004E-2</c:v>
                </c:pt>
                <c:pt idx="54">
                  <c:v>5.4000000000000034E-2</c:v>
                </c:pt>
                <c:pt idx="55">
                  <c:v>5.5000000000000035E-2</c:v>
                </c:pt>
                <c:pt idx="56">
                  <c:v>5.6000000000000036E-2</c:v>
                </c:pt>
                <c:pt idx="57">
                  <c:v>5.7000000000000037E-2</c:v>
                </c:pt>
                <c:pt idx="58">
                  <c:v>5.8000000000000038E-2</c:v>
                </c:pt>
                <c:pt idx="59">
                  <c:v>5.9000000000000039E-2</c:v>
                </c:pt>
                <c:pt idx="60">
                  <c:v>6.0000000000000039E-2</c:v>
                </c:pt>
                <c:pt idx="61">
                  <c:v>6.100000000000004E-2</c:v>
                </c:pt>
                <c:pt idx="62">
                  <c:v>6.2000000000000041E-2</c:v>
                </c:pt>
                <c:pt idx="63">
                  <c:v>6.3000000000000042E-2</c:v>
                </c:pt>
                <c:pt idx="64">
                  <c:v>6.4000000000000043E-2</c:v>
                </c:pt>
                <c:pt idx="65">
                  <c:v>6.5000000000000044E-2</c:v>
                </c:pt>
                <c:pt idx="66">
                  <c:v>6.6000000000000045E-2</c:v>
                </c:pt>
                <c:pt idx="67">
                  <c:v>6.7000000000000046E-2</c:v>
                </c:pt>
                <c:pt idx="68">
                  <c:v>6.8000000000000047E-2</c:v>
                </c:pt>
                <c:pt idx="69">
                  <c:v>6.9000000000000047E-2</c:v>
                </c:pt>
                <c:pt idx="70">
                  <c:v>7.0000000000000048E-2</c:v>
                </c:pt>
                <c:pt idx="71">
                  <c:v>7.1000000000000049E-2</c:v>
                </c:pt>
                <c:pt idx="72">
                  <c:v>7.200000000000005E-2</c:v>
                </c:pt>
                <c:pt idx="73">
                  <c:v>7.3000000000000051E-2</c:v>
                </c:pt>
                <c:pt idx="74">
                  <c:v>7.4000000000000052E-2</c:v>
                </c:pt>
                <c:pt idx="75">
                  <c:v>7.5000000000000053E-2</c:v>
                </c:pt>
                <c:pt idx="76">
                  <c:v>7.6000000000000054E-2</c:v>
                </c:pt>
                <c:pt idx="77">
                  <c:v>7.7000000000000055E-2</c:v>
                </c:pt>
                <c:pt idx="78">
                  <c:v>7.8000000000000055E-2</c:v>
                </c:pt>
                <c:pt idx="79">
                  <c:v>7.9000000000000056E-2</c:v>
                </c:pt>
                <c:pt idx="80">
                  <c:v>8.0000000000000057E-2</c:v>
                </c:pt>
                <c:pt idx="81">
                  <c:v>8.1000000000000058E-2</c:v>
                </c:pt>
                <c:pt idx="82">
                  <c:v>8.2000000000000059E-2</c:v>
                </c:pt>
                <c:pt idx="83">
                  <c:v>8.300000000000006E-2</c:v>
                </c:pt>
                <c:pt idx="84">
                  <c:v>8.4000000000000061E-2</c:v>
                </c:pt>
                <c:pt idx="85">
                  <c:v>8.5000000000000062E-2</c:v>
                </c:pt>
                <c:pt idx="86">
                  <c:v>8.6000000000000063E-2</c:v>
                </c:pt>
                <c:pt idx="87">
                  <c:v>8.7000000000000063E-2</c:v>
                </c:pt>
                <c:pt idx="88">
                  <c:v>8.8000000000000064E-2</c:v>
                </c:pt>
                <c:pt idx="89">
                  <c:v>8.9000000000000065E-2</c:v>
                </c:pt>
                <c:pt idx="90">
                  <c:v>9.0000000000000066E-2</c:v>
                </c:pt>
                <c:pt idx="91">
                  <c:v>9.1000000000000067E-2</c:v>
                </c:pt>
                <c:pt idx="92">
                  <c:v>9.2000000000000068E-2</c:v>
                </c:pt>
                <c:pt idx="93">
                  <c:v>9.3000000000000069E-2</c:v>
                </c:pt>
                <c:pt idx="94">
                  <c:v>9.400000000000007E-2</c:v>
                </c:pt>
                <c:pt idx="95">
                  <c:v>9.500000000000007E-2</c:v>
                </c:pt>
                <c:pt idx="96">
                  <c:v>9.6000000000000071E-2</c:v>
                </c:pt>
                <c:pt idx="97">
                  <c:v>9.7000000000000072E-2</c:v>
                </c:pt>
                <c:pt idx="98">
                  <c:v>9.8000000000000073E-2</c:v>
                </c:pt>
                <c:pt idx="99">
                  <c:v>9.9000000000000074E-2</c:v>
                </c:pt>
                <c:pt idx="100">
                  <c:v>0.10000000000000007</c:v>
                </c:pt>
              </c:numCache>
            </c:numRef>
          </c:xVal>
          <c:yVal>
            <c:numRef>
              <c:f>NEDL_Convexity!$B$55:$CX$55</c:f>
              <c:numCache>
                <c:formatCode>0.00</c:formatCode>
                <c:ptCount val="101"/>
                <c:pt idx="0">
                  <c:v>1265.7525971123259</c:v>
                </c:pt>
                <c:pt idx="1">
                  <c:v>1261.3034405042054</c:v>
                </c:pt>
                <c:pt idx="2">
                  <c:v>1256.8542838960852</c:v>
                </c:pt>
                <c:pt idx="3">
                  <c:v>1252.4051272879647</c:v>
                </c:pt>
                <c:pt idx="4">
                  <c:v>1247.9559706798443</c:v>
                </c:pt>
                <c:pt idx="5">
                  <c:v>1243.5068140717242</c:v>
                </c:pt>
                <c:pt idx="6">
                  <c:v>1239.0576574636036</c:v>
                </c:pt>
                <c:pt idx="7">
                  <c:v>1234.6085008554833</c:v>
                </c:pt>
                <c:pt idx="8">
                  <c:v>1230.1593442473629</c:v>
                </c:pt>
                <c:pt idx="9">
                  <c:v>1225.7101876392426</c:v>
                </c:pt>
                <c:pt idx="10">
                  <c:v>1221.2610310311222</c:v>
                </c:pt>
                <c:pt idx="11">
                  <c:v>1216.8118744230019</c:v>
                </c:pt>
                <c:pt idx="12">
                  <c:v>1212.3627178148815</c:v>
                </c:pt>
                <c:pt idx="13">
                  <c:v>1207.9135612067612</c:v>
                </c:pt>
                <c:pt idx="14">
                  <c:v>1203.4644045986408</c:v>
                </c:pt>
                <c:pt idx="15">
                  <c:v>1199.0152479905205</c:v>
                </c:pt>
                <c:pt idx="16">
                  <c:v>1194.5660913824001</c:v>
                </c:pt>
                <c:pt idx="17">
                  <c:v>1190.1169347742796</c:v>
                </c:pt>
                <c:pt idx="18">
                  <c:v>1185.6677781661595</c:v>
                </c:pt>
                <c:pt idx="19">
                  <c:v>1181.2186215580391</c:v>
                </c:pt>
                <c:pt idx="20">
                  <c:v>1176.7694649499188</c:v>
                </c:pt>
                <c:pt idx="21">
                  <c:v>1172.3203083417984</c:v>
                </c:pt>
                <c:pt idx="22">
                  <c:v>1167.8711517336778</c:v>
                </c:pt>
                <c:pt idx="23">
                  <c:v>1163.4219951255577</c:v>
                </c:pt>
                <c:pt idx="24">
                  <c:v>1158.9728385174371</c:v>
                </c:pt>
                <c:pt idx="25">
                  <c:v>1154.523681909317</c:v>
                </c:pt>
                <c:pt idx="26">
                  <c:v>1150.0745253011964</c:v>
                </c:pt>
                <c:pt idx="27">
                  <c:v>1145.6253686930761</c:v>
                </c:pt>
                <c:pt idx="28">
                  <c:v>1141.176212084956</c:v>
                </c:pt>
                <c:pt idx="29">
                  <c:v>1136.7270554768354</c:v>
                </c:pt>
                <c:pt idx="30">
                  <c:v>1132.2778988687151</c:v>
                </c:pt>
                <c:pt idx="31">
                  <c:v>1127.8287422605947</c:v>
                </c:pt>
                <c:pt idx="32">
                  <c:v>1123.3795856524744</c:v>
                </c:pt>
                <c:pt idx="33">
                  <c:v>1118.930429044354</c:v>
                </c:pt>
                <c:pt idx="34">
                  <c:v>1114.4812724362337</c:v>
                </c:pt>
                <c:pt idx="35">
                  <c:v>1110.0321158281133</c:v>
                </c:pt>
                <c:pt idx="36">
                  <c:v>1105.582959219993</c:v>
                </c:pt>
                <c:pt idx="37">
                  <c:v>1101.1338026118726</c:v>
                </c:pt>
                <c:pt idx="38">
                  <c:v>1096.6846460037523</c:v>
                </c:pt>
                <c:pt idx="39">
                  <c:v>1092.2354893956319</c:v>
                </c:pt>
                <c:pt idx="40">
                  <c:v>1087.7863327875114</c:v>
                </c:pt>
                <c:pt idx="41">
                  <c:v>1083.3371761793912</c:v>
                </c:pt>
                <c:pt idx="42">
                  <c:v>1078.8880195712707</c:v>
                </c:pt>
                <c:pt idx="43">
                  <c:v>1074.4388629631505</c:v>
                </c:pt>
                <c:pt idx="44">
                  <c:v>1069.9897063550302</c:v>
                </c:pt>
                <c:pt idx="45">
                  <c:v>1065.5405497469096</c:v>
                </c:pt>
                <c:pt idx="46">
                  <c:v>1061.0913931387895</c:v>
                </c:pt>
                <c:pt idx="47">
                  <c:v>1056.6422365306689</c:v>
                </c:pt>
                <c:pt idx="48">
                  <c:v>1052.1930799225488</c:v>
                </c:pt>
                <c:pt idx="49">
                  <c:v>1047.7439233144282</c:v>
                </c:pt>
                <c:pt idx="50">
                  <c:v>1043.2947667063079</c:v>
                </c:pt>
                <c:pt idx="51">
                  <c:v>1038.8456100981875</c:v>
                </c:pt>
                <c:pt idx="52">
                  <c:v>1034.3964534900672</c:v>
                </c:pt>
                <c:pt idx="53">
                  <c:v>1029.9472968819468</c:v>
                </c:pt>
                <c:pt idx="54">
                  <c:v>1025.4981402738265</c:v>
                </c:pt>
                <c:pt idx="55">
                  <c:v>1021.0489836657063</c:v>
                </c:pt>
                <c:pt idx="56">
                  <c:v>1016.5998270575859</c:v>
                </c:pt>
                <c:pt idx="57">
                  <c:v>1012.1506704494655</c:v>
                </c:pt>
                <c:pt idx="58">
                  <c:v>1007.7015138413451</c:v>
                </c:pt>
                <c:pt idx="59">
                  <c:v>1003.2523572332248</c:v>
                </c:pt>
                <c:pt idx="60">
                  <c:v>998.80320062510441</c:v>
                </c:pt>
                <c:pt idx="61">
                  <c:v>994.35404401698395</c:v>
                </c:pt>
                <c:pt idx="62">
                  <c:v>989.90488740886371</c:v>
                </c:pt>
                <c:pt idx="63">
                  <c:v>985.45573080074337</c:v>
                </c:pt>
                <c:pt idx="64">
                  <c:v>981.00657419262302</c:v>
                </c:pt>
                <c:pt idx="65">
                  <c:v>976.55741758450256</c:v>
                </c:pt>
                <c:pt idx="66">
                  <c:v>972.10826097638221</c:v>
                </c:pt>
                <c:pt idx="67">
                  <c:v>967.65910436826186</c:v>
                </c:pt>
                <c:pt idx="68">
                  <c:v>963.20994776014152</c:v>
                </c:pt>
                <c:pt idx="69">
                  <c:v>958.76079115202117</c:v>
                </c:pt>
                <c:pt idx="70">
                  <c:v>954.31163454390082</c:v>
                </c:pt>
                <c:pt idx="71">
                  <c:v>949.86247793578048</c:v>
                </c:pt>
                <c:pt idx="72">
                  <c:v>945.41332132766013</c:v>
                </c:pt>
                <c:pt idx="73">
                  <c:v>940.96416471953978</c:v>
                </c:pt>
                <c:pt idx="74">
                  <c:v>936.51500811141943</c:v>
                </c:pt>
                <c:pt idx="75">
                  <c:v>932.06585150329897</c:v>
                </c:pt>
                <c:pt idx="76">
                  <c:v>927.61669489517863</c:v>
                </c:pt>
                <c:pt idx="77">
                  <c:v>923.16753828705828</c:v>
                </c:pt>
                <c:pt idx="78">
                  <c:v>918.71838167893804</c:v>
                </c:pt>
                <c:pt idx="79">
                  <c:v>914.26922507081758</c:v>
                </c:pt>
                <c:pt idx="80">
                  <c:v>909.82006846269724</c:v>
                </c:pt>
                <c:pt idx="81">
                  <c:v>905.37091185457689</c:v>
                </c:pt>
                <c:pt idx="82">
                  <c:v>900.92175524645654</c:v>
                </c:pt>
                <c:pt idx="83">
                  <c:v>896.47259863833608</c:v>
                </c:pt>
                <c:pt idx="84">
                  <c:v>892.02344203021573</c:v>
                </c:pt>
                <c:pt idx="85">
                  <c:v>887.57428542209539</c:v>
                </c:pt>
                <c:pt idx="86">
                  <c:v>883.12512881397515</c:v>
                </c:pt>
                <c:pt idx="87">
                  <c:v>878.6759722058548</c:v>
                </c:pt>
                <c:pt idx="88">
                  <c:v>874.22681559773434</c:v>
                </c:pt>
                <c:pt idx="89">
                  <c:v>869.777658989614</c:v>
                </c:pt>
                <c:pt idx="90">
                  <c:v>865.32850238149365</c:v>
                </c:pt>
                <c:pt idx="91">
                  <c:v>860.8793457733733</c:v>
                </c:pt>
                <c:pt idx="92">
                  <c:v>856.43018916525295</c:v>
                </c:pt>
                <c:pt idx="93">
                  <c:v>851.98103255713249</c:v>
                </c:pt>
                <c:pt idx="94">
                  <c:v>847.53187594901226</c:v>
                </c:pt>
                <c:pt idx="95">
                  <c:v>843.08271934089191</c:v>
                </c:pt>
                <c:pt idx="96">
                  <c:v>838.63356273277145</c:v>
                </c:pt>
                <c:pt idx="97">
                  <c:v>834.1844061246511</c:v>
                </c:pt>
                <c:pt idx="98">
                  <c:v>829.73524951653076</c:v>
                </c:pt>
                <c:pt idx="99">
                  <c:v>825.28609290841041</c:v>
                </c:pt>
                <c:pt idx="100">
                  <c:v>820.83693630029006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F7-4183-8AF0-FC42AF0F8DCA}"/>
            </c:ext>
          </c:extLst>
        </c:ser>
        <c:ser>
          <c:idx val="2"/>
          <c:order val="2"/>
          <c:tx>
            <c:strRef>
              <c:f>NEDL_Convexity!$A$56</c:f>
              <c:strCache>
                <c:ptCount val="1"/>
                <c:pt idx="0">
                  <c:v>Second-order approximation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NEDL_Convexity!$B$53:$CX$53</c:f>
              <c:numCache>
                <c:formatCode>0.00%</c:formatCode>
                <c:ptCount val="101"/>
                <c:pt idx="0">
                  <c:v>0</c:v>
                </c:pt>
                <c:pt idx="1">
                  <c:v>1.0000000000000009E-3</c:v>
                </c:pt>
                <c:pt idx="2">
                  <c:v>2.0000000000000018E-3</c:v>
                </c:pt>
                <c:pt idx="3">
                  <c:v>3.0000000000000027E-3</c:v>
                </c:pt>
                <c:pt idx="4">
                  <c:v>4.0000000000000036E-3</c:v>
                </c:pt>
                <c:pt idx="5">
                  <c:v>5.0000000000000044E-3</c:v>
                </c:pt>
                <c:pt idx="6">
                  <c:v>6.0000000000000053E-3</c:v>
                </c:pt>
                <c:pt idx="7">
                  <c:v>7.0000000000000062E-3</c:v>
                </c:pt>
                <c:pt idx="8">
                  <c:v>8.0000000000000071E-3</c:v>
                </c:pt>
                <c:pt idx="9">
                  <c:v>9.000000000000008E-3</c:v>
                </c:pt>
                <c:pt idx="10">
                  <c:v>1.0000000000000009E-2</c:v>
                </c:pt>
                <c:pt idx="11">
                  <c:v>1.100000000000001E-2</c:v>
                </c:pt>
                <c:pt idx="12">
                  <c:v>1.2000000000000011E-2</c:v>
                </c:pt>
                <c:pt idx="13">
                  <c:v>1.3000000000000012E-2</c:v>
                </c:pt>
                <c:pt idx="14">
                  <c:v>1.4000000000000012E-2</c:v>
                </c:pt>
                <c:pt idx="15">
                  <c:v>1.5000000000000013E-2</c:v>
                </c:pt>
                <c:pt idx="16">
                  <c:v>1.6000000000000014E-2</c:v>
                </c:pt>
                <c:pt idx="17">
                  <c:v>1.7000000000000015E-2</c:v>
                </c:pt>
                <c:pt idx="18">
                  <c:v>1.8000000000000016E-2</c:v>
                </c:pt>
                <c:pt idx="19">
                  <c:v>1.9000000000000017E-2</c:v>
                </c:pt>
                <c:pt idx="20">
                  <c:v>2.0000000000000018E-2</c:v>
                </c:pt>
                <c:pt idx="21">
                  <c:v>2.1000000000000019E-2</c:v>
                </c:pt>
                <c:pt idx="22">
                  <c:v>2.200000000000002E-2</c:v>
                </c:pt>
                <c:pt idx="23">
                  <c:v>2.300000000000002E-2</c:v>
                </c:pt>
                <c:pt idx="24">
                  <c:v>2.4000000000000021E-2</c:v>
                </c:pt>
                <c:pt idx="25">
                  <c:v>2.5000000000000022E-2</c:v>
                </c:pt>
                <c:pt idx="26">
                  <c:v>2.6000000000000023E-2</c:v>
                </c:pt>
                <c:pt idx="27">
                  <c:v>2.7000000000000024E-2</c:v>
                </c:pt>
                <c:pt idx="28">
                  <c:v>2.8000000000000025E-2</c:v>
                </c:pt>
                <c:pt idx="29">
                  <c:v>2.9000000000000026E-2</c:v>
                </c:pt>
                <c:pt idx="30">
                  <c:v>3.0000000000000027E-2</c:v>
                </c:pt>
                <c:pt idx="31">
                  <c:v>3.1000000000000028E-2</c:v>
                </c:pt>
                <c:pt idx="32">
                  <c:v>3.2000000000000028E-2</c:v>
                </c:pt>
                <c:pt idx="33">
                  <c:v>3.3000000000000029E-2</c:v>
                </c:pt>
                <c:pt idx="34">
                  <c:v>3.400000000000003E-2</c:v>
                </c:pt>
                <c:pt idx="35">
                  <c:v>3.5000000000000031E-2</c:v>
                </c:pt>
                <c:pt idx="36">
                  <c:v>3.6000000000000032E-2</c:v>
                </c:pt>
                <c:pt idx="37">
                  <c:v>3.7000000000000033E-2</c:v>
                </c:pt>
                <c:pt idx="38">
                  <c:v>3.8000000000000034E-2</c:v>
                </c:pt>
                <c:pt idx="39">
                  <c:v>3.9000000000000035E-2</c:v>
                </c:pt>
                <c:pt idx="40">
                  <c:v>4.0000000000000036E-2</c:v>
                </c:pt>
                <c:pt idx="41">
                  <c:v>4.1000000000000036E-2</c:v>
                </c:pt>
                <c:pt idx="42">
                  <c:v>4.2000000000000037E-2</c:v>
                </c:pt>
                <c:pt idx="43">
                  <c:v>4.3000000000000038E-2</c:v>
                </c:pt>
                <c:pt idx="44">
                  <c:v>4.4000000000000039E-2</c:v>
                </c:pt>
                <c:pt idx="45">
                  <c:v>4.500000000000004E-2</c:v>
                </c:pt>
                <c:pt idx="46">
                  <c:v>4.6000000000000041E-2</c:v>
                </c:pt>
                <c:pt idx="47">
                  <c:v>4.7000000000000035E-2</c:v>
                </c:pt>
                <c:pt idx="48">
                  <c:v>4.8000000000000036E-2</c:v>
                </c:pt>
                <c:pt idx="49">
                  <c:v>4.9000000000000037E-2</c:v>
                </c:pt>
                <c:pt idx="50">
                  <c:v>5.0000000000000037E-2</c:v>
                </c:pt>
                <c:pt idx="51">
                  <c:v>5.1000000000000038E-2</c:v>
                </c:pt>
                <c:pt idx="52">
                  <c:v>5.2000000000000039E-2</c:v>
                </c:pt>
                <c:pt idx="53">
                  <c:v>5.300000000000004E-2</c:v>
                </c:pt>
                <c:pt idx="54">
                  <c:v>5.4000000000000034E-2</c:v>
                </c:pt>
                <c:pt idx="55">
                  <c:v>5.5000000000000035E-2</c:v>
                </c:pt>
                <c:pt idx="56">
                  <c:v>5.6000000000000036E-2</c:v>
                </c:pt>
                <c:pt idx="57">
                  <c:v>5.7000000000000037E-2</c:v>
                </c:pt>
                <c:pt idx="58">
                  <c:v>5.8000000000000038E-2</c:v>
                </c:pt>
                <c:pt idx="59">
                  <c:v>5.9000000000000039E-2</c:v>
                </c:pt>
                <c:pt idx="60">
                  <c:v>6.0000000000000039E-2</c:v>
                </c:pt>
                <c:pt idx="61">
                  <c:v>6.100000000000004E-2</c:v>
                </c:pt>
                <c:pt idx="62">
                  <c:v>6.2000000000000041E-2</c:v>
                </c:pt>
                <c:pt idx="63">
                  <c:v>6.3000000000000042E-2</c:v>
                </c:pt>
                <c:pt idx="64">
                  <c:v>6.4000000000000043E-2</c:v>
                </c:pt>
                <c:pt idx="65">
                  <c:v>6.5000000000000044E-2</c:v>
                </c:pt>
                <c:pt idx="66">
                  <c:v>6.6000000000000045E-2</c:v>
                </c:pt>
                <c:pt idx="67">
                  <c:v>6.7000000000000046E-2</c:v>
                </c:pt>
                <c:pt idx="68">
                  <c:v>6.8000000000000047E-2</c:v>
                </c:pt>
                <c:pt idx="69">
                  <c:v>6.9000000000000047E-2</c:v>
                </c:pt>
                <c:pt idx="70">
                  <c:v>7.0000000000000048E-2</c:v>
                </c:pt>
                <c:pt idx="71">
                  <c:v>7.1000000000000049E-2</c:v>
                </c:pt>
                <c:pt idx="72">
                  <c:v>7.200000000000005E-2</c:v>
                </c:pt>
                <c:pt idx="73">
                  <c:v>7.3000000000000051E-2</c:v>
                </c:pt>
                <c:pt idx="74">
                  <c:v>7.4000000000000052E-2</c:v>
                </c:pt>
                <c:pt idx="75">
                  <c:v>7.5000000000000053E-2</c:v>
                </c:pt>
                <c:pt idx="76">
                  <c:v>7.6000000000000054E-2</c:v>
                </c:pt>
                <c:pt idx="77">
                  <c:v>7.7000000000000055E-2</c:v>
                </c:pt>
                <c:pt idx="78">
                  <c:v>7.8000000000000055E-2</c:v>
                </c:pt>
                <c:pt idx="79">
                  <c:v>7.9000000000000056E-2</c:v>
                </c:pt>
                <c:pt idx="80">
                  <c:v>8.0000000000000057E-2</c:v>
                </c:pt>
                <c:pt idx="81">
                  <c:v>8.1000000000000058E-2</c:v>
                </c:pt>
                <c:pt idx="82">
                  <c:v>8.2000000000000059E-2</c:v>
                </c:pt>
                <c:pt idx="83">
                  <c:v>8.300000000000006E-2</c:v>
                </c:pt>
                <c:pt idx="84">
                  <c:v>8.4000000000000061E-2</c:v>
                </c:pt>
                <c:pt idx="85">
                  <c:v>8.5000000000000062E-2</c:v>
                </c:pt>
                <c:pt idx="86">
                  <c:v>8.6000000000000063E-2</c:v>
                </c:pt>
                <c:pt idx="87">
                  <c:v>8.7000000000000063E-2</c:v>
                </c:pt>
                <c:pt idx="88">
                  <c:v>8.8000000000000064E-2</c:v>
                </c:pt>
                <c:pt idx="89">
                  <c:v>8.9000000000000065E-2</c:v>
                </c:pt>
                <c:pt idx="90">
                  <c:v>9.0000000000000066E-2</c:v>
                </c:pt>
                <c:pt idx="91">
                  <c:v>9.1000000000000067E-2</c:v>
                </c:pt>
                <c:pt idx="92">
                  <c:v>9.2000000000000068E-2</c:v>
                </c:pt>
                <c:pt idx="93">
                  <c:v>9.3000000000000069E-2</c:v>
                </c:pt>
                <c:pt idx="94">
                  <c:v>9.400000000000007E-2</c:v>
                </c:pt>
                <c:pt idx="95">
                  <c:v>9.500000000000007E-2</c:v>
                </c:pt>
                <c:pt idx="96">
                  <c:v>9.6000000000000071E-2</c:v>
                </c:pt>
                <c:pt idx="97">
                  <c:v>9.7000000000000072E-2</c:v>
                </c:pt>
                <c:pt idx="98">
                  <c:v>9.8000000000000073E-2</c:v>
                </c:pt>
                <c:pt idx="99">
                  <c:v>9.9000000000000074E-2</c:v>
                </c:pt>
                <c:pt idx="100">
                  <c:v>0.10000000000000007</c:v>
                </c:pt>
              </c:numCache>
            </c:numRef>
          </c:xVal>
          <c:yVal>
            <c:numRef>
              <c:f>NEDL_Convexity!$B$56:$CX$56</c:f>
              <c:numCache>
                <c:formatCode>0.00</c:formatCode>
                <c:ptCount val="101"/>
                <c:pt idx="0">
                  <c:v>1296.3264683832108</c:v>
                </c:pt>
                <c:pt idx="1">
                  <c:v>1290.6665864727634</c:v>
                </c:pt>
                <c:pt idx="2">
                  <c:v>1285.0311636593328</c:v>
                </c:pt>
                <c:pt idx="3">
                  <c:v>1279.4201999429188</c:v>
                </c:pt>
                <c:pt idx="4">
                  <c:v>1273.8336953235214</c:v>
                </c:pt>
                <c:pt idx="5">
                  <c:v>1268.2716498011409</c:v>
                </c:pt>
                <c:pt idx="6">
                  <c:v>1262.7340633757769</c:v>
                </c:pt>
                <c:pt idx="7">
                  <c:v>1257.2209360474296</c:v>
                </c:pt>
                <c:pt idx="8">
                  <c:v>1251.7322678160992</c:v>
                </c:pt>
                <c:pt idx="9">
                  <c:v>1246.2680586817855</c:v>
                </c:pt>
                <c:pt idx="10">
                  <c:v>1240.8283086444887</c:v>
                </c:pt>
                <c:pt idx="11">
                  <c:v>1235.4130177042082</c:v>
                </c:pt>
                <c:pt idx="12">
                  <c:v>1230.0221858609445</c:v>
                </c:pt>
                <c:pt idx="13">
                  <c:v>1224.6558131146978</c:v>
                </c:pt>
                <c:pt idx="14">
                  <c:v>1219.3138994654676</c:v>
                </c:pt>
                <c:pt idx="15">
                  <c:v>1213.9964449132542</c:v>
                </c:pt>
                <c:pt idx="16">
                  <c:v>1208.7034494580573</c:v>
                </c:pt>
                <c:pt idx="17">
                  <c:v>1203.4349130998771</c:v>
                </c:pt>
                <c:pt idx="18">
                  <c:v>1198.1908358387138</c:v>
                </c:pt>
                <c:pt idx="19">
                  <c:v>1192.9712176745672</c:v>
                </c:pt>
                <c:pt idx="20">
                  <c:v>1187.7760586074373</c:v>
                </c:pt>
                <c:pt idx="21">
                  <c:v>1182.6053586373239</c:v>
                </c:pt>
                <c:pt idx="22">
                  <c:v>1177.4591177642276</c:v>
                </c:pt>
                <c:pt idx="23">
                  <c:v>1172.3373359881477</c:v>
                </c:pt>
                <c:pt idx="24">
                  <c:v>1167.2400133090846</c:v>
                </c:pt>
                <c:pt idx="25">
                  <c:v>1162.1671497270383</c:v>
                </c:pt>
                <c:pt idx="26">
                  <c:v>1157.1187452420086</c:v>
                </c:pt>
                <c:pt idx="27">
                  <c:v>1152.0947998539955</c:v>
                </c:pt>
                <c:pt idx="28">
                  <c:v>1147.0953135629993</c:v>
                </c:pt>
                <c:pt idx="29">
                  <c:v>1142.1202863690194</c:v>
                </c:pt>
                <c:pt idx="30">
                  <c:v>1137.1697182720566</c:v>
                </c:pt>
                <c:pt idx="31">
                  <c:v>1132.2436092721107</c:v>
                </c:pt>
                <c:pt idx="32">
                  <c:v>1127.3419593691808</c:v>
                </c:pt>
                <c:pt idx="33">
                  <c:v>1122.4647685632683</c:v>
                </c:pt>
                <c:pt idx="34">
                  <c:v>1117.6120368543723</c:v>
                </c:pt>
                <c:pt idx="35">
                  <c:v>1112.7837642424929</c:v>
                </c:pt>
                <c:pt idx="36">
                  <c:v>1107.9799507276302</c:v>
                </c:pt>
                <c:pt idx="37">
                  <c:v>1103.2005963097845</c:v>
                </c:pt>
                <c:pt idx="38">
                  <c:v>1098.4457009889552</c:v>
                </c:pt>
                <c:pt idx="39">
                  <c:v>1093.7152647651426</c:v>
                </c:pt>
                <c:pt idx="40">
                  <c:v>1089.0092876383467</c:v>
                </c:pt>
                <c:pt idx="41">
                  <c:v>1084.3277696085679</c:v>
                </c:pt>
                <c:pt idx="42">
                  <c:v>1079.6707106758056</c:v>
                </c:pt>
                <c:pt idx="43">
                  <c:v>1075.03811084006</c:v>
                </c:pt>
                <c:pt idx="44">
                  <c:v>1070.429970101331</c:v>
                </c:pt>
                <c:pt idx="45">
                  <c:v>1065.8462884596183</c:v>
                </c:pt>
                <c:pt idx="46">
                  <c:v>1061.287065914923</c:v>
                </c:pt>
                <c:pt idx="47">
                  <c:v>1056.7523024672441</c:v>
                </c:pt>
                <c:pt idx="48">
                  <c:v>1052.2419981165822</c:v>
                </c:pt>
                <c:pt idx="49">
                  <c:v>1047.7561528629367</c:v>
                </c:pt>
                <c:pt idx="50">
                  <c:v>1043.2947667063079</c:v>
                </c:pt>
                <c:pt idx="51">
                  <c:v>1038.857839646696</c:v>
                </c:pt>
                <c:pt idx="52">
                  <c:v>1034.4453716841008</c:v>
                </c:pt>
                <c:pt idx="53">
                  <c:v>1030.0573628185221</c:v>
                </c:pt>
                <c:pt idx="54">
                  <c:v>1025.6938130499602</c:v>
                </c:pt>
                <c:pt idx="55">
                  <c:v>1021.3547223784151</c:v>
                </c:pt>
                <c:pt idx="56">
                  <c:v>1017.0400908038866</c:v>
                </c:pt>
                <c:pt idx="57">
                  <c:v>1012.7499183263748</c:v>
                </c:pt>
                <c:pt idx="58">
                  <c:v>1008.4842049458797</c:v>
                </c:pt>
                <c:pt idx="59">
                  <c:v>1004.2429506624014</c:v>
                </c:pt>
                <c:pt idx="60">
                  <c:v>1000.0261554759398</c:v>
                </c:pt>
                <c:pt idx="61">
                  <c:v>995.83381938649484</c:v>
                </c:pt>
                <c:pt idx="62">
                  <c:v>991.66594239406663</c:v>
                </c:pt>
                <c:pt idx="63">
                  <c:v>987.52252449865523</c:v>
                </c:pt>
                <c:pt idx="64">
                  <c:v>983.40356570026029</c:v>
                </c:pt>
                <c:pt idx="65">
                  <c:v>979.30906599888226</c:v>
                </c:pt>
                <c:pt idx="66">
                  <c:v>975.23902539452081</c:v>
                </c:pt>
                <c:pt idx="67">
                  <c:v>971.19344388717616</c:v>
                </c:pt>
                <c:pt idx="68">
                  <c:v>967.17232147684831</c:v>
                </c:pt>
                <c:pt idx="69">
                  <c:v>963.17565816353704</c:v>
                </c:pt>
                <c:pt idx="70">
                  <c:v>959.20345394724234</c:v>
                </c:pt>
                <c:pt idx="71">
                  <c:v>955.25570882796455</c:v>
                </c:pt>
                <c:pt idx="72">
                  <c:v>951.33242280570346</c:v>
                </c:pt>
                <c:pt idx="73">
                  <c:v>947.43359588045905</c:v>
                </c:pt>
                <c:pt idx="74">
                  <c:v>943.55922805223145</c:v>
                </c:pt>
                <c:pt idx="75">
                  <c:v>939.7093193210203</c:v>
                </c:pt>
                <c:pt idx="76">
                  <c:v>935.88386968682596</c:v>
                </c:pt>
                <c:pt idx="77">
                  <c:v>932.08287914964842</c:v>
                </c:pt>
                <c:pt idx="78">
                  <c:v>928.30634770948757</c:v>
                </c:pt>
                <c:pt idx="79">
                  <c:v>924.55427536634329</c:v>
                </c:pt>
                <c:pt idx="80">
                  <c:v>920.82666212021581</c:v>
                </c:pt>
                <c:pt idx="81">
                  <c:v>917.12350797110503</c:v>
                </c:pt>
                <c:pt idx="82">
                  <c:v>913.44481291901104</c:v>
                </c:pt>
                <c:pt idx="83">
                  <c:v>909.79057696393363</c:v>
                </c:pt>
                <c:pt idx="84">
                  <c:v>906.16080010587302</c:v>
                </c:pt>
                <c:pt idx="85">
                  <c:v>902.55548234482922</c:v>
                </c:pt>
                <c:pt idx="86">
                  <c:v>898.97462368080198</c:v>
                </c:pt>
                <c:pt idx="87">
                  <c:v>895.41822411379133</c:v>
                </c:pt>
                <c:pt idx="88">
                  <c:v>891.88628364379747</c:v>
                </c:pt>
                <c:pt idx="89">
                  <c:v>888.37880227082042</c:v>
                </c:pt>
                <c:pt idx="90">
                  <c:v>884.89577999486005</c:v>
                </c:pt>
                <c:pt idx="91">
                  <c:v>881.43721681591649</c:v>
                </c:pt>
                <c:pt idx="92">
                  <c:v>878.0031127339895</c:v>
                </c:pt>
                <c:pt idx="93">
                  <c:v>874.59346774907908</c:v>
                </c:pt>
                <c:pt idx="94">
                  <c:v>871.2082818611857</c:v>
                </c:pt>
                <c:pt idx="95">
                  <c:v>867.84755507030877</c:v>
                </c:pt>
                <c:pt idx="96">
                  <c:v>864.51128737644854</c:v>
                </c:pt>
                <c:pt idx="97">
                  <c:v>861.1994787796051</c:v>
                </c:pt>
                <c:pt idx="98">
                  <c:v>857.91212927977847</c:v>
                </c:pt>
                <c:pt idx="99">
                  <c:v>854.64923887696841</c:v>
                </c:pt>
                <c:pt idx="100">
                  <c:v>851.41080757117516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F7-4183-8AF0-FC42AF0F8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049360"/>
        <c:axId val="1266047280"/>
      </c:scatterChart>
      <c:valAx>
        <c:axId val="126604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Yield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047280"/>
        <c:crosses val="autoZero"/>
        <c:crossBetween val="midCat"/>
      </c:valAx>
      <c:valAx>
        <c:axId val="1266047280"/>
        <c:scaling>
          <c:orientation val="minMax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Fair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049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57150</xdr:colOff>
      <xdr:row>2</xdr:row>
      <xdr:rowOff>80962</xdr:rowOff>
    </xdr:from>
    <xdr:ext cx="2679260" cy="3534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407F66B-6552-48C4-BCC8-7B3390C1D4BD}"/>
                </a:ext>
              </a:extLst>
            </xdr:cNvPr>
            <xdr:cNvSpPr txBox="1"/>
          </xdr:nvSpPr>
          <xdr:spPr>
            <a:xfrm>
              <a:off x="5886450" y="461962"/>
              <a:ext cx="2679260" cy="3534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𝐹𝑉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𝐹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𝑉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</m:t>
                        </m:r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𝑉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′′</m:t>
                            </m:r>
                          </m:sup>
                        </m:s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(∆</m:t>
                        </m:r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</m:t>
                        </m:r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𝑉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′′′</m:t>
                            </m:r>
                          </m:sup>
                        </m:s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(∆</m:t>
                        </m:r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</m:t>
                        </m:r>
                      </m:den>
                    </m:f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+…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407F66B-6552-48C4-BCC8-7B3390C1D4BD}"/>
                </a:ext>
              </a:extLst>
            </xdr:cNvPr>
            <xdr:cNvSpPr txBox="1"/>
          </xdr:nvSpPr>
          <xdr:spPr>
            <a:xfrm>
              <a:off x="5886450" y="461962"/>
              <a:ext cx="2679260" cy="3534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𝐹𝑉=𝐹𝑉^′ ∆𝑟+(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𝐹𝑉^′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′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(∆〖𝑟)〗^2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2+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(𝐹𝑉^′′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′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(∆〖𝑟)〗^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6+…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6</xdr:col>
      <xdr:colOff>57150</xdr:colOff>
      <xdr:row>6</xdr:row>
      <xdr:rowOff>185737</xdr:rowOff>
    </xdr:from>
    <xdr:ext cx="96000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DFE7585-32E7-446F-9918-EC99E6F36B2F}"/>
                </a:ext>
              </a:extLst>
            </xdr:cNvPr>
            <xdr:cNvSpPr txBox="1"/>
          </xdr:nvSpPr>
          <xdr:spPr>
            <a:xfrm>
              <a:off x="5886450" y="1328737"/>
              <a:ext cx="960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∆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𝐹𝑉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𝑀𝐷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∆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DFE7585-32E7-446F-9918-EC99E6F36B2F}"/>
                </a:ext>
              </a:extLst>
            </xdr:cNvPr>
            <xdr:cNvSpPr txBox="1"/>
          </xdr:nvSpPr>
          <xdr:spPr>
            <a:xfrm>
              <a:off x="5886450" y="1328737"/>
              <a:ext cx="960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∆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𝐹𝑉=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−𝑀𝐷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∆𝑟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6</xdr:col>
      <xdr:colOff>19050</xdr:colOff>
      <xdr:row>8</xdr:row>
      <xdr:rowOff>71437</xdr:rowOff>
    </xdr:from>
    <xdr:ext cx="1613839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9407044-0566-4CB2-9D34-FD0D69BA9191}"/>
                </a:ext>
              </a:extLst>
            </xdr:cNvPr>
            <xdr:cNvSpPr txBox="1"/>
          </xdr:nvSpPr>
          <xdr:spPr>
            <a:xfrm>
              <a:off x="5848350" y="1595437"/>
              <a:ext cx="1613839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∆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𝐹𝑉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𝑀𝐷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∆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</m:num>
                      <m:den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∆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𝑟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9407044-0566-4CB2-9D34-FD0D69BA9191}"/>
                </a:ext>
              </a:extLst>
            </xdr:cNvPr>
            <xdr:cNvSpPr txBox="1"/>
          </xdr:nvSpPr>
          <xdr:spPr>
            <a:xfrm>
              <a:off x="5848350" y="1595437"/>
              <a:ext cx="1613839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∆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𝐹𝑉=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−𝑀𝐷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∆𝑟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+𝐶/2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∆𝑟)^2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11</xdr:col>
      <xdr:colOff>104775</xdr:colOff>
      <xdr:row>2</xdr:row>
      <xdr:rowOff>176212</xdr:rowOff>
    </xdr:from>
    <xdr:ext cx="3852850" cy="48372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BE56968-1504-41B9-93DF-5C0AF0E7501A}"/>
                </a:ext>
              </a:extLst>
            </xdr:cNvPr>
            <xdr:cNvSpPr txBox="1"/>
          </xdr:nvSpPr>
          <xdr:spPr>
            <a:xfrm>
              <a:off x="11296650" y="557212"/>
              <a:ext cx="3852850" cy="4837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𝐹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f>
                                  <m:f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𝐶</m:t>
                                    </m:r>
                                    <m:sSub>
                                      <m:sSubPr>
                                        <m:ctrlPr>
                                          <a:rPr lang="en-GB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</a:rPr>
                                          <m:t>𝐹</m:t>
                                        </m:r>
                                      </m:e>
                                      <m:sub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</a:rPr>
                                          <m:t>𝑡</m:t>
                                        </m:r>
                                      </m:sub>
                                    </m:sSub>
                                  </m:num>
                                  <m:den>
                                    <m:sSup>
                                      <m:sSupPr>
                                        <m:ctrlPr>
                                          <a:rPr lang="en-GB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pPr>
                                      <m:e>
                                        <m:d>
                                          <m:dPr>
                                            <m:ctrlP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dPr>
                                          <m:e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</a:rPr>
                                              <m:t>1+</m:t>
                                            </m:r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</a:rPr>
                                              <m:t>𝑟</m:t>
                                            </m:r>
                                          </m:e>
                                        </m:d>
                                      </m:e>
                                      <m:sup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</a:rPr>
                                          <m:t>𝑡</m:t>
                                        </m:r>
                                      </m:sup>
                                    </m:sSup>
                                  </m:den>
                                </m:f>
                              </m:e>
                            </m:nary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GB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𝑡𝐶</m:t>
                            </m:r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𝐹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sub>
                            </m:sSub>
                          </m:num>
                          <m:den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1+</m:t>
                                    </m:r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𝑟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+1</m:t>
                                </m:r>
                              </m:sup>
                            </m:sSup>
                          </m:den>
                        </m:f>
                      </m:e>
                    </m:nary>
                    <m:r>
                      <a:rPr lang="en-GB" sz="11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(1+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f>
                          <m:f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𝑡𝐶</m:t>
                            </m:r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𝐹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sub>
                            </m:sSub>
                          </m:num>
                          <m:den>
                            <m:sSup>
                              <m:sSup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1+</m:t>
                                    </m:r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sup>
                            </m:sSup>
                          </m:den>
                        </m:f>
                      </m:e>
                    </m:nary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BE56968-1504-41B9-93DF-5C0AF0E7501A}"/>
                </a:ext>
              </a:extLst>
            </xdr:cNvPr>
            <xdr:cNvSpPr txBox="1"/>
          </xdr:nvSpPr>
          <xdr:spPr>
            <a:xfrm>
              <a:off x="11296650" y="557212"/>
              <a:ext cx="3852850" cy="4837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𝐹𝑉^′=(∑_(𝑡=1)^𝑛▒(𝐶𝐹_𝑡)/(1+𝑟)^𝑡 )^′=∑_(𝑡=1)^𝑛▒(−𝑡𝐶𝐹_𝑡)/(1+𝑟)^(𝑡+1) =−1/((1+𝑟))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∑_(𝑡=1)^𝑛▒(𝑡𝐶𝐹_𝑡)/(1+𝑟)^𝑡 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11</xdr:col>
      <xdr:colOff>104775</xdr:colOff>
      <xdr:row>7</xdr:row>
      <xdr:rowOff>80962</xdr:rowOff>
    </xdr:from>
    <xdr:ext cx="4080861" cy="5068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BF64BFE-61B7-4A4C-AEC1-B722383DE1B2}"/>
                </a:ext>
              </a:extLst>
            </xdr:cNvPr>
            <xdr:cNvSpPr txBox="1"/>
          </xdr:nvSpPr>
          <xdr:spPr>
            <a:xfrm>
              <a:off x="9953625" y="1414462"/>
              <a:ext cx="4080861" cy="5068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𝐹</m:t>
                    </m:r>
                    <m:sSup>
                      <m:s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</m:e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′′</m:t>
                        </m:r>
                      </m:sup>
                    </m:sSup>
                    <m:r>
                      <a:rPr lang="en-GB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f>
                                  <m:f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𝐶</m:t>
                                    </m:r>
                                    <m:sSub>
                                      <m:sSubPr>
                                        <m:ctrlP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𝐹</m:t>
                                        </m:r>
                                      </m:e>
                                      <m:sub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sub>
                                    </m:sSub>
                                  </m:num>
                                  <m:den>
                                    <m:sSup>
                                      <m:sSupPr>
                                        <m:ctrlP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d>
                                          <m:dPr>
                                            <m:ctrlPr>
                                              <a:rPr lang="en-GB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dPr>
                                          <m:e>
                                            <m:r>
                                              <a:rPr lang="en-GB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1+</m:t>
                                            </m:r>
                                            <m:r>
                                              <a:rPr lang="en-GB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𝑟</m:t>
                                            </m:r>
                                          </m:e>
                                        </m:d>
                                      </m:e>
                                      <m:sup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sup>
                                    </m:sSup>
                                  </m:den>
                                </m:f>
                              </m:e>
                            </m:nary>
                          </m:e>
                        </m:d>
                      </m:e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′′</m:t>
                        </m:r>
                      </m:sup>
                    </m:sSup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f>
                          <m:f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+1)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</m:t>
                            </m:r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𝐹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sub>
                            </m:sSub>
                          </m:num>
                          <m:den>
                            <m:sSup>
                              <m:sSup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1+</m:t>
                                    </m:r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+2</m:t>
                                </m:r>
                              </m:sup>
                            </m:sSup>
                          </m:den>
                        </m:f>
                      </m:e>
                    </m:nary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1+</m:t>
                                </m:r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</m:d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nary>
                      <m:naryPr>
                        <m:chr m:val="∑"/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f>
                          <m:f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+1)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</m:t>
                            </m:r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𝐹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sub>
                            </m:sSub>
                          </m:num>
                          <m:den>
                            <m:sSup>
                              <m:sSup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1+</m:t>
                                    </m:r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sup>
                            </m:sSup>
                          </m:den>
                        </m:f>
                      </m:e>
                    </m:nary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BF64BFE-61B7-4A4C-AEC1-B722383DE1B2}"/>
                </a:ext>
              </a:extLst>
            </xdr:cNvPr>
            <xdr:cNvSpPr txBox="1"/>
          </xdr:nvSpPr>
          <xdr:spPr>
            <a:xfrm>
              <a:off x="9953625" y="1414462"/>
              <a:ext cx="4080861" cy="5068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𝐹𝑉^′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′=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(∑_(𝑡=1)^𝑛▒(𝐶𝐹_𝑡)/(1+𝑟)^𝑡 )^′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′=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∑_(𝑡=1)^𝑛▒(𝑡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(𝑡+1)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𝐶𝐹_𝑡)/(1+𝑟)^(𝑡+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=1/(1+𝑟)^2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∑_(𝑡=1)^𝑛▒(𝑡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(𝑡+1)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𝐶𝐹_𝑡)/(1+𝑟)^𝑡 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0</xdr:col>
      <xdr:colOff>0</xdr:colOff>
      <xdr:row>61</xdr:row>
      <xdr:rowOff>180975</xdr:rowOff>
    </xdr:from>
    <xdr:to>
      <xdr:col>8</xdr:col>
      <xdr:colOff>209550</xdr:colOff>
      <xdr:row>83</xdr:row>
      <xdr:rowOff>95250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2EF4DC6-D4A2-4A43-BB86-D5AD96E669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85725</xdr:colOff>
      <xdr:row>0</xdr:row>
      <xdr:rowOff>123825</xdr:rowOff>
    </xdr:from>
    <xdr:ext cx="1110817" cy="6315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28CD1B8-5500-46E7-B98E-010D1E2B9F1B}"/>
                </a:ext>
              </a:extLst>
            </xdr:cNvPr>
            <xdr:cNvSpPr txBox="1"/>
          </xdr:nvSpPr>
          <xdr:spPr>
            <a:xfrm>
              <a:off x="4133850" y="123825"/>
              <a:ext cx="1110817" cy="6315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𝐷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f>
                              <m:f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𝐶</m:t>
                                </m:r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𝐹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sub>
                                </m:sSub>
                              </m:num>
                              <m:den>
                                <m:sSup>
                                  <m:sSup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1+</m:t>
                                        </m:r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𝑟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sup>
                                </m:sSup>
                              </m:den>
                            </m:f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f>
                              <m:f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𝐶</m:t>
                                </m:r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𝐹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sub>
                                </m:sSub>
                              </m:num>
                              <m:den>
                                <m:sSup>
                                  <m:sSup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1+</m:t>
                                        </m:r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𝑟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sup>
                                </m:sSup>
                              </m:den>
                            </m:f>
                          </m:e>
                        </m:nary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28CD1B8-5500-46E7-B98E-010D1E2B9F1B}"/>
                </a:ext>
              </a:extLst>
            </xdr:cNvPr>
            <xdr:cNvSpPr txBox="1"/>
          </xdr:nvSpPr>
          <xdr:spPr>
            <a:xfrm>
              <a:off x="4133850" y="123825"/>
              <a:ext cx="1110817" cy="6315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=(∑24_(𝑡=1)^𝑛▒(𝑡𝐶𝐹_𝑡)/(1+𝑟)^𝑡 )/(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∑_(𝑡=1)^𝑛▒(𝐶𝐹_𝑡)/(1+𝑟)^𝑡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3</xdr:col>
      <xdr:colOff>57150</xdr:colOff>
      <xdr:row>4</xdr:row>
      <xdr:rowOff>104775</xdr:rowOff>
    </xdr:from>
    <xdr:ext cx="753796" cy="31970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5BB66D7-0463-4ECC-A79F-A4BB85A0AA68}"/>
                </a:ext>
              </a:extLst>
            </xdr:cNvPr>
            <xdr:cNvSpPr txBox="1"/>
          </xdr:nvSpPr>
          <xdr:spPr>
            <a:xfrm>
              <a:off x="4105275" y="866775"/>
              <a:ext cx="753796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𝑀𝐷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num>
                      <m:den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1+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5BB66D7-0463-4ECC-A79F-A4BB85A0AA68}"/>
                </a:ext>
              </a:extLst>
            </xdr:cNvPr>
            <xdr:cNvSpPr txBox="1"/>
          </xdr:nvSpPr>
          <xdr:spPr>
            <a:xfrm>
              <a:off x="4105275" y="866775"/>
              <a:ext cx="753796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𝑀𝐷=𝐷/(1+𝑟)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3</xdr:col>
      <xdr:colOff>66675</xdr:colOff>
      <xdr:row>6</xdr:row>
      <xdr:rowOff>161925</xdr:rowOff>
    </xdr:from>
    <xdr:ext cx="1831078" cy="64197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4A3E3B95-AEA6-4C90-A9D5-40657464626F}"/>
                </a:ext>
              </a:extLst>
            </xdr:cNvPr>
            <xdr:cNvSpPr txBox="1"/>
          </xdr:nvSpPr>
          <xdr:spPr>
            <a:xfrm>
              <a:off x="4114800" y="1304925"/>
              <a:ext cx="1831078" cy="641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1+</m:t>
                                </m:r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</m:d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f>
                      <m:f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f>
                              <m:f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  <m:d>
                                  <m:d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+1</m:t>
                                    </m:r>
                                  </m:e>
                                </m:d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𝐶</m:t>
                                </m:r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𝐹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sub>
                                </m:sSub>
                              </m:num>
                              <m:den>
                                <m:sSup>
                                  <m:sSup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1+</m:t>
                                        </m:r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𝑟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sup>
                                </m:sSup>
                              </m:den>
                            </m:f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f>
                              <m:f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𝐶</m:t>
                                </m:r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𝐹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sub>
                                </m:sSub>
                              </m:num>
                              <m:den>
                                <m:sSup>
                                  <m:sSup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1+</m:t>
                                        </m:r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𝑟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sup>
                                </m:sSup>
                              </m:den>
                            </m:f>
                          </m:e>
                        </m:nary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4A3E3B95-AEA6-4C90-A9D5-40657464626F}"/>
                </a:ext>
              </a:extLst>
            </xdr:cNvPr>
            <xdr:cNvSpPr txBox="1"/>
          </xdr:nvSpPr>
          <xdr:spPr>
            <a:xfrm>
              <a:off x="4114800" y="1304925"/>
              <a:ext cx="1831078" cy="641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𝐶=1/(1+𝑟)^2   (∑24_(𝑡=1)^𝑛▒(𝑡(𝑡+1)𝐶𝐹_𝑡)/(1+𝑟)^𝑡 )/(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∑_(𝑡=1)^𝑛▒(𝐶𝐹_𝑡)/(1+𝑟)^𝑡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48A6-1121-435D-8202-18D1E71B108E}">
  <dimension ref="A2:CX62"/>
  <sheetViews>
    <sheetView tabSelected="1" workbookViewId="0">
      <selection activeCell="B4" sqref="B4"/>
    </sheetView>
  </sheetViews>
  <sheetFormatPr defaultRowHeight="15" x14ac:dyDescent="0.25"/>
  <cols>
    <col min="1" max="1" width="30.140625" bestFit="1" customWidth="1"/>
    <col min="2" max="9" width="15.28515625" style="2" customWidth="1"/>
    <col min="10" max="102" width="9.28515625" customWidth="1"/>
  </cols>
  <sheetData>
    <row r="2" spans="1:12" x14ac:dyDescent="0.25">
      <c r="A2" s="2" t="s">
        <v>0</v>
      </c>
      <c r="B2" s="2">
        <v>1000</v>
      </c>
      <c r="L2" t="s">
        <v>16</v>
      </c>
    </row>
    <row r="3" spans="1:12" x14ac:dyDescent="0.25">
      <c r="A3" s="2" t="s">
        <v>1</v>
      </c>
      <c r="B3" s="3">
        <v>0.06</v>
      </c>
    </row>
    <row r="4" spans="1:12" x14ac:dyDescent="0.25">
      <c r="A4" s="2" t="s">
        <v>2</v>
      </c>
      <c r="B4" s="3">
        <v>0.05</v>
      </c>
    </row>
    <row r="5" spans="1:12" x14ac:dyDescent="0.25">
      <c r="A5" s="2" t="s">
        <v>3</v>
      </c>
      <c r="B5" s="2">
        <v>5</v>
      </c>
    </row>
    <row r="6" spans="1:12" x14ac:dyDescent="0.25">
      <c r="G6" s="1" t="s">
        <v>15</v>
      </c>
    </row>
    <row r="7" spans="1:12" x14ac:dyDescent="0.25">
      <c r="A7" s="2" t="s">
        <v>18</v>
      </c>
      <c r="B7" s="4">
        <f>SUM(G13:G17)</f>
        <v>1043.2947667063081</v>
      </c>
      <c r="L7" t="s">
        <v>17</v>
      </c>
    </row>
    <row r="8" spans="1:12" x14ac:dyDescent="0.25">
      <c r="A8" s="2" t="s">
        <v>4</v>
      </c>
      <c r="B8" s="5">
        <f>SUM(H13:H17)/B7</f>
        <v>4.4777512430879964</v>
      </c>
    </row>
    <row r="9" spans="1:12" x14ac:dyDescent="0.25">
      <c r="A9" s="2" t="s">
        <v>5</v>
      </c>
      <c r="B9" s="5">
        <f>B8/(1+B4)</f>
        <v>4.2645249934171394</v>
      </c>
    </row>
    <row r="10" spans="1:12" x14ac:dyDescent="0.25">
      <c r="A10" s="2" t="s">
        <v>6</v>
      </c>
      <c r="B10" s="5">
        <f>SUM(I13:I17)/B7/(1+B4)^2</f>
        <v>23.444090584222494</v>
      </c>
    </row>
    <row r="12" spans="1:12" x14ac:dyDescent="0.25">
      <c r="A12" s="2" t="s">
        <v>7</v>
      </c>
      <c r="B12" s="2" t="s">
        <v>8</v>
      </c>
      <c r="C12" s="2" t="s">
        <v>9</v>
      </c>
      <c r="D12" s="2" t="s">
        <v>0</v>
      </c>
      <c r="E12" s="2" t="s">
        <v>12</v>
      </c>
      <c r="F12" s="2" t="s">
        <v>10</v>
      </c>
      <c r="G12" s="2" t="s">
        <v>11</v>
      </c>
      <c r="H12" s="2" t="s">
        <v>13</v>
      </c>
      <c r="I12" s="2" t="s">
        <v>14</v>
      </c>
    </row>
    <row r="13" spans="1:12" x14ac:dyDescent="0.25">
      <c r="A13" s="2">
        <v>1</v>
      </c>
      <c r="B13" s="2">
        <f>B2</f>
        <v>1000</v>
      </c>
      <c r="C13" s="2">
        <f>B13*B$3</f>
        <v>60</v>
      </c>
      <c r="D13" s="2">
        <v>0</v>
      </c>
      <c r="E13" s="2">
        <f>C13+D13</f>
        <v>60</v>
      </c>
      <c r="F13" s="5">
        <f>1/(1+B$4)^A13</f>
        <v>0.95238095238095233</v>
      </c>
      <c r="G13" s="5">
        <f>E13*F13</f>
        <v>57.142857142857139</v>
      </c>
      <c r="H13" s="5">
        <f>G13*A13</f>
        <v>57.142857142857139</v>
      </c>
      <c r="I13" s="5">
        <f>G13*A13*(A13+1)</f>
        <v>114.28571428571428</v>
      </c>
    </row>
    <row r="14" spans="1:12" x14ac:dyDescent="0.25">
      <c r="A14" s="2">
        <v>2</v>
      </c>
      <c r="B14" s="2">
        <f>B13-D13</f>
        <v>1000</v>
      </c>
      <c r="C14" s="2">
        <f t="shared" ref="C14:C17" si="0">B14*B$3</f>
        <v>60</v>
      </c>
      <c r="D14" s="2">
        <v>0</v>
      </c>
      <c r="E14" s="2">
        <f t="shared" ref="E14:E17" si="1">C14+D14</f>
        <v>60</v>
      </c>
      <c r="F14" s="5">
        <f t="shared" ref="F14:F17" si="2">1/(1+B$4)^A14</f>
        <v>0.90702947845804982</v>
      </c>
      <c r="G14" s="5">
        <f t="shared" ref="G14:G17" si="3">E14*F14</f>
        <v>54.42176870748299</v>
      </c>
      <c r="H14" s="5">
        <f t="shared" ref="H14:H17" si="4">G14*A14</f>
        <v>108.84353741496598</v>
      </c>
      <c r="I14" s="5">
        <f t="shared" ref="I14:I17" si="5">G14*A14*(A14+1)</f>
        <v>326.53061224489795</v>
      </c>
    </row>
    <row r="15" spans="1:12" x14ac:dyDescent="0.25">
      <c r="A15" s="2">
        <v>3</v>
      </c>
      <c r="B15" s="2">
        <f t="shared" ref="B15:B17" si="6">B14-D14</f>
        <v>1000</v>
      </c>
      <c r="C15" s="2">
        <f t="shared" si="0"/>
        <v>60</v>
      </c>
      <c r="D15" s="2">
        <v>0</v>
      </c>
      <c r="E15" s="2">
        <f t="shared" si="1"/>
        <v>60</v>
      </c>
      <c r="F15" s="5">
        <f t="shared" si="2"/>
        <v>0.86383759853147601</v>
      </c>
      <c r="G15" s="5">
        <f t="shared" si="3"/>
        <v>51.830255911888564</v>
      </c>
      <c r="H15" s="5">
        <f t="shared" si="4"/>
        <v>155.49076773566568</v>
      </c>
      <c r="I15" s="5">
        <f t="shared" si="5"/>
        <v>621.96307094266274</v>
      </c>
    </row>
    <row r="16" spans="1:12" x14ac:dyDescent="0.25">
      <c r="A16" s="2">
        <v>4</v>
      </c>
      <c r="B16" s="2">
        <f t="shared" si="6"/>
        <v>1000</v>
      </c>
      <c r="C16" s="2">
        <f t="shared" si="0"/>
        <v>60</v>
      </c>
      <c r="D16" s="2">
        <v>0</v>
      </c>
      <c r="E16" s="2">
        <f t="shared" si="1"/>
        <v>60</v>
      </c>
      <c r="F16" s="5">
        <f t="shared" si="2"/>
        <v>0.82270247479188197</v>
      </c>
      <c r="G16" s="5">
        <f t="shared" si="3"/>
        <v>49.362148487512918</v>
      </c>
      <c r="H16" s="5">
        <f t="shared" si="4"/>
        <v>197.44859395005167</v>
      </c>
      <c r="I16" s="5">
        <f t="shared" si="5"/>
        <v>987.24296975025834</v>
      </c>
    </row>
    <row r="17" spans="1:9" x14ac:dyDescent="0.25">
      <c r="A17" s="2">
        <v>5</v>
      </c>
      <c r="B17" s="2">
        <f t="shared" si="6"/>
        <v>1000</v>
      </c>
      <c r="C17" s="2">
        <f t="shared" si="0"/>
        <v>60</v>
      </c>
      <c r="D17" s="2">
        <f>B2</f>
        <v>1000</v>
      </c>
      <c r="E17" s="2">
        <f t="shared" si="1"/>
        <v>1060</v>
      </c>
      <c r="F17" s="5">
        <f t="shared" si="2"/>
        <v>0.78352616646845896</v>
      </c>
      <c r="G17" s="5">
        <f t="shared" si="3"/>
        <v>830.53773645656645</v>
      </c>
      <c r="H17" s="5">
        <f t="shared" si="4"/>
        <v>4152.6886822828319</v>
      </c>
      <c r="I17" s="5">
        <f t="shared" si="5"/>
        <v>24916.132093696993</v>
      </c>
    </row>
    <row r="19" spans="1:9" x14ac:dyDescent="0.25">
      <c r="A19" s="2" t="s">
        <v>22</v>
      </c>
      <c r="B19" s="3">
        <v>0.01</v>
      </c>
    </row>
    <row r="20" spans="1:9" x14ac:dyDescent="0.25">
      <c r="A20" s="2" t="s">
        <v>20</v>
      </c>
      <c r="B20" s="6">
        <f>-B19*B9</f>
        <v>-4.2645249934171396E-2</v>
      </c>
    </row>
    <row r="21" spans="1:9" x14ac:dyDescent="0.25">
      <c r="A21" t="s">
        <v>21</v>
      </c>
      <c r="B21" s="6">
        <f>-B19*B9 + B10/2*B19^2</f>
        <v>-4.1473045404960274E-2</v>
      </c>
    </row>
    <row r="22" spans="1:9" x14ac:dyDescent="0.25">
      <c r="A22" s="2" t="s">
        <v>23</v>
      </c>
      <c r="B22" s="4">
        <f>B7*(1+B20)</f>
        <v>998.80320062510452</v>
      </c>
    </row>
    <row r="23" spans="1:9" x14ac:dyDescent="0.25">
      <c r="A23" s="2" t="s">
        <v>24</v>
      </c>
      <c r="B23" s="4">
        <f>B7*(1+B21)</f>
        <v>1000.0261554759398</v>
      </c>
    </row>
    <row r="24" spans="1:9" x14ac:dyDescent="0.25">
      <c r="A24" s="2" t="s">
        <v>25</v>
      </c>
      <c r="B24" s="4">
        <f t="array" ref="B24">SUM(E13:E17/(1+B4+B19)^A13:A17)</f>
        <v>999.99999999999977</v>
      </c>
    </row>
    <row r="53" spans="1:102" x14ac:dyDescent="0.25">
      <c r="A53" s="2" t="s">
        <v>2</v>
      </c>
      <c r="B53" s="3">
        <f>$B$4+B57</f>
        <v>0</v>
      </c>
      <c r="C53" s="3">
        <f t="shared" ref="C53:BN53" si="7">$B$4+C57</f>
        <v>1.0000000000000009E-3</v>
      </c>
      <c r="D53" s="3">
        <f t="shared" si="7"/>
        <v>2.0000000000000018E-3</v>
      </c>
      <c r="E53" s="3">
        <f t="shared" si="7"/>
        <v>3.0000000000000027E-3</v>
      </c>
      <c r="F53" s="3">
        <f t="shared" si="7"/>
        <v>4.0000000000000036E-3</v>
      </c>
      <c r="G53" s="3">
        <f t="shared" si="7"/>
        <v>5.0000000000000044E-3</v>
      </c>
      <c r="H53" s="3">
        <f t="shared" si="7"/>
        <v>6.0000000000000053E-3</v>
      </c>
      <c r="I53" s="3">
        <f t="shared" si="7"/>
        <v>7.0000000000000062E-3</v>
      </c>
      <c r="J53" s="3">
        <f t="shared" si="7"/>
        <v>8.0000000000000071E-3</v>
      </c>
      <c r="K53" s="3">
        <f t="shared" si="7"/>
        <v>9.000000000000008E-3</v>
      </c>
      <c r="L53" s="3">
        <f t="shared" si="7"/>
        <v>1.0000000000000009E-2</v>
      </c>
      <c r="M53" s="3">
        <f t="shared" si="7"/>
        <v>1.100000000000001E-2</v>
      </c>
      <c r="N53" s="3">
        <f t="shared" si="7"/>
        <v>1.2000000000000011E-2</v>
      </c>
      <c r="O53" s="3">
        <f t="shared" si="7"/>
        <v>1.3000000000000012E-2</v>
      </c>
      <c r="P53" s="3">
        <f t="shared" si="7"/>
        <v>1.4000000000000012E-2</v>
      </c>
      <c r="Q53" s="3">
        <f t="shared" si="7"/>
        <v>1.5000000000000013E-2</v>
      </c>
      <c r="R53" s="3">
        <f t="shared" si="7"/>
        <v>1.6000000000000014E-2</v>
      </c>
      <c r="S53" s="3">
        <f t="shared" si="7"/>
        <v>1.7000000000000015E-2</v>
      </c>
      <c r="T53" s="3">
        <f t="shared" si="7"/>
        <v>1.8000000000000016E-2</v>
      </c>
      <c r="U53" s="3">
        <f t="shared" si="7"/>
        <v>1.9000000000000017E-2</v>
      </c>
      <c r="V53" s="3">
        <f t="shared" si="7"/>
        <v>2.0000000000000018E-2</v>
      </c>
      <c r="W53" s="3">
        <f t="shared" si="7"/>
        <v>2.1000000000000019E-2</v>
      </c>
      <c r="X53" s="3">
        <f t="shared" si="7"/>
        <v>2.200000000000002E-2</v>
      </c>
      <c r="Y53" s="3">
        <f t="shared" si="7"/>
        <v>2.300000000000002E-2</v>
      </c>
      <c r="Z53" s="3">
        <f t="shared" si="7"/>
        <v>2.4000000000000021E-2</v>
      </c>
      <c r="AA53" s="3">
        <f t="shared" si="7"/>
        <v>2.5000000000000022E-2</v>
      </c>
      <c r="AB53" s="3">
        <f t="shared" si="7"/>
        <v>2.6000000000000023E-2</v>
      </c>
      <c r="AC53" s="3">
        <f t="shared" si="7"/>
        <v>2.7000000000000024E-2</v>
      </c>
      <c r="AD53" s="3">
        <f t="shared" si="7"/>
        <v>2.8000000000000025E-2</v>
      </c>
      <c r="AE53" s="3">
        <f t="shared" si="7"/>
        <v>2.9000000000000026E-2</v>
      </c>
      <c r="AF53" s="3">
        <f t="shared" si="7"/>
        <v>3.0000000000000027E-2</v>
      </c>
      <c r="AG53" s="3">
        <f t="shared" si="7"/>
        <v>3.1000000000000028E-2</v>
      </c>
      <c r="AH53" s="3">
        <f t="shared" si="7"/>
        <v>3.2000000000000028E-2</v>
      </c>
      <c r="AI53" s="3">
        <f t="shared" si="7"/>
        <v>3.3000000000000029E-2</v>
      </c>
      <c r="AJ53" s="3">
        <f t="shared" si="7"/>
        <v>3.400000000000003E-2</v>
      </c>
      <c r="AK53" s="3">
        <f t="shared" si="7"/>
        <v>3.5000000000000031E-2</v>
      </c>
      <c r="AL53" s="3">
        <f t="shared" si="7"/>
        <v>3.6000000000000032E-2</v>
      </c>
      <c r="AM53" s="3">
        <f t="shared" si="7"/>
        <v>3.7000000000000033E-2</v>
      </c>
      <c r="AN53" s="3">
        <f t="shared" si="7"/>
        <v>3.8000000000000034E-2</v>
      </c>
      <c r="AO53" s="3">
        <f t="shared" si="7"/>
        <v>3.9000000000000035E-2</v>
      </c>
      <c r="AP53" s="3">
        <f t="shared" si="7"/>
        <v>4.0000000000000036E-2</v>
      </c>
      <c r="AQ53" s="3">
        <f t="shared" si="7"/>
        <v>4.1000000000000036E-2</v>
      </c>
      <c r="AR53" s="3">
        <f t="shared" si="7"/>
        <v>4.2000000000000037E-2</v>
      </c>
      <c r="AS53" s="3">
        <f t="shared" si="7"/>
        <v>4.3000000000000038E-2</v>
      </c>
      <c r="AT53" s="3">
        <f t="shared" si="7"/>
        <v>4.4000000000000039E-2</v>
      </c>
      <c r="AU53" s="3">
        <f t="shared" si="7"/>
        <v>4.500000000000004E-2</v>
      </c>
      <c r="AV53" s="3">
        <f t="shared" si="7"/>
        <v>4.6000000000000041E-2</v>
      </c>
      <c r="AW53" s="3">
        <f t="shared" si="7"/>
        <v>4.7000000000000035E-2</v>
      </c>
      <c r="AX53" s="3">
        <f t="shared" si="7"/>
        <v>4.8000000000000036E-2</v>
      </c>
      <c r="AY53" s="3">
        <f t="shared" si="7"/>
        <v>4.9000000000000037E-2</v>
      </c>
      <c r="AZ53" s="3">
        <f t="shared" si="7"/>
        <v>5.0000000000000037E-2</v>
      </c>
      <c r="BA53" s="3">
        <f t="shared" si="7"/>
        <v>5.1000000000000038E-2</v>
      </c>
      <c r="BB53" s="3">
        <f t="shared" si="7"/>
        <v>5.2000000000000039E-2</v>
      </c>
      <c r="BC53" s="3">
        <f t="shared" si="7"/>
        <v>5.300000000000004E-2</v>
      </c>
      <c r="BD53" s="3">
        <f t="shared" si="7"/>
        <v>5.4000000000000034E-2</v>
      </c>
      <c r="BE53" s="3">
        <f t="shared" si="7"/>
        <v>5.5000000000000035E-2</v>
      </c>
      <c r="BF53" s="3">
        <f t="shared" si="7"/>
        <v>5.6000000000000036E-2</v>
      </c>
      <c r="BG53" s="3">
        <f t="shared" si="7"/>
        <v>5.7000000000000037E-2</v>
      </c>
      <c r="BH53" s="3">
        <f t="shared" si="7"/>
        <v>5.8000000000000038E-2</v>
      </c>
      <c r="BI53" s="3">
        <f t="shared" si="7"/>
        <v>5.9000000000000039E-2</v>
      </c>
      <c r="BJ53" s="3">
        <f t="shared" si="7"/>
        <v>6.0000000000000039E-2</v>
      </c>
      <c r="BK53" s="3">
        <f t="shared" si="7"/>
        <v>6.100000000000004E-2</v>
      </c>
      <c r="BL53" s="3">
        <f t="shared" si="7"/>
        <v>6.2000000000000041E-2</v>
      </c>
      <c r="BM53" s="3">
        <f t="shared" si="7"/>
        <v>6.3000000000000042E-2</v>
      </c>
      <c r="BN53" s="3">
        <f t="shared" si="7"/>
        <v>6.4000000000000043E-2</v>
      </c>
      <c r="BO53" s="3">
        <f t="shared" ref="BO53:CX53" si="8">$B$4+BO57</f>
        <v>6.5000000000000044E-2</v>
      </c>
      <c r="BP53" s="3">
        <f t="shared" si="8"/>
        <v>6.6000000000000045E-2</v>
      </c>
      <c r="BQ53" s="3">
        <f t="shared" si="8"/>
        <v>6.7000000000000046E-2</v>
      </c>
      <c r="BR53" s="3">
        <f t="shared" si="8"/>
        <v>6.8000000000000047E-2</v>
      </c>
      <c r="BS53" s="3">
        <f t="shared" si="8"/>
        <v>6.9000000000000047E-2</v>
      </c>
      <c r="BT53" s="3">
        <f t="shared" si="8"/>
        <v>7.0000000000000048E-2</v>
      </c>
      <c r="BU53" s="3">
        <f t="shared" si="8"/>
        <v>7.1000000000000049E-2</v>
      </c>
      <c r="BV53" s="3">
        <f t="shared" si="8"/>
        <v>7.200000000000005E-2</v>
      </c>
      <c r="BW53" s="3">
        <f t="shared" si="8"/>
        <v>7.3000000000000051E-2</v>
      </c>
      <c r="BX53" s="3">
        <f t="shared" si="8"/>
        <v>7.4000000000000052E-2</v>
      </c>
      <c r="BY53" s="3">
        <f t="shared" si="8"/>
        <v>7.5000000000000053E-2</v>
      </c>
      <c r="BZ53" s="3">
        <f t="shared" si="8"/>
        <v>7.6000000000000054E-2</v>
      </c>
      <c r="CA53" s="3">
        <f t="shared" si="8"/>
        <v>7.7000000000000055E-2</v>
      </c>
      <c r="CB53" s="3">
        <f t="shared" si="8"/>
        <v>7.8000000000000055E-2</v>
      </c>
      <c r="CC53" s="3">
        <f t="shared" si="8"/>
        <v>7.9000000000000056E-2</v>
      </c>
      <c r="CD53" s="3">
        <f t="shared" si="8"/>
        <v>8.0000000000000057E-2</v>
      </c>
      <c r="CE53" s="3">
        <f t="shared" si="8"/>
        <v>8.1000000000000058E-2</v>
      </c>
      <c r="CF53" s="3">
        <f t="shared" si="8"/>
        <v>8.2000000000000059E-2</v>
      </c>
      <c r="CG53" s="3">
        <f t="shared" si="8"/>
        <v>8.300000000000006E-2</v>
      </c>
      <c r="CH53" s="3">
        <f t="shared" si="8"/>
        <v>8.4000000000000061E-2</v>
      </c>
      <c r="CI53" s="3">
        <f t="shared" si="8"/>
        <v>8.5000000000000062E-2</v>
      </c>
      <c r="CJ53" s="3">
        <f t="shared" si="8"/>
        <v>8.6000000000000063E-2</v>
      </c>
      <c r="CK53" s="3">
        <f t="shared" si="8"/>
        <v>8.7000000000000063E-2</v>
      </c>
      <c r="CL53" s="3">
        <f t="shared" si="8"/>
        <v>8.8000000000000064E-2</v>
      </c>
      <c r="CM53" s="3">
        <f t="shared" si="8"/>
        <v>8.9000000000000065E-2</v>
      </c>
      <c r="CN53" s="3">
        <f t="shared" si="8"/>
        <v>9.0000000000000066E-2</v>
      </c>
      <c r="CO53" s="3">
        <f t="shared" si="8"/>
        <v>9.1000000000000067E-2</v>
      </c>
      <c r="CP53" s="3">
        <f t="shared" si="8"/>
        <v>9.2000000000000068E-2</v>
      </c>
      <c r="CQ53" s="3">
        <f t="shared" si="8"/>
        <v>9.3000000000000069E-2</v>
      </c>
      <c r="CR53" s="3">
        <f t="shared" si="8"/>
        <v>9.400000000000007E-2</v>
      </c>
      <c r="CS53" s="3">
        <f t="shared" si="8"/>
        <v>9.500000000000007E-2</v>
      </c>
      <c r="CT53" s="3">
        <f t="shared" si="8"/>
        <v>9.6000000000000071E-2</v>
      </c>
      <c r="CU53" s="3">
        <f t="shared" si="8"/>
        <v>9.7000000000000072E-2</v>
      </c>
      <c r="CV53" s="3">
        <f t="shared" si="8"/>
        <v>9.8000000000000073E-2</v>
      </c>
      <c r="CW53" s="3">
        <f t="shared" si="8"/>
        <v>9.9000000000000074E-2</v>
      </c>
      <c r="CX53" s="3">
        <f t="shared" si="8"/>
        <v>0.10000000000000007</v>
      </c>
    </row>
    <row r="54" spans="1:102" x14ac:dyDescent="0.25">
      <c r="A54" s="2" t="s">
        <v>18</v>
      </c>
      <c r="B54" s="4">
        <f>SUM(B58:B62)</f>
        <v>1300</v>
      </c>
      <c r="C54" s="4">
        <f t="shared" ref="C54:BN54" si="9">SUM(C58:C62)</f>
        <v>1294.1170608774223</v>
      </c>
      <c r="D54" s="4">
        <f t="shared" si="9"/>
        <v>1288.2680876365396</v>
      </c>
      <c r="E54" s="4">
        <f t="shared" si="9"/>
        <v>1282.4528478488462</v>
      </c>
      <c r="F54" s="4">
        <f t="shared" si="9"/>
        <v>1276.6711109143689</v>
      </c>
      <c r="G54" s="4">
        <f t="shared" si="9"/>
        <v>1270.9226480454386</v>
      </c>
      <c r="H54" s="4">
        <f t="shared" si="9"/>
        <v>1265.2072322506283</v>
      </c>
      <c r="I54" s="4">
        <f t="shared" si="9"/>
        <v>1259.5246383188517</v>
      </c>
      <c r="J54" s="4">
        <f t="shared" si="9"/>
        <v>1253.8746428036102</v>
      </c>
      <c r="K54" s="4">
        <f t="shared" si="9"/>
        <v>1248.2570240073967</v>
      </c>
      <c r="L54" s="4">
        <f t="shared" si="9"/>
        <v>1242.6715619662561</v>
      </c>
      <c r="M54" s="4">
        <f t="shared" si="9"/>
        <v>1237.1180384344993</v>
      </c>
      <c r="N54" s="4">
        <f t="shared" si="9"/>
        <v>1231.5962368695627</v>
      </c>
      <c r="O54" s="4">
        <f t="shared" si="9"/>
        <v>1226.1059424170112</v>
      </c>
      <c r="P54" s="4">
        <f t="shared" si="9"/>
        <v>1220.6469418957015</v>
      </c>
      <c r="Q54" s="4">
        <f t="shared" si="9"/>
        <v>1215.2190237830814</v>
      </c>
      <c r="R54" s="4">
        <f t="shared" si="9"/>
        <v>1209.8219782006324</v>
      </c>
      <c r="S54" s="4">
        <f t="shared" si="9"/>
        <v>1204.4555968994573</v>
      </c>
      <c r="T54" s="4">
        <f t="shared" si="9"/>
        <v>1199.1196732460062</v>
      </c>
      <c r="U54" s="4">
        <f t="shared" si="9"/>
        <v>1193.8140022079474</v>
      </c>
      <c r="V54" s="4">
        <f t="shared" si="9"/>
        <v>1188.5383803401683</v>
      </c>
      <c r="W54" s="4">
        <f t="shared" si="9"/>
        <v>1183.2926057709119</v>
      </c>
      <c r="X54" s="4">
        <f t="shared" si="9"/>
        <v>1178.0764781880562</v>
      </c>
      <c r="Y54" s="4">
        <f t="shared" si="9"/>
        <v>1172.8897988255221</v>
      </c>
      <c r="Z54" s="4">
        <f t="shared" si="9"/>
        <v>1167.7323704498122</v>
      </c>
      <c r="AA54" s="4">
        <f t="shared" si="9"/>
        <v>1162.6039973466768</v>
      </c>
      <c r="AB54" s="4">
        <f t="shared" si="9"/>
        <v>1157.5044853079171</v>
      </c>
      <c r="AC54" s="4">
        <f t="shared" si="9"/>
        <v>1152.4336416183121</v>
      </c>
      <c r="AD54" s="4">
        <f t="shared" si="9"/>
        <v>1147.3912750426705</v>
      </c>
      <c r="AE54" s="4">
        <f t="shared" si="9"/>
        <v>1142.3771958130044</v>
      </c>
      <c r="AF54" s="4">
        <f t="shared" si="9"/>
        <v>1137.391215615836</v>
      </c>
      <c r="AG54" s="4">
        <f t="shared" si="9"/>
        <v>1132.4331475796187</v>
      </c>
      <c r="AH54" s="4">
        <f t="shared" si="9"/>
        <v>1127.5028062622837</v>
      </c>
      <c r="AI54" s="4">
        <f t="shared" si="9"/>
        <v>1122.6000076388987</v>
      </c>
      <c r="AJ54" s="4">
        <f t="shared" si="9"/>
        <v>1117.7245690894551</v>
      </c>
      <c r="AK54" s="4">
        <f t="shared" si="9"/>
        <v>1112.8763093867681</v>
      </c>
      <c r="AL54" s="4">
        <f t="shared" si="9"/>
        <v>1108.0550486844913</v>
      </c>
      <c r="AM54" s="4">
        <f t="shared" si="9"/>
        <v>1103.2606085052446</v>
      </c>
      <c r="AN54" s="4">
        <f t="shared" si="9"/>
        <v>1098.49281172886</v>
      </c>
      <c r="AO54" s="4">
        <f t="shared" si="9"/>
        <v>1093.75148258074</v>
      </c>
      <c r="AP54" s="4">
        <f t="shared" si="9"/>
        <v>1089.0364466203239</v>
      </c>
      <c r="AQ54" s="4">
        <f t="shared" si="9"/>
        <v>1084.3475307296608</v>
      </c>
      <c r="AR54" s="4">
        <f t="shared" si="9"/>
        <v>1079.6845631020994</v>
      </c>
      <c r="AS54" s="4">
        <f t="shared" si="9"/>
        <v>1075.0473732310847</v>
      </c>
      <c r="AT54" s="4">
        <f t="shared" si="9"/>
        <v>1070.4357918990531</v>
      </c>
      <c r="AU54" s="4">
        <f t="shared" si="9"/>
        <v>1065.8496511664391</v>
      </c>
      <c r="AV54" s="4">
        <f t="shared" si="9"/>
        <v>1061.2887843607864</v>
      </c>
      <c r="AW54" s="4">
        <f t="shared" si="9"/>
        <v>1056.7530260659641</v>
      </c>
      <c r="AX54" s="4">
        <f t="shared" si="9"/>
        <v>1052.2422121114748</v>
      </c>
      <c r="AY54" s="4">
        <f t="shared" si="9"/>
        <v>1047.7561795618799</v>
      </c>
      <c r="AZ54" s="4">
        <f t="shared" si="9"/>
        <v>1043.2947667063081</v>
      </c>
      <c r="BA54" s="4">
        <f t="shared" si="9"/>
        <v>1038.8578130480773</v>
      </c>
      <c r="BB54" s="4">
        <f t="shared" si="9"/>
        <v>1034.4451592944038</v>
      </c>
      <c r="BC54" s="4">
        <f t="shared" si="9"/>
        <v>1030.0566473462166</v>
      </c>
      <c r="BD54" s="4">
        <f t="shared" si="9"/>
        <v>1025.6921202880587</v>
      </c>
      <c r="BE54" s="4">
        <f t="shared" si="9"/>
        <v>1021.3514223780958</v>
      </c>
      <c r="BF54" s="4">
        <f t="shared" si="9"/>
        <v>1017.0343990382029</v>
      </c>
      <c r="BG54" s="4">
        <f t="shared" si="9"/>
        <v>1012.740896844162</v>
      </c>
      <c r="BH54" s="4">
        <f t="shared" si="9"/>
        <v>1008.4707635159339</v>
      </c>
      <c r="BI54" s="4">
        <f t="shared" si="9"/>
        <v>1004.2238479080357</v>
      </c>
      <c r="BJ54" s="4">
        <f t="shared" si="9"/>
        <v>999.99999999999977</v>
      </c>
      <c r="BK54" s="4">
        <f t="shared" si="9"/>
        <v>995.7990708869263</v>
      </c>
      <c r="BL54" s="4">
        <f t="shared" si="9"/>
        <v>991.62091277011905</v>
      </c>
      <c r="BM54" s="4">
        <f t="shared" si="9"/>
        <v>987.46537894781738</v>
      </c>
      <c r="BN54" s="4">
        <f t="shared" si="9"/>
        <v>983.33232380600248</v>
      </c>
      <c r="BO54" s="4">
        <f t="shared" ref="BO54:CX54" si="10">SUM(BO58:BO62)</f>
        <v>979.2216028093045</v>
      </c>
      <c r="BP54" s="4">
        <f t="shared" si="10"/>
        <v>975.13307249197589</v>
      </c>
      <c r="BQ54" s="4">
        <f t="shared" si="10"/>
        <v>971.06659044896924</v>
      </c>
      <c r="BR54" s="4">
        <f t="shared" si="10"/>
        <v>967.02201532707727</v>
      </c>
      <c r="BS54" s="4">
        <f t="shared" si="10"/>
        <v>962.99920681617459</v>
      </c>
      <c r="BT54" s="4">
        <f t="shared" si="10"/>
        <v>958.99802564052402</v>
      </c>
      <c r="BU54" s="4">
        <f t="shared" si="10"/>
        <v>955.01833355017584</v>
      </c>
      <c r="BV54" s="4">
        <f t="shared" si="10"/>
        <v>951.05999331243788</v>
      </c>
      <c r="BW54" s="4">
        <f t="shared" si="10"/>
        <v>947.12286870343303</v>
      </c>
      <c r="BX54" s="4">
        <f t="shared" si="10"/>
        <v>943.20682449972242</v>
      </c>
      <c r="BY54" s="4">
        <f t="shared" si="10"/>
        <v>939.31172647002336</v>
      </c>
      <c r="BZ54" s="4">
        <f t="shared" si="10"/>
        <v>935.43744136698399</v>
      </c>
      <c r="CA54" s="4">
        <f t="shared" si="10"/>
        <v>931.58383691905146</v>
      </c>
      <c r="CB54" s="4">
        <f t="shared" si="10"/>
        <v>927.75078182240122</v>
      </c>
      <c r="CC54" s="4">
        <f t="shared" si="10"/>
        <v>923.93814573295094</v>
      </c>
      <c r="CD54" s="4">
        <f t="shared" si="10"/>
        <v>920.14579925843816</v>
      </c>
      <c r="CE54" s="4">
        <f t="shared" si="10"/>
        <v>916.37361395058178</v>
      </c>
      <c r="CF54" s="4">
        <f t="shared" si="10"/>
        <v>912.6214622973032</v>
      </c>
      <c r="CG54" s="4">
        <f t="shared" si="10"/>
        <v>908.88921771503055</v>
      </c>
      <c r="CH54" s="4">
        <f t="shared" si="10"/>
        <v>905.17675454106211</v>
      </c>
      <c r="CI54" s="4">
        <f t="shared" si="10"/>
        <v>901.48394802601081</v>
      </c>
      <c r="CJ54" s="4">
        <f t="shared" si="10"/>
        <v>897.81067432630653</v>
      </c>
      <c r="CK54" s="4">
        <f t="shared" si="10"/>
        <v>894.15681049677823</v>
      </c>
      <c r="CL54" s="4">
        <f t="shared" si="10"/>
        <v>890.52223448329141</v>
      </c>
      <c r="CM54" s="4">
        <f t="shared" si="10"/>
        <v>886.90682511546629</v>
      </c>
      <c r="CN54" s="4">
        <f t="shared" si="10"/>
        <v>883.31046209944827</v>
      </c>
      <c r="CO54" s="4">
        <f t="shared" si="10"/>
        <v>879.7330260107567</v>
      </c>
      <c r="CP54" s="4">
        <f t="shared" si="10"/>
        <v>876.17439828718818</v>
      </c>
      <c r="CQ54" s="4">
        <f t="shared" si="10"/>
        <v>872.63446122179403</v>
      </c>
      <c r="CR54" s="4">
        <f t="shared" si="10"/>
        <v>869.11309795591046</v>
      </c>
      <c r="CS54" s="4">
        <f t="shared" si="10"/>
        <v>865.61019247226477</v>
      </c>
      <c r="CT54" s="4">
        <f t="shared" si="10"/>
        <v>862.12562958812998</v>
      </c>
      <c r="CU54" s="4">
        <f t="shared" si="10"/>
        <v>858.65929494855584</v>
      </c>
      <c r="CV54" s="4">
        <f t="shared" si="10"/>
        <v>855.21107501964548</v>
      </c>
      <c r="CW54" s="4">
        <f t="shared" si="10"/>
        <v>851.78085708190872</v>
      </c>
      <c r="CX54" s="4">
        <f t="shared" si="10"/>
        <v>848.36852922366188</v>
      </c>
    </row>
    <row r="55" spans="1:102" x14ac:dyDescent="0.25">
      <c r="A55" s="2" t="s">
        <v>20</v>
      </c>
      <c r="B55" s="4">
        <f>(1 - $B$9*B57)*$B$7</f>
        <v>1265.7525971123259</v>
      </c>
      <c r="C55" s="4">
        <f t="shared" ref="C55:BN55" si="11">(1 - $B$9*C57)*$B$7</f>
        <v>1261.3034405042054</v>
      </c>
      <c r="D55" s="4">
        <f t="shared" si="11"/>
        <v>1256.8542838960852</v>
      </c>
      <c r="E55" s="4">
        <f t="shared" si="11"/>
        <v>1252.4051272879647</v>
      </c>
      <c r="F55" s="4">
        <f t="shared" si="11"/>
        <v>1247.9559706798443</v>
      </c>
      <c r="G55" s="4">
        <f t="shared" si="11"/>
        <v>1243.5068140717242</v>
      </c>
      <c r="H55" s="4">
        <f t="shared" si="11"/>
        <v>1239.0576574636036</v>
      </c>
      <c r="I55" s="4">
        <f t="shared" si="11"/>
        <v>1234.6085008554833</v>
      </c>
      <c r="J55" s="4">
        <f t="shared" si="11"/>
        <v>1230.1593442473629</v>
      </c>
      <c r="K55" s="4">
        <f t="shared" si="11"/>
        <v>1225.7101876392426</v>
      </c>
      <c r="L55" s="4">
        <f t="shared" si="11"/>
        <v>1221.2610310311222</v>
      </c>
      <c r="M55" s="4">
        <f t="shared" si="11"/>
        <v>1216.8118744230019</v>
      </c>
      <c r="N55" s="4">
        <f t="shared" si="11"/>
        <v>1212.3627178148815</v>
      </c>
      <c r="O55" s="4">
        <f t="shared" si="11"/>
        <v>1207.9135612067612</v>
      </c>
      <c r="P55" s="4">
        <f t="shared" si="11"/>
        <v>1203.4644045986408</v>
      </c>
      <c r="Q55" s="4">
        <f t="shared" si="11"/>
        <v>1199.0152479905205</v>
      </c>
      <c r="R55" s="4">
        <f t="shared" si="11"/>
        <v>1194.5660913824001</v>
      </c>
      <c r="S55" s="4">
        <f t="shared" si="11"/>
        <v>1190.1169347742796</v>
      </c>
      <c r="T55" s="4">
        <f t="shared" si="11"/>
        <v>1185.6677781661595</v>
      </c>
      <c r="U55" s="4">
        <f t="shared" si="11"/>
        <v>1181.2186215580391</v>
      </c>
      <c r="V55" s="4">
        <f t="shared" si="11"/>
        <v>1176.7694649499188</v>
      </c>
      <c r="W55" s="4">
        <f t="shared" si="11"/>
        <v>1172.3203083417984</v>
      </c>
      <c r="X55" s="4">
        <f t="shared" si="11"/>
        <v>1167.8711517336778</v>
      </c>
      <c r="Y55" s="4">
        <f t="shared" si="11"/>
        <v>1163.4219951255577</v>
      </c>
      <c r="Z55" s="4">
        <f t="shared" si="11"/>
        <v>1158.9728385174371</v>
      </c>
      <c r="AA55" s="4">
        <f t="shared" si="11"/>
        <v>1154.523681909317</v>
      </c>
      <c r="AB55" s="4">
        <f t="shared" si="11"/>
        <v>1150.0745253011964</v>
      </c>
      <c r="AC55" s="4">
        <f t="shared" si="11"/>
        <v>1145.6253686930761</v>
      </c>
      <c r="AD55" s="4">
        <f t="shared" si="11"/>
        <v>1141.176212084956</v>
      </c>
      <c r="AE55" s="4">
        <f t="shared" si="11"/>
        <v>1136.7270554768354</v>
      </c>
      <c r="AF55" s="4">
        <f t="shared" si="11"/>
        <v>1132.2778988687151</v>
      </c>
      <c r="AG55" s="4">
        <f t="shared" si="11"/>
        <v>1127.8287422605947</v>
      </c>
      <c r="AH55" s="4">
        <f t="shared" si="11"/>
        <v>1123.3795856524744</v>
      </c>
      <c r="AI55" s="4">
        <f t="shared" si="11"/>
        <v>1118.930429044354</v>
      </c>
      <c r="AJ55" s="4">
        <f t="shared" si="11"/>
        <v>1114.4812724362337</v>
      </c>
      <c r="AK55" s="4">
        <f t="shared" si="11"/>
        <v>1110.0321158281133</v>
      </c>
      <c r="AL55" s="4">
        <f t="shared" si="11"/>
        <v>1105.582959219993</v>
      </c>
      <c r="AM55" s="4">
        <f t="shared" si="11"/>
        <v>1101.1338026118726</v>
      </c>
      <c r="AN55" s="4">
        <f t="shared" si="11"/>
        <v>1096.6846460037523</v>
      </c>
      <c r="AO55" s="4">
        <f t="shared" si="11"/>
        <v>1092.2354893956319</v>
      </c>
      <c r="AP55" s="4">
        <f t="shared" si="11"/>
        <v>1087.7863327875114</v>
      </c>
      <c r="AQ55" s="4">
        <f t="shared" si="11"/>
        <v>1083.3371761793912</v>
      </c>
      <c r="AR55" s="4">
        <f t="shared" si="11"/>
        <v>1078.8880195712707</v>
      </c>
      <c r="AS55" s="4">
        <f t="shared" si="11"/>
        <v>1074.4388629631505</v>
      </c>
      <c r="AT55" s="4">
        <f t="shared" si="11"/>
        <v>1069.9897063550302</v>
      </c>
      <c r="AU55" s="4">
        <f t="shared" si="11"/>
        <v>1065.5405497469096</v>
      </c>
      <c r="AV55" s="4">
        <f t="shared" si="11"/>
        <v>1061.0913931387895</v>
      </c>
      <c r="AW55" s="4">
        <f t="shared" si="11"/>
        <v>1056.6422365306689</v>
      </c>
      <c r="AX55" s="4">
        <f t="shared" si="11"/>
        <v>1052.1930799225488</v>
      </c>
      <c r="AY55" s="4">
        <f t="shared" si="11"/>
        <v>1047.7439233144282</v>
      </c>
      <c r="AZ55" s="4">
        <f t="shared" si="11"/>
        <v>1043.2947667063079</v>
      </c>
      <c r="BA55" s="4">
        <f t="shared" si="11"/>
        <v>1038.8456100981875</v>
      </c>
      <c r="BB55" s="4">
        <f t="shared" si="11"/>
        <v>1034.3964534900672</v>
      </c>
      <c r="BC55" s="4">
        <f t="shared" si="11"/>
        <v>1029.9472968819468</v>
      </c>
      <c r="BD55" s="4">
        <f t="shared" si="11"/>
        <v>1025.4981402738265</v>
      </c>
      <c r="BE55" s="4">
        <f t="shared" si="11"/>
        <v>1021.0489836657063</v>
      </c>
      <c r="BF55" s="4">
        <f t="shared" si="11"/>
        <v>1016.5998270575859</v>
      </c>
      <c r="BG55" s="4">
        <f t="shared" si="11"/>
        <v>1012.1506704494655</v>
      </c>
      <c r="BH55" s="4">
        <f t="shared" si="11"/>
        <v>1007.7015138413451</v>
      </c>
      <c r="BI55" s="4">
        <f t="shared" si="11"/>
        <v>1003.2523572332248</v>
      </c>
      <c r="BJ55" s="4">
        <f t="shared" si="11"/>
        <v>998.80320062510441</v>
      </c>
      <c r="BK55" s="4">
        <f t="shared" si="11"/>
        <v>994.35404401698395</v>
      </c>
      <c r="BL55" s="4">
        <f t="shared" si="11"/>
        <v>989.90488740886371</v>
      </c>
      <c r="BM55" s="4">
        <f t="shared" si="11"/>
        <v>985.45573080074337</v>
      </c>
      <c r="BN55" s="4">
        <f t="shared" si="11"/>
        <v>981.00657419262302</v>
      </c>
      <c r="BO55" s="4">
        <f t="shared" ref="BO55:CX55" si="12">(1 - $B$9*BO57)*$B$7</f>
        <v>976.55741758450256</v>
      </c>
      <c r="BP55" s="4">
        <f t="shared" si="12"/>
        <v>972.10826097638221</v>
      </c>
      <c r="BQ55" s="4">
        <f t="shared" si="12"/>
        <v>967.65910436826186</v>
      </c>
      <c r="BR55" s="4">
        <f t="shared" si="12"/>
        <v>963.20994776014152</v>
      </c>
      <c r="BS55" s="4">
        <f t="shared" si="12"/>
        <v>958.76079115202117</v>
      </c>
      <c r="BT55" s="4">
        <f t="shared" si="12"/>
        <v>954.31163454390082</v>
      </c>
      <c r="BU55" s="4">
        <f t="shared" si="12"/>
        <v>949.86247793578048</v>
      </c>
      <c r="BV55" s="4">
        <f t="shared" si="12"/>
        <v>945.41332132766013</v>
      </c>
      <c r="BW55" s="4">
        <f t="shared" si="12"/>
        <v>940.96416471953978</v>
      </c>
      <c r="BX55" s="4">
        <f t="shared" si="12"/>
        <v>936.51500811141943</v>
      </c>
      <c r="BY55" s="4">
        <f t="shared" si="12"/>
        <v>932.06585150329897</v>
      </c>
      <c r="BZ55" s="4">
        <f t="shared" si="12"/>
        <v>927.61669489517863</v>
      </c>
      <c r="CA55" s="4">
        <f t="shared" si="12"/>
        <v>923.16753828705828</v>
      </c>
      <c r="CB55" s="4">
        <f t="shared" si="12"/>
        <v>918.71838167893804</v>
      </c>
      <c r="CC55" s="4">
        <f t="shared" si="12"/>
        <v>914.26922507081758</v>
      </c>
      <c r="CD55" s="4">
        <f t="shared" si="12"/>
        <v>909.82006846269724</v>
      </c>
      <c r="CE55" s="4">
        <f t="shared" si="12"/>
        <v>905.37091185457689</v>
      </c>
      <c r="CF55" s="4">
        <f t="shared" si="12"/>
        <v>900.92175524645654</v>
      </c>
      <c r="CG55" s="4">
        <f t="shared" si="12"/>
        <v>896.47259863833608</v>
      </c>
      <c r="CH55" s="4">
        <f t="shared" si="12"/>
        <v>892.02344203021573</v>
      </c>
      <c r="CI55" s="4">
        <f t="shared" si="12"/>
        <v>887.57428542209539</v>
      </c>
      <c r="CJ55" s="4">
        <f t="shared" si="12"/>
        <v>883.12512881397515</v>
      </c>
      <c r="CK55" s="4">
        <f t="shared" si="12"/>
        <v>878.6759722058548</v>
      </c>
      <c r="CL55" s="4">
        <f t="shared" si="12"/>
        <v>874.22681559773434</v>
      </c>
      <c r="CM55" s="4">
        <f t="shared" si="12"/>
        <v>869.777658989614</v>
      </c>
      <c r="CN55" s="4">
        <f t="shared" si="12"/>
        <v>865.32850238149365</v>
      </c>
      <c r="CO55" s="4">
        <f t="shared" si="12"/>
        <v>860.8793457733733</v>
      </c>
      <c r="CP55" s="4">
        <f t="shared" si="12"/>
        <v>856.43018916525295</v>
      </c>
      <c r="CQ55" s="4">
        <f t="shared" si="12"/>
        <v>851.98103255713249</v>
      </c>
      <c r="CR55" s="4">
        <f t="shared" si="12"/>
        <v>847.53187594901226</v>
      </c>
      <c r="CS55" s="4">
        <f t="shared" si="12"/>
        <v>843.08271934089191</v>
      </c>
      <c r="CT55" s="4">
        <f t="shared" si="12"/>
        <v>838.63356273277145</v>
      </c>
      <c r="CU55" s="4">
        <f t="shared" si="12"/>
        <v>834.1844061246511</v>
      </c>
      <c r="CV55" s="4">
        <f t="shared" si="12"/>
        <v>829.73524951653076</v>
      </c>
      <c r="CW55" s="4">
        <f t="shared" si="12"/>
        <v>825.28609290841041</v>
      </c>
      <c r="CX55" s="4">
        <f t="shared" si="12"/>
        <v>820.83693630029006</v>
      </c>
    </row>
    <row r="56" spans="1:102" x14ac:dyDescent="0.25">
      <c r="A56" s="2" t="s">
        <v>21</v>
      </c>
      <c r="B56" s="4">
        <f>(1 - $B$9*B57 + $B$10/2*B57^2)*$B$7</f>
        <v>1296.3264683832108</v>
      </c>
      <c r="C56" s="4">
        <f t="shared" ref="C56:BN56" si="13">(1 - $B$9*C57 + $B$10/2*C57^2)*$B$7</f>
        <v>1290.6665864727634</v>
      </c>
      <c r="D56" s="4">
        <f t="shared" si="13"/>
        <v>1285.0311636593328</v>
      </c>
      <c r="E56" s="4">
        <f t="shared" si="13"/>
        <v>1279.4201999429188</v>
      </c>
      <c r="F56" s="4">
        <f t="shared" si="13"/>
        <v>1273.8336953235214</v>
      </c>
      <c r="G56" s="4">
        <f t="shared" si="13"/>
        <v>1268.2716498011409</v>
      </c>
      <c r="H56" s="4">
        <f t="shared" si="13"/>
        <v>1262.7340633757769</v>
      </c>
      <c r="I56" s="4">
        <f t="shared" si="13"/>
        <v>1257.2209360474296</v>
      </c>
      <c r="J56" s="4">
        <f t="shared" si="13"/>
        <v>1251.7322678160992</v>
      </c>
      <c r="K56" s="4">
        <f t="shared" si="13"/>
        <v>1246.2680586817855</v>
      </c>
      <c r="L56" s="4">
        <f t="shared" si="13"/>
        <v>1240.8283086444887</v>
      </c>
      <c r="M56" s="4">
        <f t="shared" si="13"/>
        <v>1235.4130177042082</v>
      </c>
      <c r="N56" s="4">
        <f t="shared" si="13"/>
        <v>1230.0221858609445</v>
      </c>
      <c r="O56" s="4">
        <f t="shared" si="13"/>
        <v>1224.6558131146978</v>
      </c>
      <c r="P56" s="4">
        <f t="shared" si="13"/>
        <v>1219.3138994654676</v>
      </c>
      <c r="Q56" s="4">
        <f t="shared" si="13"/>
        <v>1213.9964449132542</v>
      </c>
      <c r="R56" s="4">
        <f t="shared" si="13"/>
        <v>1208.7034494580573</v>
      </c>
      <c r="S56" s="4">
        <f t="shared" si="13"/>
        <v>1203.4349130998771</v>
      </c>
      <c r="T56" s="4">
        <f t="shared" si="13"/>
        <v>1198.1908358387138</v>
      </c>
      <c r="U56" s="4">
        <f t="shared" si="13"/>
        <v>1192.9712176745672</v>
      </c>
      <c r="V56" s="4">
        <f t="shared" si="13"/>
        <v>1187.7760586074373</v>
      </c>
      <c r="W56" s="4">
        <f t="shared" si="13"/>
        <v>1182.6053586373239</v>
      </c>
      <c r="X56" s="4">
        <f t="shared" si="13"/>
        <v>1177.4591177642276</v>
      </c>
      <c r="Y56" s="4">
        <f t="shared" si="13"/>
        <v>1172.3373359881477</v>
      </c>
      <c r="Z56" s="4">
        <f t="shared" si="13"/>
        <v>1167.2400133090846</v>
      </c>
      <c r="AA56" s="4">
        <f t="shared" si="13"/>
        <v>1162.1671497270383</v>
      </c>
      <c r="AB56" s="4">
        <f t="shared" si="13"/>
        <v>1157.1187452420086</v>
      </c>
      <c r="AC56" s="4">
        <f t="shared" si="13"/>
        <v>1152.0947998539955</v>
      </c>
      <c r="AD56" s="4">
        <f t="shared" si="13"/>
        <v>1147.0953135629993</v>
      </c>
      <c r="AE56" s="4">
        <f t="shared" si="13"/>
        <v>1142.1202863690194</v>
      </c>
      <c r="AF56" s="4">
        <f t="shared" si="13"/>
        <v>1137.1697182720566</v>
      </c>
      <c r="AG56" s="4">
        <f t="shared" si="13"/>
        <v>1132.2436092721107</v>
      </c>
      <c r="AH56" s="4">
        <f t="shared" si="13"/>
        <v>1127.3419593691808</v>
      </c>
      <c r="AI56" s="4">
        <f t="shared" si="13"/>
        <v>1122.4647685632683</v>
      </c>
      <c r="AJ56" s="4">
        <f t="shared" si="13"/>
        <v>1117.6120368543723</v>
      </c>
      <c r="AK56" s="4">
        <f t="shared" si="13"/>
        <v>1112.7837642424929</v>
      </c>
      <c r="AL56" s="4">
        <f t="shared" si="13"/>
        <v>1107.9799507276302</v>
      </c>
      <c r="AM56" s="4">
        <f t="shared" si="13"/>
        <v>1103.2005963097845</v>
      </c>
      <c r="AN56" s="4">
        <f t="shared" si="13"/>
        <v>1098.4457009889552</v>
      </c>
      <c r="AO56" s="4">
        <f t="shared" si="13"/>
        <v>1093.7152647651426</v>
      </c>
      <c r="AP56" s="4">
        <f t="shared" si="13"/>
        <v>1089.0092876383467</v>
      </c>
      <c r="AQ56" s="4">
        <f t="shared" si="13"/>
        <v>1084.3277696085679</v>
      </c>
      <c r="AR56" s="4">
        <f t="shared" si="13"/>
        <v>1079.6707106758056</v>
      </c>
      <c r="AS56" s="4">
        <f t="shared" si="13"/>
        <v>1075.03811084006</v>
      </c>
      <c r="AT56" s="4">
        <f t="shared" si="13"/>
        <v>1070.429970101331</v>
      </c>
      <c r="AU56" s="4">
        <f t="shared" si="13"/>
        <v>1065.8462884596183</v>
      </c>
      <c r="AV56" s="4">
        <f t="shared" si="13"/>
        <v>1061.287065914923</v>
      </c>
      <c r="AW56" s="4">
        <f t="shared" si="13"/>
        <v>1056.7523024672441</v>
      </c>
      <c r="AX56" s="4">
        <f t="shared" si="13"/>
        <v>1052.2419981165822</v>
      </c>
      <c r="AY56" s="4">
        <f t="shared" si="13"/>
        <v>1047.7561528629367</v>
      </c>
      <c r="AZ56" s="4">
        <f t="shared" si="13"/>
        <v>1043.2947667063079</v>
      </c>
      <c r="BA56" s="4">
        <f t="shared" si="13"/>
        <v>1038.857839646696</v>
      </c>
      <c r="BB56" s="4">
        <f t="shared" si="13"/>
        <v>1034.4453716841008</v>
      </c>
      <c r="BC56" s="4">
        <f t="shared" si="13"/>
        <v>1030.0573628185221</v>
      </c>
      <c r="BD56" s="4">
        <f t="shared" si="13"/>
        <v>1025.6938130499602</v>
      </c>
      <c r="BE56" s="4">
        <f t="shared" si="13"/>
        <v>1021.3547223784151</v>
      </c>
      <c r="BF56" s="4">
        <f t="shared" si="13"/>
        <v>1017.0400908038866</v>
      </c>
      <c r="BG56" s="4">
        <f t="shared" si="13"/>
        <v>1012.7499183263748</v>
      </c>
      <c r="BH56" s="4">
        <f t="shared" si="13"/>
        <v>1008.4842049458797</v>
      </c>
      <c r="BI56" s="4">
        <f t="shared" si="13"/>
        <v>1004.2429506624014</v>
      </c>
      <c r="BJ56" s="4">
        <f t="shared" si="13"/>
        <v>1000.0261554759398</v>
      </c>
      <c r="BK56" s="4">
        <f t="shared" si="13"/>
        <v>995.83381938649484</v>
      </c>
      <c r="BL56" s="4">
        <f t="shared" si="13"/>
        <v>991.66594239406663</v>
      </c>
      <c r="BM56" s="4">
        <f t="shared" si="13"/>
        <v>987.52252449865523</v>
      </c>
      <c r="BN56" s="4">
        <f t="shared" si="13"/>
        <v>983.40356570026029</v>
      </c>
      <c r="BO56" s="4">
        <f t="shared" ref="BO56:CX56" si="14">(1 - $B$9*BO57 + $B$10/2*BO57^2)*$B$7</f>
        <v>979.30906599888226</v>
      </c>
      <c r="BP56" s="4">
        <f t="shared" si="14"/>
        <v>975.23902539452081</v>
      </c>
      <c r="BQ56" s="4">
        <f t="shared" si="14"/>
        <v>971.19344388717616</v>
      </c>
      <c r="BR56" s="4">
        <f t="shared" si="14"/>
        <v>967.17232147684831</v>
      </c>
      <c r="BS56" s="4">
        <f t="shared" si="14"/>
        <v>963.17565816353704</v>
      </c>
      <c r="BT56" s="4">
        <f t="shared" si="14"/>
        <v>959.20345394724234</v>
      </c>
      <c r="BU56" s="4">
        <f t="shared" si="14"/>
        <v>955.25570882796455</v>
      </c>
      <c r="BV56" s="4">
        <f t="shared" si="14"/>
        <v>951.33242280570346</v>
      </c>
      <c r="BW56" s="4">
        <f t="shared" si="14"/>
        <v>947.43359588045905</v>
      </c>
      <c r="BX56" s="4">
        <f t="shared" si="14"/>
        <v>943.55922805223145</v>
      </c>
      <c r="BY56" s="4">
        <f t="shared" si="14"/>
        <v>939.7093193210203</v>
      </c>
      <c r="BZ56" s="4">
        <f t="shared" si="14"/>
        <v>935.88386968682596</v>
      </c>
      <c r="CA56" s="4">
        <f t="shared" si="14"/>
        <v>932.08287914964842</v>
      </c>
      <c r="CB56" s="4">
        <f t="shared" si="14"/>
        <v>928.30634770948757</v>
      </c>
      <c r="CC56" s="4">
        <f t="shared" si="14"/>
        <v>924.55427536634329</v>
      </c>
      <c r="CD56" s="4">
        <f t="shared" si="14"/>
        <v>920.82666212021581</v>
      </c>
      <c r="CE56" s="4">
        <f t="shared" si="14"/>
        <v>917.12350797110503</v>
      </c>
      <c r="CF56" s="4">
        <f t="shared" si="14"/>
        <v>913.44481291901104</v>
      </c>
      <c r="CG56" s="4">
        <f t="shared" si="14"/>
        <v>909.79057696393363</v>
      </c>
      <c r="CH56" s="4">
        <f t="shared" si="14"/>
        <v>906.16080010587302</v>
      </c>
      <c r="CI56" s="4">
        <f t="shared" si="14"/>
        <v>902.55548234482922</v>
      </c>
      <c r="CJ56" s="4">
        <f t="shared" si="14"/>
        <v>898.97462368080198</v>
      </c>
      <c r="CK56" s="4">
        <f t="shared" si="14"/>
        <v>895.41822411379133</v>
      </c>
      <c r="CL56" s="4">
        <f t="shared" si="14"/>
        <v>891.88628364379747</v>
      </c>
      <c r="CM56" s="4">
        <f t="shared" si="14"/>
        <v>888.37880227082042</v>
      </c>
      <c r="CN56" s="4">
        <f t="shared" si="14"/>
        <v>884.89577999486005</v>
      </c>
      <c r="CO56" s="4">
        <f t="shared" si="14"/>
        <v>881.43721681591649</v>
      </c>
      <c r="CP56" s="4">
        <f t="shared" si="14"/>
        <v>878.0031127339895</v>
      </c>
      <c r="CQ56" s="4">
        <f t="shared" si="14"/>
        <v>874.59346774907908</v>
      </c>
      <c r="CR56" s="4">
        <f t="shared" si="14"/>
        <v>871.2082818611857</v>
      </c>
      <c r="CS56" s="4">
        <f t="shared" si="14"/>
        <v>867.84755507030877</v>
      </c>
      <c r="CT56" s="4">
        <f t="shared" si="14"/>
        <v>864.51128737644854</v>
      </c>
      <c r="CU56" s="4">
        <f t="shared" si="14"/>
        <v>861.1994787796051</v>
      </c>
      <c r="CV56" s="4">
        <f t="shared" si="14"/>
        <v>857.91212927977847</v>
      </c>
      <c r="CW56" s="4">
        <f t="shared" si="14"/>
        <v>854.64923887696841</v>
      </c>
      <c r="CX56" s="4">
        <f t="shared" si="14"/>
        <v>851.41080757117516</v>
      </c>
    </row>
    <row r="57" spans="1:102" x14ac:dyDescent="0.25">
      <c r="A57" s="2" t="s">
        <v>19</v>
      </c>
      <c r="B57" s="3">
        <v>-0.05</v>
      </c>
      <c r="C57" s="3">
        <f>B57+0.1%</f>
        <v>-4.9000000000000002E-2</v>
      </c>
      <c r="D57" s="3">
        <f t="shared" ref="D57:BQ57" si="15">C57+0.1%</f>
        <v>-4.8000000000000001E-2</v>
      </c>
      <c r="E57" s="3">
        <f t="shared" si="15"/>
        <v>-4.7E-2</v>
      </c>
      <c r="F57" s="3">
        <f t="shared" si="15"/>
        <v>-4.5999999999999999E-2</v>
      </c>
      <c r="G57" s="3">
        <f t="shared" si="15"/>
        <v>-4.4999999999999998E-2</v>
      </c>
      <c r="H57" s="3">
        <f t="shared" si="15"/>
        <v>-4.3999999999999997E-2</v>
      </c>
      <c r="I57" s="3">
        <f t="shared" si="15"/>
        <v>-4.2999999999999997E-2</v>
      </c>
      <c r="J57" s="3">
        <f t="shared" si="15"/>
        <v>-4.1999999999999996E-2</v>
      </c>
      <c r="K57" s="3">
        <f t="shared" si="15"/>
        <v>-4.0999999999999995E-2</v>
      </c>
      <c r="L57" s="3">
        <f t="shared" si="15"/>
        <v>-3.9999999999999994E-2</v>
      </c>
      <c r="M57" s="3">
        <f t="shared" si="15"/>
        <v>-3.8999999999999993E-2</v>
      </c>
      <c r="N57" s="3">
        <f t="shared" si="15"/>
        <v>-3.7999999999999992E-2</v>
      </c>
      <c r="O57" s="3">
        <f t="shared" si="15"/>
        <v>-3.6999999999999991E-2</v>
      </c>
      <c r="P57" s="3">
        <f t="shared" si="15"/>
        <v>-3.599999999999999E-2</v>
      </c>
      <c r="Q57" s="3">
        <f t="shared" si="15"/>
        <v>-3.4999999999999989E-2</v>
      </c>
      <c r="R57" s="3">
        <f t="shared" si="15"/>
        <v>-3.3999999999999989E-2</v>
      </c>
      <c r="S57" s="3">
        <f t="shared" si="15"/>
        <v>-3.2999999999999988E-2</v>
      </c>
      <c r="T57" s="3">
        <f t="shared" si="15"/>
        <v>-3.1999999999999987E-2</v>
      </c>
      <c r="U57" s="3">
        <f t="shared" si="15"/>
        <v>-3.0999999999999986E-2</v>
      </c>
      <c r="V57" s="3">
        <f t="shared" si="15"/>
        <v>-2.9999999999999985E-2</v>
      </c>
      <c r="W57" s="3">
        <f t="shared" si="15"/>
        <v>-2.8999999999999984E-2</v>
      </c>
      <c r="X57" s="3">
        <f t="shared" si="15"/>
        <v>-2.7999999999999983E-2</v>
      </c>
      <c r="Y57" s="3">
        <f t="shared" si="15"/>
        <v>-2.6999999999999982E-2</v>
      </c>
      <c r="Z57" s="3">
        <f t="shared" si="15"/>
        <v>-2.5999999999999981E-2</v>
      </c>
      <c r="AA57" s="3">
        <f t="shared" si="15"/>
        <v>-2.4999999999999981E-2</v>
      </c>
      <c r="AB57" s="3">
        <f t="shared" si="15"/>
        <v>-2.399999999999998E-2</v>
      </c>
      <c r="AC57" s="3">
        <f t="shared" si="15"/>
        <v>-2.2999999999999979E-2</v>
      </c>
      <c r="AD57" s="3">
        <f t="shared" si="15"/>
        <v>-2.1999999999999978E-2</v>
      </c>
      <c r="AE57" s="3">
        <f t="shared" si="15"/>
        <v>-2.0999999999999977E-2</v>
      </c>
      <c r="AF57" s="3">
        <f t="shared" si="15"/>
        <v>-1.9999999999999976E-2</v>
      </c>
      <c r="AG57" s="3">
        <f t="shared" si="15"/>
        <v>-1.8999999999999975E-2</v>
      </c>
      <c r="AH57" s="3">
        <f t="shared" si="15"/>
        <v>-1.7999999999999974E-2</v>
      </c>
      <c r="AI57" s="3">
        <f t="shared" si="15"/>
        <v>-1.6999999999999973E-2</v>
      </c>
      <c r="AJ57" s="3">
        <f t="shared" si="15"/>
        <v>-1.5999999999999973E-2</v>
      </c>
      <c r="AK57" s="3">
        <f t="shared" si="15"/>
        <v>-1.4999999999999972E-2</v>
      </c>
      <c r="AL57" s="3">
        <f t="shared" si="15"/>
        <v>-1.3999999999999971E-2</v>
      </c>
      <c r="AM57" s="3">
        <f t="shared" si="15"/>
        <v>-1.299999999999997E-2</v>
      </c>
      <c r="AN57" s="3">
        <f t="shared" si="15"/>
        <v>-1.1999999999999969E-2</v>
      </c>
      <c r="AO57" s="3">
        <f t="shared" si="15"/>
        <v>-1.0999999999999968E-2</v>
      </c>
      <c r="AP57" s="3">
        <f t="shared" si="15"/>
        <v>-9.9999999999999672E-3</v>
      </c>
      <c r="AQ57" s="3">
        <f t="shared" si="15"/>
        <v>-8.9999999999999664E-3</v>
      </c>
      <c r="AR57" s="3">
        <f t="shared" si="15"/>
        <v>-7.9999999999999655E-3</v>
      </c>
      <c r="AS57" s="3">
        <f t="shared" si="15"/>
        <v>-6.9999999999999655E-3</v>
      </c>
      <c r="AT57" s="3">
        <f t="shared" si="15"/>
        <v>-5.9999999999999654E-3</v>
      </c>
      <c r="AU57" s="3">
        <f t="shared" si="15"/>
        <v>-4.9999999999999654E-3</v>
      </c>
      <c r="AV57" s="3">
        <f t="shared" si="15"/>
        <v>-3.9999999999999654E-3</v>
      </c>
      <c r="AW57" s="3">
        <f t="shared" si="15"/>
        <v>-2.9999999999999654E-3</v>
      </c>
      <c r="AX57" s="3">
        <f t="shared" si="15"/>
        <v>-1.9999999999999653E-3</v>
      </c>
      <c r="AY57" s="3">
        <f t="shared" si="15"/>
        <v>-9.9999999999996533E-4</v>
      </c>
      <c r="AZ57" s="3">
        <f t="shared" si="15"/>
        <v>3.4694469519536142E-17</v>
      </c>
      <c r="BA57" s="3">
        <f t="shared" si="15"/>
        <v>1.0000000000000347E-3</v>
      </c>
      <c r="BB57" s="3">
        <f t="shared" si="15"/>
        <v>2.0000000000000347E-3</v>
      </c>
      <c r="BC57" s="3">
        <f t="shared" si="15"/>
        <v>3.0000000000000348E-3</v>
      </c>
      <c r="BD57" s="3">
        <f t="shared" si="15"/>
        <v>4.0000000000000348E-3</v>
      </c>
      <c r="BE57" s="3">
        <f t="shared" si="15"/>
        <v>5.0000000000000348E-3</v>
      </c>
      <c r="BF57" s="3">
        <f t="shared" si="15"/>
        <v>6.0000000000000348E-3</v>
      </c>
      <c r="BG57" s="3">
        <f t="shared" si="15"/>
        <v>7.0000000000000348E-3</v>
      </c>
      <c r="BH57" s="3">
        <f t="shared" si="15"/>
        <v>8.0000000000000349E-3</v>
      </c>
      <c r="BI57" s="3">
        <f t="shared" si="15"/>
        <v>9.0000000000000357E-3</v>
      </c>
      <c r="BJ57" s="3">
        <f t="shared" si="15"/>
        <v>1.0000000000000037E-2</v>
      </c>
      <c r="BK57" s="3">
        <f t="shared" si="15"/>
        <v>1.1000000000000038E-2</v>
      </c>
      <c r="BL57" s="3">
        <f t="shared" si="15"/>
        <v>1.2000000000000038E-2</v>
      </c>
      <c r="BM57" s="3">
        <f t="shared" si="15"/>
        <v>1.3000000000000039E-2</v>
      </c>
      <c r="BN57" s="3">
        <f t="shared" si="15"/>
        <v>1.400000000000004E-2</v>
      </c>
      <c r="BO57" s="3">
        <f t="shared" si="15"/>
        <v>1.5000000000000041E-2</v>
      </c>
      <c r="BP57" s="3">
        <f>BO57+0.1%</f>
        <v>1.6000000000000042E-2</v>
      </c>
      <c r="BQ57" s="3">
        <f t="shared" si="15"/>
        <v>1.7000000000000043E-2</v>
      </c>
      <c r="BR57" s="3">
        <f t="shared" ref="BR57:BX57" si="16">BQ57+0.1%</f>
        <v>1.8000000000000044E-2</v>
      </c>
      <c r="BS57" s="3">
        <f t="shared" si="16"/>
        <v>1.9000000000000045E-2</v>
      </c>
      <c r="BT57" s="3">
        <f t="shared" si="16"/>
        <v>2.0000000000000046E-2</v>
      </c>
      <c r="BU57" s="3">
        <f t="shared" si="16"/>
        <v>2.1000000000000046E-2</v>
      </c>
      <c r="BV57" s="3">
        <f t="shared" si="16"/>
        <v>2.2000000000000047E-2</v>
      </c>
      <c r="BW57" s="3">
        <f t="shared" si="16"/>
        <v>2.3000000000000048E-2</v>
      </c>
      <c r="BX57" s="3">
        <f t="shared" si="16"/>
        <v>2.4000000000000049E-2</v>
      </c>
      <c r="BY57" s="3">
        <f>BX57+0.1%</f>
        <v>2.500000000000005E-2</v>
      </c>
      <c r="BZ57" s="3">
        <f t="shared" ref="BZ57:CH57" si="17">BY57+0.1%</f>
        <v>2.6000000000000051E-2</v>
      </c>
      <c r="CA57" s="3">
        <f t="shared" si="17"/>
        <v>2.7000000000000052E-2</v>
      </c>
      <c r="CB57" s="3">
        <f t="shared" si="17"/>
        <v>2.8000000000000053E-2</v>
      </c>
      <c r="CC57" s="3">
        <f t="shared" si="17"/>
        <v>2.9000000000000054E-2</v>
      </c>
      <c r="CD57" s="3">
        <f t="shared" si="17"/>
        <v>3.0000000000000054E-2</v>
      </c>
      <c r="CE57" s="3">
        <f t="shared" si="17"/>
        <v>3.1000000000000055E-2</v>
      </c>
      <c r="CF57" s="3">
        <f t="shared" si="17"/>
        <v>3.2000000000000056E-2</v>
      </c>
      <c r="CG57" s="3">
        <f t="shared" si="17"/>
        <v>3.3000000000000057E-2</v>
      </c>
      <c r="CH57" s="3">
        <f t="shared" si="17"/>
        <v>3.4000000000000058E-2</v>
      </c>
      <c r="CI57" s="3">
        <f>CH57+0.1%</f>
        <v>3.5000000000000059E-2</v>
      </c>
      <c r="CJ57" s="3">
        <f t="shared" ref="CJ57:CL57" si="18">CI57+0.1%</f>
        <v>3.600000000000006E-2</v>
      </c>
      <c r="CK57" s="3">
        <f t="shared" si="18"/>
        <v>3.7000000000000061E-2</v>
      </c>
      <c r="CL57" s="3">
        <f t="shared" si="18"/>
        <v>3.8000000000000062E-2</v>
      </c>
      <c r="CM57" s="3">
        <f>CL57+0.1%</f>
        <v>3.9000000000000062E-2</v>
      </c>
      <c r="CN57" s="3">
        <f t="shared" ref="CN57" si="19">CM57+0.1%</f>
        <v>4.0000000000000063E-2</v>
      </c>
      <c r="CO57" s="3">
        <f>CN57+0.1%</f>
        <v>4.1000000000000064E-2</v>
      </c>
      <c r="CP57" s="3">
        <f t="shared" ref="CP57:CX57" si="20">CO57+0.1%</f>
        <v>4.2000000000000065E-2</v>
      </c>
      <c r="CQ57" s="3">
        <f t="shared" si="20"/>
        <v>4.3000000000000066E-2</v>
      </c>
      <c r="CR57" s="3">
        <f t="shared" si="20"/>
        <v>4.4000000000000067E-2</v>
      </c>
      <c r="CS57" s="3">
        <f t="shared" si="20"/>
        <v>4.5000000000000068E-2</v>
      </c>
      <c r="CT57" s="3">
        <f t="shared" si="20"/>
        <v>4.6000000000000069E-2</v>
      </c>
      <c r="CU57" s="3">
        <f t="shared" si="20"/>
        <v>4.7000000000000069E-2</v>
      </c>
      <c r="CV57" s="3">
        <f t="shared" si="20"/>
        <v>4.800000000000007E-2</v>
      </c>
      <c r="CW57" s="3">
        <f t="shared" si="20"/>
        <v>4.9000000000000071E-2</v>
      </c>
      <c r="CX57" s="3">
        <f t="shared" si="20"/>
        <v>5.0000000000000072E-2</v>
      </c>
    </row>
    <row r="58" spans="1:102" x14ac:dyDescent="0.25">
      <c r="A58" s="2">
        <v>1</v>
      </c>
      <c r="B58" s="4">
        <f>$E13/(1+B$53)^$A58</f>
        <v>60</v>
      </c>
      <c r="C58" s="4">
        <f t="shared" ref="C58:G58" si="21">$E13/(1+C$53)^$A58</f>
        <v>59.940059940059946</v>
      </c>
      <c r="D58" s="4">
        <f t="shared" si="21"/>
        <v>59.880239520958085</v>
      </c>
      <c r="E58" s="4">
        <f t="shared" si="21"/>
        <v>59.820538384845456</v>
      </c>
      <c r="F58" s="4">
        <f t="shared" si="21"/>
        <v>59.760956175298801</v>
      </c>
      <c r="G58" s="4">
        <f t="shared" si="21"/>
        <v>59.701492537313442</v>
      </c>
      <c r="H58" s="4">
        <f t="shared" ref="H58:AY58" si="22">$E13/(1+H$53)^$A58</f>
        <v>59.642147117296226</v>
      </c>
      <c r="I58" s="4">
        <f t="shared" si="22"/>
        <v>59.582919563058582</v>
      </c>
      <c r="J58" s="4">
        <f t="shared" si="22"/>
        <v>59.523809523809526</v>
      </c>
      <c r="K58" s="4">
        <f t="shared" si="22"/>
        <v>59.46481665014867</v>
      </c>
      <c r="L58" s="4">
        <f t="shared" si="22"/>
        <v>59.405940594059409</v>
      </c>
      <c r="M58" s="4">
        <f t="shared" si="22"/>
        <v>59.347181008902069</v>
      </c>
      <c r="N58" s="4">
        <f t="shared" si="22"/>
        <v>59.288537549407117</v>
      </c>
      <c r="O58" s="4">
        <f t="shared" si="22"/>
        <v>59.230009871668315</v>
      </c>
      <c r="P58" s="4">
        <f t="shared" si="22"/>
        <v>59.171597633136095</v>
      </c>
      <c r="Q58" s="4">
        <f t="shared" si="22"/>
        <v>59.113300492610833</v>
      </c>
      <c r="R58" s="4">
        <f t="shared" si="22"/>
        <v>59.055118110236222</v>
      </c>
      <c r="S58" s="4">
        <f t="shared" si="22"/>
        <v>58.997050147492629</v>
      </c>
      <c r="T58" s="4">
        <f t="shared" si="22"/>
        <v>58.939096267190571</v>
      </c>
      <c r="U58" s="4">
        <f t="shared" si="22"/>
        <v>58.88125613346417</v>
      </c>
      <c r="V58" s="4">
        <f t="shared" si="22"/>
        <v>58.823529411764703</v>
      </c>
      <c r="W58" s="4">
        <f t="shared" si="22"/>
        <v>58.765915768854072</v>
      </c>
      <c r="X58" s="4">
        <f t="shared" si="22"/>
        <v>58.708414872798436</v>
      </c>
      <c r="Y58" s="4">
        <f t="shared" si="22"/>
        <v>58.651026392961867</v>
      </c>
      <c r="Z58" s="4">
        <f t="shared" si="22"/>
        <v>58.59375</v>
      </c>
      <c r="AA58" s="4">
        <f t="shared" si="22"/>
        <v>58.536585365853661</v>
      </c>
      <c r="AB58" s="4">
        <f t="shared" si="22"/>
        <v>58.479532163742689</v>
      </c>
      <c r="AC58" s="4">
        <f t="shared" si="22"/>
        <v>58.422590068159678</v>
      </c>
      <c r="AD58" s="4">
        <f t="shared" si="22"/>
        <v>58.365758754863812</v>
      </c>
      <c r="AE58" s="4">
        <f t="shared" si="22"/>
        <v>58.309037900874642</v>
      </c>
      <c r="AF58" s="4">
        <f t="shared" si="22"/>
        <v>58.252427184466015</v>
      </c>
      <c r="AG58" s="4">
        <f t="shared" si="22"/>
        <v>58.195926285160034</v>
      </c>
      <c r="AH58" s="4">
        <f t="shared" si="22"/>
        <v>58.139534883720927</v>
      </c>
      <c r="AI58" s="4">
        <f t="shared" si="22"/>
        <v>58.083252662149086</v>
      </c>
      <c r="AJ58" s="4">
        <f t="shared" si="22"/>
        <v>58.027079303675045</v>
      </c>
      <c r="AK58" s="4">
        <f t="shared" si="22"/>
        <v>57.971014492753618</v>
      </c>
      <c r="AL58" s="4">
        <f t="shared" si="22"/>
        <v>57.915057915057915</v>
      </c>
      <c r="AM58" s="4">
        <f t="shared" si="22"/>
        <v>57.859209257473488</v>
      </c>
      <c r="AN58" s="4">
        <f t="shared" si="22"/>
        <v>57.803468208092482</v>
      </c>
      <c r="AO58" s="4">
        <f t="shared" si="22"/>
        <v>57.747834456207883</v>
      </c>
      <c r="AP58" s="4">
        <f t="shared" si="22"/>
        <v>57.692307692307693</v>
      </c>
      <c r="AQ58" s="4">
        <f t="shared" si="22"/>
        <v>57.636887608069166</v>
      </c>
      <c r="AR58" s="4">
        <f t="shared" si="22"/>
        <v>57.581573896353163</v>
      </c>
      <c r="AS58" s="4">
        <f t="shared" si="22"/>
        <v>57.526366251198461</v>
      </c>
      <c r="AT58" s="4">
        <f t="shared" si="22"/>
        <v>57.47126436781609</v>
      </c>
      <c r="AU58" s="4">
        <f t="shared" si="22"/>
        <v>57.416267942583737</v>
      </c>
      <c r="AV58" s="4">
        <f t="shared" si="22"/>
        <v>57.361376673040148</v>
      </c>
      <c r="AW58" s="4">
        <f t="shared" si="22"/>
        <v>57.306590257879662</v>
      </c>
      <c r="AX58" s="4">
        <f t="shared" si="22"/>
        <v>57.251908396946561</v>
      </c>
      <c r="AY58" s="4">
        <f t="shared" si="22"/>
        <v>57.197330791229746</v>
      </c>
      <c r="AZ58" s="4">
        <f>$E13/(1+AZ$53)^$A58</f>
        <v>57.142857142857139</v>
      </c>
      <c r="BA58" s="4">
        <f>$E13/(1+BA$53)^$A58</f>
        <v>57.088487155090391</v>
      </c>
      <c r="BB58" s="4">
        <f t="shared" ref="BB58:CX58" si="23">$E13/(1+BB$53)^$A58</f>
        <v>57.034220532319388</v>
      </c>
      <c r="BC58" s="4">
        <f t="shared" si="23"/>
        <v>56.980056980056986</v>
      </c>
      <c r="BD58" s="4">
        <f t="shared" si="23"/>
        <v>56.925996204933583</v>
      </c>
      <c r="BE58" s="4">
        <f t="shared" si="23"/>
        <v>56.872037914691944</v>
      </c>
      <c r="BF58" s="4">
        <f t="shared" si="23"/>
        <v>56.818181818181813</v>
      </c>
      <c r="BG58" s="4">
        <f t="shared" si="23"/>
        <v>56.764427625354784</v>
      </c>
      <c r="BH58" s="4">
        <f t="shared" si="23"/>
        <v>56.710775047258977</v>
      </c>
      <c r="BI58" s="4">
        <f t="shared" si="23"/>
        <v>56.657223796033996</v>
      </c>
      <c r="BJ58" s="4">
        <f t="shared" si="23"/>
        <v>56.60377358490566</v>
      </c>
      <c r="BK58" s="4">
        <f t="shared" si="23"/>
        <v>56.550424128180964</v>
      </c>
      <c r="BL58" s="4">
        <f t="shared" si="23"/>
        <v>56.497175141242934</v>
      </c>
      <c r="BM58" s="4">
        <f t="shared" si="23"/>
        <v>56.444026340545626</v>
      </c>
      <c r="BN58" s="4">
        <f t="shared" si="23"/>
        <v>56.390977443609017</v>
      </c>
      <c r="BO58" s="4">
        <f t="shared" si="23"/>
        <v>56.338028169014088</v>
      </c>
      <c r="BP58" s="4">
        <f t="shared" si="23"/>
        <v>56.285178236397748</v>
      </c>
      <c r="BQ58" s="4">
        <f t="shared" si="23"/>
        <v>56.232427366447986</v>
      </c>
      <c r="BR58" s="4">
        <f t="shared" si="23"/>
        <v>56.179775280898873</v>
      </c>
      <c r="BS58" s="4">
        <f t="shared" si="23"/>
        <v>56.127221702525731</v>
      </c>
      <c r="BT58" s="4">
        <f t="shared" si="23"/>
        <v>56.074766355140184</v>
      </c>
      <c r="BU58" s="4">
        <f t="shared" si="23"/>
        <v>56.022408963585434</v>
      </c>
      <c r="BV58" s="4">
        <f t="shared" si="23"/>
        <v>55.970149253731343</v>
      </c>
      <c r="BW58" s="4">
        <f t="shared" si="23"/>
        <v>55.917986952469711</v>
      </c>
      <c r="BX58" s="4">
        <f t="shared" si="23"/>
        <v>55.865921787709496</v>
      </c>
      <c r="BY58" s="4">
        <f t="shared" si="23"/>
        <v>55.813953488372093</v>
      </c>
      <c r="BZ58" s="4">
        <f t="shared" si="23"/>
        <v>55.762081784386616</v>
      </c>
      <c r="CA58" s="4">
        <f t="shared" si="23"/>
        <v>55.710306406685241</v>
      </c>
      <c r="CB58" s="4">
        <f t="shared" si="23"/>
        <v>55.658627087198511</v>
      </c>
      <c r="CC58" s="4">
        <f t="shared" si="23"/>
        <v>55.607043558850791</v>
      </c>
      <c r="CD58" s="4">
        <f t="shared" si="23"/>
        <v>55.55555555555555</v>
      </c>
      <c r="CE58" s="4">
        <f t="shared" si="23"/>
        <v>55.504162812210915</v>
      </c>
      <c r="CF58" s="4">
        <f t="shared" si="23"/>
        <v>55.452865064695004</v>
      </c>
      <c r="CG58" s="4">
        <f t="shared" si="23"/>
        <v>55.4016620498615</v>
      </c>
      <c r="CH58" s="4">
        <f t="shared" si="23"/>
        <v>55.350553505535053</v>
      </c>
      <c r="CI58" s="4">
        <f t="shared" si="23"/>
        <v>55.299539170506911</v>
      </c>
      <c r="CJ58" s="4">
        <f t="shared" si="23"/>
        <v>55.248618784530386</v>
      </c>
      <c r="CK58" s="4">
        <f t="shared" si="23"/>
        <v>55.197792088316469</v>
      </c>
      <c r="CL58" s="4">
        <f t="shared" si="23"/>
        <v>55.147058823529406</v>
      </c>
      <c r="CM58" s="4">
        <f t="shared" si="23"/>
        <v>55.096418732782368</v>
      </c>
      <c r="CN58" s="4">
        <f t="shared" si="23"/>
        <v>55.045871559633021</v>
      </c>
      <c r="CO58" s="4">
        <f t="shared" si="23"/>
        <v>54.995417048579284</v>
      </c>
      <c r="CP58" s="4">
        <f t="shared" si="23"/>
        <v>54.945054945054942</v>
      </c>
      <c r="CQ58" s="4">
        <f t="shared" si="23"/>
        <v>54.894784995425439</v>
      </c>
      <c r="CR58" s="4">
        <f t="shared" si="23"/>
        <v>54.844606946983539</v>
      </c>
      <c r="CS58" s="4">
        <f t="shared" si="23"/>
        <v>54.794520547945204</v>
      </c>
      <c r="CT58" s="4">
        <f t="shared" si="23"/>
        <v>54.744525547445249</v>
      </c>
      <c r="CU58" s="4">
        <f t="shared" si="23"/>
        <v>54.694621695533272</v>
      </c>
      <c r="CV58" s="4">
        <f t="shared" si="23"/>
        <v>54.644808743169392</v>
      </c>
      <c r="CW58" s="4">
        <f t="shared" si="23"/>
        <v>54.5950864422202</v>
      </c>
      <c r="CX58" s="4">
        <f t="shared" si="23"/>
        <v>54.54545454545454</v>
      </c>
    </row>
    <row r="59" spans="1:102" x14ac:dyDescent="0.25">
      <c r="A59" s="2">
        <v>2</v>
      </c>
      <c r="B59" s="4">
        <f>$E14/(1+B$53)^$A59</f>
        <v>60</v>
      </c>
      <c r="C59" s="4">
        <f t="shared" ref="C59:F62" si="24">$E14/(1+C$53)^$A59</f>
        <v>59.880179760299661</v>
      </c>
      <c r="D59" s="4">
        <f t="shared" si="24"/>
        <v>59.760718084788515</v>
      </c>
      <c r="E59" s="4">
        <f t="shared" si="24"/>
        <v>59.641613544212817</v>
      </c>
      <c r="F59" s="4">
        <f t="shared" si="24"/>
        <v>59.52286471643307</v>
      </c>
      <c r="G59" s="4">
        <f t="shared" ref="G59:BE59" si="25">$E14/(1+G$53)^$A59</f>
        <v>59.404470186381538</v>
      </c>
      <c r="H59" s="4">
        <f t="shared" si="25"/>
        <v>59.286428546020105</v>
      </c>
      <c r="I59" s="4">
        <f t="shared" si="25"/>
        <v>59.168738394298487</v>
      </c>
      <c r="J59" s="4">
        <f t="shared" si="25"/>
        <v>59.051398337112616</v>
      </c>
      <c r="K59" s="4">
        <f t="shared" si="25"/>
        <v>58.934406987263301</v>
      </c>
      <c r="L59" s="4">
        <f t="shared" si="25"/>
        <v>58.817762964415252</v>
      </c>
      <c r="M59" s="4">
        <f t="shared" si="25"/>
        <v>58.701464895056439</v>
      </c>
      <c r="N59" s="4">
        <f t="shared" si="25"/>
        <v>58.585511412457628</v>
      </c>
      <c r="O59" s="4">
        <f t="shared" si="25"/>
        <v>58.469901156632098</v>
      </c>
      <c r="P59" s="4">
        <f t="shared" si="25"/>
        <v>58.354632774295943</v>
      </c>
      <c r="Q59" s="4">
        <f t="shared" si="25"/>
        <v>58.239704918828402</v>
      </c>
      <c r="R59" s="4">
        <f t="shared" si="25"/>
        <v>58.125116250232495</v>
      </c>
      <c r="S59" s="4">
        <f t="shared" si="25"/>
        <v>58.010865435096008</v>
      </c>
      <c r="T59" s="4">
        <f t="shared" si="25"/>
        <v>57.896951146552624</v>
      </c>
      <c r="U59" s="4">
        <f t="shared" si="25"/>
        <v>57.783372064243537</v>
      </c>
      <c r="V59" s="4">
        <f t="shared" si="25"/>
        <v>57.670126874279127</v>
      </c>
      <c r="W59" s="4">
        <f t="shared" si="25"/>
        <v>57.557214269200863</v>
      </c>
      <c r="X59" s="4">
        <f t="shared" si="25"/>
        <v>57.444632947943674</v>
      </c>
      <c r="Y59" s="4">
        <f t="shared" si="25"/>
        <v>57.332381615798496</v>
      </c>
      <c r="Z59" s="4">
        <f t="shared" si="25"/>
        <v>57.220458984375</v>
      </c>
      <c r="AA59" s="4">
        <f t="shared" si="25"/>
        <v>57.10886377156455</v>
      </c>
      <c r="AB59" s="4">
        <f t="shared" si="25"/>
        <v>56.997594701503601</v>
      </c>
      <c r="AC59" s="4">
        <f t="shared" si="25"/>
        <v>56.886650504537172</v>
      </c>
      <c r="AD59" s="4">
        <f t="shared" si="25"/>
        <v>56.776029917182697</v>
      </c>
      <c r="AE59" s="4">
        <f t="shared" si="25"/>
        <v>56.665731682093913</v>
      </c>
      <c r="AF59" s="4">
        <f t="shared" si="25"/>
        <v>56.555754548025263</v>
      </c>
      <c r="AG59" s="4">
        <f t="shared" si="25"/>
        <v>56.44609726979634</v>
      </c>
      <c r="AH59" s="4">
        <f t="shared" si="25"/>
        <v>56.336758608256716</v>
      </c>
      <c r="AI59" s="4">
        <f t="shared" si="25"/>
        <v>56.227737330250818</v>
      </c>
      <c r="AJ59" s="4">
        <f t="shared" si="25"/>
        <v>56.119032208583221</v>
      </c>
      <c r="AK59" s="4">
        <f t="shared" si="25"/>
        <v>56.010642021984161</v>
      </c>
      <c r="AL59" s="4">
        <f t="shared" si="25"/>
        <v>55.902565555075206</v>
      </c>
      <c r="AM59" s="4">
        <f t="shared" si="25"/>
        <v>55.794801598335091</v>
      </c>
      <c r="AN59" s="4">
        <f t="shared" si="25"/>
        <v>55.687348948065974</v>
      </c>
      <c r="AO59" s="4">
        <f t="shared" si="25"/>
        <v>55.580206406359835</v>
      </c>
      <c r="AP59" s="4">
        <f t="shared" si="25"/>
        <v>55.473372781065081</v>
      </c>
      <c r="AQ59" s="4">
        <f t="shared" si="25"/>
        <v>55.366846885753283</v>
      </c>
      <c r="AR59" s="4">
        <f t="shared" si="25"/>
        <v>55.260627539686332</v>
      </c>
      <c r="AS59" s="4">
        <f t="shared" si="25"/>
        <v>55.154713567783752</v>
      </c>
      <c r="AT59" s="4">
        <f t="shared" si="25"/>
        <v>55.049103800590125</v>
      </c>
      <c r="AU59" s="4">
        <f t="shared" si="25"/>
        <v>54.943797074242816</v>
      </c>
      <c r="AV59" s="4">
        <f t="shared" si="25"/>
        <v>54.838792230439914</v>
      </c>
      <c r="AW59" s="4">
        <f t="shared" si="25"/>
        <v>54.734088116408472</v>
      </c>
      <c r="AX59" s="4">
        <f t="shared" si="25"/>
        <v>54.629683584872666</v>
      </c>
      <c r="AY59" s="4">
        <f t="shared" si="25"/>
        <v>54.525577494022635</v>
      </c>
      <c r="AZ59" s="4">
        <f t="shared" si="25"/>
        <v>54.42176870748299</v>
      </c>
      <c r="BA59" s="4">
        <f t="shared" si="25"/>
        <v>54.318256094282013</v>
      </c>
      <c r="BB59" s="4">
        <f t="shared" si="25"/>
        <v>54.215038528820706</v>
      </c>
      <c r="BC59" s="4">
        <f t="shared" si="25"/>
        <v>54.112114890842342</v>
      </c>
      <c r="BD59" s="4">
        <f t="shared" si="25"/>
        <v>54.009484065401885</v>
      </c>
      <c r="BE59" s="4">
        <f t="shared" si="25"/>
        <v>53.90714494283597</v>
      </c>
      <c r="BF59" s="4">
        <f t="shared" ref="BF59:CX59" si="26">$E14/(1+BF$53)^$A59</f>
        <v>53.805096418732774</v>
      </c>
      <c r="BG59" s="4">
        <f t="shared" si="26"/>
        <v>53.703337393902345</v>
      </c>
      <c r="BH59" s="4">
        <f t="shared" si="26"/>
        <v>53.60186677434686</v>
      </c>
      <c r="BI59" s="4">
        <f t="shared" si="26"/>
        <v>53.500683471231348</v>
      </c>
      <c r="BJ59" s="4">
        <f t="shared" si="26"/>
        <v>53.399786400854389</v>
      </c>
      <c r="BK59" s="4">
        <f t="shared" si="26"/>
        <v>53.299174484619193</v>
      </c>
      <c r="BL59" s="4">
        <f t="shared" si="26"/>
        <v>53.198846649004643</v>
      </c>
      <c r="BM59" s="4">
        <f t="shared" si="26"/>
        <v>53.098801825536817</v>
      </c>
      <c r="BN59" s="4">
        <f t="shared" si="26"/>
        <v>52.999038950760351</v>
      </c>
      <c r="BO59" s="4">
        <f t="shared" si="26"/>
        <v>52.899556966210419</v>
      </c>
      <c r="BP59" s="4">
        <f t="shared" si="26"/>
        <v>52.800354818384371</v>
      </c>
      <c r="BQ59" s="4">
        <f t="shared" si="26"/>
        <v>52.701431458714147</v>
      </c>
      <c r="BR59" s="4">
        <f t="shared" si="26"/>
        <v>52.602785843538271</v>
      </c>
      <c r="BS59" s="4">
        <f t="shared" si="26"/>
        <v>52.504416934074584</v>
      </c>
      <c r="BT59" s="4">
        <f t="shared" si="26"/>
        <v>52.406323696392697</v>
      </c>
      <c r="BU59" s="4">
        <f t="shared" si="26"/>
        <v>52.308505101386963</v>
      </c>
      <c r="BV59" s="4">
        <f t="shared" si="26"/>
        <v>52.210960124749377</v>
      </c>
      <c r="BW59" s="4">
        <f t="shared" si="26"/>
        <v>52.113687746942887</v>
      </c>
      <c r="BX59" s="4">
        <f t="shared" si="26"/>
        <v>52.01668695317457</v>
      </c>
      <c r="BY59" s="4">
        <f t="shared" si="26"/>
        <v>51.919956733369396</v>
      </c>
      <c r="BZ59" s="4">
        <f t="shared" si="26"/>
        <v>51.823496082143691</v>
      </c>
      <c r="CA59" s="4">
        <f t="shared" si="26"/>
        <v>51.727303998779234</v>
      </c>
      <c r="CB59" s="4">
        <f t="shared" si="26"/>
        <v>51.631379487197137</v>
      </c>
      <c r="CC59" s="4">
        <f t="shared" si="26"/>
        <v>51.535721555932156</v>
      </c>
      <c r="CD59" s="4">
        <f t="shared" si="26"/>
        <v>51.440329218106989</v>
      </c>
      <c r="CE59" s="4">
        <f t="shared" si="26"/>
        <v>51.345201491406954</v>
      </c>
      <c r="CF59" s="4">
        <f t="shared" si="26"/>
        <v>51.250337398054533</v>
      </c>
      <c r="CG59" s="4">
        <f t="shared" si="26"/>
        <v>51.155735964784398</v>
      </c>
      <c r="CH59" s="4">
        <f t="shared" si="26"/>
        <v>51.06139622281831</v>
      </c>
      <c r="CI59" s="4">
        <f t="shared" si="26"/>
        <v>50.967317207840473</v>
      </c>
      <c r="CJ59" s="4">
        <f t="shared" si="26"/>
        <v>50.873497959972724</v>
      </c>
      <c r="CK59" s="4">
        <f t="shared" si="26"/>
        <v>50.779937523750206</v>
      </c>
      <c r="CL59" s="4">
        <f t="shared" si="26"/>
        <v>50.686634948096881</v>
      </c>
      <c r="CM59" s="4">
        <f t="shared" si="26"/>
        <v>50.59358928630153</v>
      </c>
      <c r="CN59" s="4">
        <f t="shared" si="26"/>
        <v>50.500799595993598</v>
      </c>
      <c r="CO59" s="4">
        <f t="shared" si="26"/>
        <v>50.40826493911942</v>
      </c>
      <c r="CP59" s="4">
        <f t="shared" si="26"/>
        <v>50.31598438191844</v>
      </c>
      <c r="CQ59" s="4">
        <f t="shared" si="26"/>
        <v>50.223956994899766</v>
      </c>
      <c r="CR59" s="4">
        <f t="shared" si="26"/>
        <v>50.13218185281859</v>
      </c>
      <c r="CS59" s="4">
        <f t="shared" si="26"/>
        <v>50.040658034653156</v>
      </c>
      <c r="CT59" s="4">
        <f t="shared" si="26"/>
        <v>49.949384623581423</v>
      </c>
      <c r="CU59" s="4">
        <f t="shared" si="26"/>
        <v>49.858360706958315</v>
      </c>
      <c r="CV59" s="4">
        <f t="shared" si="26"/>
        <v>49.767585376292708</v>
      </c>
      <c r="CW59" s="4">
        <f t="shared" si="26"/>
        <v>49.677057727224934</v>
      </c>
      <c r="CX59" s="4">
        <f t="shared" si="26"/>
        <v>49.586776859504127</v>
      </c>
    </row>
    <row r="60" spans="1:102" x14ac:dyDescent="0.25">
      <c r="A60" s="2">
        <v>3</v>
      </c>
      <c r="B60" s="4">
        <f>$E15/(1+B$53)^$A60</f>
        <v>60</v>
      </c>
      <c r="C60" s="4">
        <f t="shared" si="24"/>
        <v>59.820359400898774</v>
      </c>
      <c r="D60" s="4">
        <f t="shared" si="24"/>
        <v>59.641435214359795</v>
      </c>
      <c r="E60" s="4">
        <f t="shared" si="24"/>
        <v>59.463223872595016</v>
      </c>
      <c r="F60" s="4">
        <f t="shared" si="24"/>
        <v>59.285721829116603</v>
      </c>
      <c r="G60" s="4">
        <f t="shared" ref="G60:BE60" si="27">$E15/(1+G$53)^$A60</f>
        <v>59.108925558588602</v>
      </c>
      <c r="H60" s="4">
        <f t="shared" si="27"/>
        <v>58.932831556680028</v>
      </c>
      <c r="I60" s="4">
        <f t="shared" si="27"/>
        <v>58.757436339919039</v>
      </c>
      <c r="J60" s="4">
        <f t="shared" si="27"/>
        <v>58.582736445548228</v>
      </c>
      <c r="K60" s="4">
        <f t="shared" si="27"/>
        <v>58.408728431380887</v>
      </c>
      <c r="L60" s="4">
        <f t="shared" si="27"/>
        <v>58.235408875658671</v>
      </c>
      <c r="M60" s="4">
        <f t="shared" si="27"/>
        <v>58.062774376910411</v>
      </c>
      <c r="N60" s="4">
        <f t="shared" si="27"/>
        <v>57.890821553811882</v>
      </c>
      <c r="O60" s="4">
        <f t="shared" si="27"/>
        <v>57.719547045046497</v>
      </c>
      <c r="P60" s="4">
        <f t="shared" si="27"/>
        <v>57.548947509167597</v>
      </c>
      <c r="Q60" s="4">
        <f t="shared" si="27"/>
        <v>57.379019624461471</v>
      </c>
      <c r="R60" s="4">
        <f t="shared" si="27"/>
        <v>57.209760088811514</v>
      </c>
      <c r="S60" s="4">
        <f t="shared" si="27"/>
        <v>57.041165619563436</v>
      </c>
      <c r="T60" s="4">
        <f t="shared" si="27"/>
        <v>56.873232953391572</v>
      </c>
      <c r="U60" s="4">
        <f t="shared" si="27"/>
        <v>56.705958846166361</v>
      </c>
      <c r="V60" s="4">
        <f t="shared" si="27"/>
        <v>56.539340072822675</v>
      </c>
      <c r="W60" s="4">
        <f t="shared" si="27"/>
        <v>56.373373427229055</v>
      </c>
      <c r="X60" s="4">
        <f t="shared" si="27"/>
        <v>56.20805572205839</v>
      </c>
      <c r="Y60" s="4">
        <f t="shared" si="27"/>
        <v>56.043383788659327</v>
      </c>
      <c r="Z60" s="4">
        <f t="shared" si="27"/>
        <v>55.879354476928711</v>
      </c>
      <c r="AA60" s="4">
        <f t="shared" si="27"/>
        <v>55.715964655184926</v>
      </c>
      <c r="AB60" s="4">
        <f t="shared" si="27"/>
        <v>55.553211210042491</v>
      </c>
      <c r="AC60" s="4">
        <f t="shared" si="27"/>
        <v>55.3910910462874</v>
      </c>
      <c r="AD60" s="4">
        <f t="shared" si="27"/>
        <v>55.229601086753597</v>
      </c>
      <c r="AE60" s="4">
        <f t="shared" si="27"/>
        <v>55.068738272200122</v>
      </c>
      <c r="AF60" s="4">
        <f t="shared" si="27"/>
        <v>54.908499561189572</v>
      </c>
      <c r="AG60" s="4">
        <f t="shared" si="27"/>
        <v>54.748881929967347</v>
      </c>
      <c r="AH60" s="4">
        <f t="shared" si="27"/>
        <v>54.589882372341783</v>
      </c>
      <c r="AI60" s="4">
        <f t="shared" si="27"/>
        <v>54.431497899565166</v>
      </c>
      <c r="AJ60" s="4">
        <f t="shared" si="27"/>
        <v>54.273725540215878</v>
      </c>
      <c r="AK60" s="4">
        <f t="shared" si="27"/>
        <v>54.116562340081309</v>
      </c>
      <c r="AL60" s="4">
        <f t="shared" si="27"/>
        <v>53.960005362041706</v>
      </c>
      <c r="AM60" s="4">
        <f t="shared" si="27"/>
        <v>53.804051685954768</v>
      </c>
      <c r="AN60" s="4">
        <f t="shared" si="27"/>
        <v>53.648698408541399</v>
      </c>
      <c r="AO60" s="4">
        <f t="shared" si="27"/>
        <v>53.493942643272213</v>
      </c>
      <c r="AP60" s="4">
        <f t="shared" si="27"/>
        <v>53.339781520254888</v>
      </c>
      <c r="AQ60" s="4">
        <f t="shared" si="27"/>
        <v>53.186212186122269</v>
      </c>
      <c r="AR60" s="4">
        <f t="shared" si="27"/>
        <v>53.033231803921616</v>
      </c>
      <c r="AS60" s="4">
        <f t="shared" si="27"/>
        <v>52.88083755300454</v>
      </c>
      <c r="AT60" s="4">
        <f t="shared" si="27"/>
        <v>52.729026628917737</v>
      </c>
      <c r="AU60" s="4">
        <f t="shared" si="27"/>
        <v>52.577796243294557</v>
      </c>
      <c r="AV60" s="4">
        <f t="shared" si="27"/>
        <v>52.427143623747519</v>
      </c>
      <c r="AW60" s="4">
        <f t="shared" si="27"/>
        <v>52.277066013761676</v>
      </c>
      <c r="AX60" s="4">
        <f t="shared" si="27"/>
        <v>52.127560672588423</v>
      </c>
      <c r="AY60" s="4">
        <f t="shared" si="27"/>
        <v>51.978624875140738</v>
      </c>
      <c r="AZ60" s="4">
        <f t="shared" si="27"/>
        <v>51.830255911888557</v>
      </c>
      <c r="BA60" s="4">
        <f t="shared" si="27"/>
        <v>51.682451088755478</v>
      </c>
      <c r="BB60" s="4">
        <f t="shared" si="27"/>
        <v>51.53520772701588</v>
      </c>
      <c r="BC60" s="4">
        <f t="shared" si="27"/>
        <v>51.388523163193113</v>
      </c>
      <c r="BD60" s="4">
        <f t="shared" si="27"/>
        <v>51.242394748958141</v>
      </c>
      <c r="BE60" s="4">
        <f t="shared" si="27"/>
        <v>51.096819851029359</v>
      </c>
      <c r="BF60" s="4">
        <f t="shared" ref="BF60:CX60" si="28">$E15/(1+BF$53)^$A60</f>
        <v>50.951795851072703</v>
      </c>
      <c r="BG60" s="4">
        <f t="shared" si="28"/>
        <v>50.807320145602979</v>
      </c>
      <c r="BH60" s="4">
        <f t="shared" si="28"/>
        <v>50.663390145885501</v>
      </c>
      <c r="BI60" s="4">
        <f t="shared" si="28"/>
        <v>50.52000327783886</v>
      </c>
      <c r="BJ60" s="4">
        <f t="shared" si="28"/>
        <v>50.3771569819381</v>
      </c>
      <c r="BK60" s="4">
        <f t="shared" si="28"/>
        <v>50.234848713118943</v>
      </c>
      <c r="BL60" s="4">
        <f t="shared" si="28"/>
        <v>50.09307594068234</v>
      </c>
      <c r="BM60" s="4">
        <f t="shared" si="28"/>
        <v>49.951836148200208</v>
      </c>
      <c r="BN60" s="4">
        <f t="shared" si="28"/>
        <v>49.811126833421376</v>
      </c>
      <c r="BO60" s="4">
        <f t="shared" si="28"/>
        <v>49.670945508178797</v>
      </c>
      <c r="BP60" s="4">
        <f t="shared" si="28"/>
        <v>49.531289698296789</v>
      </c>
      <c r="BQ60" s="4">
        <f t="shared" si="28"/>
        <v>49.392156943499671</v>
      </c>
      <c r="BR60" s="4">
        <f t="shared" si="28"/>
        <v>49.253544797320473</v>
      </c>
      <c r="BS60" s="4">
        <f t="shared" si="28"/>
        <v>49.115450827010832</v>
      </c>
      <c r="BT60" s="4">
        <f t="shared" si="28"/>
        <v>48.977872613451119</v>
      </c>
      <c r="BU60" s="4">
        <f t="shared" si="28"/>
        <v>48.84080775106159</v>
      </c>
      <c r="BV60" s="4">
        <f t="shared" si="28"/>
        <v>48.704253847713971</v>
      </c>
      <c r="BW60" s="4">
        <f t="shared" si="28"/>
        <v>48.568208524643893</v>
      </c>
      <c r="BX60" s="4">
        <f t="shared" si="28"/>
        <v>48.432669416363659</v>
      </c>
      <c r="BY60" s="4">
        <f t="shared" si="28"/>
        <v>48.297634170576181</v>
      </c>
      <c r="BZ60" s="4">
        <f t="shared" si="28"/>
        <v>48.163100448088926</v>
      </c>
      <c r="CA60" s="4">
        <f t="shared" si="28"/>
        <v>48.029065922729096</v>
      </c>
      <c r="CB60" s="4">
        <f t="shared" si="28"/>
        <v>47.895528281258933</v>
      </c>
      <c r="CC60" s="4">
        <f t="shared" si="28"/>
        <v>47.762485223292082</v>
      </c>
      <c r="CD60" s="4">
        <f t="shared" si="28"/>
        <v>47.629934461210176</v>
      </c>
      <c r="CE60" s="4">
        <f t="shared" si="28"/>
        <v>47.497873720080442</v>
      </c>
      <c r="CF60" s="4">
        <f t="shared" si="28"/>
        <v>47.366300737573496</v>
      </c>
      <c r="CG60" s="4">
        <f t="shared" si="28"/>
        <v>47.23521326388218</v>
      </c>
      <c r="CH60" s="4">
        <f t="shared" si="28"/>
        <v>47.104609061640502</v>
      </c>
      <c r="CI60" s="4">
        <f t="shared" si="28"/>
        <v>46.97448590584375</v>
      </c>
      <c r="CJ60" s="4">
        <f t="shared" si="28"/>
        <v>46.844841583768627</v>
      </c>
      <c r="CK60" s="4">
        <f t="shared" si="28"/>
        <v>46.715673894894394</v>
      </c>
      <c r="CL60" s="4">
        <f t="shared" si="28"/>
        <v>46.58698065082433</v>
      </c>
      <c r="CM60" s="4">
        <f t="shared" si="28"/>
        <v>46.458759675208022</v>
      </c>
      <c r="CN60" s="4">
        <f t="shared" si="28"/>
        <v>46.331008803663849</v>
      </c>
      <c r="CO60" s="4">
        <f t="shared" si="28"/>
        <v>46.203725883702496</v>
      </c>
      <c r="CP60" s="4">
        <f t="shared" si="28"/>
        <v>46.076908774650583</v>
      </c>
      <c r="CQ60" s="4">
        <f t="shared" si="28"/>
        <v>45.950555347575261</v>
      </c>
      <c r="CR60" s="4">
        <f t="shared" si="28"/>
        <v>45.824663485208944</v>
      </c>
      <c r="CS60" s="4">
        <f t="shared" si="28"/>
        <v>45.699231081875034</v>
      </c>
      <c r="CT60" s="4">
        <f t="shared" si="28"/>
        <v>45.574256043413712</v>
      </c>
      <c r="CU60" s="4">
        <f t="shared" si="28"/>
        <v>45.44973628710877</v>
      </c>
      <c r="CV60" s="4">
        <f t="shared" si="28"/>
        <v>45.325669741614483</v>
      </c>
      <c r="CW60" s="4">
        <f t="shared" si="28"/>
        <v>45.202054346883479</v>
      </c>
      <c r="CX60" s="4">
        <f t="shared" si="28"/>
        <v>45.078888054094655</v>
      </c>
    </row>
    <row r="61" spans="1:102" x14ac:dyDescent="0.25">
      <c r="A61" s="2">
        <v>4</v>
      </c>
      <c r="B61" s="4">
        <f>$E16/(1+B$53)^$A61</f>
        <v>60</v>
      </c>
      <c r="C61" s="4">
        <f t="shared" si="24"/>
        <v>59.760598802096673</v>
      </c>
      <c r="D61" s="4">
        <f t="shared" si="24"/>
        <v>59.522390433492809</v>
      </c>
      <c r="E61" s="4">
        <f t="shared" si="24"/>
        <v>59.285367769287156</v>
      </c>
      <c r="F61" s="4">
        <f t="shared" si="24"/>
        <v>59.049523734179878</v>
      </c>
      <c r="G61" s="4">
        <f t="shared" ref="G61:BE61" si="29">$E16/(1+G$53)^$A61</f>
        <v>58.814851302078232</v>
      </c>
      <c r="H61" s="4">
        <f t="shared" si="29"/>
        <v>58.581343495705788</v>
      </c>
      <c r="I61" s="4">
        <f t="shared" si="29"/>
        <v>58.34899338621554</v>
      </c>
      <c r="J61" s="4">
        <f t="shared" si="29"/>
        <v>58.117794092805781</v>
      </c>
      <c r="K61" s="4">
        <f t="shared" si="29"/>
        <v>57.887738782339824</v>
      </c>
      <c r="L61" s="4">
        <f t="shared" si="29"/>
        <v>57.658820668968978</v>
      </c>
      <c r="M61" s="4">
        <f t="shared" si="29"/>
        <v>57.431033013759055</v>
      </c>
      <c r="N61" s="4">
        <f t="shared" si="29"/>
        <v>57.204369124320046</v>
      </c>
      <c r="O61" s="4">
        <f t="shared" si="29"/>
        <v>56.978822354438798</v>
      </c>
      <c r="P61" s="4">
        <f t="shared" si="29"/>
        <v>56.754386103715575</v>
      </c>
      <c r="Q61" s="4">
        <f t="shared" si="29"/>
        <v>56.531053817203421</v>
      </c>
      <c r="R61" s="4">
        <f t="shared" si="29"/>
        <v>56.308818985050706</v>
      </c>
      <c r="S61" s="4">
        <f t="shared" si="29"/>
        <v>56.087675142146935</v>
      </c>
      <c r="T61" s="4">
        <f t="shared" si="29"/>
        <v>55.867615867771683</v>
      </c>
      <c r="U61" s="4">
        <f t="shared" si="29"/>
        <v>55.648634785246664</v>
      </c>
      <c r="V61" s="4">
        <f t="shared" si="29"/>
        <v>55.430725561590855</v>
      </c>
      <c r="W61" s="4">
        <f t="shared" si="29"/>
        <v>55.213881907178319</v>
      </c>
      <c r="X61" s="4">
        <f t="shared" si="29"/>
        <v>54.998097575399598</v>
      </c>
      <c r="Y61" s="4">
        <f t="shared" si="29"/>
        <v>54.783366362325829</v>
      </c>
      <c r="Z61" s="4">
        <f t="shared" si="29"/>
        <v>54.569682106375694</v>
      </c>
      <c r="AA61" s="4">
        <f t="shared" si="29"/>
        <v>54.357038687985302</v>
      </c>
      <c r="AB61" s="4">
        <f t="shared" si="29"/>
        <v>54.145430029281187</v>
      </c>
      <c r="AC61" s="4">
        <f t="shared" si="29"/>
        <v>53.93485009375599</v>
      </c>
      <c r="AD61" s="4">
        <f t="shared" si="29"/>
        <v>53.725292885947077</v>
      </c>
      <c r="AE61" s="4">
        <f t="shared" si="29"/>
        <v>53.516752451117704</v>
      </c>
      <c r="AF61" s="4">
        <f t="shared" si="29"/>
        <v>53.309222874941341</v>
      </c>
      <c r="AG61" s="4">
        <f t="shared" si="29"/>
        <v>53.102698283188488</v>
      </c>
      <c r="AH61" s="4">
        <f t="shared" si="29"/>
        <v>52.897172841416456</v>
      </c>
      <c r="AI61" s="4">
        <f t="shared" si="29"/>
        <v>52.692640754661355</v>
      </c>
      <c r="AJ61" s="4">
        <f t="shared" si="29"/>
        <v>52.489096267133348</v>
      </c>
      <c r="AK61" s="4">
        <f t="shared" si="29"/>
        <v>52.286533661914305</v>
      </c>
      <c r="AL61" s="4">
        <f t="shared" si="29"/>
        <v>52.084947260658012</v>
      </c>
      <c r="AM61" s="4">
        <f t="shared" si="29"/>
        <v>51.884331423292934</v>
      </c>
      <c r="AN61" s="4">
        <f t="shared" si="29"/>
        <v>51.684680547727744</v>
      </c>
      <c r="AO61" s="4">
        <f t="shared" si="29"/>
        <v>51.48598906955938</v>
      </c>
      <c r="AP61" s="4">
        <f t="shared" si="29"/>
        <v>51.288251461783538</v>
      </c>
      <c r="AQ61" s="4">
        <f t="shared" si="29"/>
        <v>51.091462234507468</v>
      </c>
      <c r="AR61" s="4">
        <f t="shared" si="29"/>
        <v>50.895615934665656</v>
      </c>
      <c r="AS61" s="4">
        <f t="shared" si="29"/>
        <v>50.700707145737816</v>
      </c>
      <c r="AT61" s="4">
        <f t="shared" si="29"/>
        <v>50.506730487469099</v>
      </c>
      <c r="AU61" s="4">
        <f t="shared" si="29"/>
        <v>50.313680615592894</v>
      </c>
      <c r="AV61" s="4">
        <f t="shared" si="29"/>
        <v>50.121552221555952</v>
      </c>
      <c r="AW61" s="4">
        <f t="shared" si="29"/>
        <v>49.930340032246114</v>
      </c>
      <c r="AX61" s="4">
        <f t="shared" si="29"/>
        <v>49.740038809721767</v>
      </c>
      <c r="AY61" s="4">
        <f t="shared" si="29"/>
        <v>49.550643350944462</v>
      </c>
      <c r="AZ61" s="4">
        <f t="shared" si="29"/>
        <v>49.362148487512918</v>
      </c>
      <c r="BA61" s="4">
        <f t="shared" si="29"/>
        <v>49.174549085400074</v>
      </c>
      <c r="BB61" s="4">
        <f t="shared" si="29"/>
        <v>48.987840044691893</v>
      </c>
      <c r="BC61" s="4">
        <f t="shared" si="29"/>
        <v>48.802016299328692</v>
      </c>
      <c r="BD61" s="4">
        <f t="shared" si="29"/>
        <v>48.617072816848328</v>
      </c>
      <c r="BE61" s="4">
        <f t="shared" si="29"/>
        <v>48.433004598132094</v>
      </c>
      <c r="BF61" s="4">
        <f t="shared" ref="BF61:CX61" si="30">$E16/(1+BF$53)^$A61</f>
        <v>48.249806677152172</v>
      </c>
      <c r="BG61" s="4">
        <f t="shared" si="30"/>
        <v>48.067474120721833</v>
      </c>
      <c r="BH61" s="4">
        <f t="shared" si="30"/>
        <v>47.886002028247169</v>
      </c>
      <c r="BI61" s="4">
        <f t="shared" si="30"/>
        <v>47.705385531481454</v>
      </c>
      <c r="BJ61" s="4">
        <f t="shared" si="30"/>
        <v>47.525619794281226</v>
      </c>
      <c r="BK61" s="4">
        <f t="shared" si="30"/>
        <v>47.346700012364693</v>
      </c>
      <c r="BL61" s="4">
        <f t="shared" si="30"/>
        <v>47.168621413071882</v>
      </c>
      <c r="BM61" s="4">
        <f t="shared" si="30"/>
        <v>46.9913792551272</v>
      </c>
      <c r="BN61" s="4">
        <f t="shared" si="30"/>
        <v>46.814968828403543</v>
      </c>
      <c r="BO61" s="4">
        <f t="shared" si="30"/>
        <v>46.639385453689016</v>
      </c>
      <c r="BP61" s="4">
        <f t="shared" si="30"/>
        <v>46.464624482454759</v>
      </c>
      <c r="BQ61" s="4">
        <f t="shared" si="30"/>
        <v>46.290681296625749</v>
      </c>
      <c r="BR61" s="4">
        <f t="shared" si="30"/>
        <v>46.117551308352503</v>
      </c>
      <c r="BS61" s="4">
        <f t="shared" si="30"/>
        <v>45.945229959785635</v>
      </c>
      <c r="BT61" s="4">
        <f t="shared" si="30"/>
        <v>45.773712722851513</v>
      </c>
      <c r="BU61" s="4">
        <f t="shared" si="30"/>
        <v>45.60299509903043</v>
      </c>
      <c r="BV61" s="4">
        <f t="shared" si="30"/>
        <v>45.433072619136155</v>
      </c>
      <c r="BW61" s="4">
        <f t="shared" si="30"/>
        <v>45.263940843097757</v>
      </c>
      <c r="BX61" s="4">
        <f t="shared" si="30"/>
        <v>45.095595359742688</v>
      </c>
      <c r="BY61" s="4">
        <f t="shared" si="30"/>
        <v>44.928031786582494</v>
      </c>
      <c r="BZ61" s="4">
        <f t="shared" si="30"/>
        <v>44.761245769599377</v>
      </c>
      <c r="CA61" s="4">
        <f t="shared" si="30"/>
        <v>44.595232983035366</v>
      </c>
      <c r="CB61" s="4">
        <f t="shared" si="30"/>
        <v>44.42998912918268</v>
      </c>
      <c r="CC61" s="4">
        <f t="shared" si="30"/>
        <v>44.265509938176166</v>
      </c>
      <c r="CD61" s="4">
        <f t="shared" si="30"/>
        <v>44.101791167787198</v>
      </c>
      <c r="CE61" s="4">
        <f t="shared" si="30"/>
        <v>43.938828603219648</v>
      </c>
      <c r="CF61" s="4">
        <f t="shared" si="30"/>
        <v>43.776618056907118</v>
      </c>
      <c r="CG61" s="4">
        <f t="shared" si="30"/>
        <v>43.615155368312266</v>
      </c>
      <c r="CH61" s="4">
        <f t="shared" si="30"/>
        <v>43.454436403727406</v>
      </c>
      <c r="CI61" s="4">
        <f t="shared" si="30"/>
        <v>43.294457056077199</v>
      </c>
      <c r="CJ61" s="4">
        <f t="shared" si="30"/>
        <v>43.135213244722493</v>
      </c>
      <c r="CK61" s="4">
        <f t="shared" si="30"/>
        <v>42.976700915266235</v>
      </c>
      <c r="CL61" s="4">
        <f t="shared" si="30"/>
        <v>42.818916039360595</v>
      </c>
      <c r="CM61" s="4">
        <f t="shared" si="30"/>
        <v>42.661854614516088</v>
      </c>
      <c r="CN61" s="4">
        <f t="shared" si="30"/>
        <v>42.505512663911787</v>
      </c>
      <c r="CO61" s="4">
        <f t="shared" si="30"/>
        <v>42.349886236207603</v>
      </c>
      <c r="CP61" s="4">
        <f t="shared" si="30"/>
        <v>42.19497140535767</v>
      </c>
      <c r="CQ61" s="4">
        <f t="shared" si="30"/>
        <v>42.040764270425683</v>
      </c>
      <c r="CR61" s="4">
        <f t="shared" si="30"/>
        <v>41.887260955401224</v>
      </c>
      <c r="CS61" s="4">
        <f t="shared" si="30"/>
        <v>41.734457609018293</v>
      </c>
      <c r="CT61" s="4">
        <f t="shared" si="30"/>
        <v>41.582350404574541</v>
      </c>
      <c r="CU61" s="4">
        <f t="shared" si="30"/>
        <v>41.430935539752753</v>
      </c>
      <c r="CV61" s="4">
        <f t="shared" si="30"/>
        <v>41.280209236443064</v>
      </c>
      <c r="CW61" s="4">
        <f t="shared" si="30"/>
        <v>41.130167740567309</v>
      </c>
      <c r="CX61" s="4">
        <f t="shared" si="30"/>
        <v>40.98080732190423</v>
      </c>
    </row>
    <row r="62" spans="1:102" x14ac:dyDescent="0.25">
      <c r="A62" s="2">
        <v>5</v>
      </c>
      <c r="B62" s="4">
        <f>$E17/(1+B$53)^$A62</f>
        <v>1060</v>
      </c>
      <c r="C62" s="4">
        <f t="shared" si="24"/>
        <v>1054.7158629740672</v>
      </c>
      <c r="D62" s="4">
        <f t="shared" si="24"/>
        <v>1049.4633043829404</v>
      </c>
      <c r="E62" s="4">
        <f t="shared" si="24"/>
        <v>1044.2421042779058</v>
      </c>
      <c r="F62" s="4">
        <f t="shared" si="24"/>
        <v>1039.0520444593406</v>
      </c>
      <c r="G62" s="4">
        <f t="shared" ref="G62:BE62" si="31">$E17/(1+G$53)^$A62</f>
        <v>1033.8929084610768</v>
      </c>
      <c r="H62" s="4">
        <f t="shared" si="31"/>
        <v>1028.7644815349261</v>
      </c>
      <c r="I62" s="4">
        <f t="shared" si="31"/>
        <v>1023.6665506353601</v>
      </c>
      <c r="J62" s="4">
        <f t="shared" si="31"/>
        <v>1018.5989044043341</v>
      </c>
      <c r="K62" s="4">
        <f t="shared" si="31"/>
        <v>1013.5613331562639</v>
      </c>
      <c r="L62" s="4">
        <f t="shared" si="31"/>
        <v>1008.5536288631538</v>
      </c>
      <c r="M62" s="4">
        <f t="shared" si="31"/>
        <v>1003.5755851398714</v>
      </c>
      <c r="N62" s="4">
        <f t="shared" si="31"/>
        <v>998.62699722956597</v>
      </c>
      <c r="O62" s="4">
        <f t="shared" si="31"/>
        <v>993.70766198922558</v>
      </c>
      <c r="P62" s="4">
        <f t="shared" si="31"/>
        <v>988.81737787538623</v>
      </c>
      <c r="Q62" s="4">
        <f t="shared" si="31"/>
        <v>983.95594492997736</v>
      </c>
      <c r="R62" s="4">
        <f t="shared" si="31"/>
        <v>979.12316476630156</v>
      </c>
      <c r="S62" s="4">
        <f t="shared" si="31"/>
        <v>974.31884055515832</v>
      </c>
      <c r="T62" s="4">
        <f t="shared" si="31"/>
        <v>969.54277701109982</v>
      </c>
      <c r="U62" s="4">
        <f t="shared" si="31"/>
        <v>964.79478037882654</v>
      </c>
      <c r="V62" s="4">
        <f t="shared" si="31"/>
        <v>960.07465841971089</v>
      </c>
      <c r="W62" s="4">
        <f t="shared" si="31"/>
        <v>955.3822203984497</v>
      </c>
      <c r="X62" s="4">
        <f t="shared" si="31"/>
        <v>950.7172770698561</v>
      </c>
      <c r="Y62" s="4">
        <f t="shared" si="31"/>
        <v>946.07964066577654</v>
      </c>
      <c r="Z62" s="4">
        <f t="shared" si="31"/>
        <v>941.46912488213263</v>
      </c>
      <c r="AA62" s="4">
        <f t="shared" si="31"/>
        <v>936.88554486608825</v>
      </c>
      <c r="AB62" s="4">
        <f t="shared" si="31"/>
        <v>932.32871720334708</v>
      </c>
      <c r="AC62" s="4">
        <f t="shared" si="31"/>
        <v>927.79845990557192</v>
      </c>
      <c r="AD62" s="4">
        <f t="shared" si="31"/>
        <v>923.29459239792322</v>
      </c>
      <c r="AE62" s="4">
        <f t="shared" si="31"/>
        <v>918.8169355067181</v>
      </c>
      <c r="AF62" s="4">
        <f t="shared" si="31"/>
        <v>914.36531144721391</v>
      </c>
      <c r="AG62" s="4">
        <f t="shared" si="31"/>
        <v>909.9395438115065</v>
      </c>
      <c r="AH62" s="4">
        <f t="shared" si="31"/>
        <v>905.53945755654775</v>
      </c>
      <c r="AI62" s="4">
        <f t="shared" si="31"/>
        <v>901.16487899227229</v>
      </c>
      <c r="AJ62" s="4">
        <f t="shared" si="31"/>
        <v>896.81563576984774</v>
      </c>
      <c r="AK62" s="4">
        <f t="shared" si="31"/>
        <v>892.49155687003463</v>
      </c>
      <c r="AL62" s="4">
        <f t="shared" si="31"/>
        <v>888.19247259165843</v>
      </c>
      <c r="AM62" s="4">
        <f t="shared" si="31"/>
        <v>883.91821454018827</v>
      </c>
      <c r="AN62" s="4">
        <f t="shared" si="31"/>
        <v>879.66861561643236</v>
      </c>
      <c r="AO62" s="4">
        <f t="shared" si="31"/>
        <v>875.44351000534073</v>
      </c>
      <c r="AP62" s="4">
        <f t="shared" si="31"/>
        <v>871.24273316491269</v>
      </c>
      <c r="AQ62" s="4">
        <f t="shared" si="31"/>
        <v>867.06612181520848</v>
      </c>
      <c r="AR62" s="4">
        <f t="shared" si="31"/>
        <v>862.91351392747276</v>
      </c>
      <c r="AS62" s="4">
        <f t="shared" si="31"/>
        <v>858.78474871336016</v>
      </c>
      <c r="AT62" s="4">
        <f t="shared" si="31"/>
        <v>854.6796666142601</v>
      </c>
      <c r="AU62" s="4">
        <f t="shared" si="31"/>
        <v>850.59810929072512</v>
      </c>
      <c r="AV62" s="4">
        <f t="shared" si="31"/>
        <v>846.5399196120029</v>
      </c>
      <c r="AW62" s="4">
        <f t="shared" si="31"/>
        <v>842.50494164566828</v>
      </c>
      <c r="AX62" s="4">
        <f t="shared" si="31"/>
        <v>838.49302064734536</v>
      </c>
      <c r="AY62" s="4">
        <f t="shared" si="31"/>
        <v>834.50400305054234</v>
      </c>
      <c r="AZ62" s="4">
        <f t="shared" si="31"/>
        <v>830.53773645656645</v>
      </c>
      <c r="BA62" s="4">
        <f t="shared" si="31"/>
        <v>826.59406962454943</v>
      </c>
      <c r="BB62" s="4">
        <f t="shared" si="31"/>
        <v>822.67285246155598</v>
      </c>
      <c r="BC62" s="4">
        <f t="shared" si="31"/>
        <v>818.77393601279539</v>
      </c>
      <c r="BD62" s="4">
        <f t="shared" si="31"/>
        <v>814.89717245191684</v>
      </c>
      <c r="BE62" s="4">
        <f t="shared" si="31"/>
        <v>811.04241507140637</v>
      </c>
      <c r="BF62" s="4">
        <f t="shared" ref="BF62:CX62" si="32">$E17/(1+BF$53)^$A62</f>
        <v>807.2095182730634</v>
      </c>
      <c r="BG62" s="4">
        <f t="shared" si="32"/>
        <v>803.39833755858001</v>
      </c>
      <c r="BH62" s="4">
        <f t="shared" si="32"/>
        <v>799.60872952019531</v>
      </c>
      <c r="BI62" s="4">
        <f t="shared" si="32"/>
        <v>795.84055183145006</v>
      </c>
      <c r="BJ62" s="4">
        <f t="shared" si="32"/>
        <v>792.09366323802033</v>
      </c>
      <c r="BK62" s="4">
        <f t="shared" si="32"/>
        <v>788.36792354864247</v>
      </c>
      <c r="BL62" s="4">
        <f t="shared" si="32"/>
        <v>784.66319362611728</v>
      </c>
      <c r="BM62" s="4">
        <f t="shared" si="32"/>
        <v>780.97933537840754</v>
      </c>
      <c r="BN62" s="4">
        <f t="shared" si="32"/>
        <v>777.31621174980819</v>
      </c>
      <c r="BO62" s="4">
        <f t="shared" si="32"/>
        <v>773.6736867122122</v>
      </c>
      <c r="BP62" s="4">
        <f t="shared" si="32"/>
        <v>770.05162525644221</v>
      </c>
      <c r="BQ62" s="4">
        <f t="shared" si="32"/>
        <v>766.44989338368168</v>
      </c>
      <c r="BR62" s="4">
        <f t="shared" si="32"/>
        <v>762.86835809696709</v>
      </c>
      <c r="BS62" s="4">
        <f t="shared" si="32"/>
        <v>759.30688739277787</v>
      </c>
      <c r="BT62" s="4">
        <f t="shared" si="32"/>
        <v>755.76535025268845</v>
      </c>
      <c r="BU62" s="4">
        <f t="shared" si="32"/>
        <v>752.24361663511138</v>
      </c>
      <c r="BV62" s="4">
        <f t="shared" si="32"/>
        <v>748.7415574671071</v>
      </c>
      <c r="BW62" s="4">
        <f t="shared" si="32"/>
        <v>745.25904463627876</v>
      </c>
      <c r="BX62" s="4">
        <f t="shared" si="32"/>
        <v>741.79595098273194</v>
      </c>
      <c r="BY62" s="4">
        <f t="shared" si="32"/>
        <v>738.35215029112317</v>
      </c>
      <c r="BZ62" s="4">
        <f t="shared" si="32"/>
        <v>734.92751728276539</v>
      </c>
      <c r="CA62" s="4">
        <f t="shared" si="32"/>
        <v>731.52192760782248</v>
      </c>
      <c r="CB62" s="4">
        <f t="shared" si="32"/>
        <v>728.13525783756404</v>
      </c>
      <c r="CC62" s="4">
        <f t="shared" si="32"/>
        <v>724.7673854566998</v>
      </c>
      <c r="CD62" s="4">
        <f t="shared" si="32"/>
        <v>721.41818885577823</v>
      </c>
      <c r="CE62" s="4">
        <f t="shared" si="32"/>
        <v>718.08754732366378</v>
      </c>
      <c r="CF62" s="4">
        <f t="shared" si="32"/>
        <v>714.77534104007304</v>
      </c>
      <c r="CG62" s="4">
        <f t="shared" si="32"/>
        <v>711.48145106819015</v>
      </c>
      <c r="CH62" s="4">
        <f t="shared" si="32"/>
        <v>708.20575934734086</v>
      </c>
      <c r="CI62" s="4">
        <f t="shared" si="32"/>
        <v>704.94814868574247</v>
      </c>
      <c r="CJ62" s="4">
        <f t="shared" si="32"/>
        <v>701.70850275331236</v>
      </c>
      <c r="CK62" s="4">
        <f t="shared" si="32"/>
        <v>698.48670607455097</v>
      </c>
      <c r="CL62" s="4">
        <f t="shared" si="32"/>
        <v>695.28264402148022</v>
      </c>
      <c r="CM62" s="4">
        <f t="shared" si="32"/>
        <v>692.09620280665831</v>
      </c>
      <c r="CN62" s="4">
        <f t="shared" si="32"/>
        <v>688.92726947624601</v>
      </c>
      <c r="CO62" s="4">
        <f t="shared" si="32"/>
        <v>685.77573190314786</v>
      </c>
      <c r="CP62" s="4">
        <f t="shared" si="32"/>
        <v>682.64147878020651</v>
      </c>
      <c r="CQ62" s="4">
        <f t="shared" si="32"/>
        <v>679.52439961346784</v>
      </c>
      <c r="CR62" s="4">
        <f t="shared" si="32"/>
        <v>676.42438471549815</v>
      </c>
      <c r="CS62" s="4">
        <f t="shared" si="32"/>
        <v>673.34132519877301</v>
      </c>
      <c r="CT62" s="4">
        <f t="shared" si="32"/>
        <v>670.27511296911507</v>
      </c>
      <c r="CU62" s="4">
        <f t="shared" si="32"/>
        <v>667.22564071920272</v>
      </c>
      <c r="CV62" s="4">
        <f t="shared" si="32"/>
        <v>664.1928019221258</v>
      </c>
      <c r="CW62" s="4">
        <f t="shared" si="32"/>
        <v>661.17649082501282</v>
      </c>
      <c r="CX62" s="4">
        <f t="shared" si="32"/>
        <v>658.17660244270428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NEDL_Convexity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2021-06-26T13:57:01Z</dcterms:created>
  <dcterms:modified xsi:type="dcterms:W3CDTF">2021-06-27T13:31:10Z</dcterms:modified>
</cp:coreProperties>
</file>