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4165DDA-FED7-49C5-A4C3-9EB58E688B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D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D47" i="1"/>
  <c r="B47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C72" i="1"/>
  <c r="D72" i="1"/>
  <c r="B72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C63" i="1"/>
  <c r="D63" i="1"/>
  <c r="B63" i="1"/>
  <c r="C57" i="1"/>
  <c r="D57" i="1"/>
  <c r="B57" i="1"/>
  <c r="D60" i="1"/>
  <c r="C60" i="1"/>
  <c r="B60" i="1"/>
  <c r="C59" i="1"/>
  <c r="D59" i="1"/>
  <c r="B59" i="1"/>
  <c r="B53" i="1"/>
  <c r="B54" i="1" s="1"/>
  <c r="B55" i="1" s="1"/>
  <c r="B56" i="1" s="1"/>
  <c r="C53" i="1"/>
  <c r="C54" i="1" s="1"/>
  <c r="C55" i="1" s="1"/>
  <c r="C56" i="1" s="1"/>
  <c r="D53" i="1"/>
  <c r="D54" i="1"/>
  <c r="D55" i="1"/>
  <c r="D56" i="1" s="1"/>
  <c r="C52" i="1"/>
  <c r="D52" i="1"/>
  <c r="B52" i="1"/>
  <c r="C51" i="1"/>
  <c r="D51" i="1"/>
  <c r="B51" i="1"/>
  <c r="C44" i="1"/>
  <c r="D44" i="1"/>
  <c r="B44" i="1"/>
  <c r="C39" i="1"/>
  <c r="D39" i="1"/>
  <c r="B39" i="1"/>
  <c r="C38" i="1"/>
  <c r="D38" i="1"/>
  <c r="B38" i="1"/>
  <c r="C36" i="1"/>
  <c r="D36" i="1"/>
  <c r="B36" i="1"/>
  <c r="C28" i="1"/>
  <c r="D28" i="1"/>
  <c r="B28" i="1"/>
  <c r="C34" i="1"/>
  <c r="D34" i="1"/>
  <c r="B34" i="1"/>
  <c r="C33" i="1"/>
  <c r="D33" i="1"/>
  <c r="B33" i="1"/>
  <c r="C10" i="1"/>
  <c r="C19" i="1" s="1"/>
  <c r="C20" i="1" s="1"/>
  <c r="D10" i="1"/>
  <c r="D19" i="1" s="1"/>
  <c r="D20" i="1" s="1"/>
  <c r="B10" i="1"/>
  <c r="B19" i="1" s="1"/>
  <c r="B20" i="1" s="1"/>
  <c r="B14" i="1"/>
  <c r="C14" i="1"/>
  <c r="D14" i="1"/>
  <c r="B15" i="1"/>
  <c r="C15" i="1"/>
  <c r="D15" i="1"/>
  <c r="C13" i="1"/>
  <c r="D13" i="1"/>
  <c r="B13" i="1"/>
  <c r="C48" i="1" l="1"/>
  <c r="D48" i="1"/>
  <c r="B48" i="1"/>
</calcChain>
</file>

<file path=xl/sharedStrings.xml><?xml version="1.0" encoding="utf-8"?>
<sst xmlns="http://schemas.openxmlformats.org/spreadsheetml/2006/main" count="61" uniqueCount="39">
  <si>
    <t>Market price</t>
  </si>
  <si>
    <t>Dividend per share</t>
  </si>
  <si>
    <t>Dividend growth rate</t>
  </si>
  <si>
    <t>Required rate of return</t>
  </si>
  <si>
    <t>Dividend payout ratio</t>
  </si>
  <si>
    <t>Retention ratio</t>
  </si>
  <si>
    <t>Net income for common shareholders</t>
  </si>
  <si>
    <t>Total common equity (year start)</t>
  </si>
  <si>
    <t>Total common equity (year end)</t>
  </si>
  <si>
    <t>Average total common equity</t>
  </si>
  <si>
    <t>Return on common equity</t>
  </si>
  <si>
    <t>Total dividends</t>
  </si>
  <si>
    <t>Net income after preferred and minority</t>
  </si>
  <si>
    <t>Sustainable growth rate</t>
  </si>
  <si>
    <t>the formula works only for r &gt; g (important)</t>
  </si>
  <si>
    <t>Fair value (historical growth)</t>
  </si>
  <si>
    <t>3-year dividend growth rate</t>
  </si>
  <si>
    <t>RDS</t>
  </si>
  <si>
    <t>DIAGEO</t>
  </si>
  <si>
    <t>INTEL</t>
  </si>
  <si>
    <t>Future dividend (historical growth)</t>
  </si>
  <si>
    <t>Future dividend (sustainable growth)</t>
  </si>
  <si>
    <t>Fair value (sustainable growth)</t>
  </si>
  <si>
    <t>Year</t>
  </si>
  <si>
    <t>Cash flow</t>
  </si>
  <si>
    <t>Dividend</t>
  </si>
  <si>
    <t>Share price</t>
  </si>
  <si>
    <t>High growth rate</t>
  </si>
  <si>
    <t>Growth rate at maturity</t>
  </si>
  <si>
    <t>Two-period DDM</t>
  </si>
  <si>
    <t>Future dividend (year 6)</t>
  </si>
  <si>
    <t>Fair value (year 6)</t>
  </si>
  <si>
    <t>Discount factor</t>
  </si>
  <si>
    <t>DCF</t>
  </si>
  <si>
    <t>Fair value (two-period DDM)</t>
  </si>
  <si>
    <t>or to the long-term economic growth rate</t>
  </si>
  <si>
    <t>growth rate at maturity is equal to risk-free rate</t>
  </si>
  <si>
    <t>companies grow at the high rate for 5 years</t>
  </si>
  <si>
    <t>then, they grow at the low (maturity) rate indefinitely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</si>
</sst>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&quot;£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19051</xdr:colOff>
      <xdr:row>16</xdr:row>
      <xdr:rowOff>9023</xdr:rowOff>
    </xdr:from>
    <xdr:ext cx="24638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493419" y="4009523"/>
              <a:ext cx="24638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𝑅𝑒𝑞𝑢𝑖𝑟𝑒𝑑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𝑟𝑒𝑡𝑢𝑟𝑛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𝑅𝐹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𝐸𝑀𝑅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𝑅𝐹</m:t>
                        </m:r>
                      </m:e>
                    </m:d>
                  </m:oMath>
                </m:oMathPara>
              </a14:m>
              <a:endParaRPr lang="en-GB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493419" y="4009523"/>
              <a:ext cx="24638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𝑅𝑒𝑞𝑢𝑖𝑟𝑒𝑑 𝑟𝑒𝑡𝑢𝑟𝑛=𝑅𝐹+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𝛽(𝐸𝑀𝑅−𝑅𝐹)</a:t>
              </a:r>
              <a:endParaRPr lang="en-GB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6021</xdr:colOff>
      <xdr:row>26</xdr:row>
      <xdr:rowOff>5013</xdr:rowOff>
    </xdr:from>
    <xdr:ext cx="1893965" cy="3759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480389" y="5910513"/>
              <a:ext cx="1893965" cy="375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𝑅𝑂𝐸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𝑁𝑒𝑡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𝑖𝑛𝑐𝑜𝑚𝑒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𝐴𝑣𝑒𝑟𝑎𝑔𝑒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𝑒𝑞𝑢𝑖𝑡𝑦</m:t>
                        </m:r>
                      </m:den>
                    </m:f>
                  </m:oMath>
                </m:oMathPara>
              </a14:m>
              <a:endParaRPr lang="en-GB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480389" y="5910513"/>
              <a:ext cx="1893965" cy="375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𝑅𝑂𝐸=(𝑁𝑒𝑡 𝑖𝑛𝑐𝑜𝑚𝑒)/(𝐴𝑣𝑒𝑟𝑎𝑔𝑒 𝑡𝑜𝑡𝑎𝑙 𝑒𝑞𝑢𝑖𝑡𝑦)</a:t>
              </a:r>
              <a:endParaRPr lang="en-GB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22413</xdr:colOff>
      <xdr:row>33</xdr:row>
      <xdr:rowOff>13033</xdr:rowOff>
    </xdr:from>
    <xdr:ext cx="15991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6073589" y="6299533"/>
              <a:ext cx="15991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𝑅𝑒𝑡𝑒𝑛𝑡𝑖𝑜𝑛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=1−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𝑃𝑎𝑦𝑜𝑢𝑡</m:t>
                    </m:r>
                  </m:oMath>
                </m:oMathPara>
              </a14:m>
              <a:endParaRPr lang="en-GB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073589" y="6299533"/>
              <a:ext cx="15991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𝑅𝑒𝑡𝑒𝑛𝑡𝑖𝑜𝑛=1−𝑃𝑎𝑦𝑜𝑢𝑡</a:t>
              </a:r>
              <a:endParaRPr lang="en-GB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12091</xdr:colOff>
      <xdr:row>30</xdr:row>
      <xdr:rowOff>185486</xdr:rowOff>
    </xdr:from>
    <xdr:ext cx="1764633" cy="3860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6063267" y="5900486"/>
              <a:ext cx="1764633" cy="386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𝑃𝑎𝑦𝑜𝑢𝑡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𝑑𝑖𝑣𝑖𝑑𝑒𝑛𝑑𝑠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𝑁𝑒𝑡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𝑖𝑛𝑐𝑜𝑚𝑒</m:t>
                        </m:r>
                      </m:den>
                    </m:f>
                  </m:oMath>
                </m:oMathPara>
              </a14:m>
              <a:endParaRPr lang="en-GB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063267" y="5900486"/>
              <a:ext cx="1764633" cy="386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𝑃𝑎𝑦𝑜𝑢𝑡=(𝑇𝑜𝑡𝑎𝑙 𝑑𝑖𝑣𝑖𝑑𝑒𝑛𝑑𝑠)/(𝑁𝑒𝑡 𝑖𝑛𝑐𝑜𝑚𝑒)</a:t>
              </a:r>
              <a:endParaRPr lang="en-GB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20290</xdr:colOff>
      <xdr:row>35</xdr:row>
      <xdr:rowOff>16217</xdr:rowOff>
    </xdr:from>
    <xdr:ext cx="2043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6071466" y="6683717"/>
              <a:ext cx="2043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𝑆𝑢𝑠𝑡𝑎𝑖𝑛𝑎𝑏𝑙𝑒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𝑅𝑂𝐸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𝑅𝑒𝑡𝑒𝑛𝑡𝑖𝑜𝑛</m:t>
                    </m:r>
                  </m:oMath>
                </m:oMathPara>
              </a14:m>
              <a:endParaRPr lang="en-GB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071466" y="6683717"/>
              <a:ext cx="2043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𝑆𝑢𝑠𝑡𝑎𝑖𝑛𝑎𝑏𝑙𝑒=𝑅𝑂𝐸∗𝑅𝑒𝑡𝑒𝑛𝑡𝑖𝑜𝑛</a:t>
              </a:r>
              <a:endParaRPr lang="en-GB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4011</xdr:colOff>
      <xdr:row>3</xdr:row>
      <xdr:rowOff>140549</xdr:rowOff>
    </xdr:from>
    <xdr:ext cx="1124860" cy="4705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6055187" y="712049"/>
              <a:ext cx="1124860" cy="470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p>
                      <m:e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p>
                            </m:sSup>
                          </m:den>
                        </m:f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6055187" y="712049"/>
              <a:ext cx="1124860" cy="470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𝑃=∑_(𝑡=1)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en-GB" sz="1100" b="0" i="0">
                  <a:latin typeface="Cambria Math" panose="02040503050406030204" pitchFamily="18" charset="0"/>
                </a:rPr>
                <a:t>+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∞)▒(</a:t>
              </a:r>
              <a:r>
                <a:rPr lang="en-GB" sz="1100" b="0" i="0">
                  <a:latin typeface="Cambria Math" panose="02040503050406030204" pitchFamily="18" charset="0"/>
                </a:rPr>
                <a:t>𝐷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(1+𝑔)^𝑡)/(</a:t>
              </a:r>
              <a:r>
                <a:rPr lang="en-GB" sz="1100" b="0" i="0">
                  <a:latin typeface="Cambria Math" panose="02040503050406030204" pitchFamily="18" charset="0"/>
                </a:rPr>
                <a:t>1+𝑟)^𝑡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6017</xdr:colOff>
      <xdr:row>1</xdr:row>
      <xdr:rowOff>5605</xdr:rowOff>
    </xdr:from>
    <xdr:ext cx="1004506" cy="4705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6057193" y="196105"/>
              <a:ext cx="1004506" cy="470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p>
                      <m:e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p>
                            </m:sSup>
                          </m:den>
                        </m:f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6057193" y="196105"/>
              <a:ext cx="1004506" cy="470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𝑃=∑_(𝑡=1)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en-GB" sz="1100" b="0" i="0">
                  <a:latin typeface="Cambria Math" panose="02040503050406030204" pitchFamily="18" charset="0"/>
                </a:rPr>
                <a:t>+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∞)▒</a:t>
              </a:r>
              <a:r>
                <a:rPr lang="en-GB" sz="1100" b="0" i="0">
                  <a:latin typeface="Cambria Math" panose="02040503050406030204" pitchFamily="18" charset="0"/>
                </a:rPr>
                <a:t>𝐷_𝑡/(1+𝑟)^𝑡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8024</xdr:colOff>
      <xdr:row>6</xdr:row>
      <xdr:rowOff>80272</xdr:rowOff>
    </xdr:from>
    <xdr:ext cx="2754985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6059200" y="1223272"/>
              <a:ext cx="2754985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𝑔</m:t>
                                </m:r>
                              </m:e>
                            </m:d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</m:d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𝑔</m:t>
                                </m:r>
                              </m:e>
                            </m:d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</m:d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+…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6059200" y="1223272"/>
              <a:ext cx="2754985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𝑃=(𝐷(1+𝑔))/((1+𝑟))+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(𝐷(1+𝑔)^2)/(1+𝑟)^2 +(𝐷(1+𝑔)^3)/(1+𝑟)^3 +…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10028</xdr:colOff>
      <xdr:row>9</xdr:row>
      <xdr:rowOff>77264</xdr:rowOff>
    </xdr:from>
    <xdr:ext cx="2245038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6061204" y="1791764"/>
              <a:ext cx="2245038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)/(1+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1−(1+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)/(1+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GB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6061204" y="1791764"/>
              <a:ext cx="2245038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𝑃=(𝐷(1+𝑔)/(1+𝑟))/(1−(1+𝑔)/(1+𝑟))=(𝐷(1+𝑔))/(𝑟−𝑔)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tabSelected="1" topLeftCell="A37" zoomScale="120" zoomScaleNormal="120" workbookViewId="0">
      <selection activeCell="C49" sqref="C49"/>
    </sheetView>
  </sheetViews>
  <sheetFormatPr defaultRowHeight="15" x14ac:dyDescent="0.25"/>
  <cols>
    <col min="1" max="1" width="37.5703125" bestFit="1" customWidth="1"/>
    <col min="2" max="4" width="14.140625" customWidth="1"/>
    <col min="5" max="5" width="10.85546875" bestFit="1" customWidth="1"/>
  </cols>
  <sheetData>
    <row r="1" spans="1:6" x14ac:dyDescent="0.25">
      <c r="B1" s="1" t="s">
        <v>18</v>
      </c>
      <c r="C1" s="1" t="s">
        <v>17</v>
      </c>
      <c r="D1" s="1" t="s">
        <v>19</v>
      </c>
    </row>
    <row r="2" spans="1:6" x14ac:dyDescent="0.25">
      <c r="A2" t="s">
        <v>0</v>
      </c>
      <c r="B2" s="2">
        <v>31.48</v>
      </c>
      <c r="C2" s="2">
        <v>22.44</v>
      </c>
      <c r="D2" s="2">
        <v>43.697929999999999</v>
      </c>
    </row>
    <row r="3" spans="1:6" x14ac:dyDescent="0.25">
      <c r="B3" s="1"/>
      <c r="C3" s="1"/>
      <c r="D3" s="1"/>
    </row>
    <row r="4" spans="1:6" x14ac:dyDescent="0.25">
      <c r="A4" t="s">
        <v>1</v>
      </c>
      <c r="B4" s="1"/>
      <c r="C4" s="1"/>
      <c r="D4" s="1"/>
    </row>
    <row r="5" spans="1:6" x14ac:dyDescent="0.25">
      <c r="A5">
        <v>2018</v>
      </c>
      <c r="B5" s="2">
        <v>0.65300000000000002</v>
      </c>
      <c r="C5" s="2">
        <v>1.4100092536113045</v>
      </c>
      <c r="D5" s="2">
        <v>0.8998464364275226</v>
      </c>
    </row>
    <row r="6" spans="1:6" x14ac:dyDescent="0.25">
      <c r="A6">
        <v>2017</v>
      </c>
      <c r="B6" s="2">
        <v>0.622</v>
      </c>
      <c r="C6" s="2">
        <v>1.4601838872400852</v>
      </c>
      <c r="D6" s="2">
        <v>0.83688730771339992</v>
      </c>
    </row>
    <row r="7" spans="1:6" x14ac:dyDescent="0.25">
      <c r="A7">
        <v>2016</v>
      </c>
      <c r="B7" s="2">
        <v>0.59199999999999997</v>
      </c>
      <c r="C7" s="2">
        <v>1.392574747229651</v>
      </c>
      <c r="D7" s="2">
        <v>0.77036049846746657</v>
      </c>
    </row>
    <row r="8" spans="1:6" x14ac:dyDescent="0.25">
      <c r="A8">
        <v>2015</v>
      </c>
      <c r="B8" s="2">
        <v>0.56399999999999995</v>
      </c>
      <c r="C8" s="2">
        <v>1.230483522663169</v>
      </c>
      <c r="D8" s="2">
        <v>0.62789882906396066</v>
      </c>
    </row>
    <row r="9" spans="1:6" x14ac:dyDescent="0.25">
      <c r="B9" s="2"/>
      <c r="C9" s="2"/>
      <c r="D9" s="2"/>
    </row>
    <row r="10" spans="1:6" x14ac:dyDescent="0.25">
      <c r="A10" t="s">
        <v>16</v>
      </c>
      <c r="B10" s="3">
        <f>(B5/B8)^(1/3)-1</f>
        <v>5.0053336199123777E-2</v>
      </c>
      <c r="C10" s="3">
        <f t="shared" ref="C10:D10" si="0">(C5/C8)^(1/3)-1</f>
        <v>4.6442541230258927E-2</v>
      </c>
      <c r="D10" s="3">
        <f t="shared" si="0"/>
        <v>0.12743862512438775</v>
      </c>
    </row>
    <row r="11" spans="1:6" x14ac:dyDescent="0.25">
      <c r="B11" s="2"/>
      <c r="C11" s="2"/>
      <c r="D11" s="2"/>
    </row>
    <row r="12" spans="1:6" x14ac:dyDescent="0.25">
      <c r="A12" t="s">
        <v>2</v>
      </c>
      <c r="B12" s="1"/>
      <c r="C12" s="1"/>
      <c r="D12" s="1"/>
    </row>
    <row r="13" spans="1:6" x14ac:dyDescent="0.25">
      <c r="A13">
        <v>2018</v>
      </c>
      <c r="B13" s="3">
        <f>B5/B6-1</f>
        <v>4.9839228295819993E-2</v>
      </c>
      <c r="C13" s="3">
        <f t="shared" ref="C13:D13" si="1">C5/C6-1</f>
        <v>-3.436185953511417E-2</v>
      </c>
      <c r="D13" s="3">
        <f t="shared" si="1"/>
        <v>7.5230115373769779E-2</v>
      </c>
      <c r="F13" t="s">
        <v>14</v>
      </c>
    </row>
    <row r="14" spans="1:6" x14ac:dyDescent="0.25">
      <c r="A14">
        <v>2017</v>
      </c>
      <c r="B14" s="3">
        <f t="shared" ref="B14:D14" si="2">B6/B7-1</f>
        <v>5.0675675675675658E-2</v>
      </c>
      <c r="C14" s="3">
        <f t="shared" si="2"/>
        <v>4.854973863696288E-2</v>
      </c>
      <c r="D14" s="3">
        <f t="shared" si="2"/>
        <v>8.6358022482045715E-2</v>
      </c>
    </row>
    <row r="15" spans="1:6" x14ac:dyDescent="0.25">
      <c r="A15">
        <v>2016</v>
      </c>
      <c r="B15" s="3">
        <f t="shared" ref="B15:D15" si="3">B7/B8-1</f>
        <v>4.9645390070921946E-2</v>
      </c>
      <c r="C15" s="3">
        <f t="shared" si="3"/>
        <v>0.13172969940764712</v>
      </c>
      <c r="D15" s="3">
        <f t="shared" si="3"/>
        <v>0.22688634348288317</v>
      </c>
    </row>
    <row r="16" spans="1:6" x14ac:dyDescent="0.25">
      <c r="B16" s="1"/>
      <c r="C16" s="1"/>
      <c r="D16" s="1"/>
    </row>
    <row r="17" spans="1:4" x14ac:dyDescent="0.25">
      <c r="A17" t="s">
        <v>3</v>
      </c>
      <c r="B17" s="3">
        <v>7.1378272615336996E-2</v>
      </c>
      <c r="C17" s="3">
        <v>8.4669447374050008E-2</v>
      </c>
      <c r="D17" s="3">
        <v>8.9462170534206631E-2</v>
      </c>
    </row>
    <row r="18" spans="1:4" x14ac:dyDescent="0.25">
      <c r="B18" s="3"/>
      <c r="C18" s="3"/>
      <c r="D18" s="3"/>
    </row>
    <row r="19" spans="1:4" x14ac:dyDescent="0.25">
      <c r="A19" t="s">
        <v>20</v>
      </c>
      <c r="B19" s="2">
        <f>B5*(1+B10)</f>
        <v>0.68568482853802781</v>
      </c>
      <c r="C19" s="2">
        <f t="shared" ref="C19:D19" si="4">C5*(1+C10)</f>
        <v>1.475493666507194</v>
      </c>
      <c r="D19" s="2">
        <f t="shared" si="4"/>
        <v>1.0145216291089258</v>
      </c>
    </row>
    <row r="20" spans="1:4" x14ac:dyDescent="0.25">
      <c r="A20" t="s">
        <v>15</v>
      </c>
      <c r="B20" s="4">
        <f>B19/(B17-B10)</f>
        <v>32.154132380751477</v>
      </c>
      <c r="C20" s="4">
        <f t="shared" ref="C20:D20" si="5">C19/(C17-C10)</f>
        <v>38.59830196451427</v>
      </c>
      <c r="D20" s="4">
        <f t="shared" si="5"/>
        <v>-26.714490335051767</v>
      </c>
    </row>
    <row r="21" spans="1:4" x14ac:dyDescent="0.25">
      <c r="B21" s="3"/>
      <c r="C21" s="3"/>
      <c r="D21" s="3"/>
    </row>
    <row r="22" spans="1:4" x14ac:dyDescent="0.25">
      <c r="B22" s="3"/>
      <c r="C22" s="3"/>
      <c r="D22" s="3"/>
    </row>
    <row r="23" spans="1:4" x14ac:dyDescent="0.25">
      <c r="A23" t="s">
        <v>8</v>
      </c>
      <c r="B23" s="5">
        <v>8361</v>
      </c>
      <c r="C23" s="5">
        <v>155849.67833045661</v>
      </c>
      <c r="D23" s="5">
        <v>59045.594141270965</v>
      </c>
    </row>
    <row r="24" spans="1:4" x14ac:dyDescent="0.25">
      <c r="A24" t="s">
        <v>7</v>
      </c>
      <c r="B24" s="5">
        <v>9948</v>
      </c>
      <c r="C24" s="5">
        <v>143711.91955042887</v>
      </c>
      <c r="D24" s="5">
        <v>51674.800354924577</v>
      </c>
    </row>
    <row r="25" spans="1:4" x14ac:dyDescent="0.25">
      <c r="A25" t="s">
        <v>9</v>
      </c>
      <c r="B25" s="5">
        <v>9154.5</v>
      </c>
      <c r="C25" s="5">
        <v>149780.79894044274</v>
      </c>
      <c r="D25" s="5">
        <v>55360.197248097771</v>
      </c>
    </row>
    <row r="26" spans="1:4" x14ac:dyDescent="0.25">
      <c r="A26" t="s">
        <v>6</v>
      </c>
      <c r="B26" s="5">
        <v>3160</v>
      </c>
      <c r="C26" s="5">
        <v>17514.114941665524</v>
      </c>
      <c r="D26" s="5">
        <v>15787.055855090528</v>
      </c>
    </row>
    <row r="27" spans="1:4" x14ac:dyDescent="0.25">
      <c r="B27" s="1"/>
      <c r="C27" s="1"/>
      <c r="D27" s="1"/>
    </row>
    <row r="28" spans="1:4" x14ac:dyDescent="0.25">
      <c r="A28" t="s">
        <v>10</v>
      </c>
      <c r="B28" s="3">
        <f>B26/B25</f>
        <v>0.34518542793161833</v>
      </c>
      <c r="C28" s="3">
        <f t="shared" ref="C28:D28" si="6">C26/C25</f>
        <v>0.11693164321168865</v>
      </c>
      <c r="D28" s="3">
        <f t="shared" si="6"/>
        <v>0.28516979056885472</v>
      </c>
    </row>
    <row r="29" spans="1:4" x14ac:dyDescent="0.25">
      <c r="B29" s="5"/>
      <c r="C29" s="5"/>
      <c r="D29" s="5"/>
    </row>
    <row r="30" spans="1:4" x14ac:dyDescent="0.25">
      <c r="A30" t="s">
        <v>11</v>
      </c>
      <c r="B30" s="5">
        <v>1623</v>
      </c>
      <c r="C30" s="5">
        <v>11548.928991402274</v>
      </c>
      <c r="D30" s="5">
        <v>4155.0409202040855</v>
      </c>
    </row>
    <row r="31" spans="1:4" x14ac:dyDescent="0.25">
      <c r="A31" t="s">
        <v>12</v>
      </c>
      <c r="B31" s="5">
        <v>3160</v>
      </c>
      <c r="C31" s="5">
        <v>17514.114941665524</v>
      </c>
      <c r="D31" s="5">
        <v>15787.055855090528</v>
      </c>
    </row>
    <row r="32" spans="1:4" x14ac:dyDescent="0.25">
      <c r="B32" s="1"/>
      <c r="C32" s="1"/>
      <c r="D32" s="1"/>
    </row>
    <row r="33" spans="1:7" x14ac:dyDescent="0.25">
      <c r="A33" t="s">
        <v>4</v>
      </c>
      <c r="B33" s="3">
        <f>B30/B31</f>
        <v>0.51360759493670882</v>
      </c>
      <c r="C33" s="3">
        <f t="shared" ref="C33:D33" si="7">C30/C31</f>
        <v>0.65940694290681723</v>
      </c>
      <c r="D33" s="3">
        <f t="shared" si="7"/>
        <v>0.26319289412435282</v>
      </c>
    </row>
    <row r="34" spans="1:7" x14ac:dyDescent="0.25">
      <c r="A34" t="s">
        <v>5</v>
      </c>
      <c r="B34" s="6">
        <f>1-B33</f>
        <v>0.48639240506329118</v>
      </c>
      <c r="C34" s="6">
        <f t="shared" ref="C34:D34" si="8">1-C33</f>
        <v>0.34059305709318277</v>
      </c>
      <c r="D34" s="6">
        <f t="shared" si="8"/>
        <v>0.73680710587564713</v>
      </c>
    </row>
    <row r="35" spans="1:7" x14ac:dyDescent="0.25">
      <c r="B35" s="1"/>
      <c r="C35" s="1"/>
      <c r="D35" s="1"/>
    </row>
    <row r="36" spans="1:7" x14ac:dyDescent="0.25">
      <c r="A36" t="s">
        <v>13</v>
      </c>
      <c r="B36" s="3">
        <f>B34*B28</f>
        <v>0.16789557048446122</v>
      </c>
      <c r="C36" s="3">
        <f t="shared" ref="C36:E36" si="9">C34*C28</f>
        <v>3.9826105832398352E-2</v>
      </c>
      <c r="D36" s="3">
        <f t="shared" si="9"/>
        <v>0.21011512807220226</v>
      </c>
      <c r="E36" s="3"/>
    </row>
    <row r="37" spans="1:7" x14ac:dyDescent="0.25">
      <c r="B37" s="1"/>
      <c r="C37" s="1"/>
      <c r="D37" s="1"/>
    </row>
    <row r="38" spans="1:7" x14ac:dyDescent="0.25">
      <c r="A38" t="s">
        <v>21</v>
      </c>
      <c r="B38" s="2">
        <f>B5*(1+B36)</f>
        <v>0.76263580752635318</v>
      </c>
      <c r="C38" s="2">
        <f t="shared" ref="C38:D38" si="10">C5*(1+C36)</f>
        <v>1.4661644313702893</v>
      </c>
      <c r="D38" s="2">
        <f t="shared" si="10"/>
        <v>1.0889177856628063</v>
      </c>
    </row>
    <row r="39" spans="1:7" x14ac:dyDescent="0.25">
      <c r="A39" t="s">
        <v>22</v>
      </c>
      <c r="B39" s="2">
        <f>B38/(B17-B36)</f>
        <v>-7.9015453640286752</v>
      </c>
      <c r="C39" s="2">
        <f t="shared" ref="C39:D39" si="11">C38/(C17-C36)</f>
        <v>32.695253764897913</v>
      </c>
      <c r="D39" s="2">
        <f t="shared" si="11"/>
        <v>-9.025205911922118</v>
      </c>
    </row>
    <row r="40" spans="1:7" x14ac:dyDescent="0.25">
      <c r="A40" t="s">
        <v>0</v>
      </c>
      <c r="B40" s="2">
        <v>31.48</v>
      </c>
      <c r="C40" s="2">
        <v>22.44</v>
      </c>
      <c r="D40" s="2">
        <v>43.697929999999999</v>
      </c>
    </row>
    <row r="41" spans="1:7" x14ac:dyDescent="0.25">
      <c r="B41" s="1"/>
      <c r="C41" s="1"/>
      <c r="D41" s="1"/>
    </row>
    <row r="42" spans="1:7" x14ac:dyDescent="0.25">
      <c r="A42" t="s">
        <v>29</v>
      </c>
      <c r="B42" s="1"/>
      <c r="C42" s="1"/>
      <c r="D42" s="1"/>
    </row>
    <row r="43" spans="1:7" x14ac:dyDescent="0.25">
      <c r="B43" s="1"/>
      <c r="C43" s="1"/>
      <c r="D43" s="1"/>
    </row>
    <row r="44" spans="1:7" x14ac:dyDescent="0.25">
      <c r="A44" t="s">
        <v>27</v>
      </c>
      <c r="B44" s="6">
        <f>B36</f>
        <v>0.16789557048446122</v>
      </c>
      <c r="C44" s="6">
        <f t="shared" ref="C44:D44" si="12">C36</f>
        <v>3.9826105832398352E-2</v>
      </c>
      <c r="D44" s="6">
        <f t="shared" si="12"/>
        <v>0.21011512807220226</v>
      </c>
      <c r="G44" t="s">
        <v>36</v>
      </c>
    </row>
    <row r="45" spans="1:7" x14ac:dyDescent="0.25">
      <c r="A45" t="s">
        <v>28</v>
      </c>
      <c r="B45" s="3">
        <v>1.7999999999999999E-2</v>
      </c>
      <c r="C45" s="3">
        <v>2.1000000000000001E-2</v>
      </c>
      <c r="D45" s="3">
        <v>2.1000000000000001E-2</v>
      </c>
      <c r="G45" t="s">
        <v>35</v>
      </c>
    </row>
    <row r="46" spans="1:7" x14ac:dyDescent="0.25">
      <c r="B46" s="1"/>
      <c r="C46" s="1"/>
      <c r="D46" s="1"/>
    </row>
    <row r="47" spans="1:7" x14ac:dyDescent="0.25">
      <c r="A47" t="s">
        <v>34</v>
      </c>
      <c r="B47" s="2">
        <f>SUM(B73:B78)</f>
        <v>22.152841322974542</v>
      </c>
      <c r="C47" s="2">
        <f t="shared" ref="C47:D47" si="13">SUM(C73:C78)</f>
        <v>23.100944069520523</v>
      </c>
      <c r="D47" s="2">
        <f t="shared" si="13"/>
        <v>27.05983559705215</v>
      </c>
    </row>
    <row r="48" spans="1:7" x14ac:dyDescent="0.25">
      <c r="A48" t="s">
        <v>0</v>
      </c>
      <c r="B48" s="2">
        <f>B2</f>
        <v>31.48</v>
      </c>
      <c r="C48" s="2">
        <f t="shared" ref="C48:D48" si="14">C2</f>
        <v>22.44</v>
      </c>
      <c r="D48" s="2">
        <f t="shared" si="14"/>
        <v>43.697929999999999</v>
      </c>
    </row>
    <row r="49" spans="1:7" x14ac:dyDescent="0.25">
      <c r="B49" s="1"/>
      <c r="C49" s="1"/>
      <c r="D49" s="1"/>
      <c r="G49" s="8" t="s">
        <v>37</v>
      </c>
    </row>
    <row r="50" spans="1:7" x14ac:dyDescent="0.25">
      <c r="A50" s="1" t="s">
        <v>23</v>
      </c>
      <c r="B50" s="1" t="s">
        <v>24</v>
      </c>
      <c r="C50" s="1" t="s">
        <v>24</v>
      </c>
      <c r="D50" s="1" t="s">
        <v>24</v>
      </c>
      <c r="G50" t="s">
        <v>38</v>
      </c>
    </row>
    <row r="51" spans="1:7" x14ac:dyDescent="0.25">
      <c r="A51" s="1">
        <v>0</v>
      </c>
      <c r="B51" s="2">
        <f>B5</f>
        <v>0.65300000000000002</v>
      </c>
      <c r="C51" s="2">
        <f t="shared" ref="C51:D51" si="15">C5</f>
        <v>1.4100092536113045</v>
      </c>
      <c r="D51" s="2">
        <f t="shared" si="15"/>
        <v>0.8998464364275226</v>
      </c>
      <c r="E51" s="1" t="s">
        <v>25</v>
      </c>
    </row>
    <row r="52" spans="1:7" x14ac:dyDescent="0.25">
      <c r="A52" s="1">
        <v>1</v>
      </c>
      <c r="B52" s="2">
        <f>B51*(1+B$44)</f>
        <v>0.76263580752635318</v>
      </c>
      <c r="C52" s="2">
        <f t="shared" ref="C52:D52" si="16">C51*(1+C$44)</f>
        <v>1.4661644313702893</v>
      </c>
      <c r="D52" s="2">
        <f t="shared" si="16"/>
        <v>1.0889177856628063</v>
      </c>
      <c r="E52" s="1" t="s">
        <v>25</v>
      </c>
    </row>
    <row r="53" spans="1:7" x14ac:dyDescent="0.25">
      <c r="A53" s="1">
        <v>2</v>
      </c>
      <c r="B53" s="2">
        <f t="shared" ref="B53:B56" si="17">B52*(1+B$44)</f>
        <v>0.89067898150286795</v>
      </c>
      <c r="C53" s="2">
        <f t="shared" ref="C53:C56" si="18">C52*(1+C$44)</f>
        <v>1.5245560511817404</v>
      </c>
      <c r="D53" s="2">
        <f t="shared" ref="D53:D56" si="19">D52*(1+D$44)</f>
        <v>1.3177158856574456</v>
      </c>
      <c r="E53" s="1" t="s">
        <v>25</v>
      </c>
    </row>
    <row r="54" spans="1:7" x14ac:dyDescent="0.25">
      <c r="A54" s="1">
        <v>3</v>
      </c>
      <c r="B54" s="2">
        <f t="shared" si="17"/>
        <v>1.0402200372208108</v>
      </c>
      <c r="C54" s="2">
        <f t="shared" si="18"/>
        <v>1.5852731818235277</v>
      </c>
      <c r="D54" s="2">
        <f t="shared" si="19"/>
        <v>1.5945879277351351</v>
      </c>
      <c r="E54" s="1" t="s">
        <v>25</v>
      </c>
    </row>
    <row r="55" spans="1:7" x14ac:dyDescent="0.25">
      <c r="A55" s="1">
        <v>4</v>
      </c>
      <c r="B55" s="2">
        <f t="shared" si="17"/>
        <v>1.2148683737993662</v>
      </c>
      <c r="C55" s="2">
        <f t="shared" si="18"/>
        <v>1.6484084393360943</v>
      </c>
      <c r="D55" s="2">
        <f t="shared" si="19"/>
        <v>1.9296349743935906</v>
      </c>
      <c r="E55" s="1" t="s">
        <v>25</v>
      </c>
    </row>
    <row r="56" spans="1:7" x14ac:dyDescent="0.25">
      <c r="A56" s="1">
        <v>5</v>
      </c>
      <c r="B56" s="2">
        <f t="shared" si="17"/>
        <v>1.4188393924819402</v>
      </c>
      <c r="C56" s="2">
        <f t="shared" si="18"/>
        <v>1.714058128296112</v>
      </c>
      <c r="D56" s="2">
        <f t="shared" si="19"/>
        <v>2.3350804741709004</v>
      </c>
      <c r="E56" s="1" t="s">
        <v>25</v>
      </c>
    </row>
    <row r="57" spans="1:7" x14ac:dyDescent="0.25">
      <c r="A57" s="1">
        <v>6</v>
      </c>
      <c r="B57" s="2">
        <f>B60</f>
        <v>27.059296428629782</v>
      </c>
      <c r="C57" s="2">
        <f t="shared" ref="C57:D57" si="20">C60</f>
        <v>27.486548433646465</v>
      </c>
      <c r="D57" s="2">
        <f t="shared" si="20"/>
        <v>34.823861784184622</v>
      </c>
      <c r="E57" s="1" t="s">
        <v>26</v>
      </c>
    </row>
    <row r="59" spans="1:7" x14ac:dyDescent="0.25">
      <c r="A59" t="s">
        <v>30</v>
      </c>
      <c r="B59" s="2">
        <f>B56*(1+B45)</f>
        <v>1.4443785015466153</v>
      </c>
      <c r="C59" s="2">
        <f t="shared" ref="C59:D59" si="21">C56*(1+C45)</f>
        <v>1.7500533489903303</v>
      </c>
      <c r="D59" s="2">
        <f t="shared" si="21"/>
        <v>2.3841171641284888</v>
      </c>
    </row>
    <row r="60" spans="1:7" x14ac:dyDescent="0.25">
      <c r="A60" t="s">
        <v>31</v>
      </c>
      <c r="B60" s="2">
        <f>B59/(B17-B45)</f>
        <v>27.059296428629782</v>
      </c>
      <c r="C60" s="2">
        <f>C59/(C17-C45)</f>
        <v>27.486548433646465</v>
      </c>
      <c r="D60" s="2">
        <f>D59/(D17-D45)</f>
        <v>34.823861784184622</v>
      </c>
    </row>
    <row r="62" spans="1:7" x14ac:dyDescent="0.25">
      <c r="A62" s="1" t="s">
        <v>23</v>
      </c>
      <c r="B62" t="s">
        <v>32</v>
      </c>
      <c r="C62" t="s">
        <v>32</v>
      </c>
      <c r="D62" t="s">
        <v>32</v>
      </c>
    </row>
    <row r="63" spans="1:7" x14ac:dyDescent="0.25">
      <c r="A63" s="1">
        <v>0</v>
      </c>
      <c r="B63" s="7">
        <f>1/(1+B$17)^$A63</f>
        <v>1</v>
      </c>
      <c r="C63" s="7">
        <f t="shared" ref="C63:D69" si="22">1/(1+C$17)^$A63</f>
        <v>1</v>
      </c>
      <c r="D63" s="7">
        <f t="shared" si="22"/>
        <v>1</v>
      </c>
    </row>
    <row r="64" spans="1:7" x14ac:dyDescent="0.25">
      <c r="A64" s="1">
        <v>1</v>
      </c>
      <c r="B64" s="7">
        <f t="shared" ref="B64:B69" si="23">1/(1+B$17)^$A64</f>
        <v>0.93337715124547405</v>
      </c>
      <c r="C64" s="7">
        <f t="shared" si="22"/>
        <v>0.92193986142134643</v>
      </c>
      <c r="D64" s="7">
        <f t="shared" si="22"/>
        <v>0.91788409643417002</v>
      </c>
    </row>
    <row r="65" spans="1:5" x14ac:dyDescent="0.25">
      <c r="A65" s="1">
        <v>2</v>
      </c>
      <c r="B65" s="7">
        <f t="shared" si="23"/>
        <v>0.87119290646711656</v>
      </c>
      <c r="C65" s="7">
        <f t="shared" si="22"/>
        <v>0.84997310807761151</v>
      </c>
      <c r="D65" s="7">
        <f t="shared" si="22"/>
        <v>0.8425112144867728</v>
      </c>
    </row>
    <row r="66" spans="1:5" x14ac:dyDescent="0.25">
      <c r="A66" s="1">
        <v>3</v>
      </c>
      <c r="B66" s="7">
        <f t="shared" si="23"/>
        <v>0.81315155322354193</v>
      </c>
      <c r="C66" s="7">
        <f t="shared" si="22"/>
        <v>0.78362408947294437</v>
      </c>
      <c r="D66" s="7">
        <f t="shared" si="22"/>
        <v>0.77332764484484673</v>
      </c>
    </row>
    <row r="67" spans="1:5" x14ac:dyDescent="0.25">
      <c r="A67" s="1">
        <v>4</v>
      </c>
      <c r="B67" s="7">
        <f t="shared" si="23"/>
        <v>0.75897708027862198</v>
      </c>
      <c r="C67" s="7">
        <f t="shared" si="22"/>
        <v>0.72245428445511506</v>
      </c>
      <c r="D67" s="7">
        <f t="shared" si="22"/>
        <v>0.70982514653597684</v>
      </c>
    </row>
    <row r="68" spans="1:5" x14ac:dyDescent="0.25">
      <c r="A68" s="1">
        <v>5</v>
      </c>
      <c r="B68" s="7">
        <f t="shared" si="23"/>
        <v>0.70841186505106757</v>
      </c>
      <c r="C68" s="7">
        <f t="shared" si="22"/>
        <v>0.66605940289380683</v>
      </c>
      <c r="D68" s="7">
        <f t="shared" si="22"/>
        <v>0.65153721325442748</v>
      </c>
    </row>
    <row r="69" spans="1:5" x14ac:dyDescent="0.25">
      <c r="A69" s="1">
        <v>6</v>
      </c>
      <c r="B69" s="7">
        <f t="shared" si="23"/>
        <v>0.66121544850985869</v>
      </c>
      <c r="C69" s="7">
        <f t="shared" si="22"/>
        <v>0.61406671360230103</v>
      </c>
      <c r="D69" s="7">
        <f t="shared" si="22"/>
        <v>0.59803564628127737</v>
      </c>
    </row>
    <row r="71" spans="1:5" x14ac:dyDescent="0.25">
      <c r="A71" s="1" t="s">
        <v>23</v>
      </c>
      <c r="B71" s="1" t="s">
        <v>33</v>
      </c>
      <c r="C71" s="1" t="s">
        <v>33</v>
      </c>
      <c r="D71" s="1" t="s">
        <v>33</v>
      </c>
    </row>
    <row r="72" spans="1:5" x14ac:dyDescent="0.25">
      <c r="A72" s="1">
        <v>0</v>
      </c>
      <c r="B72" s="2">
        <f>B51*B63</f>
        <v>0.65300000000000002</v>
      </c>
      <c r="C72" s="2">
        <f t="shared" ref="C72:D72" si="24">C51*C63</f>
        <v>1.4100092536113045</v>
      </c>
      <c r="D72" s="2">
        <f t="shared" si="24"/>
        <v>0.8998464364275226</v>
      </c>
      <c r="E72" s="1" t="s">
        <v>25</v>
      </c>
    </row>
    <row r="73" spans="1:5" x14ac:dyDescent="0.25">
      <c r="A73" s="1">
        <v>1</v>
      </c>
      <c r="B73" s="2">
        <f t="shared" ref="B73:D73" si="25">B52*B64</f>
        <v>0.71182683746673914</v>
      </c>
      <c r="C73" s="2">
        <f t="shared" si="25"/>
        <v>1.3517154326784317</v>
      </c>
      <c r="D73" s="2">
        <f t="shared" si="25"/>
        <v>0.99950031778420212</v>
      </c>
      <c r="E73" s="1" t="s">
        <v>25</v>
      </c>
    </row>
    <row r="74" spans="1:5" x14ac:dyDescent="0.25">
      <c r="A74" s="1">
        <v>2</v>
      </c>
      <c r="B74" s="2">
        <f t="shared" ref="B74:D74" si="26">B53*B65</f>
        <v>0.77595321062465472</v>
      </c>
      <c r="C74" s="2">
        <f t="shared" si="26"/>
        <v>1.295831645261474</v>
      </c>
      <c r="D74" s="2">
        <f t="shared" si="26"/>
        <v>1.1101904111737679</v>
      </c>
      <c r="E74" s="1" t="s">
        <v>25</v>
      </c>
    </row>
    <row r="75" spans="1:5" x14ac:dyDescent="0.25">
      <c r="A75" s="1">
        <v>3</v>
      </c>
      <c r="B75" s="2">
        <f t="shared" ref="B75:D75" si="27">B54*B66</f>
        <v>0.84585653896035295</v>
      </c>
      <c r="C75" s="2">
        <f t="shared" si="27"/>
        <v>1.2422582536723392</v>
      </c>
      <c r="D75" s="2">
        <f t="shared" si="27"/>
        <v>1.2331389266534367</v>
      </c>
      <c r="E75" s="1" t="s">
        <v>25</v>
      </c>
    </row>
    <row r="76" spans="1:5" x14ac:dyDescent="0.25">
      <c r="A76" s="1">
        <v>4</v>
      </c>
      <c r="B76" s="2">
        <f t="shared" ref="B76:D76" si="28">B55*B67</f>
        <v>0.92205725126908045</v>
      </c>
      <c r="C76" s="2">
        <f t="shared" si="28"/>
        <v>1.1908997395303309</v>
      </c>
      <c r="D76" s="2">
        <f t="shared" si="28"/>
        <v>1.3697034284598764</v>
      </c>
      <c r="E76" s="1" t="s">
        <v>25</v>
      </c>
    </row>
    <row r="77" spans="1:5" x14ac:dyDescent="0.25">
      <c r="A77" s="1">
        <v>5</v>
      </c>
      <c r="B77" s="2">
        <f t="shared" ref="B77:D77" si="29">B56*B68</f>
        <v>1.005122660236055</v>
      </c>
      <c r="C77" s="2">
        <f t="shared" si="29"/>
        <v>1.1416645334581845</v>
      </c>
      <c r="D77" s="2">
        <f t="shared" si="29"/>
        <v>1.5213918248661356</v>
      </c>
      <c r="E77" s="1" t="s">
        <v>25</v>
      </c>
    </row>
    <row r="78" spans="1:5" x14ac:dyDescent="0.25">
      <c r="A78" s="1">
        <v>6</v>
      </c>
      <c r="B78" s="2">
        <f t="shared" ref="B78:D78" si="30">B57*B69</f>
        <v>17.892024824417661</v>
      </c>
      <c r="C78" s="2">
        <f t="shared" si="30"/>
        <v>16.878574464919762</v>
      </c>
      <c r="D78" s="2">
        <f t="shared" si="30"/>
        <v>20.825910688114728</v>
      </c>
      <c r="E78" s="1" t="s">
        <v>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DDM</vt:lpstr>
    </vt:vector>
  </TitlesOfParts>
  <Company>Northumbria University at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Savva Shanaev</dc:creator>
  <cp:lastModifiedBy>HP</cp:lastModifiedBy>
  <dcterms:created xsi:type="dcterms:W3CDTF">2019-12-19T14:53:11Z</dcterms:created>
  <dcterms:modified xsi:type="dcterms:W3CDTF">2021-08-10T21:14:58Z</dcterms:modified>
</cp:coreProperties>
</file>