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B3CF512-1C19-4CC6-B8D0-B16B25FFE1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 s="1"/>
  <c r="F32" i="1"/>
  <c r="G32" i="1" s="1"/>
  <c r="F33" i="1"/>
  <c r="G33" i="1" s="1"/>
  <c r="E32" i="1"/>
  <c r="E33" i="1"/>
  <c r="E34" i="1"/>
  <c r="F34" i="1" s="1"/>
  <c r="G34" i="1" s="1"/>
  <c r="E31" i="1"/>
  <c r="B30" i="1"/>
  <c r="E30" i="1"/>
  <c r="F30" i="1" s="1"/>
  <c r="G30" i="1" s="1"/>
  <c r="B21" i="1"/>
  <c r="C21" i="1" s="1"/>
  <c r="E21" i="1" s="1"/>
  <c r="F21" i="1" s="1"/>
  <c r="G21" i="1" s="1"/>
  <c r="D22" i="1"/>
  <c r="D23" i="1"/>
  <c r="D24" i="1"/>
  <c r="D25" i="1"/>
  <c r="D21" i="1"/>
  <c r="C28" i="1" l="1"/>
  <c r="D28" i="1" s="1"/>
  <c r="B22" i="1"/>
  <c r="C30" i="1"/>
  <c r="D30" i="1"/>
  <c r="B31" i="1" s="1"/>
  <c r="B12" i="1"/>
  <c r="C12" i="1" s="1"/>
  <c r="E12" i="1" s="1"/>
  <c r="F12" i="1" s="1"/>
  <c r="G12" i="1" s="1"/>
  <c r="B6" i="1"/>
  <c r="C31" i="1" l="1"/>
  <c r="D31" i="1" s="1"/>
  <c r="B32" i="1" s="1"/>
  <c r="C32" i="1" s="1"/>
  <c r="D32" i="1" s="1"/>
  <c r="B33" i="1" s="1"/>
  <c r="C22" i="1"/>
  <c r="E22" i="1" s="1"/>
  <c r="F22" i="1" s="1"/>
  <c r="G22" i="1" s="1"/>
  <c r="B23" i="1"/>
  <c r="B13" i="1"/>
  <c r="C33" i="1" l="1"/>
  <c r="D33" i="1" s="1"/>
  <c r="B34" i="1" s="1"/>
  <c r="C34" i="1" s="1"/>
  <c r="D34" i="1" s="1"/>
  <c r="B14" i="1"/>
  <c r="C13" i="1"/>
  <c r="E13" i="1" s="1"/>
  <c r="F13" i="1" s="1"/>
  <c r="C23" i="1"/>
  <c r="E23" i="1" s="1"/>
  <c r="F23" i="1" s="1"/>
  <c r="G23" i="1" s="1"/>
  <c r="B24" i="1"/>
  <c r="B25" i="1" l="1"/>
  <c r="C25" i="1" s="1"/>
  <c r="E25" i="1" s="1"/>
  <c r="F25" i="1" s="1"/>
  <c r="G25" i="1" s="1"/>
  <c r="C24" i="1"/>
  <c r="E24" i="1" s="1"/>
  <c r="F24" i="1" s="1"/>
  <c r="G24" i="1" s="1"/>
  <c r="C19" i="1" s="1"/>
  <c r="D19" i="1" s="1"/>
  <c r="G13" i="1"/>
  <c r="B15" i="1"/>
  <c r="C14" i="1"/>
  <c r="E14" i="1" s="1"/>
  <c r="F14" i="1" s="1"/>
  <c r="G14" i="1" s="1"/>
  <c r="C15" i="1" l="1"/>
  <c r="E15" i="1" s="1"/>
  <c r="F15" i="1" s="1"/>
  <c r="B16" i="1"/>
  <c r="C16" i="1" l="1"/>
  <c r="D16" i="1"/>
  <c r="G15" i="1"/>
  <c r="E16" i="1" l="1"/>
  <c r="F16" i="1" s="1"/>
  <c r="G16" i="1" l="1"/>
  <c r="C10" i="1" s="1"/>
  <c r="D10" i="1" s="1"/>
  <c r="B7" i="1"/>
</calcChain>
</file>

<file path=xl/sharedStrings.xml><?xml version="1.0" encoding="utf-8"?>
<sst xmlns="http://schemas.openxmlformats.org/spreadsheetml/2006/main" count="37" uniqueCount="19">
  <si>
    <t>Interest rate</t>
  </si>
  <si>
    <t>Principal</t>
  </si>
  <si>
    <t>Discount rate</t>
  </si>
  <si>
    <t>Duration</t>
  </si>
  <si>
    <t>Start date</t>
  </si>
  <si>
    <t>Maturity date</t>
  </si>
  <si>
    <t>Duration (Excel)</t>
  </si>
  <si>
    <t>Year</t>
  </si>
  <si>
    <t>Bond</t>
  </si>
  <si>
    <t>Outstanding principal</t>
  </si>
  <si>
    <t>Interest charged</t>
  </si>
  <si>
    <t>Principal paid</t>
  </si>
  <si>
    <t>CF</t>
  </si>
  <si>
    <t>DCF</t>
  </si>
  <si>
    <t>DCF*t</t>
  </si>
  <si>
    <t>Loan (equal principal)</t>
  </si>
  <si>
    <t>Loan (equal cash flow)</t>
  </si>
  <si>
    <t>Modified duration</t>
  </si>
  <si>
    <t>Fair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</si>
</sst>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41031</xdr:colOff>
      <xdr:row>34</xdr:row>
      <xdr:rowOff>176579</xdr:rowOff>
    </xdr:from>
    <xdr:ext cx="1204304" cy="337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59473" y="5891579"/>
              <a:ext cx="1204304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59473" y="5891579"/>
              <a:ext cx="1204304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𝑃𝑉/𝐶𝐹=(1−〖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(1+𝑟)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GB" sz="1100" b="0" i="0">
                  <a:latin typeface="Cambria Math" panose="02040503050406030204" pitchFamily="18" charset="0"/>
                </a:rPr>
                <a:t>−𝑡))/𝑟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572233</xdr:colOff>
      <xdr:row>3</xdr:row>
      <xdr:rowOff>88656</xdr:rowOff>
    </xdr:from>
    <xdr:ext cx="997389" cy="3875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942493" y="660156"/>
              <a:ext cx="997389" cy="387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𝑃𝑉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𝑃𝑉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42493" y="660156"/>
              <a:ext cx="997389" cy="387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𝐷=(∑24_(𝑖=1)^𝑡▒〖〖𝑃𝑉〗_𝑖∗𝑖〗)/(∑24_(𝑖=1)^𝑡▒〖𝑃𝑉〗_𝑖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92318</xdr:colOff>
      <xdr:row>3</xdr:row>
      <xdr:rowOff>117963</xdr:rowOff>
    </xdr:from>
    <xdr:ext cx="753796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660655" y="689463"/>
              <a:ext cx="753796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𝑀𝐷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660655" y="689463"/>
              <a:ext cx="753796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𝑀𝐷=𝐷/(1+𝑟)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70" zoomScaleNormal="70" workbookViewId="0">
      <selection activeCell="D3" sqref="D3"/>
    </sheetView>
  </sheetViews>
  <sheetFormatPr defaultRowHeight="15" x14ac:dyDescent="0.25"/>
  <cols>
    <col min="1" max="1" width="15.28515625" bestFit="1" customWidth="1"/>
    <col min="2" max="2" width="20.28515625" bestFit="1" customWidth="1"/>
    <col min="3" max="3" width="15.5703125" bestFit="1" customWidth="1"/>
    <col min="4" max="4" width="17.42578125" bestFit="1" customWidth="1"/>
  </cols>
  <sheetData>
    <row r="1" spans="1:7" x14ac:dyDescent="0.25">
      <c r="A1" t="s">
        <v>1</v>
      </c>
      <c r="B1" s="3">
        <v>1000</v>
      </c>
    </row>
    <row r="2" spans="1:7" x14ac:dyDescent="0.25">
      <c r="A2" t="s">
        <v>0</v>
      </c>
      <c r="B2" s="5">
        <v>0.06</v>
      </c>
    </row>
    <row r="3" spans="1:7" x14ac:dyDescent="0.25">
      <c r="A3" t="s">
        <v>2</v>
      </c>
      <c r="B3" s="5">
        <v>0.06</v>
      </c>
    </row>
    <row r="4" spans="1:7" x14ac:dyDescent="0.25">
      <c r="A4" t="s">
        <v>4</v>
      </c>
      <c r="B4" s="6">
        <v>42004</v>
      </c>
    </row>
    <row r="5" spans="1:7" x14ac:dyDescent="0.25">
      <c r="A5" t="s">
        <v>5</v>
      </c>
      <c r="B5" s="6">
        <v>43830</v>
      </c>
    </row>
    <row r="6" spans="1:7" x14ac:dyDescent="0.25">
      <c r="A6" t="s">
        <v>6</v>
      </c>
      <c r="B6" s="4">
        <f>DURATION(B4,B5,B2,B3,1)</f>
        <v>4.4651056126996558</v>
      </c>
    </row>
    <row r="7" spans="1:7" x14ac:dyDescent="0.25">
      <c r="A7" t="s">
        <v>18</v>
      </c>
      <c r="B7" s="3">
        <f>SUM(F12:F16)</f>
        <v>999.99999999999977</v>
      </c>
    </row>
    <row r="8" spans="1:7" x14ac:dyDescent="0.25">
      <c r="B8" s="3"/>
    </row>
    <row r="9" spans="1:7" x14ac:dyDescent="0.25">
      <c r="C9" s="2" t="s">
        <v>3</v>
      </c>
      <c r="D9" s="2" t="s">
        <v>17</v>
      </c>
    </row>
    <row r="10" spans="1:7" x14ac:dyDescent="0.25">
      <c r="B10" s="2" t="s">
        <v>8</v>
      </c>
      <c r="C10" s="4">
        <f>SUM(G12:G16)/SUM(F12:F16)</f>
        <v>4.4651056126996567</v>
      </c>
      <c r="D10" s="4">
        <f>C10/(1+B2)</f>
        <v>4.2123637855657137</v>
      </c>
    </row>
    <row r="11" spans="1:7" x14ac:dyDescent="0.25">
      <c r="A11" s="1" t="s">
        <v>7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</row>
    <row r="12" spans="1:7" x14ac:dyDescent="0.25">
      <c r="A12" s="2">
        <v>1</v>
      </c>
      <c r="B12" s="3">
        <f>B1</f>
        <v>1000</v>
      </c>
      <c r="C12" s="3">
        <f>B12*$B$2</f>
        <v>60</v>
      </c>
      <c r="D12" s="3">
        <v>0</v>
      </c>
      <c r="E12" s="3">
        <f>C12+D12</f>
        <v>60</v>
      </c>
      <c r="F12" s="3">
        <f>E12/(1+$B$3)^A12</f>
        <v>56.60377358490566</v>
      </c>
      <c r="G12" s="3">
        <f>F12*A12</f>
        <v>56.60377358490566</v>
      </c>
    </row>
    <row r="13" spans="1:7" x14ac:dyDescent="0.25">
      <c r="A13" s="2">
        <v>2</v>
      </c>
      <c r="B13" s="3">
        <f>B12</f>
        <v>1000</v>
      </c>
      <c r="C13" s="3">
        <f t="shared" ref="C13:C16" si="0">B13*$B$2</f>
        <v>60</v>
      </c>
      <c r="D13" s="3">
        <v>0</v>
      </c>
      <c r="E13" s="3">
        <f t="shared" ref="E13:E16" si="1">C13+D13</f>
        <v>60</v>
      </c>
      <c r="F13" s="3">
        <f t="shared" ref="F13:F16" si="2">E13/(1+$B$3)^A13</f>
        <v>53.399786400854389</v>
      </c>
      <c r="G13" s="3">
        <f t="shared" ref="G13:G16" si="3">F13*A13</f>
        <v>106.79957280170878</v>
      </c>
    </row>
    <row r="14" spans="1:7" x14ac:dyDescent="0.25">
      <c r="A14" s="2">
        <v>3</v>
      </c>
      <c r="B14" s="3">
        <f>B13</f>
        <v>1000</v>
      </c>
      <c r="C14" s="3">
        <f t="shared" si="0"/>
        <v>60</v>
      </c>
      <c r="D14" s="3">
        <v>0</v>
      </c>
      <c r="E14" s="3">
        <f t="shared" si="1"/>
        <v>60</v>
      </c>
      <c r="F14" s="3">
        <f t="shared" si="2"/>
        <v>50.3771569819381</v>
      </c>
      <c r="G14" s="3">
        <f t="shared" si="3"/>
        <v>151.1314709458143</v>
      </c>
    </row>
    <row r="15" spans="1:7" x14ac:dyDescent="0.25">
      <c r="A15" s="2">
        <v>4</v>
      </c>
      <c r="B15" s="3">
        <f>B14</f>
        <v>1000</v>
      </c>
      <c r="C15" s="3">
        <f t="shared" si="0"/>
        <v>60</v>
      </c>
      <c r="D15" s="3">
        <v>0</v>
      </c>
      <c r="E15" s="3">
        <f t="shared" si="1"/>
        <v>60</v>
      </c>
      <c r="F15" s="3">
        <f t="shared" si="2"/>
        <v>47.525619794281226</v>
      </c>
      <c r="G15" s="3">
        <f t="shared" si="3"/>
        <v>190.10247917712491</v>
      </c>
    </row>
    <row r="16" spans="1:7" x14ac:dyDescent="0.25">
      <c r="A16" s="2">
        <v>5</v>
      </c>
      <c r="B16" s="3">
        <f>B15</f>
        <v>1000</v>
      </c>
      <c r="C16" s="3">
        <f t="shared" si="0"/>
        <v>60</v>
      </c>
      <c r="D16" s="3">
        <f>B16</f>
        <v>1000</v>
      </c>
      <c r="E16" s="3">
        <f t="shared" si="1"/>
        <v>1060</v>
      </c>
      <c r="F16" s="3">
        <f t="shared" si="2"/>
        <v>792.09366323802033</v>
      </c>
      <c r="G16" s="3">
        <f t="shared" si="3"/>
        <v>3960.4683161901016</v>
      </c>
    </row>
    <row r="17" spans="1:7" x14ac:dyDescent="0.25">
      <c r="A17" s="2"/>
      <c r="C17" s="2"/>
      <c r="D17" s="2"/>
    </row>
    <row r="18" spans="1:7" x14ac:dyDescent="0.25">
      <c r="C18" s="2" t="s">
        <v>3</v>
      </c>
      <c r="D18" s="2" t="s">
        <v>17</v>
      </c>
    </row>
    <row r="19" spans="1:7" x14ac:dyDescent="0.25">
      <c r="B19" s="2" t="s">
        <v>15</v>
      </c>
      <c r="C19" s="4">
        <f>SUM(G21:G25)/SUM(F21:F25)</f>
        <v>2.782981291001144</v>
      </c>
      <c r="D19" s="4">
        <f>C19/(1+B2)</f>
        <v>2.6254540481142867</v>
      </c>
    </row>
    <row r="20" spans="1:7" x14ac:dyDescent="0.25">
      <c r="A20" s="1" t="s">
        <v>7</v>
      </c>
      <c r="B20" s="2" t="s">
        <v>9</v>
      </c>
      <c r="C20" s="2" t="s">
        <v>10</v>
      </c>
      <c r="D20" s="2" t="s">
        <v>11</v>
      </c>
      <c r="E20" s="2" t="s">
        <v>12</v>
      </c>
      <c r="F20" s="2" t="s">
        <v>13</v>
      </c>
      <c r="G20" s="2" t="s">
        <v>14</v>
      </c>
    </row>
    <row r="21" spans="1:7" x14ac:dyDescent="0.25">
      <c r="A21" s="2">
        <v>1</v>
      </c>
      <c r="B21" s="3">
        <f>$B$1</f>
        <v>1000</v>
      </c>
      <c r="C21" s="3">
        <f>B21*$B$2</f>
        <v>60</v>
      </c>
      <c r="D21" s="3">
        <f>$B$1/5</f>
        <v>200</v>
      </c>
      <c r="E21" s="3">
        <f>C21+D21</f>
        <v>260</v>
      </c>
      <c r="F21" s="3">
        <f>E21/(1+$B$3)^A21</f>
        <v>245.28301886792451</v>
      </c>
      <c r="G21" s="3">
        <f>F21*A21</f>
        <v>245.28301886792451</v>
      </c>
    </row>
    <row r="22" spans="1:7" x14ac:dyDescent="0.25">
      <c r="A22" s="2">
        <v>2</v>
      </c>
      <c r="B22" s="3">
        <f>B21-D21</f>
        <v>800</v>
      </c>
      <c r="C22" s="3">
        <f t="shared" ref="C22:C25" si="4">B22*$B$2</f>
        <v>48</v>
      </c>
      <c r="D22" s="3">
        <f t="shared" ref="D22:D25" si="5">$B$1/5</f>
        <v>200</v>
      </c>
      <c r="E22" s="3">
        <f t="shared" ref="E22:E25" si="6">C22+D22</f>
        <v>248</v>
      </c>
      <c r="F22" s="3">
        <f t="shared" ref="F22:F25" si="7">E22/(1+$B$3)^A22</f>
        <v>220.71911712353148</v>
      </c>
      <c r="G22" s="3">
        <f t="shared" ref="G22:G25" si="8">F22*A22</f>
        <v>441.43823424706295</v>
      </c>
    </row>
    <row r="23" spans="1:7" x14ac:dyDescent="0.25">
      <c r="A23" s="2">
        <v>3</v>
      </c>
      <c r="B23" s="3">
        <f t="shared" ref="B23:B25" si="9">B22-D22</f>
        <v>600</v>
      </c>
      <c r="C23" s="3">
        <f t="shared" si="4"/>
        <v>36</v>
      </c>
      <c r="D23" s="3">
        <f t="shared" si="5"/>
        <v>200</v>
      </c>
      <c r="E23" s="3">
        <f t="shared" si="6"/>
        <v>236</v>
      </c>
      <c r="F23" s="3">
        <f t="shared" si="7"/>
        <v>198.15015079562318</v>
      </c>
      <c r="G23" s="3">
        <f t="shared" si="8"/>
        <v>594.45045238686953</v>
      </c>
    </row>
    <row r="24" spans="1:7" x14ac:dyDescent="0.25">
      <c r="A24" s="2">
        <v>4</v>
      </c>
      <c r="B24" s="3">
        <f t="shared" si="9"/>
        <v>400</v>
      </c>
      <c r="C24" s="3">
        <f t="shared" si="4"/>
        <v>24</v>
      </c>
      <c r="D24" s="3">
        <f t="shared" si="5"/>
        <v>200</v>
      </c>
      <c r="E24" s="3">
        <f t="shared" si="6"/>
        <v>224</v>
      </c>
      <c r="F24" s="3">
        <f t="shared" si="7"/>
        <v>177.42898056531658</v>
      </c>
      <c r="G24" s="3">
        <f t="shared" si="8"/>
        <v>709.71592226126631</v>
      </c>
    </row>
    <row r="25" spans="1:7" x14ac:dyDescent="0.25">
      <c r="A25" s="2">
        <v>5</v>
      </c>
      <c r="B25" s="3">
        <f t="shared" si="9"/>
        <v>200</v>
      </c>
      <c r="C25" s="3">
        <f t="shared" si="4"/>
        <v>12</v>
      </c>
      <c r="D25" s="3">
        <f t="shared" si="5"/>
        <v>200</v>
      </c>
      <c r="E25" s="3">
        <f t="shared" si="6"/>
        <v>212</v>
      </c>
      <c r="F25" s="3">
        <f t="shared" si="7"/>
        <v>158.41873264760406</v>
      </c>
      <c r="G25" s="3">
        <f t="shared" si="8"/>
        <v>792.09366323802033</v>
      </c>
    </row>
    <row r="26" spans="1:7" x14ac:dyDescent="0.25">
      <c r="A26" s="2"/>
    </row>
    <row r="27" spans="1:7" x14ac:dyDescent="0.25">
      <c r="B27" s="2"/>
      <c r="C27" s="2" t="s">
        <v>3</v>
      </c>
      <c r="D27" s="2" t="s">
        <v>17</v>
      </c>
    </row>
    <row r="28" spans="1:7" x14ac:dyDescent="0.25">
      <c r="B28" s="2" t="s">
        <v>16</v>
      </c>
      <c r="C28" s="4">
        <f>SUM(G30:G34)/SUM(F30:F34)</f>
        <v>2.8836332974008645</v>
      </c>
      <c r="D28" s="4">
        <f>C28/(1+B2)</f>
        <v>2.7204087711328908</v>
      </c>
    </row>
    <row r="29" spans="1:7" x14ac:dyDescent="0.25">
      <c r="A29" s="1" t="s">
        <v>7</v>
      </c>
      <c r="B29" s="2" t="s">
        <v>9</v>
      </c>
      <c r="C29" s="2" t="s">
        <v>10</v>
      </c>
      <c r="D29" s="2" t="s">
        <v>11</v>
      </c>
      <c r="E29" s="2" t="s">
        <v>12</v>
      </c>
      <c r="F29" s="2" t="s">
        <v>13</v>
      </c>
      <c r="G29" s="2" t="s">
        <v>14</v>
      </c>
    </row>
    <row r="30" spans="1:7" x14ac:dyDescent="0.25">
      <c r="A30" s="2">
        <v>1</v>
      </c>
      <c r="B30" s="3">
        <f>B1</f>
        <v>1000</v>
      </c>
      <c r="C30" s="3">
        <f>B30*$B$2</f>
        <v>60</v>
      </c>
      <c r="D30" s="3">
        <f>E30-C30</f>
        <v>177.39640043118936</v>
      </c>
      <c r="E30" s="3">
        <f>$B$1*$B$2/(1 - (1+$B$2)^(-5))</f>
        <v>237.39640043118936</v>
      </c>
      <c r="F30" s="3">
        <f>E30/(1+$B$3)^A30</f>
        <v>223.9588683313107</v>
      </c>
      <c r="G30" s="3">
        <f>F30*A30</f>
        <v>223.9588683313107</v>
      </c>
    </row>
    <row r="31" spans="1:7" x14ac:dyDescent="0.25">
      <c r="A31" s="2">
        <v>2</v>
      </c>
      <c r="B31" s="3">
        <f>B30-D30</f>
        <v>822.60359956881064</v>
      </c>
      <c r="C31" s="3">
        <f>B31*$B$2</f>
        <v>49.356215974128638</v>
      </c>
      <c r="D31" s="3">
        <f>E31-C31</f>
        <v>188.04018445706072</v>
      </c>
      <c r="E31" s="3">
        <f>$B$1*$B$2/(1 - (1+$B$2)^(-5))</f>
        <v>237.39640043118936</v>
      </c>
      <c r="F31" s="3">
        <f t="shared" ref="F31:F34" si="10">E31/(1+$B$3)^A31</f>
        <v>211.28195125595349</v>
      </c>
      <c r="G31" s="3">
        <f t="shared" ref="G31:G34" si="11">F31*A31</f>
        <v>422.56390251190697</v>
      </c>
    </row>
    <row r="32" spans="1:7" x14ac:dyDescent="0.25">
      <c r="A32" s="2">
        <v>3</v>
      </c>
      <c r="B32" s="3">
        <f t="shared" ref="B32:B34" si="12">B31-D31</f>
        <v>634.56341511174992</v>
      </c>
      <c r="C32" s="3">
        <f t="shared" ref="C32:C34" si="13">B32*$B$2</f>
        <v>38.073804906704993</v>
      </c>
      <c r="D32" s="3">
        <f t="shared" ref="D32:D34" si="14">E32-C32</f>
        <v>199.32259552448437</v>
      </c>
      <c r="E32" s="3">
        <f t="shared" ref="E32:E34" si="15">$B$1*$B$2/(1 - (1+$B$2)^(-5))</f>
        <v>237.39640043118936</v>
      </c>
      <c r="F32" s="3">
        <f t="shared" si="10"/>
        <v>199.3225955244844</v>
      </c>
      <c r="G32" s="3">
        <f t="shared" si="11"/>
        <v>597.96778657345317</v>
      </c>
    </row>
    <row r="33" spans="1:7" x14ac:dyDescent="0.25">
      <c r="A33" s="2">
        <v>4</v>
      </c>
      <c r="B33" s="3">
        <f t="shared" si="12"/>
        <v>435.24081958726555</v>
      </c>
      <c r="C33" s="3">
        <f t="shared" si="13"/>
        <v>26.114449175235933</v>
      </c>
      <c r="D33" s="3">
        <f t="shared" si="14"/>
        <v>211.28195125595343</v>
      </c>
      <c r="E33" s="3">
        <f t="shared" si="15"/>
        <v>237.39640043118936</v>
      </c>
      <c r="F33" s="3">
        <f t="shared" si="10"/>
        <v>188.04018445706075</v>
      </c>
      <c r="G33" s="3">
        <f t="shared" si="11"/>
        <v>752.16073782824299</v>
      </c>
    </row>
    <row r="34" spans="1:7" x14ac:dyDescent="0.25">
      <c r="A34" s="2">
        <v>5</v>
      </c>
      <c r="B34" s="3">
        <f t="shared" si="12"/>
        <v>223.95886833131212</v>
      </c>
      <c r="C34" s="3">
        <f t="shared" si="13"/>
        <v>13.437532099878727</v>
      </c>
      <c r="D34" s="3">
        <f t="shared" si="14"/>
        <v>223.95886833131064</v>
      </c>
      <c r="E34" s="3">
        <f t="shared" si="15"/>
        <v>237.39640043118936</v>
      </c>
      <c r="F34" s="3">
        <f t="shared" si="10"/>
        <v>177.39640043118936</v>
      </c>
      <c r="G34" s="3">
        <f t="shared" si="11"/>
        <v>886.98200215594682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HP</cp:lastModifiedBy>
  <dcterms:created xsi:type="dcterms:W3CDTF">2020-03-13T15:51:24Z</dcterms:created>
  <dcterms:modified xsi:type="dcterms:W3CDTF">2020-12-07T15:17:53Z</dcterms:modified>
</cp:coreProperties>
</file>