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E948D861-3E07-4EB1-B1B3-B8CF4E892D1A}" xr6:coauthVersionLast="47" xr6:coauthVersionMax="47" xr10:uidLastSave="{00000000-0000-0000-0000-000000000000}"/>
  <bookViews>
    <workbookView xWindow="-120" yWindow="-120" windowWidth="20730" windowHeight="11160" xr2:uid="{76A96A5F-8AD4-4C83-A710-372095C0C42F}"/>
  </bookViews>
  <sheets>
    <sheet name="NEDL_Elastic_Net" sheetId="1" r:id="rId1"/>
  </sheets>
  <definedNames>
    <definedName name="_xlnm._FilterDatabase" localSheetId="0" hidden="1">NEDL_Elastic_Net!$A$1:$I$132</definedName>
    <definedName name="solver_adj" localSheetId="0" hidden="1">NEDL_Elastic_Net!$C$137:$C$142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NEDL_Elastic_Net!$F$148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EW1048550" i="1" l="1"/>
  <c r="XEW1048551" i="1"/>
  <c r="XEW1048552" i="1"/>
  <c r="XEW1048553" i="1"/>
  <c r="XEW1048554" i="1"/>
  <c r="XEW1048555" i="1" a="1"/>
  <c r="XEW1048555" i="1" s="1"/>
  <c r="XEW1048556" i="1"/>
  <c r="XEW1048557" i="1"/>
  <c r="XEW1048558" i="1"/>
  <c r="XEW1048559" i="1"/>
  <c r="XEW1048560" i="1"/>
  <c r="XEW1048561" i="1"/>
  <c r="XEW1048562" i="1" a="1"/>
  <c r="XEW1048562" i="1" s="1"/>
  <c r="XEW1048563" i="1" a="1"/>
  <c r="XEW1048563" i="1" s="1"/>
  <c r="XEW1048564" i="1" a="1"/>
  <c r="XEW1048564" i="1" s="1"/>
  <c r="XEW1048565" i="1" a="1"/>
  <c r="XEW1048565" i="1" s="1"/>
  <c r="XEW1048566" i="1" a="1"/>
  <c r="XEW1048566" i="1" s="1"/>
  <c r="XEW1048567" i="1" a="1"/>
  <c r="XEW1048567" i="1" s="1"/>
  <c r="XEW1048568" i="1" a="1"/>
  <c r="XEW1048568" i="1" s="1"/>
  <c r="XEW1048569" i="1" a="1"/>
  <c r="XEW1048569" i="1" s="1"/>
  <c r="XEW1048570" i="1" a="1"/>
  <c r="XEW1048570" i="1" s="1"/>
  <c r="XEW1048571" i="1" a="1"/>
  <c r="XEW1048571" i="1" s="1"/>
  <c r="XEW1048572" i="1" a="1"/>
  <c r="XEW1048572" i="1" s="1"/>
  <c r="XEW1048573" i="1" a="1"/>
  <c r="XEW1048573" i="1" s="1"/>
  <c r="XEW1048574" i="1" a="1"/>
  <c r="XEW1048574" i="1" s="1"/>
  <c r="XEW1048575" i="1" a="1"/>
  <c r="XEW1048575" i="1" s="1"/>
  <c r="D137" i="1" l="1" a="1"/>
  <c r="D137" i="1" s="1"/>
  <c r="C144" i="1"/>
  <c r="D142" i="1" l="1"/>
  <c r="D141" i="1"/>
  <c r="D140" i="1"/>
  <c r="D139" i="1"/>
  <c r="D138" i="1"/>
  <c r="F146" i="1" a="1"/>
  <c r="F146" i="1" s="1"/>
  <c r="C145" i="1"/>
  <c r="C146" i="1" s="1"/>
  <c r="I74" i="1" a="1"/>
  <c r="I74" i="1" s="1"/>
  <c r="J74" i="1" s="1"/>
  <c r="I49" i="1" a="1"/>
  <c r="I49" i="1" s="1"/>
  <c r="J49" i="1" s="1"/>
  <c r="I48" i="1" a="1"/>
  <c r="I48" i="1" s="1"/>
  <c r="J48" i="1" s="1"/>
  <c r="I99" i="1" a="1"/>
  <c r="I99" i="1" s="1"/>
  <c r="J99" i="1" s="1"/>
  <c r="I16" i="1" a="1"/>
  <c r="I16" i="1" s="1"/>
  <c r="J16" i="1" s="1"/>
  <c r="I73" i="1" a="1"/>
  <c r="I73" i="1" s="1"/>
  <c r="J73" i="1" s="1"/>
  <c r="I80" i="1" a="1"/>
  <c r="I80" i="1" s="1"/>
  <c r="J80" i="1" s="1"/>
  <c r="I62" i="1" a="1"/>
  <c r="I62" i="1" s="1"/>
  <c r="J62" i="1" s="1"/>
  <c r="I90" i="1" a="1"/>
  <c r="I90" i="1" s="1"/>
  <c r="J90" i="1" s="1"/>
  <c r="I95" i="1" a="1"/>
  <c r="I95" i="1" s="1"/>
  <c r="J95" i="1" s="1"/>
  <c r="I123" i="1" a="1"/>
  <c r="I123" i="1" s="1"/>
  <c r="J123" i="1" s="1"/>
  <c r="I40" i="1" a="1"/>
  <c r="I40" i="1" s="1"/>
  <c r="J40" i="1" s="1"/>
  <c r="I98" i="1" a="1"/>
  <c r="I98" i="1" s="1"/>
  <c r="J98" i="1" s="1"/>
  <c r="I104" i="1" a="1"/>
  <c r="I104" i="1" s="1"/>
  <c r="J104" i="1" s="1"/>
  <c r="I82" i="1" a="1"/>
  <c r="I82" i="1" s="1"/>
  <c r="J82" i="1" s="1"/>
  <c r="I107" i="1" a="1"/>
  <c r="I107" i="1" s="1"/>
  <c r="J107" i="1" s="1"/>
  <c r="I25" i="1" a="1"/>
  <c r="I25" i="1" s="1"/>
  <c r="J25" i="1" s="1"/>
  <c r="I29" i="1" a="1"/>
  <c r="I29" i="1" s="1"/>
  <c r="J29" i="1" s="1"/>
  <c r="I57" i="1" a="1"/>
  <c r="I57" i="1" s="1"/>
  <c r="J57" i="1" s="1"/>
  <c r="I84" i="1" a="1"/>
  <c r="I84" i="1" s="1"/>
  <c r="J84" i="1" s="1"/>
  <c r="I93" i="1" a="1"/>
  <c r="I93" i="1" s="1"/>
  <c r="J93" i="1" s="1"/>
  <c r="I65" i="1" a="1"/>
  <c r="I65" i="1" s="1"/>
  <c r="J65" i="1" s="1"/>
  <c r="I76" i="1" a="1"/>
  <c r="I76" i="1" s="1"/>
  <c r="J76" i="1" s="1"/>
  <c r="I112" i="1" a="1"/>
  <c r="I112" i="1" s="1"/>
  <c r="J112" i="1" s="1"/>
  <c r="I52" i="1" a="1"/>
  <c r="I52" i="1" s="1"/>
  <c r="J52" i="1" s="1"/>
  <c r="I3" i="1" a="1"/>
  <c r="I3" i="1" s="1"/>
  <c r="J3" i="1" s="1"/>
  <c r="I19" i="1" a="1"/>
  <c r="I19" i="1" s="1"/>
  <c r="J19" i="1" s="1"/>
  <c r="I35" i="1" a="1"/>
  <c r="I35" i="1" s="1"/>
  <c r="J35" i="1" s="1"/>
  <c r="I64" i="1" a="1"/>
  <c r="I64" i="1" s="1"/>
  <c r="J64" i="1" s="1"/>
  <c r="I89" i="1" a="1"/>
  <c r="I89" i="1" s="1"/>
  <c r="J89" i="1" s="1"/>
  <c r="I118" i="1" a="1"/>
  <c r="I118" i="1" s="1"/>
  <c r="J118" i="1" s="1"/>
  <c r="I58" i="1" a="1"/>
  <c r="I58" i="1" s="1"/>
  <c r="J58" i="1" s="1"/>
  <c r="I96" i="1" a="1"/>
  <c r="I96" i="1" s="1"/>
  <c r="J96" i="1" s="1"/>
  <c r="I97" i="1" a="1"/>
  <c r="I97" i="1" s="1"/>
  <c r="J97" i="1" s="1"/>
  <c r="I10" i="1" a="1"/>
  <c r="I10" i="1" s="1"/>
  <c r="J10" i="1" s="1"/>
  <c r="I14" i="1" a="1"/>
  <c r="I14" i="1" s="1"/>
  <c r="J14" i="1" s="1"/>
  <c r="I42" i="1" a="1"/>
  <c r="I42" i="1" s="1"/>
  <c r="J42" i="1" s="1"/>
  <c r="I46" i="1" a="1"/>
  <c r="I46" i="1" s="1"/>
  <c r="J46" i="1" s="1"/>
  <c r="I51" i="1" a="1"/>
  <c r="I51" i="1" s="1"/>
  <c r="J51" i="1" s="1"/>
  <c r="I63" i="1" a="1"/>
  <c r="I63" i="1" s="1"/>
  <c r="J63" i="1" s="1"/>
  <c r="I77" i="1" a="1"/>
  <c r="I77" i="1" s="1"/>
  <c r="J77" i="1" s="1"/>
  <c r="I127" i="1" a="1"/>
  <c r="I127" i="1" s="1"/>
  <c r="J127" i="1" s="1"/>
  <c r="I88" i="1" l="1" a="1"/>
  <c r="I88" i="1" s="1"/>
  <c r="J88" i="1" s="1"/>
  <c r="I11" i="1" a="1"/>
  <c r="I11" i="1" s="1"/>
  <c r="J11" i="1" s="1"/>
  <c r="I55" i="1" a="1"/>
  <c r="I55" i="1" s="1"/>
  <c r="J55" i="1" s="1"/>
  <c r="I129" i="1" a="1"/>
  <c r="I129" i="1" s="1"/>
  <c r="J129" i="1" s="1"/>
  <c r="I50" i="1" a="1"/>
  <c r="I50" i="1" s="1"/>
  <c r="J50" i="1" s="1"/>
  <c r="I31" i="1" a="1"/>
  <c r="I31" i="1" s="1"/>
  <c r="J31" i="1" s="1"/>
  <c r="I85" i="1" a="1"/>
  <c r="I85" i="1" s="1"/>
  <c r="J85" i="1" s="1"/>
  <c r="I121" i="1" a="1"/>
  <c r="I121" i="1" s="1"/>
  <c r="J121" i="1" s="1"/>
  <c r="I41" i="1" a="1"/>
  <c r="I41" i="1" s="1"/>
  <c r="J41" i="1" s="1"/>
  <c r="I9" i="1" a="1"/>
  <c r="I9" i="1" s="1"/>
  <c r="J9" i="1" s="1"/>
  <c r="I44" i="1" a="1"/>
  <c r="I44" i="1" s="1"/>
  <c r="J44" i="1" s="1"/>
  <c r="I12" i="1" a="1"/>
  <c r="I12" i="1" s="1"/>
  <c r="J12" i="1" s="1"/>
  <c r="I60" i="1" a="1"/>
  <c r="I60" i="1" s="1"/>
  <c r="J60" i="1" s="1"/>
  <c r="I78" i="1" a="1"/>
  <c r="I78" i="1" s="1"/>
  <c r="J78" i="1" s="1"/>
  <c r="I120" i="1" a="1"/>
  <c r="I120" i="1" s="1"/>
  <c r="J120" i="1" s="1"/>
  <c r="I125" i="1" a="1"/>
  <c r="I125" i="1" s="1"/>
  <c r="J125" i="1" s="1"/>
  <c r="I33" i="1" a="1"/>
  <c r="I33" i="1" s="1"/>
  <c r="J33" i="1" s="1"/>
  <c r="I130" i="1" a="1"/>
  <c r="I130" i="1" s="1"/>
  <c r="J130" i="1" s="1"/>
  <c r="I87" i="1" a="1"/>
  <c r="I87" i="1" s="1"/>
  <c r="J87" i="1" s="1"/>
  <c r="I17" i="1" a="1"/>
  <c r="I17" i="1" s="1"/>
  <c r="J17" i="1" s="1"/>
  <c r="I124" i="1" a="1"/>
  <c r="I124" i="1" s="1"/>
  <c r="J124" i="1" s="1"/>
  <c r="I100" i="1" a="1"/>
  <c r="I100" i="1" s="1"/>
  <c r="J100" i="1" s="1"/>
  <c r="I108" i="1" a="1"/>
  <c r="I108" i="1" s="1"/>
  <c r="J108" i="1" s="1"/>
  <c r="I115" i="1" a="1"/>
  <c r="I115" i="1" s="1"/>
  <c r="J115" i="1" s="1"/>
  <c r="I91" i="1" a="1"/>
  <c r="I91" i="1" s="1"/>
  <c r="J91" i="1" s="1"/>
  <c r="I21" i="1" a="1"/>
  <c r="I21" i="1" s="1"/>
  <c r="J21" i="1" s="1"/>
  <c r="I7" i="1" a="1"/>
  <c r="I7" i="1" s="1"/>
  <c r="J7" i="1" s="1"/>
  <c r="I43" i="1" a="1"/>
  <c r="I43" i="1" s="1"/>
  <c r="J43" i="1" s="1"/>
  <c r="I56" i="1" a="1"/>
  <c r="I56" i="1" s="1"/>
  <c r="J56" i="1" s="1"/>
  <c r="I66" i="1" a="1"/>
  <c r="I66" i="1" s="1"/>
  <c r="J66" i="1" s="1"/>
  <c r="I59" i="1" a="1"/>
  <c r="I59" i="1" s="1"/>
  <c r="J59" i="1" s="1"/>
  <c r="I28" i="1" a="1"/>
  <c r="I28" i="1" s="1"/>
  <c r="J28" i="1" s="1"/>
  <c r="I75" i="1" a="1"/>
  <c r="I75" i="1" s="1"/>
  <c r="J75" i="1" s="1"/>
  <c r="I68" i="1" a="1"/>
  <c r="I68" i="1" s="1"/>
  <c r="J68" i="1" s="1"/>
  <c r="I110" i="1" a="1"/>
  <c r="I110" i="1" s="1"/>
  <c r="J110" i="1" s="1"/>
  <c r="I101" i="1" a="1"/>
  <c r="I101" i="1" s="1"/>
  <c r="J101" i="1" s="1"/>
  <c r="I54" i="1" a="1"/>
  <c r="I54" i="1" s="1"/>
  <c r="J54" i="1" s="1"/>
  <c r="I111" i="1" a="1"/>
  <c r="I111" i="1" s="1"/>
  <c r="J111" i="1" s="1"/>
  <c r="I105" i="1" a="1"/>
  <c r="I105" i="1" s="1"/>
  <c r="J105" i="1" s="1"/>
  <c r="I2" i="1" a="1"/>
  <c r="I2" i="1" s="1"/>
  <c r="J2" i="1" s="1"/>
  <c r="I53" i="1" a="1"/>
  <c r="I53" i="1" s="1"/>
  <c r="J53" i="1" s="1"/>
  <c r="I81" i="1" a="1"/>
  <c r="I81" i="1" s="1"/>
  <c r="J81" i="1" s="1"/>
  <c r="I34" i="1" a="1"/>
  <c r="I34" i="1" s="1"/>
  <c r="J34" i="1" s="1"/>
  <c r="I102" i="1" a="1"/>
  <c r="I102" i="1" s="1"/>
  <c r="J102" i="1" s="1"/>
  <c r="I131" i="1" a="1"/>
  <c r="I131" i="1" s="1"/>
  <c r="J131" i="1" s="1"/>
  <c r="I61" i="1" a="1"/>
  <c r="I61" i="1" s="1"/>
  <c r="J61" i="1" s="1"/>
  <c r="I27" i="1" a="1"/>
  <c r="I27" i="1" s="1"/>
  <c r="J27" i="1" s="1"/>
  <c r="I92" i="1" a="1"/>
  <c r="I92" i="1" s="1"/>
  <c r="J92" i="1" s="1"/>
  <c r="I117" i="1" a="1"/>
  <c r="I117" i="1" s="1"/>
  <c r="J117" i="1" s="1"/>
  <c r="I38" i="1" a="1"/>
  <c r="I38" i="1" s="1"/>
  <c r="J38" i="1" s="1"/>
  <c r="I6" i="1" a="1"/>
  <c r="I6" i="1" s="1"/>
  <c r="J6" i="1" s="1"/>
  <c r="I94" i="1" a="1"/>
  <c r="I94" i="1" s="1"/>
  <c r="J94" i="1" s="1"/>
  <c r="I23" i="1" a="1"/>
  <c r="I23" i="1" s="1"/>
  <c r="J23" i="1" s="1"/>
  <c r="I119" i="1" a="1"/>
  <c r="I119" i="1" s="1"/>
  <c r="J119" i="1" s="1"/>
  <c r="I114" i="1" a="1"/>
  <c r="I114" i="1" s="1"/>
  <c r="J114" i="1" s="1"/>
  <c r="I45" i="1" a="1"/>
  <c r="I45" i="1" s="1"/>
  <c r="J45" i="1" s="1"/>
  <c r="I13" i="1" a="1"/>
  <c r="I13" i="1" s="1"/>
  <c r="J13" i="1" s="1"/>
  <c r="I8" i="1" a="1"/>
  <c r="I8" i="1" s="1"/>
  <c r="J8" i="1" s="1"/>
  <c r="I83" i="1" a="1"/>
  <c r="I83" i="1" s="1"/>
  <c r="J83" i="1" s="1"/>
  <c r="I5" i="1" a="1"/>
  <c r="I5" i="1" s="1"/>
  <c r="J5" i="1" s="1"/>
  <c r="I15" i="1" a="1"/>
  <c r="I15" i="1" s="1"/>
  <c r="J15" i="1" s="1"/>
  <c r="I37" i="1" a="1"/>
  <c r="I37" i="1" s="1"/>
  <c r="J37" i="1" s="1"/>
  <c r="I126" i="1" a="1"/>
  <c r="I126" i="1" s="1"/>
  <c r="J126" i="1" s="1"/>
  <c r="I26" i="1" a="1"/>
  <c r="I26" i="1" s="1"/>
  <c r="J26" i="1" s="1"/>
  <c r="I72" i="1" a="1"/>
  <c r="I72" i="1" s="1"/>
  <c r="J72" i="1" s="1"/>
  <c r="I132" i="1" a="1"/>
  <c r="I132" i="1" s="1"/>
  <c r="J132" i="1" s="1"/>
  <c r="I86" i="1" a="1"/>
  <c r="I86" i="1" s="1"/>
  <c r="J86" i="1" s="1"/>
  <c r="I106" i="1" a="1"/>
  <c r="I106" i="1" s="1"/>
  <c r="J106" i="1" s="1"/>
  <c r="I79" i="1" a="1"/>
  <c r="I79" i="1" s="1"/>
  <c r="J79" i="1" s="1"/>
  <c r="I70" i="1" a="1"/>
  <c r="I70" i="1" s="1"/>
  <c r="J70" i="1" s="1"/>
  <c r="I36" i="1" a="1"/>
  <c r="I36" i="1" s="1"/>
  <c r="J36" i="1" s="1"/>
  <c r="I32" i="1" a="1"/>
  <c r="I32" i="1" s="1"/>
  <c r="J32" i="1" s="1"/>
  <c r="I20" i="1" a="1"/>
  <c r="I20" i="1" s="1"/>
  <c r="J20" i="1" s="1"/>
  <c r="I30" i="1" a="1"/>
  <c r="I30" i="1" s="1"/>
  <c r="J30" i="1" s="1"/>
  <c r="I47" i="1" a="1"/>
  <c r="I47" i="1" s="1"/>
  <c r="J47" i="1" s="1"/>
  <c r="I122" i="1" a="1"/>
  <c r="I122" i="1" s="1"/>
  <c r="J122" i="1" s="1"/>
  <c r="I128" i="1" a="1"/>
  <c r="I128" i="1" s="1"/>
  <c r="J128" i="1" s="1"/>
  <c r="I22" i="1" a="1"/>
  <c r="I22" i="1" s="1"/>
  <c r="J22" i="1" s="1"/>
  <c r="I69" i="1" a="1"/>
  <c r="I69" i="1" s="1"/>
  <c r="J69" i="1" s="1"/>
  <c r="I39" i="1" a="1"/>
  <c r="I39" i="1" s="1"/>
  <c r="J39" i="1" s="1"/>
  <c r="I4" i="1" a="1"/>
  <c r="I4" i="1" s="1"/>
  <c r="J4" i="1" s="1"/>
  <c r="I116" i="1" a="1"/>
  <c r="I116" i="1" s="1"/>
  <c r="J116" i="1" s="1"/>
  <c r="I113" i="1" a="1"/>
  <c r="I113" i="1" s="1"/>
  <c r="J113" i="1" s="1"/>
  <c r="I18" i="1" a="1"/>
  <c r="I18" i="1" s="1"/>
  <c r="J18" i="1" s="1"/>
  <c r="I67" i="1" a="1"/>
  <c r="I67" i="1" s="1"/>
  <c r="J67" i="1" s="1"/>
  <c r="I103" i="1" a="1"/>
  <c r="I103" i="1" s="1"/>
  <c r="J103" i="1" s="1"/>
  <c r="I24" i="1" a="1"/>
  <c r="I24" i="1" s="1"/>
  <c r="J24" i="1" s="1"/>
  <c r="I71" i="1" a="1"/>
  <c r="I71" i="1" s="1"/>
  <c r="J71" i="1" s="1"/>
  <c r="I109" i="1" a="1"/>
  <c r="I109" i="1" s="1"/>
  <c r="J109" i="1" s="1"/>
  <c r="F144" i="1" l="1"/>
  <c r="C147" i="1" s="1"/>
  <c r="C151" i="1" s="1" a="1"/>
  <c r="H152" i="1" s="1"/>
  <c r="G154" i="1" l="1"/>
  <c r="G153" i="1"/>
  <c r="E151" i="1"/>
  <c r="F155" i="1"/>
  <c r="E152" i="1"/>
  <c r="C156" i="1"/>
  <c r="C155" i="1"/>
  <c r="G152" i="1"/>
  <c r="H156" i="1"/>
  <c r="E142" i="1" s="1"/>
  <c r="F142" i="1" s="1"/>
  <c r="G142" i="1" s="1"/>
  <c r="G151" i="1"/>
  <c r="D152" i="1"/>
  <c r="E138" i="1" s="1"/>
  <c r="F138" i="1" s="1"/>
  <c r="G138" i="1" s="1"/>
  <c r="E156" i="1"/>
  <c r="C154" i="1"/>
  <c r="H151" i="1"/>
  <c r="D154" i="1"/>
  <c r="C153" i="1"/>
  <c r="F153" i="1"/>
  <c r="D151" i="1"/>
  <c r="E155" i="1"/>
  <c r="D153" i="1"/>
  <c r="E153" i="1"/>
  <c r="E139" i="1" s="1"/>
  <c r="F139" i="1" s="1"/>
  <c r="G139" i="1" s="1"/>
  <c r="F156" i="1"/>
  <c r="E154" i="1"/>
  <c r="G156" i="1"/>
  <c r="G155" i="1"/>
  <c r="E141" i="1" s="1"/>
  <c r="F141" i="1" s="1"/>
  <c r="G141" i="1" s="1"/>
  <c r="D156" i="1"/>
  <c r="H153" i="1"/>
  <c r="F151" i="1"/>
  <c r="H155" i="1"/>
  <c r="H154" i="1"/>
  <c r="F152" i="1"/>
  <c r="F154" i="1"/>
  <c r="E140" i="1" s="1"/>
  <c r="F140" i="1" s="1"/>
  <c r="G140" i="1" s="1"/>
  <c r="C152" i="1"/>
  <c r="C151" i="1"/>
  <c r="E137" i="1" s="1"/>
  <c r="F137" i="1" s="1"/>
  <c r="G137" i="1" s="1"/>
  <c r="D155" i="1"/>
  <c r="F1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<sst xmlns="http://schemas.openxmlformats.org/spreadsheetml/2006/main" count="178" uniqueCount="159">
  <si>
    <t>Country</t>
  </si>
  <si>
    <t>GDP per capita growth</t>
  </si>
  <si>
    <t>Constant</t>
  </si>
  <si>
    <t>Log GDP per capita</t>
  </si>
  <si>
    <t>Gross capital formation</t>
  </si>
  <si>
    <t>FDI</t>
  </si>
  <si>
    <t>Inflation</t>
  </si>
  <si>
    <t>Government spending</t>
  </si>
  <si>
    <t>Predicted</t>
  </si>
  <si>
    <t>Error</t>
  </si>
  <si>
    <t>Algeria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</si>
  <si>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</si>
  <si>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</si>
  <si>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</si>
  <si>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</si>
  <si>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</si>
  <si>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</si>
  <si>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</si>
  <si>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</si>
  <si>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</si>
  <si>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</si>
  <si>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</si>
  <si>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</si>
  <si>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</si>
  <si>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</si>
  <si>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</si>
  <si>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</si>
  <si>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</si>
  <si>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</si>
  <si>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</si>
  <si>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</si>
  <si>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</si>
  <si>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</si>
  <si>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</si>
  <si>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</si>
  <si>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</si>
  <si>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</si>
  <si>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</si>
  <si>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</si>
  <si>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</si>
  <si>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</si>
  <si>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</si>
  <si>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</si>
  <si>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</si>
  <si>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</si>
  <si>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</si>
  <si>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</si>
  <si>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</si>
  <si>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</si>
  <si>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</si>
  <si>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</si>
  <si>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</si>
  <si>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</si>
  <si>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</si>
  <si>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</si>
  <si>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</si>
  <si>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</si>
  <si>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</si>
  <si>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</si>
  <si>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</si>
  <si>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</si>
  <si>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</si>
  <si>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</si>
  <si>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</si>
  <si>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</si>
  <si>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</si>
  <si>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</si>
  <si>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</si>
  <si>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</si>
  <si>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</si>
  <si>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</si>
  <si>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</si>
  <si>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Jordan</t>
  </si>
  <si>
    <t>Korea, Rep.</t>
  </si>
  <si>
    <t>Kosovo</t>
  </si>
  <si>
    <t>Kyrgyz Republic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</si>
  <si>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</si>
  <si>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</si>
  <si>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</si>
  <si>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</si>
  <si>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</si>
  <si>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</si>
  <si>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</si>
  <si>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</si>
  <si>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</si>
  <si>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</si>
  <si>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</si>
  <si>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</si>
  <si>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</si>
  <si>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</si>
  <si>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</si>
  <si>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</si>
  <si>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</si>
  <si>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</si>
  <si>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</si>
  <si>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</si>
  <si>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</si>
  <si>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</si>
  <si>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</si>
  <si>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</si>
  <si>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</si>
  <si>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</si>
  <si>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</si>
  <si>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</si>
  <si>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</si>
  <si>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</si>
  <si>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</si>
  <si>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</si>
  <si>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</si>
  <si>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</si>
  <si>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</si>
  <si>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</si>
  <si>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</si>
  <si>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</si>
  <si>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</si>
  <si>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</si>
  <si>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</si>
  <si>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</si>
  <si>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</si>
  <si>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</si>
  <si>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</si>
  <si>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</si>
  <si>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</si>
  <si>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</si>
  <si>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</si>
  <si>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</si>
  <si>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</si>
  <si>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</si>
  <si>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Thailand</t>
  </si>
  <si>
    <t>Timor-Leste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</si>
  <si>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</si>
  <si>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</si>
  <si>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</si>
  <si>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</si>
  <si>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</si>
  <si>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</si>
  <si>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</si>
  <si>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</si>
  <si>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</si>
  <si>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</si>
  <si>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</si>
  <si>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Regressor</t>
  </si>
  <si>
    <t>Coefficient</t>
  </si>
  <si>
    <t>Standard error</t>
  </si>
  <si>
    <t>T-statistic</t>
  </si>
  <si>
    <t>p-value</t>
  </si>
  <si>
    <t>Number of observations</t>
  </si>
  <si>
    <t>Residual squared sum</t>
  </si>
  <si>
    <t>Number of restrictions</t>
  </si>
  <si>
    <t>Degrees of freedom</t>
  </si>
  <si>
    <t>Lambda</t>
  </si>
  <si>
    <t>Loss function</t>
  </si>
  <si>
    <t>Covariance matrix</t>
  </si>
  <si>
    <t>Elastic net penalty</t>
  </si>
  <si>
    <t>Alpha</t>
  </si>
  <si>
    <t>OLS:</t>
  </si>
  <si>
    <t>for LASSO and ENET, find b numerically by minimising the loss function</t>
  </si>
  <si>
    <t>OLS Coefficient</t>
  </si>
  <si>
    <t>α = 1: LASSO; α = 0: ridge regression; 0 &lt; α &lt; 1: elastic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</si>
</sst>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314325</xdr:colOff>
      <xdr:row>133</xdr:row>
      <xdr:rowOff>19050</xdr:rowOff>
    </xdr:from>
    <xdr:ext cx="1074910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E31BA0-587D-498A-8E94-8DB385EC1F7B}"/>
                </a:ext>
              </a:extLst>
            </xdr:cNvPr>
            <xdr:cNvSpPr txBox="1"/>
          </xdr:nvSpPr>
          <xdr:spPr>
            <a:xfrm>
              <a:off x="1809750" y="25355550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𝑏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</m:sSup>
                    <m:r>
                      <a:rPr lang="en-GB" sz="1100" b="0" i="1">
                        <a:latin typeface="Cambria Math" panose="02040503050406030204" pitchFamily="18" charset="0"/>
                      </a:rPr>
                      <m:t>𝑌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6E31BA0-587D-498A-8E94-8DB385EC1F7B}"/>
                </a:ext>
              </a:extLst>
            </xdr:cNvPr>
            <xdr:cNvSpPr txBox="1"/>
          </xdr:nvSpPr>
          <xdr:spPr>
            <a:xfrm>
              <a:off x="1809750" y="25355550"/>
              <a:ext cx="1074910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𝑏=(𝑋^𝑇 𝑋)^(−1) 𝑋^𝑇 𝑌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1</xdr:col>
      <xdr:colOff>276225</xdr:colOff>
      <xdr:row>148</xdr:row>
      <xdr:rowOff>19050</xdr:rowOff>
    </xdr:from>
    <xdr:ext cx="1163524" cy="1754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A7EAD27-4819-4255-87E0-6B0F064B5A3B}"/>
                </a:ext>
              </a:extLst>
            </xdr:cNvPr>
            <xdr:cNvSpPr txBox="1"/>
          </xdr:nvSpPr>
          <xdr:spPr>
            <a:xfrm>
              <a:off x="1771650" y="27832050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𝑉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p>
                          <m:sSup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𝑠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𝑋</m:t>
                                </m:r>
                              </m:e>
                              <m:sup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sup>
                            </m:s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𝑋</m:t>
                            </m:r>
                          </m:e>
                        </m:d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A7EAD27-4819-4255-87E0-6B0F064B5A3B}"/>
                </a:ext>
              </a:extLst>
            </xdr:cNvPr>
            <xdr:cNvSpPr txBox="1"/>
          </xdr:nvSpPr>
          <xdr:spPr>
            <a:xfrm>
              <a:off x="1771650" y="27832050"/>
              <a:ext cx="1163524" cy="1754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𝑉(𝑏)=〖𝑠^2 (𝑋^𝑇 𝑋)〗^(−1)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6</xdr:col>
      <xdr:colOff>304800</xdr:colOff>
      <xdr:row>142</xdr:row>
      <xdr:rowOff>157162</xdr:rowOff>
    </xdr:from>
    <xdr:ext cx="3363357" cy="54495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07CCF83-89D2-4874-972D-3D7C816EF566}"/>
                </a:ext>
              </a:extLst>
            </xdr:cNvPr>
            <xdr:cNvSpPr txBox="1"/>
          </xdr:nvSpPr>
          <xdr:spPr>
            <a:xfrm>
              <a:off x="8848725" y="27208162"/>
              <a:ext cx="3363357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𝐿𝑜𝑠𝑠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p>
                          <m:sSupPr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𝑌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𝑏𝑋</m:t>
                                </m:r>
                              </m:e>
                            </m:d>
                          </m:e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e>
                    </m:nary>
                    <m:r>
                      <a:rPr lang="en-GB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nary>
                          <m:naryPr>
                            <m:chr m:val="∑"/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</m:sup>
                          <m:e>
                            <m:d>
                              <m:dPr>
                                <m:begChr m:val="|"/>
                                <m:endChr m:val="|"/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𝑏</m:t>
                                    </m:r>
                                  </m:e>
                                  <m:sub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e>
                            </m:d>
                          </m:e>
                        </m:nary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  <m:nary>
                          <m:naryPr>
                            <m:chr m:val="∑"/>
                            <m:ctrl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=1</m:t>
                            </m:r>
                          </m:sub>
                          <m:sup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sup>
                          <m:e>
                            <m:sSup>
                              <m:sSup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GB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dPr>
                                  <m:e>
                                    <m:sSub>
                                      <m:sSubPr>
                                        <m:ctrlP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𝑏</m:t>
                                        </m:r>
                                      </m:e>
                                      <m:sub>
                                        <m:r>
                                          <a:rPr lang="en-GB" sz="1100" b="0" i="1">
                                            <a:solidFill>
                                              <a:schemeClr val="tx1"/>
                                            </a:solidFill>
                                            <a:effectLst/>
                                            <a:latin typeface="Cambria Math" panose="02040503050406030204" pitchFamily="18" charset="0"/>
                                            <a:ea typeface="+mn-ea"/>
                                            <a:cs typeface="+mn-cs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d>
                              </m:e>
                              <m:sup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</m:e>
                    </m:d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07CCF83-89D2-4874-972D-3D7C816EF566}"/>
                </a:ext>
              </a:extLst>
            </xdr:cNvPr>
            <xdr:cNvSpPr txBox="1"/>
          </xdr:nvSpPr>
          <xdr:spPr>
            <a:xfrm>
              <a:off x="8848725" y="27208162"/>
              <a:ext cx="3363357" cy="54495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𝐿𝑜𝑠𝑠=∑▒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(𝑌−𝑏𝑋)^2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</a:rPr>
                <a:t>+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𝜆(𝛼∑_(𝑖=1)^𝑘▒|𝑏_𝑖 | +(1−𝛼)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∑_(𝑖=1)^𝑘▒|𝑏_𝑖 |^2 )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8</xdr:col>
      <xdr:colOff>180975</xdr:colOff>
      <xdr:row>136</xdr:row>
      <xdr:rowOff>166687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DC3ABD1-9E26-4DDB-BFC2-C4F9B09AEA27}"/>
            </a:ext>
          </a:extLst>
        </xdr:cNvPr>
        <xdr:cNvSpPr txBox="1"/>
      </xdr:nvSpPr>
      <xdr:spPr>
        <a:xfrm>
          <a:off x="11544300" y="2607468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D55C0AD-ADF0-4EB0-ACDC-34C118B83698}">
  <we:reference id="1e10eb66-9ba2-46e3-84ee-57e2a49831f0" version="3.0.0.1" store="EXCatalog" storeType="EXCatalog"/>
  <we:alternateReferences>
    <we:reference id="WA104100404" version="3.0.0.1" store="en-GB" storeType="OMEX"/>
  </we:alternateReferences>
  <we:properties>
    <we:property name="LTMBIDUcIgM7OAEbBykIAEI5JwY=" value="&quot;RzBhXV5h&quot;"/>
    <we:property name="LTMBIDUcIgM7OAEbBykIAEI7JBQnMCA=" value="&quot;UQ==&quot;"/>
    <we:property name="LTMBIDUcIgM7OAEbBykIAEIFKgAcPDw9ITwB" value="&quot;Ug==&quot;"/>
    <we:property name="LTMBIDUcIgM7OAEbBykIAEIFKgAcPDw9ITwM" value="&quot;UA==&quot;"/>
    <we:property name="LTMBIDUcIgM7OAEbBykIAEIFKgAcPDw9ITwb" value="&quot;U1h8VQ==&quot;"/>
    <we:property name="LTMBIDUcIgM7OAEbBykIAEIFKgAcPDw9JDwY" value="&quot;Uw==&quot;"/>
    <we:property name="LTMBIDUcIgM7OAEbBykIAEIFKgAcPDw9JDwc" value="&quot;Uw==&quot;"/>
    <we:property name="LTMBIDUcIgM7OAEbBykIAEIFKgAcPDw9JSIB" value="&quot;UEY=&quot;"/>
    <we:property name="LTMBIDUcIgM7OAEbBykIAEIFKgAcPDw9JSkc" value="&quot;UQ==&quot;"/>
    <we:property name="LTMBIDUcIgM7OAEbBykIAEIFKgAcPDw9JT4c" value="&quot;U1h1W18=&quot;"/>
    <we:property name="LTMBIDUcIgM7OAEbBykIAEIFKgAcPDw9JT8E" value="&quot;Uw==&quot;"/>
    <we:property name="LTMBIDUcIgM7OAEbBykIAEIFKgAcPDw9JikP" value="&quot;Uw==&quot;"/>
    <we:property name="LTMBIDUcIgM7OAEbBykIAEIFKgAcPDw9Jjga" value="&quot;UQ==&quot;"/>
    <we:property name="LTMBIDUcIgM7OAEbBykIAEIFKgAcPDw9KS8L" value="&quot;U1h1XFs=&quot;"/>
    <we:property name="LTMBIDUcIgM7OAEbBykIAEIFKgAcPDw9KT4b" value="&quot;Ug==&quot;"/>
    <we:property name="LTMBIDUcIgM7OAEbBykIAEIFKgAcPDw9KzoP" value="&quot;U1h1XFpo&quot;"/>
    <we:property name="LTMBIDUcIgM7OAEbBykIAEIFKgAcPDw9LSIP" value="&quot;JCQC&quot;"/>
    <we:property name="LTMBIDUcIgM7OAEbBykIAEIFKgAcPDw9LikJ" value="&quot;U1h1XFppflM=&quot;"/>
    <we:property name="LTMBIDUcIgM7OAEbBykIAEIFKgAcPDw9Ly0Y" value="&quot;U1h1XFppflM=&quot;"/>
    <we:property name="LTMBIDUcIgM7OAEbBykIAEIFKgAcPDw9OD4N" value="&quot;U1h1XFppflM=&quot;"/>
    <we:property name="LTMBIDUcIgM7OAEbBykIAEIFKgAcPDw9Oi4e" value="&quot;Ug==&quot;"/>
    <we:property name="LTMBIDUcIgM7OAEbBykIAEIFKgAcPDw9OiAQ" value="&quot;Ug==&quot;"/>
    <we:property name="LTMBIDUcIgM7OAEbBykIAEIFKgAcPDw9Oikb" value="&quot;Vg==&quot;"/>
    <we:property name="LTMBIDUcIgM7OAEbBykIAEIFKgAcPDw9Oj8M" value="&quot;Uw==&quot;"/>
    <we:property name="LTMBIDUcIgM7OAEbBykIAEIFKgAcPDw9Oy8E" value="&quot;Ug==&quot;"/>
    <we:property name="LTMBIDUcIgM7OAEbBykIAEIFKgAcPDw9OyML" value="&quot;Uw==&quot;"/>
    <we:property name="LTMBIDUcIgM7OAEbBykIAEIFKgAcPDw9Oz8S" value="&quot;UkZ1&quot;"/>
    <we:property name="LTMBIDUcIgM7OAEbBykIAEIFKgAcPDw9OzgJ" value="&quot;Uw==&quot;"/>
    <we:property name="LTMBIDUcIgM7OAEbBykIAEIFKgAcPDw9PCME" value="&quot;U1h1XFpo&quot;"/>
    <we:property name="LTMBIDUcIgM7OAEbBykIAEIgJB4DOCwOLT8=" value="&quot;RzVhXVludEYLaFlMag==&quot;"/>
    <we:property name="MwQqCB86OkIFJRBZDgYfHQIUKQkZ" value="&quot;RzJhVVB9CEZx&quot;"/>
    <we:property name="MwQqCB86OkIFJRBZFQYVOQoY" value="&quot;Ug==&quot;"/>
    <we:property name="MwQqCB86OkIFJRBZFwUH" value="&quot;RzJhXVI=&quot;"/>
    <we:property name="MwQqCB86OkIFJRBZKwgBAgYEGgACKn8=" value="&quot;RzVhXVtjaiFsfV0=&quot;"/>
    <we:property name="MwQqCB86OkIFJRBZKwgBAgYEGgACKnw=" value="&quot;RzJhVVB9CEZx&quot;"/>
    <we:property name="MwQqCB86OkIFJRBZKwgBAgYEGgIPPg==" value="&quot;Ug==&quot;"/>
    <we:property name="MwQqCB86OkIFJRBZKwgBAgYEGgIfNA==" value="&quot;UQ==&quot;"/>
    <we:property name="MwQqCB86OkIFJRBZKwgBAgYEGgkEPg==" value="&quot;Uw==&quot;"/>
    <we:property name="MwQqCB86OkIFJRBZKwgBAgYEGh4CKn8=" value="&quot;RzRhXVtjaiBsfV0=&quot;"/>
    <we:property name="MwQqCB86OkIFJRBZKwgBAgYEGh4CKnw=" value="&quot;Uw==&quot;"/>
    <we:property name="MwQqCB86OkIFJRBZKwgBAgYEGh4PNX8=" value="&quot;Q0p4TA==&quot;"/>
    <we:property name="MwQqCB86OkIFJRBZKwgBAgYEGh4PNXw=" value="&quot;Q0h4TA==&quot;"/>
    <we:property name="UniqueID" value="&quot;20219311635685394489&quot;"/>
  </we:properties>
  <we:bindings>
    <we:binding id="refEdit" type="matrix" appref="{A22F387C-07D7-4364-A0B4-AB5845470F3F}"/>
    <we:binding id="Worker" type="matrix" appref="{7A153388-8FBC-4680-99A8-2145CC183FBB}"/>
    <we:binding id="Var0" type="matrix" appref="{D41E0255-A003-4795-934D-EE314A358038}"/>
    <we:binding id="Obj" type="matrix" appref="{9D466D67-BBB3-4DA2-AD93-FFC336DFACFE}"/>
    <we:binding id="Var$C$137:$C$142" type="matrix" appref="{D0E28EC9-8270-4AAB-9E2D-8B911E982AF8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D0C74-4124-4216-8483-1CD5671FBDA3}">
  <dimension ref="A1:XEW1048575"/>
  <sheetViews>
    <sheetView tabSelected="1" topLeftCell="A132" workbookViewId="0">
      <selection activeCell="F147" sqref="F147"/>
    </sheetView>
  </sheetViews>
  <sheetFormatPr defaultRowHeight="15" x14ac:dyDescent="0.25"/>
  <cols>
    <col min="1" max="1" width="22.42578125" bestFit="1" customWidth="1"/>
    <col min="2" max="8" width="21.140625" style="1" customWidth="1"/>
    <col min="9" max="10" width="21.140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s="2">
        <v>-1.130692303500922</v>
      </c>
      <c r="C2" s="3">
        <v>1</v>
      </c>
      <c r="D2" s="2">
        <v>8.3317629624381695</v>
      </c>
      <c r="E2" s="2">
        <v>45.991100581056671</v>
      </c>
      <c r="F2" s="2">
        <v>0.80732873436107266</v>
      </c>
      <c r="G2" s="2">
        <v>1.95176821052894</v>
      </c>
      <c r="H2" s="2">
        <v>16.946099283836638</v>
      </c>
      <c r="I2" s="2">
        <f t="array" ref="I2">MMULT(C2:H2,C$137:C$142)</f>
        <v>3.7907175081655051</v>
      </c>
      <c r="J2" s="2">
        <f>B2-I2</f>
        <v>-4.9214098116664271</v>
      </c>
    </row>
    <row r="3" spans="1:10" x14ac:dyDescent="0.25">
      <c r="A3" t="s">
        <v>11</v>
      </c>
      <c r="B3" s="2">
        <v>7.3833616362299495</v>
      </c>
      <c r="C3" s="3">
        <v>1</v>
      </c>
      <c r="D3" s="2">
        <v>8.3477065795975189</v>
      </c>
      <c r="E3" s="2">
        <v>17.447586027454765</v>
      </c>
      <c r="F3" s="2">
        <v>1.8582675938650235</v>
      </c>
      <c r="G3" s="2">
        <v>1.44344660770702</v>
      </c>
      <c r="H3" s="2">
        <v>12.472089489974685</v>
      </c>
      <c r="I3" s="2">
        <f t="array" ref="I3">MMULT(C3:H3,C$137:C$142)</f>
        <v>1.3517913264197521</v>
      </c>
      <c r="J3" s="2">
        <f t="shared" ref="J3:J66" si="0">B3-I3</f>
        <v>6.0315703098101974</v>
      </c>
    </row>
    <row r="4" spans="1:10" x14ac:dyDescent="0.25">
      <c r="A4" t="s">
        <v>12</v>
      </c>
      <c r="B4" s="2">
        <v>0.62389234244066927</v>
      </c>
      <c r="C4" s="3">
        <v>1</v>
      </c>
      <c r="D4" s="2">
        <v>10.957014675840254</v>
      </c>
      <c r="E4" s="2">
        <v>23.196888379048282</v>
      </c>
      <c r="F4" s="2">
        <v>2.8998909370170098</v>
      </c>
      <c r="G4" s="2">
        <v>1.61076787290379</v>
      </c>
      <c r="H4" s="2">
        <v>19.008490894565419</v>
      </c>
      <c r="I4" s="2">
        <f t="array" ref="I4">MMULT(C4:H4,C$137:C$142)</f>
        <v>0.91700626617827274</v>
      </c>
      <c r="J4" s="2">
        <f t="shared" si="0"/>
        <v>-0.29311392373760348</v>
      </c>
    </row>
    <row r="5" spans="1:10" x14ac:dyDescent="0.25">
      <c r="A5" t="s">
        <v>13</v>
      </c>
      <c r="B5" s="2">
        <v>1.0012034526005777</v>
      </c>
      <c r="C5" s="3">
        <v>1</v>
      </c>
      <c r="D5" s="2">
        <v>10.848915352334949</v>
      </c>
      <c r="E5" s="2">
        <v>25.471244087409055</v>
      </c>
      <c r="F5" s="2">
        <v>-1.8199783496316957</v>
      </c>
      <c r="G5" s="2">
        <v>1.5308955342270201</v>
      </c>
      <c r="H5" s="2">
        <v>19.448198590214162</v>
      </c>
      <c r="I5" s="2">
        <f t="array" ref="I5">MMULT(C5:H5,C$137:C$142)</f>
        <v>1.183415061783943</v>
      </c>
      <c r="J5" s="2">
        <f t="shared" si="0"/>
        <v>-0.18221160918336521</v>
      </c>
    </row>
    <row r="6" spans="1:10" x14ac:dyDescent="0.25">
      <c r="A6" t="s">
        <v>14</v>
      </c>
      <c r="B6" s="2">
        <v>1.3666844080116363</v>
      </c>
      <c r="C6" s="3">
        <v>1</v>
      </c>
      <c r="D6" s="2">
        <v>8.4637590196766475</v>
      </c>
      <c r="E6" s="2">
        <v>20.140424333688376</v>
      </c>
      <c r="F6" s="2">
        <v>3.1300554596540202</v>
      </c>
      <c r="G6" s="2">
        <v>2.6105718279921599</v>
      </c>
      <c r="H6" s="2">
        <v>10.827242565590529</v>
      </c>
      <c r="I6" s="2">
        <f t="array" ref="I6">MMULT(C6:H6,C$137:C$142)</f>
        <v>1.397327508686923</v>
      </c>
      <c r="J6" s="2">
        <f t="shared" si="0"/>
        <v>-3.064310067528675E-2</v>
      </c>
    </row>
    <row r="7" spans="1:10" x14ac:dyDescent="0.25">
      <c r="A7" t="s">
        <v>15</v>
      </c>
      <c r="B7" s="2">
        <v>0.21942188438870858</v>
      </c>
      <c r="C7" s="3">
        <v>1</v>
      </c>
      <c r="D7" s="2">
        <v>10.427254180265212</v>
      </c>
      <c r="E7" s="2">
        <v>25.922025510354374</v>
      </c>
      <c r="F7" s="2">
        <v>1.9485981949491118</v>
      </c>
      <c r="G7" s="2">
        <v>2.4912352736805499</v>
      </c>
      <c r="H7" s="2">
        <v>14.197867263675729</v>
      </c>
      <c r="I7" s="2">
        <f t="array" ref="I7">MMULT(C7:H7,C$137:C$142)</f>
        <v>1.2067104115048024</v>
      </c>
      <c r="J7" s="2">
        <f t="shared" si="0"/>
        <v>-0.98728852711609383</v>
      </c>
    </row>
    <row r="8" spans="1:10" x14ac:dyDescent="0.25">
      <c r="A8" t="s">
        <v>16</v>
      </c>
      <c r="B8" s="2">
        <v>7.0315838361049998</v>
      </c>
      <c r="C8" s="3">
        <v>1</v>
      </c>
      <c r="D8" s="2">
        <v>7.4374127026386816</v>
      </c>
      <c r="E8" s="2">
        <v>31.570304551936758</v>
      </c>
      <c r="F8" s="2">
        <v>0.63061026484687088</v>
      </c>
      <c r="G8" s="2">
        <v>5.5919963993063302</v>
      </c>
      <c r="H8" s="2">
        <v>6.2710871649623092</v>
      </c>
      <c r="I8" s="2">
        <f t="array" ref="I8">MMULT(C8:H8,C$137:C$142)</f>
        <v>2.4174286237380107</v>
      </c>
      <c r="J8" s="2">
        <f t="shared" si="0"/>
        <v>4.6141552123669891</v>
      </c>
    </row>
    <row r="9" spans="1:10" x14ac:dyDescent="0.25">
      <c r="A9" t="s">
        <v>17</v>
      </c>
      <c r="B9" s="2">
        <v>-0.22979319230935857</v>
      </c>
      <c r="C9" s="3">
        <v>1</v>
      </c>
      <c r="D9" s="2">
        <v>9.7838699675287035</v>
      </c>
      <c r="E9" s="2">
        <v>15.691415818775198</v>
      </c>
      <c r="F9" s="2">
        <v>4.1345747744288728</v>
      </c>
      <c r="G9" s="2">
        <v>4.1002896451846302</v>
      </c>
      <c r="H9" s="2">
        <v>11.326017469763871</v>
      </c>
      <c r="I9" s="2">
        <f t="array" ref="I9">MMULT(C9:H9,C$137:C$142)</f>
        <v>0.37908264393519558</v>
      </c>
      <c r="J9" s="2">
        <f t="shared" si="0"/>
        <v>-0.6088758362445541</v>
      </c>
    </row>
    <row r="10" spans="1:10" x14ac:dyDescent="0.25">
      <c r="A10" t="s">
        <v>18</v>
      </c>
      <c r="B10" s="2">
        <v>1.400047930957669</v>
      </c>
      <c r="C10" s="3">
        <v>1</v>
      </c>
      <c r="D10" s="2">
        <v>8.7530674023375052</v>
      </c>
      <c r="E10" s="2">
        <v>28.979012775129075</v>
      </c>
      <c r="F10" s="2">
        <v>2.0185332511820615</v>
      </c>
      <c r="G10" s="2">
        <v>5.5981559503985299</v>
      </c>
      <c r="H10" s="2">
        <v>15.851406234250865</v>
      </c>
      <c r="I10" s="2">
        <f t="array" ref="I10">MMULT(C10:H10,C$137:C$142)</f>
        <v>1.8133962228399942</v>
      </c>
      <c r="J10" s="2">
        <f t="shared" si="0"/>
        <v>-0.41334829188232525</v>
      </c>
    </row>
    <row r="11" spans="1:10" x14ac:dyDescent="0.25">
      <c r="A11" t="s">
        <v>19</v>
      </c>
      <c r="B11" s="2">
        <v>1.2388150243184839</v>
      </c>
      <c r="C11" s="3">
        <v>1</v>
      </c>
      <c r="D11" s="2">
        <v>10.7702324085133</v>
      </c>
      <c r="E11" s="2">
        <v>24.952305034425422</v>
      </c>
      <c r="F11" s="2">
        <v>-5.4334669000579696</v>
      </c>
      <c r="G11" s="2">
        <v>1.43681956996435</v>
      </c>
      <c r="H11" s="2">
        <v>23.034447682323915</v>
      </c>
      <c r="I11" s="2">
        <f t="array" ref="I11">MMULT(C11:H11,C$137:C$142)</f>
        <v>1.2370955291100156</v>
      </c>
      <c r="J11" s="2">
        <f t="shared" si="0"/>
        <v>1.719495208468258E-3</v>
      </c>
    </row>
    <row r="12" spans="1:10" x14ac:dyDescent="0.25">
      <c r="A12" t="s">
        <v>20</v>
      </c>
      <c r="B12" s="2">
        <v>4.0032068565521399</v>
      </c>
      <c r="C12" s="3">
        <v>1</v>
      </c>
      <c r="D12" s="2">
        <v>7.1235353578888523</v>
      </c>
      <c r="E12" s="2">
        <v>25.629800579221261</v>
      </c>
      <c r="F12" s="2">
        <v>1.516310768816759</v>
      </c>
      <c r="G12" s="2">
        <v>-0.91568157286491503</v>
      </c>
      <c r="H12" s="2">
        <v>10.342063239947461</v>
      </c>
      <c r="I12" s="2">
        <f t="array" ref="I12">MMULT(C12:H12,C$137:C$142)</f>
        <v>2.7129543661424451</v>
      </c>
      <c r="J12" s="2">
        <f t="shared" si="0"/>
        <v>1.2902524904096948</v>
      </c>
    </row>
    <row r="13" spans="1:10" x14ac:dyDescent="0.25">
      <c r="A13" t="s">
        <v>21</v>
      </c>
      <c r="B13" s="2">
        <v>4.2623995958524432</v>
      </c>
      <c r="C13" s="3">
        <v>1</v>
      </c>
      <c r="D13" s="2">
        <v>8.0844039675358701</v>
      </c>
      <c r="E13" s="2">
        <v>37.954922924779304</v>
      </c>
      <c r="F13" s="2">
        <v>0.51500322915473185</v>
      </c>
      <c r="G13" s="2">
        <v>2.7258210430730401</v>
      </c>
      <c r="H13" s="2">
        <v>18.2953222325532</v>
      </c>
      <c r="I13" s="2">
        <f t="array" ref="I13">MMULT(C13:H13,C$137:C$142)</f>
        <v>3.143829818872979</v>
      </c>
      <c r="J13" s="2">
        <f t="shared" si="0"/>
        <v>1.1185697769794642</v>
      </c>
    </row>
    <row r="14" spans="1:10" x14ac:dyDescent="0.25">
      <c r="A14" t="s">
        <v>22</v>
      </c>
      <c r="B14" s="2">
        <v>0.79655136012202377</v>
      </c>
      <c r="C14" s="3">
        <v>1</v>
      </c>
      <c r="D14" s="2">
        <v>8.1743056641758969</v>
      </c>
      <c r="E14" s="2">
        <v>19.875010901565037</v>
      </c>
      <c r="F14" s="2">
        <v>-0.58052618176611648</v>
      </c>
      <c r="G14" s="2">
        <v>1.8395450496903201</v>
      </c>
      <c r="H14" s="2">
        <v>18.143092003336612</v>
      </c>
      <c r="I14" s="2">
        <f t="array" ref="I14">MMULT(C14:H14,C$137:C$142)</f>
        <v>1.6642035000464457</v>
      </c>
      <c r="J14" s="2">
        <f t="shared" si="0"/>
        <v>-0.86765213992442192</v>
      </c>
    </row>
    <row r="15" spans="1:10" x14ac:dyDescent="0.25">
      <c r="A15" t="s">
        <v>23</v>
      </c>
      <c r="B15" s="2">
        <v>3.3913712288242266</v>
      </c>
      <c r="C15" s="3">
        <v>1</v>
      </c>
      <c r="D15" s="2">
        <v>8.7114737242214328</v>
      </c>
      <c r="E15" s="2">
        <v>21.610629329706153</v>
      </c>
      <c r="F15" s="2">
        <v>1.9351663380671342</v>
      </c>
      <c r="G15" s="2">
        <v>0.56278215406130305</v>
      </c>
      <c r="H15" s="2">
        <v>19.478840404244668</v>
      </c>
      <c r="I15" s="2">
        <f t="array" ref="I15">MMULT(C15:H15,C$137:C$142)</f>
        <v>1.7399760575338117</v>
      </c>
      <c r="J15" s="2">
        <f t="shared" si="0"/>
        <v>1.6513951712904149</v>
      </c>
    </row>
    <row r="16" spans="1:10" x14ac:dyDescent="0.25">
      <c r="A16" t="s">
        <v>24</v>
      </c>
      <c r="B16" s="2">
        <v>0.75049841276894824</v>
      </c>
      <c r="C16" s="3">
        <v>1</v>
      </c>
      <c r="D16" s="2">
        <v>9.0215501470408288</v>
      </c>
      <c r="E16" s="2">
        <v>34.858062190929274</v>
      </c>
      <c r="F16" s="2">
        <v>1.4226890659568103</v>
      </c>
      <c r="G16" s="2">
        <v>2.7728644286333002</v>
      </c>
      <c r="H16" s="2">
        <v>18.428650147943198</v>
      </c>
      <c r="I16" s="2">
        <f t="array" ref="I16">MMULT(C16:H16,C$137:C$142)</f>
        <v>2.5213336977502854</v>
      </c>
      <c r="J16" s="2">
        <f t="shared" si="0"/>
        <v>-1.7708352849813371</v>
      </c>
    </row>
    <row r="17" spans="1:10" x14ac:dyDescent="0.25">
      <c r="A17" t="s">
        <v>25</v>
      </c>
      <c r="B17" s="2">
        <v>0.3793442364183619</v>
      </c>
      <c r="C17" s="3">
        <v>1</v>
      </c>
      <c r="D17" s="2">
        <v>9.1051169856529199</v>
      </c>
      <c r="E17" s="2">
        <v>15.112968477164261</v>
      </c>
      <c r="F17" s="2">
        <v>3.7599591814640414</v>
      </c>
      <c r="G17" s="2">
        <v>3.73297621216894</v>
      </c>
      <c r="H17" s="2">
        <v>20.28256559035372</v>
      </c>
      <c r="I17" s="2">
        <f t="array" ref="I17">MMULT(C17:H17,C$137:C$142)</f>
        <v>0.7329991746483272</v>
      </c>
      <c r="J17" s="2">
        <f t="shared" si="0"/>
        <v>-0.3536549382299653</v>
      </c>
    </row>
    <row r="18" spans="1:10" x14ac:dyDescent="0.25">
      <c r="A18" t="s">
        <v>26</v>
      </c>
      <c r="B18" s="2">
        <v>2.8327800545587394</v>
      </c>
      <c r="C18" s="3">
        <v>1</v>
      </c>
      <c r="D18" s="2">
        <v>10.361808478717753</v>
      </c>
      <c r="E18" s="2">
        <v>38.677753499120882</v>
      </c>
      <c r="F18" s="2">
        <v>2.7711414839079391</v>
      </c>
      <c r="G18" s="2">
        <v>-0.39052206916549198</v>
      </c>
      <c r="H18" s="2">
        <v>25.040396219495513</v>
      </c>
      <c r="I18" s="2">
        <f t="array" ref="I18">MMULT(C18:H18,C$137:C$142)</f>
        <v>2.7254199448061081</v>
      </c>
      <c r="J18" s="2">
        <f t="shared" si="0"/>
        <v>0.10736010975263133</v>
      </c>
    </row>
    <row r="19" spans="1:10" x14ac:dyDescent="0.25">
      <c r="A19" t="s">
        <v>27</v>
      </c>
      <c r="B19" s="2">
        <v>4.4267934434363525</v>
      </c>
      <c r="C19" s="3">
        <v>1</v>
      </c>
      <c r="D19" s="2">
        <v>9.1514106711990966</v>
      </c>
      <c r="E19" s="2">
        <v>21.107107865135706</v>
      </c>
      <c r="F19" s="2">
        <v>2.3977952322011151</v>
      </c>
      <c r="G19" s="2">
        <v>3.1037294479677402</v>
      </c>
      <c r="H19" s="2">
        <v>16.790175520623514</v>
      </c>
      <c r="I19" s="2">
        <f t="array" ref="I19">MMULT(C19:H19,C$137:C$142)</f>
        <v>1.2485784319666666</v>
      </c>
      <c r="J19" s="2">
        <f t="shared" si="0"/>
        <v>3.1782150114696859</v>
      </c>
    </row>
    <row r="20" spans="1:10" x14ac:dyDescent="0.25">
      <c r="A20" t="s">
        <v>28</v>
      </c>
      <c r="B20" s="2">
        <v>2.735458618203495</v>
      </c>
      <c r="C20" s="3">
        <v>1</v>
      </c>
      <c r="D20" s="2">
        <v>6.7008502278650433</v>
      </c>
      <c r="E20" s="2">
        <v>22.952682676962148</v>
      </c>
      <c r="F20" s="2">
        <v>1.0191491600171751</v>
      </c>
      <c r="G20" s="2">
        <v>-3.2333893398332099</v>
      </c>
      <c r="H20" s="2">
        <v>19.018606443363776</v>
      </c>
      <c r="I20" s="2">
        <f t="array" ref="I20">MMULT(C20:H20,C$137:C$142)</f>
        <v>2.9797405941018917</v>
      </c>
      <c r="J20" s="2">
        <f t="shared" si="0"/>
        <v>-0.24428197589839673</v>
      </c>
    </row>
    <row r="21" spans="1:10" x14ac:dyDescent="0.25">
      <c r="A21" t="s">
        <v>29</v>
      </c>
      <c r="B21" s="2">
        <v>-1.2948027490113532</v>
      </c>
      <c r="C21" s="3">
        <v>1</v>
      </c>
      <c r="D21" s="2">
        <v>5.6048900489781666</v>
      </c>
      <c r="E21" s="2">
        <v>12.262999829979131</v>
      </c>
      <c r="F21" s="2">
        <v>3.4689386876232624E-2</v>
      </c>
      <c r="G21" s="2">
        <v>-0.68677217079722896</v>
      </c>
      <c r="H21" s="2">
        <v>27.638668275850385</v>
      </c>
      <c r="I21" s="2">
        <f t="array" ref="I21">MMULT(C21:H21,C$137:C$142)</f>
        <v>2.3462591803048172</v>
      </c>
      <c r="J21" s="2">
        <f t="shared" si="0"/>
        <v>-3.6410619293161703</v>
      </c>
    </row>
    <row r="22" spans="1:10" x14ac:dyDescent="0.25">
      <c r="A22" t="s">
        <v>30</v>
      </c>
      <c r="B22" s="2">
        <v>4.4825965826443763</v>
      </c>
      <c r="C22" s="3">
        <v>1</v>
      </c>
      <c r="D22" s="2">
        <v>8.1934907693883847</v>
      </c>
      <c r="E22" s="2">
        <v>35.295866192374689</v>
      </c>
      <c r="F22" s="2">
        <v>5.3133236183368817</v>
      </c>
      <c r="G22" s="2">
        <v>1.10750930553813</v>
      </c>
      <c r="H22" s="2">
        <v>17.613312569900241</v>
      </c>
      <c r="I22" s="2">
        <f t="array" ref="I22">MMULT(C22:H22,C$137:C$142)</f>
        <v>3.0068700145567675</v>
      </c>
      <c r="J22" s="2">
        <f t="shared" si="0"/>
        <v>1.4757265680876088</v>
      </c>
    </row>
    <row r="23" spans="1:10" x14ac:dyDescent="0.25">
      <c r="A23" t="s">
        <v>31</v>
      </c>
      <c r="B23" s="2">
        <v>1.0746495852159512</v>
      </c>
      <c r="C23" s="3">
        <v>1</v>
      </c>
      <c r="D23" s="2">
        <v>7.3359557697403082</v>
      </c>
      <c r="E23" s="2">
        <v>22.594231470815942</v>
      </c>
      <c r="F23" s="2">
        <v>2.6271436623722102</v>
      </c>
      <c r="G23" s="2">
        <v>2.4528021406273299</v>
      </c>
      <c r="H23" s="2">
        <v>10.860842680223767</v>
      </c>
      <c r="I23" s="2">
        <f t="array" ref="I23">MMULT(C23:H23,C$137:C$142)</f>
        <v>2.0482193080644913</v>
      </c>
      <c r="J23" s="2">
        <f t="shared" si="0"/>
        <v>-0.97356972284854004</v>
      </c>
    </row>
    <row r="24" spans="1:10" x14ac:dyDescent="0.25">
      <c r="A24" t="s">
        <v>32</v>
      </c>
      <c r="B24" s="2">
        <v>0.21866543865272092</v>
      </c>
      <c r="C24" s="3">
        <v>1</v>
      </c>
      <c r="D24" s="2">
        <v>10.743181678479573</v>
      </c>
      <c r="E24" s="2">
        <v>22.703893174899019</v>
      </c>
      <c r="F24" s="2">
        <v>2.596582043209533</v>
      </c>
      <c r="G24" s="2">
        <v>1.94926902411596</v>
      </c>
      <c r="H24" s="2">
        <v>21.166485378132002</v>
      </c>
      <c r="I24" s="2">
        <f t="array" ref="I24">MMULT(C24:H24,C$137:C$142)</f>
        <v>0.95038792550392237</v>
      </c>
      <c r="J24" s="2">
        <f t="shared" si="0"/>
        <v>-0.73172248685120145</v>
      </c>
    </row>
    <row r="25" spans="1:10" x14ac:dyDescent="0.25">
      <c r="A25" t="s">
        <v>33</v>
      </c>
      <c r="B25" s="2">
        <v>0.20985760281516264</v>
      </c>
      <c r="C25" s="3">
        <v>1</v>
      </c>
      <c r="D25" s="2">
        <v>6.587756441326535</v>
      </c>
      <c r="E25" s="2">
        <v>21.413432974705671</v>
      </c>
      <c r="F25" s="2">
        <v>5.0078779279517827</v>
      </c>
      <c r="G25" s="2">
        <v>-0.97193917541935304</v>
      </c>
      <c r="H25" s="2">
        <v>3.5875125782785329</v>
      </c>
      <c r="I25" s="2">
        <f t="array" ref="I25">MMULT(C25:H25,C$137:C$142)</f>
        <v>2.4648975201599566</v>
      </c>
      <c r="J25" s="2">
        <f t="shared" si="0"/>
        <v>-2.2550399173447939</v>
      </c>
    </row>
    <row r="26" spans="1:10" x14ac:dyDescent="0.25">
      <c r="A26" t="s">
        <v>34</v>
      </c>
      <c r="B26" s="2">
        <v>-0.13396853448601576</v>
      </c>
      <c r="C26" s="3">
        <v>1</v>
      </c>
      <c r="D26" s="2">
        <v>9.6756325597481911</v>
      </c>
      <c r="E26" s="2">
        <v>22.774725737974602</v>
      </c>
      <c r="F26" s="2">
        <v>4.2251513596971737</v>
      </c>
      <c r="G26" s="2">
        <v>2.5575447570332299</v>
      </c>
      <c r="H26" s="2">
        <v>14.591043283441319</v>
      </c>
      <c r="I26" s="2">
        <f t="array" ref="I26">MMULT(C26:H26,C$137:C$142)</f>
        <v>1.2115372942299514</v>
      </c>
      <c r="J26" s="2">
        <f t="shared" si="0"/>
        <v>-1.3455058287159671</v>
      </c>
    </row>
    <row r="27" spans="1:10" x14ac:dyDescent="0.25">
      <c r="A27" t="s">
        <v>35</v>
      </c>
      <c r="B27" s="2">
        <v>5.5718408282506573</v>
      </c>
      <c r="C27" s="3">
        <v>1</v>
      </c>
      <c r="D27" s="2">
        <v>9.2080053616861353</v>
      </c>
      <c r="E27" s="2">
        <v>43.251105743824318</v>
      </c>
      <c r="F27" s="2">
        <v>1.0911486480388148</v>
      </c>
      <c r="G27" s="2">
        <v>2.8992357992594102</v>
      </c>
      <c r="H27" s="2">
        <v>16.770510950474964</v>
      </c>
      <c r="I27" s="2">
        <f t="array" ref="I27">MMULT(C27:H27,C$137:C$142)</f>
        <v>3.1323224280989743</v>
      </c>
      <c r="J27" s="2">
        <f t="shared" si="0"/>
        <v>2.439518400151683</v>
      </c>
    </row>
    <row r="28" spans="1:10" x14ac:dyDescent="0.25">
      <c r="A28" t="s">
        <v>36</v>
      </c>
      <c r="B28" s="2">
        <v>1.8686560396996725</v>
      </c>
      <c r="C28" s="3">
        <v>1</v>
      </c>
      <c r="D28" s="2">
        <v>8.812383744212763</v>
      </c>
      <c r="E28" s="2">
        <v>22.286444544874794</v>
      </c>
      <c r="F28" s="2">
        <v>4.4230577158766389</v>
      </c>
      <c r="G28" s="2">
        <v>3.5254927361895199</v>
      </c>
      <c r="H28" s="2">
        <v>15.43288641397281</v>
      </c>
      <c r="I28" s="2">
        <f t="array" ref="I28">MMULT(C28:H28,C$137:C$142)</f>
        <v>1.4101850515688388</v>
      </c>
      <c r="J28" s="2">
        <f t="shared" si="0"/>
        <v>0.45847098813083376</v>
      </c>
    </row>
    <row r="29" spans="1:10" x14ac:dyDescent="0.25">
      <c r="A29" t="s">
        <v>37</v>
      </c>
      <c r="B29" s="2">
        <v>-5.9847891394518911</v>
      </c>
      <c r="C29" s="3">
        <v>1</v>
      </c>
      <c r="D29" s="2">
        <v>7.8546534689074505</v>
      </c>
      <c r="E29" s="2">
        <v>25.276865713172686</v>
      </c>
      <c r="F29" s="2">
        <v>27.439287741005362</v>
      </c>
      <c r="G29" s="2">
        <v>2.2060730578152201</v>
      </c>
      <c r="H29" s="2">
        <v>12.229395069285992</v>
      </c>
      <c r="I29" s="2">
        <f t="array" ref="I29">MMULT(C29:H29,C$137:C$142)</f>
        <v>2.019466936143671</v>
      </c>
      <c r="J29" s="2">
        <f t="shared" si="0"/>
        <v>-8.0042560755955616</v>
      </c>
    </row>
    <row r="30" spans="1:10" x14ac:dyDescent="0.25">
      <c r="A30" t="s">
        <v>38</v>
      </c>
      <c r="B30" s="2">
        <v>1.110597648228179</v>
      </c>
      <c r="C30" s="3">
        <v>1</v>
      </c>
      <c r="D30" s="2">
        <v>9.4019630737534623</v>
      </c>
      <c r="E30" s="2">
        <v>17.664283705833604</v>
      </c>
      <c r="F30" s="2">
        <v>4.0534370106133908</v>
      </c>
      <c r="G30" s="2">
        <v>2.0962025659294898</v>
      </c>
      <c r="H30" s="2">
        <v>17.39080537780335</v>
      </c>
      <c r="I30" s="2">
        <f t="array" ref="I30">MMULT(C30:H30,C$137:C$142)</f>
        <v>0.96086911905980321</v>
      </c>
      <c r="J30" s="2">
        <f t="shared" si="0"/>
        <v>0.14972852916837576</v>
      </c>
    </row>
    <row r="31" spans="1:10" x14ac:dyDescent="0.25">
      <c r="A31" t="s">
        <v>39</v>
      </c>
      <c r="B31" s="2">
        <v>3.5577351623977904</v>
      </c>
      <c r="C31" s="3">
        <v>1</v>
      </c>
      <c r="D31" s="2">
        <v>7.7467548096095085</v>
      </c>
      <c r="E31" s="2">
        <v>20.05864445829199</v>
      </c>
      <c r="F31" s="2">
        <v>1.7231203698408821</v>
      </c>
      <c r="G31" s="2">
        <v>-1.1068634399420201</v>
      </c>
      <c r="H31" s="2">
        <v>10.113219592982636</v>
      </c>
      <c r="I31" s="2">
        <f t="array" ref="I31">MMULT(C31:H31,C$137:C$142)</f>
        <v>2.0203009139394328</v>
      </c>
      <c r="J31" s="2">
        <f t="shared" si="0"/>
        <v>1.5374342484583576</v>
      </c>
    </row>
    <row r="32" spans="1:10" x14ac:dyDescent="0.25">
      <c r="A32" t="s">
        <v>40</v>
      </c>
      <c r="B32" s="2">
        <v>3.3733596818280347</v>
      </c>
      <c r="C32" s="3">
        <v>1</v>
      </c>
      <c r="D32" s="2">
        <v>9.6167440407765401</v>
      </c>
      <c r="E32" s="2">
        <v>22.667272622711206</v>
      </c>
      <c r="F32" s="2">
        <v>1.9259298823146431</v>
      </c>
      <c r="G32" s="2">
        <v>0.77182034649808295</v>
      </c>
      <c r="H32" s="2">
        <v>19.729682971460527</v>
      </c>
      <c r="I32" s="2">
        <f t="array" ref="I32">MMULT(C32:H32,C$137:C$142)</f>
        <v>1.4715047242194157</v>
      </c>
      <c r="J32" s="2">
        <f t="shared" si="0"/>
        <v>1.901854957608619</v>
      </c>
    </row>
    <row r="33" spans="1:10" x14ac:dyDescent="0.25">
      <c r="A33" t="s">
        <v>41</v>
      </c>
      <c r="B33" s="2">
        <v>1.860235753047192</v>
      </c>
      <c r="C33" s="3">
        <v>1</v>
      </c>
      <c r="D33" s="2">
        <v>10.264293686635927</v>
      </c>
      <c r="E33" s="2">
        <v>19.898627372045368</v>
      </c>
      <c r="F33" s="2">
        <v>103.9337645312846</v>
      </c>
      <c r="G33" s="2">
        <v>0.25037099675845598</v>
      </c>
      <c r="H33" s="2">
        <v>16.561310230716863</v>
      </c>
      <c r="I33" s="2">
        <f t="array" ref="I33">MMULT(C33:H33,C$137:C$142)</f>
        <v>0.58493195238772311</v>
      </c>
      <c r="J33" s="2">
        <f t="shared" si="0"/>
        <v>1.275303800659469</v>
      </c>
    </row>
    <row r="34" spans="1:10" x14ac:dyDescent="0.25">
      <c r="A34" t="s">
        <v>42</v>
      </c>
      <c r="B34" s="2">
        <v>1.9537617690710931</v>
      </c>
      <c r="C34" s="3">
        <v>1</v>
      </c>
      <c r="D34" s="2">
        <v>10.061168150321755</v>
      </c>
      <c r="E34" s="2">
        <v>26.918792318498824</v>
      </c>
      <c r="F34" s="2">
        <v>3.7230091499565554</v>
      </c>
      <c r="G34" s="2">
        <v>2.8478759591804699</v>
      </c>
      <c r="H34" s="2">
        <v>19.737737507192971</v>
      </c>
      <c r="I34" s="2">
        <f t="array" ref="I34">MMULT(C34:H34,C$137:C$142)</f>
        <v>1.4551296491037817</v>
      </c>
      <c r="J34" s="2">
        <f t="shared" si="0"/>
        <v>0.49863211996731138</v>
      </c>
    </row>
    <row r="35" spans="1:10" x14ac:dyDescent="0.25">
      <c r="A35" t="s">
        <v>43</v>
      </c>
      <c r="B35" s="2">
        <v>2.4090782448895993</v>
      </c>
      <c r="C35" s="3">
        <v>1</v>
      </c>
      <c r="D35" s="2">
        <v>11.028393394440657</v>
      </c>
      <c r="E35" s="2">
        <v>22.709977210586029</v>
      </c>
      <c r="F35" s="2">
        <v>-2.1420098784646324</v>
      </c>
      <c r="G35" s="2">
        <v>0.758131572511619</v>
      </c>
      <c r="H35" s="2">
        <v>23.847191165915699</v>
      </c>
      <c r="I35" s="2">
        <f t="array" ref="I35">MMULT(C35:H35,C$137:C$142)</f>
        <v>1.0122137839184933</v>
      </c>
      <c r="J35" s="2">
        <f t="shared" si="0"/>
        <v>1.3968644609711061</v>
      </c>
    </row>
    <row r="36" spans="1:10" x14ac:dyDescent="0.25">
      <c r="A36" t="s">
        <v>44</v>
      </c>
      <c r="B36" s="2">
        <v>3.9585705787357597</v>
      </c>
      <c r="C36" s="3">
        <v>1</v>
      </c>
      <c r="D36" s="2">
        <v>8.9935056829196114</v>
      </c>
      <c r="E36" s="2">
        <v>26.003487021991184</v>
      </c>
      <c r="F36" s="2">
        <v>3.1756900432540922</v>
      </c>
      <c r="G36" s="2">
        <v>1.8106037704296101</v>
      </c>
      <c r="H36" s="2">
        <v>11.068797270630528</v>
      </c>
      <c r="I36" s="2">
        <f t="array" ref="I36">MMULT(C36:H36,C$137:C$142)</f>
        <v>1.7764758716577309</v>
      </c>
      <c r="J36" s="2">
        <f t="shared" si="0"/>
        <v>2.1820947070780288</v>
      </c>
    </row>
    <row r="37" spans="1:10" x14ac:dyDescent="0.25">
      <c r="A37" t="s">
        <v>45</v>
      </c>
      <c r="B37" s="2">
        <v>-1.6123686733861859</v>
      </c>
      <c r="C37" s="3">
        <v>1</v>
      </c>
      <c r="D37" s="2">
        <v>8.7476595293522212</v>
      </c>
      <c r="E37" s="2">
        <v>24.954870433389136</v>
      </c>
      <c r="F37" s="2">
        <v>0.88294168376304649</v>
      </c>
      <c r="G37" s="2">
        <v>0.26601251546613602</v>
      </c>
      <c r="H37" s="2">
        <v>14.50466286032669</v>
      </c>
      <c r="I37" s="2">
        <f t="array" ref="I37">MMULT(C37:H37,C$137:C$142)</f>
        <v>1.9824568659456514</v>
      </c>
      <c r="J37" s="2">
        <f t="shared" si="0"/>
        <v>-3.5948255393318371</v>
      </c>
    </row>
    <row r="38" spans="1:10" x14ac:dyDescent="0.25">
      <c r="A38" t="s">
        <v>46</v>
      </c>
      <c r="B38" s="2">
        <v>1.8618646731901549</v>
      </c>
      <c r="C38" s="3">
        <v>1</v>
      </c>
      <c r="D38" s="2">
        <v>8.3108230390160855</v>
      </c>
      <c r="E38" s="2">
        <v>19.105461198461736</v>
      </c>
      <c r="F38" s="2">
        <v>2.6820250014123674</v>
      </c>
      <c r="G38" s="2">
        <v>7.5324135002432693E-2</v>
      </c>
      <c r="H38" s="2">
        <v>15.95828534887783</v>
      </c>
      <c r="I38" s="2">
        <f t="array" ref="I38">MMULT(C38:H38,C$137:C$142)</f>
        <v>1.6794276916773392</v>
      </c>
      <c r="J38" s="2">
        <f t="shared" si="0"/>
        <v>0.18243698151281573</v>
      </c>
    </row>
    <row r="39" spans="1:10" x14ac:dyDescent="0.25">
      <c r="A39" t="s">
        <v>47</v>
      </c>
      <c r="B39" s="2">
        <v>-8.8499754290392474</v>
      </c>
      <c r="C39" s="3">
        <v>1</v>
      </c>
      <c r="D39" s="2">
        <v>9.2246569796103373</v>
      </c>
      <c r="E39" s="2">
        <v>13.207157836685852</v>
      </c>
      <c r="F39" s="2">
        <v>4.1017171079317025</v>
      </c>
      <c r="G39" s="2">
        <v>1.2386986020510899</v>
      </c>
      <c r="H39" s="2">
        <v>26.049015193686799</v>
      </c>
      <c r="I39" s="2">
        <f t="array" ref="I39">MMULT(C39:H39,C$137:C$142)</f>
        <v>0.83912040148461164</v>
      </c>
      <c r="J39" s="2">
        <f t="shared" si="0"/>
        <v>-9.6890958305238595</v>
      </c>
    </row>
    <row r="40" spans="1:10" x14ac:dyDescent="0.25">
      <c r="A40" t="s">
        <v>48</v>
      </c>
      <c r="B40" s="2">
        <v>4.6313358051261986</v>
      </c>
      <c r="C40" s="3">
        <v>1</v>
      </c>
      <c r="D40" s="2">
        <v>10.0506441468504</v>
      </c>
      <c r="E40" s="2">
        <v>27.692024160025969</v>
      </c>
      <c r="F40" s="2">
        <v>9.4138254591246611</v>
      </c>
      <c r="G40" s="2">
        <v>2.2772593124351799</v>
      </c>
      <c r="H40" s="2">
        <v>19.856552913845416</v>
      </c>
      <c r="I40" s="2">
        <f t="array" ref="I40">MMULT(C40:H40,C$137:C$142)</f>
        <v>1.5584900041495418</v>
      </c>
      <c r="J40" s="2">
        <f t="shared" si="0"/>
        <v>3.0728458009766566</v>
      </c>
    </row>
    <row r="41" spans="1:10" x14ac:dyDescent="0.25">
      <c r="A41" t="s">
        <v>49</v>
      </c>
      <c r="B41" s="2">
        <v>1.1807209710516702</v>
      </c>
      <c r="C41" s="3">
        <v>1</v>
      </c>
      <c r="D41" s="2">
        <v>8.3202526121703411</v>
      </c>
      <c r="E41" s="2">
        <v>13.471658084169015</v>
      </c>
      <c r="F41" s="2">
        <v>2.861860595918376</v>
      </c>
      <c r="G41" s="2">
        <v>2.5980162031107499</v>
      </c>
      <c r="H41" s="2">
        <v>20.719239875341117</v>
      </c>
      <c r="I41" s="2">
        <f t="array" ref="I41">MMULT(C41:H41,C$137:C$142)</f>
        <v>1.0090633219292289</v>
      </c>
      <c r="J41" s="2">
        <f t="shared" si="0"/>
        <v>0.1716576491224413</v>
      </c>
    </row>
    <row r="42" spans="1:10" x14ac:dyDescent="0.25">
      <c r="A42" t="s">
        <v>50</v>
      </c>
      <c r="B42" s="2">
        <v>5.604510971172644</v>
      </c>
      <c r="C42" s="3">
        <v>1</v>
      </c>
      <c r="D42" s="2">
        <v>6.6483675382931082</v>
      </c>
      <c r="E42" s="2">
        <v>35.263983921217537</v>
      </c>
      <c r="F42" s="2">
        <v>2.6234595518816342</v>
      </c>
      <c r="G42" s="2">
        <v>15.840322039584001</v>
      </c>
      <c r="H42" s="2">
        <v>9.1930468482590921</v>
      </c>
      <c r="I42" s="2">
        <f t="array" ref="I42">MMULT(C42:H42,C$137:C$142)</f>
        <v>2.0553703963818291</v>
      </c>
      <c r="J42" s="2">
        <f t="shared" si="0"/>
        <v>3.5491405747908149</v>
      </c>
    </row>
    <row r="43" spans="1:10" x14ac:dyDescent="0.25">
      <c r="A43" t="s">
        <v>51</v>
      </c>
      <c r="B43" s="2">
        <v>1.0577896122744903</v>
      </c>
      <c r="C43" s="3">
        <v>1</v>
      </c>
      <c r="D43" s="2">
        <v>10.82039564002009</v>
      </c>
      <c r="E43" s="2">
        <v>24.177322536124645</v>
      </c>
      <c r="F43" s="2">
        <v>5.8553431564109601</v>
      </c>
      <c r="G43" s="2">
        <v>1.0240939296342899</v>
      </c>
      <c r="H43" s="2">
        <v>22.99630855185487</v>
      </c>
      <c r="I43" s="2">
        <f t="array" ref="I43">MMULT(C43:H43,C$137:C$142)</f>
        <v>1.1457925998281904</v>
      </c>
      <c r="J43" s="2">
        <f t="shared" si="0"/>
        <v>-8.8002987553700063E-2</v>
      </c>
    </row>
    <row r="44" spans="1:10" x14ac:dyDescent="0.25">
      <c r="A44" t="s">
        <v>52</v>
      </c>
      <c r="B44" s="2">
        <v>1.3663440124695541</v>
      </c>
      <c r="C44" s="3">
        <v>1</v>
      </c>
      <c r="D44" s="2">
        <v>10.636602540636188</v>
      </c>
      <c r="E44" s="2">
        <v>24.156823492357695</v>
      </c>
      <c r="F44" s="2">
        <v>1.8795201761351319</v>
      </c>
      <c r="G44" s="2">
        <v>1.1082549228829199</v>
      </c>
      <c r="H44" s="2">
        <v>23.095648775532752</v>
      </c>
      <c r="I44" s="2">
        <f t="array" ref="I44">MMULT(C44:H44,C$137:C$142)</f>
        <v>1.2226227567146548</v>
      </c>
      <c r="J44" s="2">
        <f t="shared" si="0"/>
        <v>0.14372125575489925</v>
      </c>
    </row>
    <row r="45" spans="1:10" x14ac:dyDescent="0.25">
      <c r="A45" t="s">
        <v>53</v>
      </c>
      <c r="B45" s="2">
        <v>1.3946677500438227</v>
      </c>
      <c r="C45" s="3">
        <v>1</v>
      </c>
      <c r="D45" s="2">
        <v>8.9817605478191869</v>
      </c>
      <c r="E45" s="2">
        <v>22.226999320112238</v>
      </c>
      <c r="F45" s="2">
        <v>9.204073990931315</v>
      </c>
      <c r="G45" s="2">
        <v>2.4645675615118701</v>
      </c>
      <c r="H45" s="2">
        <v>10.993396734232661</v>
      </c>
      <c r="I45" s="2">
        <f t="array" ref="I45">MMULT(C45:H45,C$137:C$142)</f>
        <v>1.3707178021503208</v>
      </c>
      <c r="J45" s="2">
        <f t="shared" si="0"/>
        <v>2.3949947893501911E-2</v>
      </c>
    </row>
    <row r="46" spans="1:10" x14ac:dyDescent="0.25">
      <c r="A46" t="s">
        <v>54</v>
      </c>
      <c r="B46" s="2">
        <v>3.0027796014175863</v>
      </c>
      <c r="C46" s="3">
        <v>1</v>
      </c>
      <c r="D46" s="2">
        <v>6.5967602439445532</v>
      </c>
      <c r="E46" s="2">
        <v>22.523989705525302</v>
      </c>
      <c r="F46" s="2">
        <v>1.7669643260675951</v>
      </c>
      <c r="G46" s="2">
        <v>7.1156762563118896</v>
      </c>
      <c r="H46" s="2">
        <v>8.1866152335998787</v>
      </c>
      <c r="I46" s="2">
        <f t="array" ref="I46">MMULT(C46:H46,C$137:C$142)</f>
        <v>1.8360943464154456</v>
      </c>
      <c r="J46" s="2">
        <f t="shared" si="0"/>
        <v>1.1666852550021407</v>
      </c>
    </row>
    <row r="47" spans="1:10" x14ac:dyDescent="0.25">
      <c r="A47" t="s">
        <v>55</v>
      </c>
      <c r="B47" s="2">
        <v>5.1563718785625525</v>
      </c>
      <c r="C47" s="3">
        <v>1</v>
      </c>
      <c r="D47" s="2">
        <v>8.4601545362627899</v>
      </c>
      <c r="E47" s="2">
        <v>27.215792350881411</v>
      </c>
      <c r="F47" s="2">
        <v>7.67353213360908</v>
      </c>
      <c r="G47" s="2">
        <v>4.8528982169673096</v>
      </c>
      <c r="H47" s="2">
        <v>12.996050972341887</v>
      </c>
      <c r="I47" s="2">
        <f t="array" ref="I47">MMULT(C47:H47,C$137:C$142)</f>
        <v>1.7884139909630337</v>
      </c>
      <c r="J47" s="2">
        <f t="shared" si="0"/>
        <v>3.3679578875995189</v>
      </c>
    </row>
    <row r="48" spans="1:10" x14ac:dyDescent="0.25">
      <c r="A48" t="s">
        <v>56</v>
      </c>
      <c r="B48" s="2">
        <v>0.28085653927914223</v>
      </c>
      <c r="C48" s="3">
        <v>1</v>
      </c>
      <c r="D48" s="2">
        <v>10.775000720066906</v>
      </c>
      <c r="E48" s="2">
        <v>21.388846204027196</v>
      </c>
      <c r="F48" s="2">
        <v>1.8702125264933103</v>
      </c>
      <c r="G48" s="2">
        <v>1.4456670146976001</v>
      </c>
      <c r="H48" s="2">
        <v>20.426958147895796</v>
      </c>
      <c r="I48" s="2">
        <f t="array" ref="I48">MMULT(C48:H48,C$137:C$142)</f>
        <v>0.8698282810418827</v>
      </c>
      <c r="J48" s="2">
        <f t="shared" si="0"/>
        <v>-0.58897174176274047</v>
      </c>
    </row>
    <row r="49" spans="1:10" x14ac:dyDescent="0.25">
      <c r="A49" t="s">
        <v>57</v>
      </c>
      <c r="B49" s="2">
        <v>4.2004366723861182</v>
      </c>
      <c r="C49" s="3">
        <v>1</v>
      </c>
      <c r="D49" s="2">
        <v>7.6972630712791208</v>
      </c>
      <c r="E49" s="2">
        <v>26.437141799739639</v>
      </c>
      <c r="F49" s="2">
        <v>5.7922080738837751</v>
      </c>
      <c r="G49" s="2">
        <v>7.1759228470885699</v>
      </c>
      <c r="H49" s="2">
        <v>8.8807433915440956</v>
      </c>
      <c r="I49" s="2">
        <f t="array" ref="I49">MMULT(C49:H49,C$137:C$142)</f>
        <v>1.7399882059239082</v>
      </c>
      <c r="J49" s="2">
        <f t="shared" si="0"/>
        <v>2.4604484664622097</v>
      </c>
    </row>
    <row r="50" spans="1:10" x14ac:dyDescent="0.25">
      <c r="A50" t="s">
        <v>58</v>
      </c>
      <c r="B50" s="2">
        <v>2.0282917025959506</v>
      </c>
      <c r="C50" s="3">
        <v>1</v>
      </c>
      <c r="D50" s="2">
        <v>9.9195727390850479</v>
      </c>
      <c r="E50" s="2">
        <v>12.542605020197515</v>
      </c>
      <c r="F50" s="2">
        <v>2.3824494672110417</v>
      </c>
      <c r="G50" s="2">
        <v>0.252978044454509</v>
      </c>
      <c r="H50" s="2">
        <v>19.491021727180645</v>
      </c>
      <c r="I50" s="2">
        <f t="array" ref="I50">MMULT(C50:H50,C$137:C$142)</f>
        <v>0.54375778669501063</v>
      </c>
      <c r="J50" s="2">
        <f t="shared" si="0"/>
        <v>1.4845339159009399</v>
      </c>
    </row>
    <row r="51" spans="1:10" x14ac:dyDescent="0.25">
      <c r="A51" t="s">
        <v>59</v>
      </c>
      <c r="B51" s="2">
        <v>2.2370973066006883</v>
      </c>
      <c r="C51" s="3">
        <v>1</v>
      </c>
      <c r="D51" s="2">
        <v>8.4057905411772857</v>
      </c>
      <c r="E51" s="2">
        <v>14.515404014933239</v>
      </c>
      <c r="F51" s="2">
        <v>1.260272952231329</v>
      </c>
      <c r="G51" s="2">
        <v>3.6999839800860101</v>
      </c>
      <c r="H51" s="2">
        <v>11.074606114727887</v>
      </c>
      <c r="I51" s="2">
        <f t="array" ref="I51">MMULT(C51:H51,C$137:C$142)</f>
        <v>0.84598957768535754</v>
      </c>
      <c r="J51" s="2">
        <f t="shared" si="0"/>
        <v>1.3911077289153306</v>
      </c>
    </row>
    <row r="52" spans="1:10" x14ac:dyDescent="0.25">
      <c r="A52" t="s">
        <v>60</v>
      </c>
      <c r="B52" s="2">
        <v>2.6487142130909831</v>
      </c>
      <c r="C52" s="3">
        <v>1</v>
      </c>
      <c r="D52" s="2">
        <v>6.7783292913532156</v>
      </c>
      <c r="E52" s="2">
        <v>19.590010333013566</v>
      </c>
      <c r="F52" s="2">
        <v>0.36107350085696677</v>
      </c>
      <c r="G52" s="2">
        <v>9.4707793731353505</v>
      </c>
      <c r="H52" s="2">
        <v>14.810907893375743</v>
      </c>
      <c r="I52" s="2">
        <f t="array" ref="I52">MMULT(C52:H52,C$137:C$142)</f>
        <v>1.3758913903600547</v>
      </c>
      <c r="J52" s="2">
        <f t="shared" si="0"/>
        <v>1.2728228227309284</v>
      </c>
    </row>
    <row r="53" spans="1:10" x14ac:dyDescent="0.25">
      <c r="A53" t="s">
        <v>61</v>
      </c>
      <c r="B53" s="2">
        <v>-2.9032134491156967</v>
      </c>
      <c r="C53" s="3">
        <v>1</v>
      </c>
      <c r="D53" s="2">
        <v>7.269165223946751</v>
      </c>
      <c r="E53" s="2">
        <v>16.471440734311241</v>
      </c>
      <c r="F53" s="2">
        <v>0.52329853216116073</v>
      </c>
      <c r="G53" s="2">
        <v>18.703782567250599</v>
      </c>
      <c r="H53" s="2">
        <v>7.5345208342285837</v>
      </c>
      <c r="I53" s="2">
        <f t="array" ref="I53">MMULT(C53:H53,C$137:C$142)</f>
        <v>-6.5100501965555641E-2</v>
      </c>
      <c r="J53" s="2">
        <f t="shared" si="0"/>
        <v>-2.8381129471501412</v>
      </c>
    </row>
    <row r="54" spans="1:10" x14ac:dyDescent="0.25">
      <c r="A54" t="s">
        <v>62</v>
      </c>
      <c r="B54" s="2">
        <v>0.98233029464758204</v>
      </c>
      <c r="C54" s="3">
        <v>1</v>
      </c>
      <c r="D54" s="2">
        <v>7.8263540460509571</v>
      </c>
      <c r="E54" s="2">
        <v>22.291454116369309</v>
      </c>
      <c r="F54" s="2">
        <v>3.8058587238858141</v>
      </c>
      <c r="G54" s="2">
        <v>4.3658715981927196</v>
      </c>
      <c r="H54" s="2">
        <v>13.486063339514399</v>
      </c>
      <c r="I54" s="2">
        <f t="array" ref="I54">MMULT(C54:H54,C$137:C$142)</f>
        <v>1.6784936894997786</v>
      </c>
      <c r="J54" s="2">
        <f t="shared" si="0"/>
        <v>-0.69616339485219658</v>
      </c>
    </row>
    <row r="55" spans="1:10" x14ac:dyDescent="0.25">
      <c r="A55" t="s">
        <v>63</v>
      </c>
      <c r="B55" s="2">
        <v>-1.9913599933686328</v>
      </c>
      <c r="C55" s="3">
        <v>1</v>
      </c>
      <c r="D55" s="2">
        <v>10.790213542556909</v>
      </c>
      <c r="E55" s="2">
        <v>18.869280195025333</v>
      </c>
      <c r="F55" s="2">
        <v>15.941351547140004</v>
      </c>
      <c r="G55" s="2">
        <v>2.8649279875437998</v>
      </c>
      <c r="H55" s="2">
        <v>10.780132736430005</v>
      </c>
      <c r="I55" s="2">
        <f t="array" ref="I55">MMULT(C55:H55,C$137:C$142)</f>
        <v>0.33524234390186614</v>
      </c>
      <c r="J55" s="2">
        <f t="shared" si="0"/>
        <v>-2.3266023372704989</v>
      </c>
    </row>
    <row r="56" spans="1:10" x14ac:dyDescent="0.25">
      <c r="A56" t="s">
        <v>64</v>
      </c>
      <c r="B56" s="2">
        <v>4.638293797871043</v>
      </c>
      <c r="C56" s="3">
        <v>1</v>
      </c>
      <c r="D56" s="2">
        <v>9.7056575955953974</v>
      </c>
      <c r="E56" s="2">
        <v>28.155086451311355</v>
      </c>
      <c r="F56" s="2">
        <v>19.606140631230033</v>
      </c>
      <c r="G56" s="2">
        <v>3.3385863538201002</v>
      </c>
      <c r="H56" s="2">
        <v>19.645183078168767</v>
      </c>
      <c r="I56" s="2">
        <f t="array" ref="I56">MMULT(C56:H56,C$137:C$142)</f>
        <v>1.5795742756790871</v>
      </c>
      <c r="J56" s="2">
        <f t="shared" si="0"/>
        <v>3.0587195221919559</v>
      </c>
    </row>
    <row r="57" spans="1:10" x14ac:dyDescent="0.25">
      <c r="A57" t="s">
        <v>65</v>
      </c>
      <c r="B57" s="2">
        <v>-0.50494274188341137</v>
      </c>
      <c r="C57" s="3">
        <v>1</v>
      </c>
      <c r="D57" s="2">
        <v>11.197785919003669</v>
      </c>
      <c r="E57" s="2">
        <v>20.128410214183948</v>
      </c>
      <c r="F57" s="2">
        <v>-1.988217449723767</v>
      </c>
      <c r="G57" s="2">
        <v>3.0139717915605599</v>
      </c>
      <c r="H57" s="2">
        <v>24.343315778617491</v>
      </c>
      <c r="I57" s="2">
        <f t="array" ref="I57">MMULT(C57:H57,C$137:C$142)</f>
        <v>0.51450232153329511</v>
      </c>
      <c r="J57" s="2">
        <f t="shared" si="0"/>
        <v>-1.0194450634167065</v>
      </c>
    </row>
    <row r="58" spans="1:10" x14ac:dyDescent="0.25">
      <c r="A58" t="s">
        <v>66</v>
      </c>
      <c r="B58" s="2">
        <v>3.1285322635574033</v>
      </c>
      <c r="C58" s="3">
        <v>1</v>
      </c>
      <c r="D58" s="2">
        <v>7.6038296733304112</v>
      </c>
      <c r="E58" s="2">
        <v>29.667717698908596</v>
      </c>
      <c r="F58" s="2">
        <v>1.7640952432671251</v>
      </c>
      <c r="G58" s="2">
        <v>7.6596947427925297</v>
      </c>
      <c r="H58" s="2">
        <v>12.028500051287493</v>
      </c>
      <c r="I58" s="2">
        <f t="array" ref="I58">MMULT(C58:H58,C$137:C$142)</f>
        <v>2.0574536427730923</v>
      </c>
      <c r="J58" s="2">
        <f t="shared" si="0"/>
        <v>1.071078620784311</v>
      </c>
    </row>
    <row r="59" spans="1:10" x14ac:dyDescent="0.25">
      <c r="A59" t="s">
        <v>67</v>
      </c>
      <c r="B59" s="2">
        <v>3.8751656867344053</v>
      </c>
      <c r="C59" s="3">
        <v>1</v>
      </c>
      <c r="D59" s="2">
        <v>8.2671527462113463</v>
      </c>
      <c r="E59" s="2">
        <v>33.765520734179837</v>
      </c>
      <c r="F59" s="2">
        <v>2.2331806317416687</v>
      </c>
      <c r="G59" s="2">
        <v>3.0305866496949099</v>
      </c>
      <c r="H59" s="2">
        <v>8.7525988071916441</v>
      </c>
      <c r="I59" s="2">
        <f t="array" ref="I59">MMULT(C59:H59,C$137:C$142)</f>
        <v>2.5652907655801966</v>
      </c>
      <c r="J59" s="2">
        <f t="shared" si="0"/>
        <v>1.3098749211542087</v>
      </c>
    </row>
    <row r="60" spans="1:10" x14ac:dyDescent="0.25">
      <c r="A60" t="s">
        <v>68</v>
      </c>
      <c r="B60" s="2">
        <v>3.9663852513336337</v>
      </c>
      <c r="C60" s="3">
        <v>1</v>
      </c>
      <c r="D60" s="2">
        <v>11.272397017411611</v>
      </c>
      <c r="E60" s="2">
        <v>43.821051910351997</v>
      </c>
      <c r="F60" s="2">
        <v>-11.997268092181598</v>
      </c>
      <c r="G60" s="2">
        <v>0.93904448105434102</v>
      </c>
      <c r="H60" s="2">
        <v>11.951395982429693</v>
      </c>
      <c r="I60" s="2">
        <f t="array" ref="I60">MMULT(C60:H60,C$137:C$142)</f>
        <v>2.5893382339690243</v>
      </c>
      <c r="J60" s="2">
        <f t="shared" si="0"/>
        <v>1.3770470173646094</v>
      </c>
    </row>
    <row r="61" spans="1:10" x14ac:dyDescent="0.25">
      <c r="A61" t="s">
        <v>69</v>
      </c>
      <c r="B61" s="2">
        <v>1.523015056830971</v>
      </c>
      <c r="C61" s="3">
        <v>1</v>
      </c>
      <c r="D61" s="2">
        <v>10.638729328042485</v>
      </c>
      <c r="E61" s="2">
        <v>21.356907968792456</v>
      </c>
      <c r="F61" s="2">
        <v>4.8263000948915149</v>
      </c>
      <c r="G61" s="2">
        <v>0.841596533622194</v>
      </c>
      <c r="H61" s="2">
        <v>22.588809180514012</v>
      </c>
      <c r="I61" s="2">
        <f t="array" ref="I61">MMULT(C61:H61,C$137:C$142)</f>
        <v>0.99179954986245888</v>
      </c>
      <c r="J61" s="2">
        <f t="shared" si="0"/>
        <v>0.53121550696851216</v>
      </c>
    </row>
    <row r="62" spans="1:10" x14ac:dyDescent="0.25">
      <c r="A62" t="s">
        <v>70</v>
      </c>
      <c r="B62" s="2">
        <v>0.5496768875704845</v>
      </c>
      <c r="C62" s="3">
        <v>1</v>
      </c>
      <c r="D62" s="2">
        <v>10.452064258858876</v>
      </c>
      <c r="E62" s="2">
        <v>18.083684453724466</v>
      </c>
      <c r="F62" s="2">
        <v>1.5568177479044294</v>
      </c>
      <c r="G62" s="2">
        <v>0.61124694376529098</v>
      </c>
      <c r="H62" s="2">
        <v>18.720523068344296</v>
      </c>
      <c r="I62" s="2">
        <f t="array" ref="I62">MMULT(C62:H62,C$137:C$142)</f>
        <v>0.7726186843402929</v>
      </c>
      <c r="J62" s="2">
        <f t="shared" si="0"/>
        <v>-0.22294179676980841</v>
      </c>
    </row>
    <row r="63" spans="1:10" x14ac:dyDescent="0.25">
      <c r="A63" t="s">
        <v>71</v>
      </c>
      <c r="B63" s="2">
        <v>0.24149631022029894</v>
      </c>
      <c r="C63" s="3">
        <v>1</v>
      </c>
      <c r="D63" s="2">
        <v>8.5856434626927722</v>
      </c>
      <c r="E63" s="2">
        <v>23.336567781471302</v>
      </c>
      <c r="F63" s="2">
        <v>4.043095647482585</v>
      </c>
      <c r="G63" s="2">
        <v>3.9096462287039802</v>
      </c>
      <c r="H63" s="2">
        <v>13.472982481988771</v>
      </c>
      <c r="I63" s="2">
        <f t="array" ref="I63">MMULT(C63:H63,C$137:C$142)</f>
        <v>1.5247023884676072</v>
      </c>
      <c r="J63" s="2">
        <f t="shared" si="0"/>
        <v>-1.2832060782473083</v>
      </c>
    </row>
    <row r="64" spans="1:10" x14ac:dyDescent="0.25">
      <c r="A64" t="s">
        <v>72</v>
      </c>
      <c r="B64" s="2">
        <v>0.48510130372987703</v>
      </c>
      <c r="C64" s="3">
        <v>1</v>
      </c>
      <c r="D64" s="2">
        <v>8.3691988827556596</v>
      </c>
      <c r="E64" s="2">
        <v>18.56567109691612</v>
      </c>
      <c r="F64" s="2">
        <v>1.8549196445825367</v>
      </c>
      <c r="G64" s="2">
        <v>0.76151404726551297</v>
      </c>
      <c r="H64" s="2">
        <v>15.031359472364898</v>
      </c>
      <c r="I64" s="2">
        <f t="array" ref="I64">MMULT(C64:H64,C$137:C$142)</f>
        <v>1.5366469444413557</v>
      </c>
      <c r="J64" s="2">
        <f t="shared" si="0"/>
        <v>-1.0515456407114787</v>
      </c>
    </row>
    <row r="65" spans="1:10" x14ac:dyDescent="0.25">
      <c r="A65" t="s">
        <v>73</v>
      </c>
      <c r="B65" s="2">
        <v>1.837150505227541</v>
      </c>
      <c r="C65" s="3">
        <v>1</v>
      </c>
      <c r="D65" s="2">
        <v>10.416997895518708</v>
      </c>
      <c r="E65" s="2">
        <v>31.348040236161843</v>
      </c>
      <c r="F65" s="2">
        <v>0.64160735803356672</v>
      </c>
      <c r="G65" s="2">
        <v>0.38294613224405999</v>
      </c>
      <c r="H65" s="2">
        <v>17.159387879324449</v>
      </c>
      <c r="I65" s="2">
        <f t="array" ref="I65">MMULT(C65:H65,C$137:C$142)</f>
        <v>1.9188003724449025</v>
      </c>
      <c r="J65" s="2">
        <f t="shared" si="0"/>
        <v>-8.164986721736156E-2</v>
      </c>
    </row>
    <row r="66" spans="1:10" x14ac:dyDescent="0.25">
      <c r="A66" t="s">
        <v>74</v>
      </c>
      <c r="B66" s="2">
        <v>4.3363717137604283</v>
      </c>
      <c r="C66" s="3">
        <v>1</v>
      </c>
      <c r="D66" s="2">
        <v>8.3938755918487082</v>
      </c>
      <c r="E66" s="2">
        <v>30.150477089701681</v>
      </c>
      <c r="F66" s="2">
        <v>3.5967290183024456</v>
      </c>
      <c r="G66" s="2">
        <v>2.6759920263989199</v>
      </c>
      <c r="H66" s="2">
        <v>14.152774122868985</v>
      </c>
      <c r="I66" s="2">
        <f t="array" ref="I66">MMULT(C66:H66,C$137:C$142)</f>
        <v>2.3060147412398999</v>
      </c>
      <c r="J66" s="2">
        <f t="shared" si="0"/>
        <v>2.0303569725205284</v>
      </c>
    </row>
    <row r="67" spans="1:10" x14ac:dyDescent="0.25">
      <c r="A67" t="s">
        <v>75</v>
      </c>
      <c r="B67" s="2">
        <v>2.3366844744131043</v>
      </c>
      <c r="C67" s="3">
        <v>1</v>
      </c>
      <c r="D67" s="2">
        <v>7.1763616864411865</v>
      </c>
      <c r="E67" s="2">
        <v>32.928803082625926</v>
      </c>
      <c r="F67" s="2">
        <v>3.2983045120343455</v>
      </c>
      <c r="G67" s="2">
        <v>1.13362257718798</v>
      </c>
      <c r="H67" s="2">
        <v>16.808639514719623</v>
      </c>
      <c r="I67" s="2">
        <f t="array" ref="I67">MMULT(C67:H67,C$137:C$142)</f>
        <v>3.1847802782128682</v>
      </c>
      <c r="J67" s="2">
        <f t="shared" ref="J67:J130" si="1">B67-I67</f>
        <v>-0.8480958037997639</v>
      </c>
    </row>
    <row r="68" spans="1:10" x14ac:dyDescent="0.25">
      <c r="A68" t="s">
        <v>76</v>
      </c>
      <c r="B68" s="2">
        <v>2.8215723090064984</v>
      </c>
      <c r="C68" s="3">
        <v>1</v>
      </c>
      <c r="D68" s="2">
        <v>9.7902225439948367</v>
      </c>
      <c r="E68" s="2">
        <v>22.38464595605673</v>
      </c>
      <c r="F68" s="2">
        <v>3.1060281639430714</v>
      </c>
      <c r="G68" s="2">
        <v>2.8114092007562199</v>
      </c>
      <c r="H68" s="2">
        <v>19.063271593844178</v>
      </c>
      <c r="I68" s="2">
        <f t="array" ref="I68">MMULT(C68:H68,C$137:C$142)</f>
        <v>1.1700343210312778</v>
      </c>
      <c r="J68" s="2">
        <f t="shared" si="1"/>
        <v>1.6515379879752206</v>
      </c>
    </row>
    <row r="69" spans="1:10" x14ac:dyDescent="0.25">
      <c r="A69" t="s">
        <v>77</v>
      </c>
      <c r="B69" s="2">
        <v>-6.7923784878392297</v>
      </c>
      <c r="C69" s="3">
        <v>1</v>
      </c>
      <c r="D69" s="2">
        <v>8.9902924331574017</v>
      </c>
      <c r="E69" s="2">
        <v>18.47307086588366</v>
      </c>
      <c r="F69" s="2">
        <v>4.2762107827412832</v>
      </c>
      <c r="G69" s="2">
        <v>3.0053894939038002</v>
      </c>
      <c r="H69" s="2">
        <v>15.885884027476948</v>
      </c>
      <c r="I69" s="2">
        <f t="array" ref="I69">MMULT(C69:H69,C$137:C$142)</f>
        <v>1.076390487891999</v>
      </c>
      <c r="J69" s="2">
        <f t="shared" si="1"/>
        <v>-7.8687689757312285</v>
      </c>
    </row>
    <row r="70" spans="1:10" x14ac:dyDescent="0.25">
      <c r="A70" t="s">
        <v>78</v>
      </c>
      <c r="B70" s="2">
        <v>-1.605522388932485</v>
      </c>
      <c r="C70" s="3">
        <v>1</v>
      </c>
      <c r="D70" s="2">
        <v>7.108149015098955</v>
      </c>
      <c r="E70" s="2">
        <v>33.264157755736875</v>
      </c>
      <c r="F70" s="2">
        <v>4.9518366085418197</v>
      </c>
      <c r="G70" s="2">
        <v>5.1870835919799303</v>
      </c>
      <c r="H70" s="2">
        <v>39.606167698004391</v>
      </c>
      <c r="I70" s="2">
        <f t="array" ref="I70">MMULT(C70:H70,C$137:C$142)</f>
        <v>3.116500782234354</v>
      </c>
      <c r="J70" s="2">
        <f t="shared" si="1"/>
        <v>-4.722023171166839</v>
      </c>
    </row>
    <row r="71" spans="1:10" x14ac:dyDescent="0.25">
      <c r="A71" t="s">
        <v>79</v>
      </c>
      <c r="B71" s="2">
        <v>4.8891885431561377</v>
      </c>
      <c r="C71" s="3">
        <v>1</v>
      </c>
      <c r="D71" s="2">
        <v>9.8614239812349993</v>
      </c>
      <c r="E71" s="2">
        <v>17.464305965669872</v>
      </c>
      <c r="F71" s="2">
        <v>2.8813035205769921</v>
      </c>
      <c r="G71" s="2">
        <v>2.3345093798802399</v>
      </c>
      <c r="H71" s="2">
        <v>16.780732240282621</v>
      </c>
      <c r="I71" s="2">
        <f t="array" ref="I71">MMULT(C71:H71,C$137:C$142)</f>
        <v>0.74493951970715311</v>
      </c>
      <c r="J71" s="2">
        <f t="shared" si="1"/>
        <v>4.1442490234489844</v>
      </c>
    </row>
    <row r="72" spans="1:10" x14ac:dyDescent="0.25">
      <c r="A72" t="s">
        <v>80</v>
      </c>
      <c r="B72" s="2">
        <v>0.32561634733323785</v>
      </c>
      <c r="C72" s="3">
        <v>1</v>
      </c>
      <c r="D72" s="2">
        <v>11.66696980543</v>
      </c>
      <c r="E72" s="2">
        <v>17.426776632707529</v>
      </c>
      <c r="F72" s="2">
        <v>-16.061942320789569</v>
      </c>
      <c r="G72" s="2">
        <v>1.7433207565384301</v>
      </c>
      <c r="H72" s="2">
        <v>17.095220983779669</v>
      </c>
      <c r="I72" s="2">
        <f t="array" ref="I72">MMULT(C72:H72,C$137:C$142)</f>
        <v>0.20136351073055989</v>
      </c>
      <c r="J72" s="2">
        <f t="shared" si="1"/>
        <v>0.12425283660267797</v>
      </c>
    </row>
    <row r="73" spans="1:10" x14ac:dyDescent="0.25">
      <c r="A73" t="s">
        <v>81</v>
      </c>
      <c r="B73" s="2">
        <v>2.1025696792488162</v>
      </c>
      <c r="C73" s="3">
        <v>1</v>
      </c>
      <c r="D73" s="2">
        <v>6.2681513793599581</v>
      </c>
      <c r="E73" s="2">
        <v>21.949703969058717</v>
      </c>
      <c r="F73" s="2">
        <v>3.3604237758712054</v>
      </c>
      <c r="G73" s="2">
        <v>5.6105144149236601</v>
      </c>
      <c r="H73" s="2">
        <v>14.251091450538341</v>
      </c>
      <c r="I73" s="2">
        <f t="array" ref="I73">MMULT(C73:H73,C$137:C$142)</f>
        <v>2.1259659370410553</v>
      </c>
      <c r="J73" s="2">
        <f t="shared" si="1"/>
        <v>-2.3396257792239084E-2</v>
      </c>
    </row>
    <row r="74" spans="1:10" x14ac:dyDescent="0.25">
      <c r="A74" t="s">
        <v>82</v>
      </c>
      <c r="B74" s="2">
        <v>1.6495623307085054</v>
      </c>
      <c r="C74" s="3">
        <v>1</v>
      </c>
      <c r="D74" s="2">
        <v>5.9434789016793896</v>
      </c>
      <c r="E74" s="2">
        <v>12.307976926805487</v>
      </c>
      <c r="F74" s="2">
        <v>1.2837685891300461</v>
      </c>
      <c r="G74" s="2">
        <v>9.3708360560567208</v>
      </c>
      <c r="H74" s="2">
        <v>13.906709118136462</v>
      </c>
      <c r="I74" s="2">
        <f t="array" ref="I74">MMULT(C74:H74,C$137:C$142)</f>
        <v>1.0668938239401506</v>
      </c>
      <c r="J74" s="2">
        <f t="shared" si="1"/>
        <v>0.5826685067683548</v>
      </c>
    </row>
    <row r="75" spans="1:10" x14ac:dyDescent="0.25">
      <c r="A75" t="s">
        <v>83</v>
      </c>
      <c r="B75" s="2">
        <v>2.9277981951006211</v>
      </c>
      <c r="C75" s="3">
        <v>1</v>
      </c>
      <c r="D75" s="2">
        <v>9.3393890449105772</v>
      </c>
      <c r="E75" s="2">
        <v>21.042507745445878</v>
      </c>
      <c r="F75" s="2">
        <v>2.4956175230341771</v>
      </c>
      <c r="G75" s="2">
        <v>0.66289186576437598</v>
      </c>
      <c r="H75" s="2">
        <v>11.694845535961184</v>
      </c>
      <c r="I75" s="2">
        <f t="array" ref="I75">MMULT(C75:H75,C$137:C$142)</f>
        <v>1.3475883934590858</v>
      </c>
      <c r="J75" s="2">
        <f t="shared" si="1"/>
        <v>1.5802098016415353</v>
      </c>
    </row>
    <row r="76" spans="1:10" x14ac:dyDescent="0.25">
      <c r="A76" t="s">
        <v>84</v>
      </c>
      <c r="B76" s="2">
        <v>1.6588904999184706</v>
      </c>
      <c r="C76" s="3">
        <v>1</v>
      </c>
      <c r="D76" s="2">
        <v>6.796602673575892</v>
      </c>
      <c r="E76" s="2">
        <v>21.585792770593773</v>
      </c>
      <c r="F76" s="2">
        <v>2.857845696392336</v>
      </c>
      <c r="G76" s="2">
        <v>-1.6582669484636801</v>
      </c>
      <c r="H76" s="2">
        <v>15.743760228862531</v>
      </c>
      <c r="I76" s="2">
        <f t="array" ref="I76">MMULT(C76:H76,C$137:C$142)</f>
        <v>2.6260755770222133</v>
      </c>
      <c r="J76" s="2">
        <f t="shared" si="1"/>
        <v>-0.96718507710374269</v>
      </c>
    </row>
    <row r="77" spans="1:10" x14ac:dyDescent="0.25">
      <c r="A77" t="s">
        <v>85</v>
      </c>
      <c r="B77" s="2">
        <v>1.1578432690636049</v>
      </c>
      <c r="C77" s="3">
        <v>1</v>
      </c>
      <c r="D77" s="2">
        <v>10.32342153007947</v>
      </c>
      <c r="E77" s="2">
        <v>22.343224430710233</v>
      </c>
      <c r="F77" s="2">
        <v>27.452882374804339</v>
      </c>
      <c r="G77" s="2">
        <v>1.64206001768947</v>
      </c>
      <c r="H77" s="2">
        <v>17.174716605979327</v>
      </c>
      <c r="I77" s="2">
        <f t="array" ref="I77">MMULT(C77:H77,C$137:C$142)</f>
        <v>0.95652513323655175</v>
      </c>
      <c r="J77" s="2">
        <f t="shared" si="1"/>
        <v>0.20131813582705316</v>
      </c>
    </row>
    <row r="78" spans="1:10" x14ac:dyDescent="0.25">
      <c r="A78" t="s">
        <v>86</v>
      </c>
      <c r="B78" s="2">
        <v>3.0670048642490428</v>
      </c>
      <c r="C78" s="3">
        <v>1</v>
      </c>
      <c r="D78" s="2">
        <v>7.3783065511226313</v>
      </c>
      <c r="E78" s="2">
        <v>43.626284635673755</v>
      </c>
      <c r="F78" s="2">
        <v>-11.624799307984905</v>
      </c>
      <c r="G78" s="2">
        <v>2.3000926211793802</v>
      </c>
      <c r="H78" s="2">
        <v>12.84587537356694</v>
      </c>
      <c r="I78" s="2">
        <f t="array" ref="I78">MMULT(C78:H78,C$137:C$142)</f>
        <v>3.9157563473764476</v>
      </c>
      <c r="J78" s="2">
        <f t="shared" si="1"/>
        <v>-0.84875148312740478</v>
      </c>
    </row>
    <row r="79" spans="1:10" x14ac:dyDescent="0.25">
      <c r="A79" t="s">
        <v>87</v>
      </c>
      <c r="B79" s="2">
        <v>2.9815562603672845</v>
      </c>
      <c r="C79" s="3">
        <v>1</v>
      </c>
      <c r="D79" s="2">
        <v>9.3244137637104494</v>
      </c>
      <c r="E79" s="2">
        <v>19.834773762057363</v>
      </c>
      <c r="F79" s="2">
        <v>3.3619613696565671</v>
      </c>
      <c r="G79" s="2">
        <v>0.40565519030951103</v>
      </c>
      <c r="H79" s="2">
        <v>15.321051395914894</v>
      </c>
      <c r="I79" s="2">
        <f t="array" ref="I79">MMULT(C79:H79,C$137:C$142)</f>
        <v>1.3167912797438206</v>
      </c>
      <c r="J79" s="2">
        <f t="shared" si="1"/>
        <v>1.6647649806234639</v>
      </c>
    </row>
    <row r="80" spans="1:10" x14ac:dyDescent="0.25">
      <c r="A80" t="s">
        <v>88</v>
      </c>
      <c r="B80" s="2">
        <v>-1.1393644482392915</v>
      </c>
      <c r="C80" s="3">
        <v>1</v>
      </c>
      <c r="D80" s="2">
        <v>9.1784898654616178</v>
      </c>
      <c r="E80" s="2">
        <v>21.087739537678075</v>
      </c>
      <c r="F80" s="2">
        <v>2.3133934138024013</v>
      </c>
      <c r="G80" s="2">
        <v>3.6359614212704998</v>
      </c>
      <c r="H80" s="2">
        <v>11.358333012457402</v>
      </c>
      <c r="I80" s="2">
        <f t="array" ref="I80">MMULT(C80:H80,C$137:C$142)</f>
        <v>1.1183951527066176</v>
      </c>
      <c r="J80" s="2">
        <f t="shared" si="1"/>
        <v>-2.2577596009459091</v>
      </c>
    </row>
    <row r="81" spans="1:10" x14ac:dyDescent="0.25">
      <c r="A81" t="s">
        <v>89</v>
      </c>
      <c r="B81" s="2">
        <v>5.4673252345609029</v>
      </c>
      <c r="C81" s="3">
        <v>1</v>
      </c>
      <c r="D81" s="2">
        <v>8.350841853907264</v>
      </c>
      <c r="E81" s="2">
        <v>25.952172453874599</v>
      </c>
      <c r="F81" s="2">
        <v>4.1910102153208841</v>
      </c>
      <c r="G81" s="2">
        <v>4.8377835142872101</v>
      </c>
      <c r="H81" s="2">
        <v>14.15363028289843</v>
      </c>
      <c r="I81" s="2">
        <f t="array" ref="I81">MMULT(C81:H81,C$137:C$142)</f>
        <v>1.7523232871106984</v>
      </c>
      <c r="J81" s="2">
        <f t="shared" si="1"/>
        <v>3.7150019474502045</v>
      </c>
    </row>
    <row r="82" spans="1:10" x14ac:dyDescent="0.25">
      <c r="A82" t="s">
        <v>90</v>
      </c>
      <c r="B82" s="2">
        <v>3.3670897968129907</v>
      </c>
      <c r="C82" s="3">
        <v>1</v>
      </c>
      <c r="D82" s="2">
        <v>8.3272395115001832</v>
      </c>
      <c r="E82" s="2">
        <v>39.538590914865516</v>
      </c>
      <c r="F82" s="2">
        <v>17.456541335970243</v>
      </c>
      <c r="G82" s="2">
        <v>7.30481597480148</v>
      </c>
      <c r="H82" s="2">
        <v>12.113672735494188</v>
      </c>
      <c r="I82" s="2">
        <f t="array" ref="I82">MMULT(C82:H82,C$137:C$142)</f>
        <v>2.5941839319295026</v>
      </c>
      <c r="J82" s="2">
        <f t="shared" si="1"/>
        <v>0.77290586488348811</v>
      </c>
    </row>
    <row r="83" spans="1:10" x14ac:dyDescent="0.25">
      <c r="A83" t="s">
        <v>91</v>
      </c>
      <c r="B83" s="2">
        <v>4.0779928727057353</v>
      </c>
      <c r="C83" s="3">
        <v>1</v>
      </c>
      <c r="D83" s="2">
        <v>9.0877270483374808</v>
      </c>
      <c r="E83" s="2">
        <v>31.9404948325184</v>
      </c>
      <c r="F83" s="2">
        <v>7.545323084412364</v>
      </c>
      <c r="G83" s="2">
        <v>0.361563704540798</v>
      </c>
      <c r="H83" s="2">
        <v>17.797905218126324</v>
      </c>
      <c r="I83" s="2">
        <f t="array" ref="I83">MMULT(C83:H83,C$137:C$142)</f>
        <v>2.45118014794906</v>
      </c>
      <c r="J83" s="2">
        <f t="shared" si="1"/>
        <v>1.6268127247566753</v>
      </c>
    </row>
    <row r="84" spans="1:10" x14ac:dyDescent="0.25">
      <c r="A84" t="s">
        <v>92</v>
      </c>
      <c r="B84" s="2">
        <v>1.0363955728459331</v>
      </c>
      <c r="C84" s="3">
        <v>1</v>
      </c>
      <c r="D84" s="2">
        <v>8.0778198319199195</v>
      </c>
      <c r="E84" s="2">
        <v>32.191683244003926</v>
      </c>
      <c r="F84" s="2">
        <v>1.3364718030674474</v>
      </c>
      <c r="G84" s="2">
        <v>0.19606552057642501</v>
      </c>
      <c r="H84" s="2">
        <v>19.368729205938308</v>
      </c>
      <c r="I84" s="2">
        <f t="array" ref="I84">MMULT(C84:H84,C$137:C$142)</f>
        <v>2.9137951481519604</v>
      </c>
      <c r="J84" s="2">
        <f t="shared" si="1"/>
        <v>-1.8773995753060273</v>
      </c>
    </row>
    <row r="85" spans="1:10" x14ac:dyDescent="0.25">
      <c r="A85" t="s">
        <v>93</v>
      </c>
      <c r="B85" s="2">
        <v>-0.64712113483126643</v>
      </c>
      <c r="C85" s="3">
        <v>1</v>
      </c>
      <c r="D85" s="2">
        <v>6.2212236218667076</v>
      </c>
      <c r="E85" s="2">
        <v>46.121184359667829</v>
      </c>
      <c r="F85" s="2">
        <v>14.261358413943709</v>
      </c>
      <c r="G85" s="2">
        <v>2.7811063118294199</v>
      </c>
      <c r="H85" s="2">
        <v>21.671534283266087</v>
      </c>
      <c r="I85" s="2">
        <f t="array" ref="I85">MMULT(C85:H85,C$137:C$142)</f>
        <v>4.5182508074107792</v>
      </c>
      <c r="J85" s="2">
        <f t="shared" si="1"/>
        <v>-5.1653719422420457</v>
      </c>
    </row>
    <row r="86" spans="1:10" x14ac:dyDescent="0.25">
      <c r="A86" t="s">
        <v>94</v>
      </c>
      <c r="B86" s="2">
        <v>-2.9681168453756044</v>
      </c>
      <c r="C86" s="3">
        <v>1</v>
      </c>
      <c r="D86" s="2">
        <v>8.6116719211771198</v>
      </c>
      <c r="E86" s="2">
        <v>12.745083221663716</v>
      </c>
      <c r="F86" s="2">
        <v>-1.427063909003399</v>
      </c>
      <c r="G86" s="2">
        <v>3.7223941442268802</v>
      </c>
      <c r="H86" s="2">
        <v>25.912794210150476</v>
      </c>
      <c r="I86" s="2">
        <f t="array" ref="I86">MMULT(C86:H86,C$137:C$142)</f>
        <v>0.80932673130687816</v>
      </c>
      <c r="J86" s="2">
        <f t="shared" si="1"/>
        <v>-3.7774435766824825</v>
      </c>
    </row>
    <row r="87" spans="1:10" x14ac:dyDescent="0.25">
      <c r="A87" t="s">
        <v>95</v>
      </c>
      <c r="B87" s="2">
        <v>5.0433722155644318</v>
      </c>
      <c r="C87" s="3">
        <v>1</v>
      </c>
      <c r="D87" s="2">
        <v>6.9456786577202392</v>
      </c>
      <c r="E87" s="2">
        <v>56.562259987049146</v>
      </c>
      <c r="F87" s="2">
        <v>0.60556918458699793</v>
      </c>
      <c r="G87" s="2">
        <v>5.5686854778492503</v>
      </c>
      <c r="H87" s="2">
        <v>11.564498829816513</v>
      </c>
      <c r="I87" s="2">
        <f t="array" ref="I87">MMULT(C87:H87,C$137:C$142)</f>
        <v>4.7917477089146994</v>
      </c>
      <c r="J87" s="2">
        <f t="shared" si="1"/>
        <v>0.25162450664973246</v>
      </c>
    </row>
    <row r="88" spans="1:10" x14ac:dyDescent="0.25">
      <c r="A88" t="s">
        <v>96</v>
      </c>
      <c r="B88" s="2">
        <v>1.0836095970728366</v>
      </c>
      <c r="C88" s="3">
        <v>1</v>
      </c>
      <c r="D88" s="2">
        <v>10.878887074361646</v>
      </c>
      <c r="E88" s="2">
        <v>21.282522490055502</v>
      </c>
      <c r="F88" s="2">
        <v>3.9346348932788442</v>
      </c>
      <c r="G88" s="2">
        <v>2.63369910249593</v>
      </c>
      <c r="H88" s="2">
        <v>24.50635423519001</v>
      </c>
      <c r="I88" s="2">
        <f t="array" ref="I88">MMULT(C88:H88,C$137:C$142)</f>
        <v>0.74732732175237437</v>
      </c>
      <c r="J88" s="2">
        <f t="shared" si="1"/>
        <v>0.33628227532046218</v>
      </c>
    </row>
    <row r="89" spans="1:10" x14ac:dyDescent="0.25">
      <c r="A89" t="s">
        <v>97</v>
      </c>
      <c r="B89" s="2">
        <v>-5.0536891381014613</v>
      </c>
      <c r="C89" s="3">
        <v>1</v>
      </c>
      <c r="D89" s="2">
        <v>7.6111259857293572</v>
      </c>
      <c r="E89" s="2">
        <v>17.134941188385248</v>
      </c>
      <c r="F89" s="2">
        <v>4.017278196540266</v>
      </c>
      <c r="G89" s="2">
        <v>5.3762899084412998</v>
      </c>
      <c r="H89" s="2">
        <v>15.644998722010831</v>
      </c>
      <c r="I89" s="2">
        <f t="array" ref="I89">MMULT(C89:H89,C$137:C$142)</f>
        <v>1.2487821562277632</v>
      </c>
      <c r="J89" s="2">
        <f t="shared" si="1"/>
        <v>-6.3024712943292247</v>
      </c>
    </row>
    <row r="90" spans="1:10" x14ac:dyDescent="0.25">
      <c r="A90" t="s">
        <v>98</v>
      </c>
      <c r="B90" s="2">
        <v>1.9604439071519835</v>
      </c>
      <c r="C90" s="3">
        <v>1</v>
      </c>
      <c r="D90" s="2">
        <v>6.3498854858653129</v>
      </c>
      <c r="E90" s="2">
        <v>30.244143468804978</v>
      </c>
      <c r="F90" s="2">
        <v>5.5542509022381763</v>
      </c>
      <c r="G90" s="2">
        <v>-2.4897926507085102</v>
      </c>
      <c r="H90" s="2">
        <v>17.237046802151088</v>
      </c>
      <c r="I90" s="2">
        <f t="array" ref="I90">MMULT(C90:H90,C$137:C$142)</f>
        <v>3.617787515838562</v>
      </c>
      <c r="J90" s="2">
        <f t="shared" si="1"/>
        <v>-1.6573436086865785</v>
      </c>
    </row>
    <row r="91" spans="1:10" x14ac:dyDescent="0.25">
      <c r="A91" t="s">
        <v>99</v>
      </c>
      <c r="B91" s="2">
        <v>-0.37972244679122014</v>
      </c>
      <c r="C91" s="3">
        <v>1</v>
      </c>
      <c r="D91" s="2">
        <v>7.6146958810330663</v>
      </c>
      <c r="E91" s="2">
        <v>26.206547693028437</v>
      </c>
      <c r="F91" s="2">
        <v>0.73620510704256881</v>
      </c>
      <c r="G91" s="2">
        <v>11.396794968716801</v>
      </c>
      <c r="H91" s="2">
        <v>5.8880838853203281</v>
      </c>
      <c r="I91" s="2">
        <f t="array" ref="I91">MMULT(C91:H91,C$137:C$142)</f>
        <v>1.3234875880397015</v>
      </c>
      <c r="J91" s="2">
        <f t="shared" si="1"/>
        <v>-1.7032100348309216</v>
      </c>
    </row>
    <row r="92" spans="1:10" x14ac:dyDescent="0.25">
      <c r="A92" t="s">
        <v>100</v>
      </c>
      <c r="B92" s="2">
        <v>3.1751839609034818</v>
      </c>
      <c r="C92" s="3">
        <v>1</v>
      </c>
      <c r="D92" s="2">
        <v>8.7142346182261488</v>
      </c>
      <c r="E92" s="2">
        <v>34.542564192668323</v>
      </c>
      <c r="F92" s="2">
        <v>4.3795254341103718</v>
      </c>
      <c r="G92" s="2">
        <v>0.76643957345968805</v>
      </c>
      <c r="H92" s="2">
        <v>14.035817770434333</v>
      </c>
      <c r="I92" s="2">
        <f t="array" ref="I92">MMULT(C92:H92,C$137:C$142)</f>
        <v>2.740011938514217</v>
      </c>
      <c r="J92" s="2">
        <f t="shared" si="1"/>
        <v>0.43517202238926478</v>
      </c>
    </row>
    <row r="93" spans="1:10" x14ac:dyDescent="0.25">
      <c r="A93" t="s">
        <v>101</v>
      </c>
      <c r="B93" s="2">
        <v>0.47416515657732816</v>
      </c>
      <c r="C93" s="3">
        <v>1</v>
      </c>
      <c r="D93" s="2">
        <v>11.311231047138333</v>
      </c>
      <c r="E93" s="2">
        <v>28.993565037077108</v>
      </c>
      <c r="F93" s="2">
        <v>3.1573469874829745</v>
      </c>
      <c r="G93" s="2">
        <v>2.1677300330540499</v>
      </c>
      <c r="H93" s="2">
        <v>24.418937498591294</v>
      </c>
      <c r="I93" s="2">
        <f t="array" ref="I93">MMULT(C93:H93,C$137:C$142)</f>
        <v>1.2867800234094842</v>
      </c>
      <c r="J93" s="2">
        <f t="shared" si="1"/>
        <v>-0.812614866832156</v>
      </c>
    </row>
    <row r="94" spans="1:10" x14ac:dyDescent="0.25">
      <c r="A94" t="s">
        <v>102</v>
      </c>
      <c r="B94" s="2">
        <v>-4.5244211003259096</v>
      </c>
      <c r="C94" s="3">
        <v>1</v>
      </c>
      <c r="D94" s="2">
        <v>9.7123986111977647</v>
      </c>
      <c r="E94" s="2">
        <v>20.502171057907869</v>
      </c>
      <c r="F94" s="2">
        <v>4.4801492089095856</v>
      </c>
      <c r="G94" s="2">
        <v>0.13379505745318199</v>
      </c>
      <c r="H94" s="2">
        <v>24.570107971540452</v>
      </c>
      <c r="I94" s="2">
        <f t="array" ref="I94">MMULT(C94:H94,C$137:C$142)</f>
        <v>1.362917488058232</v>
      </c>
      <c r="J94" s="2">
        <f t="shared" si="1"/>
        <v>-5.8873385883841411</v>
      </c>
    </row>
    <row r="95" spans="1:10" x14ac:dyDescent="0.25">
      <c r="A95" t="s">
        <v>103</v>
      </c>
      <c r="B95" s="2">
        <v>-1.039798675233726</v>
      </c>
      <c r="C95" s="3">
        <v>1</v>
      </c>
      <c r="D95" s="2">
        <v>7.3013540375195793</v>
      </c>
      <c r="E95" s="2">
        <v>15.610770058497888</v>
      </c>
      <c r="F95" s="2">
        <v>0.79720537886686393</v>
      </c>
      <c r="G95" s="2">
        <v>10.5783618004555</v>
      </c>
      <c r="H95" s="2">
        <v>11.736839291578521</v>
      </c>
      <c r="I95" s="2">
        <f t="array" ref="I95">MMULT(C95:H95,C$137:C$142)</f>
        <v>0.69343039299314435</v>
      </c>
      <c r="J95" s="2">
        <f t="shared" si="1"/>
        <v>-1.7332290682268705</v>
      </c>
    </row>
    <row r="96" spans="1:10" x14ac:dyDescent="0.25">
      <c r="A96" t="s">
        <v>104</v>
      </c>
      <c r="B96" s="2">
        <v>1.3189183391726544</v>
      </c>
      <c r="C96" s="3">
        <v>1</v>
      </c>
      <c r="D96" s="2">
        <v>9.6545500336687038</v>
      </c>
      <c r="E96" s="2">
        <v>40.414948623369781</v>
      </c>
      <c r="F96" s="2">
        <v>8.8192448081609811</v>
      </c>
      <c r="G96" s="2">
        <v>-0.355083821021212</v>
      </c>
      <c r="H96" s="2">
        <v>11.91168369241087</v>
      </c>
      <c r="I96" s="2">
        <f t="array" ref="I96">MMULT(C96:H96,C$137:C$142)</f>
        <v>2.949597725974908</v>
      </c>
      <c r="J96" s="2">
        <f t="shared" si="1"/>
        <v>-1.6306793868022535</v>
      </c>
    </row>
    <row r="97" spans="1:10" x14ac:dyDescent="0.25">
      <c r="A97" t="s">
        <v>105</v>
      </c>
      <c r="B97" s="2">
        <v>-1.2867359851773301</v>
      </c>
      <c r="C97" s="3">
        <v>1</v>
      </c>
      <c r="D97" s="2">
        <v>8.6665912726118979</v>
      </c>
      <c r="E97" s="2">
        <v>22.408820599261077</v>
      </c>
      <c r="F97" s="2">
        <v>1.5630716425918214</v>
      </c>
      <c r="G97" s="2">
        <v>2.7570972756279</v>
      </c>
      <c r="H97" s="2">
        <v>11.774344484340626</v>
      </c>
      <c r="I97" s="2">
        <f t="array" ref="I97">MMULT(C97:H97,C$137:C$142)</f>
        <v>1.5173064996919041</v>
      </c>
      <c r="J97" s="2">
        <f t="shared" si="1"/>
        <v>-2.8040424848692345</v>
      </c>
    </row>
    <row r="98" spans="1:10" x14ac:dyDescent="0.25">
      <c r="A98" t="s">
        <v>106</v>
      </c>
      <c r="B98" s="2">
        <v>0.51249373517565289</v>
      </c>
      <c r="C98" s="3">
        <v>1</v>
      </c>
      <c r="D98" s="2">
        <v>8.8452351136745904</v>
      </c>
      <c r="E98" s="2">
        <v>20.853433017198107</v>
      </c>
      <c r="F98" s="2">
        <v>3.9197658584069859</v>
      </c>
      <c r="G98" s="2">
        <v>2.13715342569978</v>
      </c>
      <c r="H98" s="2">
        <v>13.304889969090958</v>
      </c>
      <c r="I98" s="2">
        <f t="array" ref="I98">MMULT(C98:H98,C$137:C$142)</f>
        <v>1.3876162906719036</v>
      </c>
      <c r="J98" s="2">
        <f t="shared" si="1"/>
        <v>-0.87512255549625073</v>
      </c>
    </row>
    <row r="99" spans="1:10" x14ac:dyDescent="0.25">
      <c r="A99" t="s">
        <v>107</v>
      </c>
      <c r="B99" s="2">
        <v>4.6040070815897423</v>
      </c>
      <c r="C99" s="3">
        <v>1</v>
      </c>
      <c r="D99" s="2">
        <v>8.0870538602196529</v>
      </c>
      <c r="E99" s="2">
        <v>26.189694083608522</v>
      </c>
      <c r="F99" s="2">
        <v>2.0396578931775307</v>
      </c>
      <c r="G99" s="2">
        <v>2.4802785871650901</v>
      </c>
      <c r="H99" s="2">
        <v>12.52636698280698</v>
      </c>
      <c r="I99" s="2">
        <f t="array" ref="I99">MMULT(C99:H99,C$137:C$142)</f>
        <v>2.0908244852105424</v>
      </c>
      <c r="J99" s="2">
        <f t="shared" si="1"/>
        <v>2.5131825963791998</v>
      </c>
    </row>
    <row r="100" spans="1:10" x14ac:dyDescent="0.25">
      <c r="A100" t="s">
        <v>108</v>
      </c>
      <c r="B100" s="2">
        <v>4.5515908674294252</v>
      </c>
      <c r="C100" s="3">
        <v>1</v>
      </c>
      <c r="D100" s="2">
        <v>9.6465598275328492</v>
      </c>
      <c r="E100" s="2">
        <v>19.749945142319618</v>
      </c>
      <c r="F100" s="2">
        <v>2.4165145047203835</v>
      </c>
      <c r="G100" s="2">
        <v>2.2274788093829998</v>
      </c>
      <c r="H100" s="2">
        <v>18.001930290968634</v>
      </c>
      <c r="I100" s="2">
        <f t="array" ref="I100">MMULT(C100:H100,C$137:C$142)</f>
        <v>1.0472563903128675</v>
      </c>
      <c r="J100" s="2">
        <f t="shared" si="1"/>
        <v>3.5043344771165579</v>
      </c>
    </row>
    <row r="101" spans="1:10" x14ac:dyDescent="0.25">
      <c r="A101" t="s">
        <v>109</v>
      </c>
      <c r="B101" s="2">
        <v>2.3793838431460017</v>
      </c>
      <c r="C101" s="3">
        <v>1</v>
      </c>
      <c r="D101" s="2">
        <v>10.067414058153489</v>
      </c>
      <c r="E101" s="2">
        <v>18.998705618167921</v>
      </c>
      <c r="F101" s="2">
        <v>3.4637723693829088</v>
      </c>
      <c r="G101" s="2">
        <v>0.33817841004612498</v>
      </c>
      <c r="H101" s="2">
        <v>16.881193274217733</v>
      </c>
      <c r="I101" s="2">
        <f t="array" ref="I101">MMULT(C101:H101,C$137:C$142)</f>
        <v>0.99136135113562385</v>
      </c>
      <c r="J101" s="2">
        <f t="shared" si="1"/>
        <v>1.3880224920103779</v>
      </c>
    </row>
    <row r="102" spans="1:10" x14ac:dyDescent="0.25">
      <c r="A102" t="s">
        <v>110</v>
      </c>
      <c r="B102" s="2">
        <v>-1.018243324854069</v>
      </c>
      <c r="C102" s="3">
        <v>1</v>
      </c>
      <c r="D102" s="2">
        <v>11.096016124244549</v>
      </c>
      <c r="E102" s="2">
        <v>42.580300617338793</v>
      </c>
      <c r="F102" s="2">
        <v>-1.5995658189634256</v>
      </c>
      <c r="G102" s="2">
        <v>-0.66664112486110205</v>
      </c>
      <c r="H102" s="2">
        <v>18.519631508075669</v>
      </c>
      <c r="I102" s="2">
        <f t="array" ref="I102">MMULT(C102:H102,C$137:C$142)</f>
        <v>2.7450870954385609</v>
      </c>
      <c r="J102" s="2">
        <f t="shared" si="1"/>
        <v>-3.7633304202926299</v>
      </c>
    </row>
    <row r="103" spans="1:10" x14ac:dyDescent="0.25">
      <c r="A103" t="s">
        <v>111</v>
      </c>
      <c r="B103" s="2">
        <v>4.7767992135503903</v>
      </c>
      <c r="C103" s="3">
        <v>1</v>
      </c>
      <c r="D103" s="2">
        <v>9.4254428270154804</v>
      </c>
      <c r="E103" s="2">
        <v>22.930342161639068</v>
      </c>
      <c r="F103" s="2">
        <v>2.9452643370863196</v>
      </c>
      <c r="G103" s="2">
        <v>3.8278543259942799</v>
      </c>
      <c r="H103" s="2">
        <v>17.333189784669457</v>
      </c>
      <c r="I103" s="2">
        <f t="array" ref="I103">MMULT(C103:H103,C$137:C$142)</f>
        <v>1.2339036960016614</v>
      </c>
      <c r="J103" s="2">
        <f t="shared" si="1"/>
        <v>3.5428955175487289</v>
      </c>
    </row>
    <row r="104" spans="1:10" x14ac:dyDescent="0.25">
      <c r="A104" t="s">
        <v>112</v>
      </c>
      <c r="B104" s="2">
        <v>1.4107312820710121</v>
      </c>
      <c r="C104" s="3">
        <v>1</v>
      </c>
      <c r="D104" s="2">
        <v>9.3388051282427185</v>
      </c>
      <c r="E104" s="2">
        <v>23.106316352873932</v>
      </c>
      <c r="F104" s="2">
        <v>1.8810053857692368</v>
      </c>
      <c r="G104" s="2">
        <v>4.4703666076017496</v>
      </c>
      <c r="H104" s="2">
        <v>18.302965757078169</v>
      </c>
      <c r="I104" s="2">
        <f t="array" ref="I104">MMULT(C104:H104,C$137:C$142)</f>
        <v>1.2350367395213748</v>
      </c>
      <c r="J104" s="2">
        <f t="shared" si="1"/>
        <v>0.17569454254963723</v>
      </c>
    </row>
    <row r="105" spans="1:10" x14ac:dyDescent="0.25">
      <c r="A105" t="s">
        <v>113</v>
      </c>
      <c r="B105" s="2">
        <v>6.6120391270248149</v>
      </c>
      <c r="C105" s="3">
        <v>1</v>
      </c>
      <c r="D105" s="2">
        <v>6.6634994029767212</v>
      </c>
      <c r="E105" s="2">
        <v>27.054702444915741</v>
      </c>
      <c r="F105" s="2">
        <v>3.7130225361804539</v>
      </c>
      <c r="G105" s="2">
        <v>3.3478765503763999</v>
      </c>
      <c r="H105" s="2">
        <v>15.80100775573348</v>
      </c>
      <c r="I105" s="2">
        <f t="array" ref="I105">MMULT(C105:H105,C$137:C$142)</f>
        <v>2.6489659139288086</v>
      </c>
      <c r="J105" s="2">
        <f t="shared" si="1"/>
        <v>3.9630732130960062</v>
      </c>
    </row>
    <row r="106" spans="1:10" x14ac:dyDescent="0.25">
      <c r="A106" t="s">
        <v>114</v>
      </c>
      <c r="B106" s="2">
        <v>-1.3332563775994117</v>
      </c>
      <c r="C106" s="3">
        <v>1</v>
      </c>
      <c r="D106" s="2">
        <v>10.057879494317602</v>
      </c>
      <c r="E106" s="2">
        <v>28.77596270864386</v>
      </c>
      <c r="F106" s="2">
        <v>0.57538013588878967</v>
      </c>
      <c r="G106" s="2">
        <v>-2.0933333333333302</v>
      </c>
      <c r="H106" s="2">
        <v>23.848684712406012</v>
      </c>
      <c r="I106" s="2">
        <f t="array" ref="I106">MMULT(C106:H106,C$137:C$142)</f>
        <v>2.1598608060706201</v>
      </c>
      <c r="J106" s="2">
        <f t="shared" si="1"/>
        <v>-3.4931171836700319</v>
      </c>
    </row>
    <row r="107" spans="1:10" x14ac:dyDescent="0.25">
      <c r="A107" t="s">
        <v>115</v>
      </c>
      <c r="B107" s="2">
        <v>2.4159365405914031</v>
      </c>
      <c r="C107" s="3">
        <v>1</v>
      </c>
      <c r="D107" s="2">
        <v>7.2900138574394582</v>
      </c>
      <c r="E107" s="2">
        <v>32.781232939759164</v>
      </c>
      <c r="F107" s="2">
        <v>4.1705600500108257</v>
      </c>
      <c r="G107" s="2">
        <v>1.7585651759565899</v>
      </c>
      <c r="H107" s="2">
        <v>13.632496773777541</v>
      </c>
      <c r="I107" s="2">
        <f t="array" ref="I107">MMULT(C107:H107,C$137:C$142)</f>
        <v>3.0258385511413848</v>
      </c>
      <c r="J107" s="2">
        <f t="shared" si="1"/>
        <v>-0.60990201054998172</v>
      </c>
    </row>
    <row r="108" spans="1:10" x14ac:dyDescent="0.25">
      <c r="A108" t="s">
        <v>116</v>
      </c>
      <c r="B108" s="2">
        <v>4.8133487794971472</v>
      </c>
      <c r="C108" s="3">
        <v>1</v>
      </c>
      <c r="D108" s="2">
        <v>8.8890879837068137</v>
      </c>
      <c r="E108" s="2">
        <v>25.104050595112348</v>
      </c>
      <c r="F108" s="2">
        <v>8.2927787831704425</v>
      </c>
      <c r="G108" s="2">
        <v>1.8492298451108999</v>
      </c>
      <c r="H108" s="2">
        <v>16.645616317653928</v>
      </c>
      <c r="I108" s="2">
        <f t="array" ref="I108">MMULT(C108:H108,C$137:C$142)</f>
        <v>1.7831263064679359</v>
      </c>
      <c r="J108" s="2">
        <f t="shared" si="1"/>
        <v>3.0302224730292115</v>
      </c>
    </row>
    <row r="109" spans="1:10" x14ac:dyDescent="0.25">
      <c r="A109" t="s">
        <v>117</v>
      </c>
      <c r="B109" s="2">
        <v>4.3815569297974974</v>
      </c>
      <c r="C109" s="3">
        <v>1</v>
      </c>
      <c r="D109" s="2">
        <v>9.7044770004289802</v>
      </c>
      <c r="E109" s="2">
        <v>31.140055969994485</v>
      </c>
      <c r="F109" s="2">
        <v>13.396771922303008</v>
      </c>
      <c r="G109" s="2">
        <v>1.80611159983627</v>
      </c>
      <c r="H109" s="2">
        <v>21.424978588433959</v>
      </c>
      <c r="I109" s="2">
        <f t="array" ref="I109">MMULT(C109:H109,C$137:C$142)</f>
        <v>2.0304477756286055</v>
      </c>
      <c r="J109" s="2">
        <f t="shared" si="1"/>
        <v>2.351109154168892</v>
      </c>
    </row>
    <row r="110" spans="1:10" x14ac:dyDescent="0.25">
      <c r="A110" t="s">
        <v>118</v>
      </c>
      <c r="B110" s="2">
        <v>3.3057518046324361</v>
      </c>
      <c r="C110" s="3">
        <v>1</v>
      </c>
      <c r="D110" s="2">
        <v>6.2803793299455251</v>
      </c>
      <c r="E110" s="2">
        <v>13.002797262902321</v>
      </c>
      <c r="F110" s="2">
        <v>8.3083418603436883</v>
      </c>
      <c r="G110" s="2">
        <v>14.803058568175899</v>
      </c>
      <c r="H110" s="2">
        <v>8.3740735702438709</v>
      </c>
      <c r="I110" s="2">
        <f t="array" ref="I110">MMULT(C110:H110,C$137:C$142)</f>
        <v>0.3718442027719181</v>
      </c>
      <c r="J110" s="2">
        <f t="shared" si="1"/>
        <v>2.9339076018605179</v>
      </c>
    </row>
    <row r="111" spans="1:10" x14ac:dyDescent="0.25">
      <c r="A111" t="s">
        <v>119</v>
      </c>
      <c r="B111" s="2">
        <v>-0.41279466794151176</v>
      </c>
      <c r="C111" s="3">
        <v>1</v>
      </c>
      <c r="D111" s="2">
        <v>11.100266232033125</v>
      </c>
      <c r="E111" s="2">
        <v>24.859107464876114</v>
      </c>
      <c r="F111" s="2">
        <v>28.346207688294463</v>
      </c>
      <c r="G111" s="2">
        <v>0.56526056878035802</v>
      </c>
      <c r="H111" s="2">
        <v>10.252898283322599</v>
      </c>
      <c r="I111" s="2">
        <f t="array" ref="I111">MMULT(C111:H111,C$137:C$142)</f>
        <v>0.89399397507876599</v>
      </c>
      <c r="J111" s="2">
        <f t="shared" si="1"/>
        <v>-1.3067886430202778</v>
      </c>
    </row>
    <row r="112" spans="1:10" x14ac:dyDescent="0.25">
      <c r="A112" t="s">
        <v>120</v>
      </c>
      <c r="B112" s="2">
        <v>2.1800397903293742</v>
      </c>
      <c r="C112" s="3">
        <v>1</v>
      </c>
      <c r="D112" s="2">
        <v>9.8733554839991626</v>
      </c>
      <c r="E112" s="2">
        <v>23.55923752213241</v>
      </c>
      <c r="F112" s="2">
        <v>2.2008887429179511</v>
      </c>
      <c r="G112" s="2">
        <v>2.6645613342544299</v>
      </c>
      <c r="H112" s="2">
        <v>19.674370826573949</v>
      </c>
      <c r="I112" s="2">
        <f t="array" ref="I112">MMULT(C112:H112,C$137:C$142)</f>
        <v>1.2640157753706605</v>
      </c>
      <c r="J112" s="2">
        <f t="shared" si="1"/>
        <v>0.91602401495871377</v>
      </c>
    </row>
    <row r="113" spans="1:10" x14ac:dyDescent="0.25">
      <c r="A113" t="s">
        <v>121</v>
      </c>
      <c r="B113" s="2">
        <v>2.4899049057257088</v>
      </c>
      <c r="C113" s="3">
        <v>1</v>
      </c>
      <c r="D113" s="2">
        <v>10.170300115031356</v>
      </c>
      <c r="E113" s="2">
        <v>20.719715726496833</v>
      </c>
      <c r="F113" s="2">
        <v>3.1563997700713053</v>
      </c>
      <c r="G113" s="2">
        <v>1.6305226075433801</v>
      </c>
      <c r="H113" s="2">
        <v>18.402491325576122</v>
      </c>
      <c r="I113" s="2">
        <f t="array" ref="I113">MMULT(C113:H113,C$137:C$142)</f>
        <v>0.99251969026913323</v>
      </c>
      <c r="J113" s="2">
        <f t="shared" si="1"/>
        <v>1.4973852154565757</v>
      </c>
    </row>
    <row r="114" spans="1:10" x14ac:dyDescent="0.25">
      <c r="A114" t="s">
        <v>122</v>
      </c>
      <c r="B114" s="2">
        <v>-1.1791433326092857</v>
      </c>
      <c r="C114" s="3">
        <v>1</v>
      </c>
      <c r="D114" s="2">
        <v>8.7599869185256143</v>
      </c>
      <c r="E114" s="2">
        <v>17.589013570440777</v>
      </c>
      <c r="F114" s="2">
        <v>1.3159038504245759</v>
      </c>
      <c r="G114" s="2">
        <v>4.1243507248623903</v>
      </c>
      <c r="H114" s="2">
        <v>21.2957368984524</v>
      </c>
      <c r="I114" s="2">
        <f t="array" ref="I114">MMULT(C114:H114,C$137:C$142)</f>
        <v>1.0574657920820192</v>
      </c>
      <c r="J114" s="2">
        <f t="shared" si="1"/>
        <v>-2.2366091246913049</v>
      </c>
    </row>
    <row r="115" spans="1:10" x14ac:dyDescent="0.25">
      <c r="A115" t="s">
        <v>123</v>
      </c>
      <c r="B115" s="2">
        <v>1.3458621708921896</v>
      </c>
      <c r="C115" s="3">
        <v>1</v>
      </c>
      <c r="D115" s="2">
        <v>10.321847858716747</v>
      </c>
      <c r="E115" s="2">
        <v>20.772559151394791</v>
      </c>
      <c r="F115" s="2">
        <v>1.0630380479022146</v>
      </c>
      <c r="G115" s="2">
        <v>0.69953624171701501</v>
      </c>
      <c r="H115" s="2">
        <v>18.873898191797373</v>
      </c>
      <c r="I115" s="2">
        <f t="array" ref="I115">MMULT(C115:H115,C$137:C$142)</f>
        <v>1.0452271811212837</v>
      </c>
      <c r="J115" s="2">
        <f t="shared" si="1"/>
        <v>0.30063498977090597</v>
      </c>
    </row>
    <row r="116" spans="1:10" x14ac:dyDescent="0.25">
      <c r="A116" t="s">
        <v>124</v>
      </c>
      <c r="B116" s="2">
        <v>1.6595281877087302</v>
      </c>
      <c r="C116" s="3">
        <v>1</v>
      </c>
      <c r="D116" s="2">
        <v>8.3139912588893043</v>
      </c>
      <c r="E116" s="2">
        <v>27.388461993908962</v>
      </c>
      <c r="F116" s="2">
        <v>0.90250879648914184</v>
      </c>
      <c r="G116" s="2">
        <v>3.5283935823180901</v>
      </c>
      <c r="H116" s="2">
        <v>9.4364367423839326</v>
      </c>
      <c r="I116" s="2">
        <f t="array" ref="I116">MMULT(C116:H116,C$137:C$142)</f>
        <v>1.9715387934181585</v>
      </c>
      <c r="J116" s="2">
        <f t="shared" si="1"/>
        <v>-0.31201060570942829</v>
      </c>
    </row>
    <row r="117" spans="1:10" x14ac:dyDescent="0.25">
      <c r="A117" t="s">
        <v>125</v>
      </c>
      <c r="B117" s="2">
        <v>-4.8581834870656877</v>
      </c>
      <c r="C117" s="3">
        <v>1</v>
      </c>
      <c r="D117" s="2">
        <v>6.4359376091898435</v>
      </c>
      <c r="E117" s="2">
        <v>8.2513496552837875</v>
      </c>
      <c r="F117" s="2">
        <v>2.704888590845409</v>
      </c>
      <c r="G117" s="2">
        <v>50.994051500297097</v>
      </c>
      <c r="H117" s="2">
        <v>3.637864266027055</v>
      </c>
      <c r="I117" s="2">
        <f t="array" ref="I117">MMULT(C117:H117,C$137:C$142)</f>
        <v>-3.658289896315694</v>
      </c>
      <c r="J117" s="2">
        <f t="shared" si="1"/>
        <v>-1.1998935907499937</v>
      </c>
    </row>
    <row r="118" spans="1:10" x14ac:dyDescent="0.25">
      <c r="A118" t="s">
        <v>126</v>
      </c>
      <c r="B118" s="2">
        <v>0.17566964826308151</v>
      </c>
      <c r="C118" s="3">
        <v>1</v>
      </c>
      <c r="D118" s="2">
        <v>10.907588782428745</v>
      </c>
      <c r="E118" s="2">
        <v>25.234815390881021</v>
      </c>
      <c r="F118" s="2">
        <v>3.1713714599729244</v>
      </c>
      <c r="G118" s="2">
        <v>1.7841509740383199</v>
      </c>
      <c r="H118" s="2">
        <v>25.853501643503606</v>
      </c>
      <c r="I118" s="2">
        <f t="array" ref="I118">MMULT(C118:H118,C$137:C$142)</f>
        <v>1.1746818498332932</v>
      </c>
      <c r="J118" s="2">
        <f t="shared" si="1"/>
        <v>-0.99901220157021164</v>
      </c>
    </row>
    <row r="119" spans="1:10" x14ac:dyDescent="0.25">
      <c r="A119" t="s">
        <v>127</v>
      </c>
      <c r="B119" s="2">
        <v>0.21669051227578962</v>
      </c>
      <c r="C119" s="3">
        <v>1</v>
      </c>
      <c r="D119" s="2">
        <v>11.324402014068157</v>
      </c>
      <c r="E119" s="2">
        <v>22.337326216382188</v>
      </c>
      <c r="F119" s="2">
        <v>5.3071032094536283</v>
      </c>
      <c r="G119" s="2">
        <v>0.36291600452038397</v>
      </c>
      <c r="H119" s="2">
        <v>11.904032184810411</v>
      </c>
      <c r="I119" s="2">
        <f t="array" ref="I119">MMULT(C119:H119,C$137:C$142)</f>
        <v>0.73032253277139558</v>
      </c>
      <c r="J119" s="2">
        <f t="shared" si="1"/>
        <v>-0.51363202049560597</v>
      </c>
    </row>
    <row r="120" spans="1:10" x14ac:dyDescent="0.25">
      <c r="A120" t="s">
        <v>128</v>
      </c>
      <c r="B120" s="2">
        <v>2.0650042492150931</v>
      </c>
      <c r="C120" s="3">
        <v>1</v>
      </c>
      <c r="D120" s="2">
        <v>8.8950096563807541</v>
      </c>
      <c r="E120" s="2">
        <v>23.950048030056607</v>
      </c>
      <c r="F120" s="2">
        <v>0.88614570125185654</v>
      </c>
      <c r="G120" s="2">
        <v>0.70672860131430504</v>
      </c>
      <c r="H120" s="2">
        <v>16.134140709963106</v>
      </c>
      <c r="I120" s="2">
        <f t="array" ref="I120">MMULT(C120:H120,C$137:C$142)</f>
        <v>1.818645841304589</v>
      </c>
      <c r="J120" s="2">
        <f t="shared" si="1"/>
        <v>0.24635840791050412</v>
      </c>
    </row>
    <row r="121" spans="1:10" x14ac:dyDescent="0.25">
      <c r="A121" t="s">
        <v>129</v>
      </c>
      <c r="B121" s="2">
        <v>16.414734600971244</v>
      </c>
      <c r="C121" s="3">
        <v>1</v>
      </c>
      <c r="D121" s="2">
        <v>7.1149549524268343</v>
      </c>
      <c r="E121" s="2">
        <v>25.621746379164062</v>
      </c>
      <c r="F121" s="2">
        <v>3.6958919047482883</v>
      </c>
      <c r="G121" s="2">
        <v>0.95881273970320102</v>
      </c>
      <c r="H121" s="2">
        <v>47.41543156536698</v>
      </c>
      <c r="I121" s="2">
        <f t="array" ref="I121">MMULT(C121:H121,C$137:C$142)</f>
        <v>2.9789988375454985</v>
      </c>
      <c r="J121" s="2">
        <f t="shared" si="1"/>
        <v>13.435735763425745</v>
      </c>
    </row>
    <row r="122" spans="1:10" x14ac:dyDescent="0.25">
      <c r="A122" t="s">
        <v>130</v>
      </c>
      <c r="B122" s="2">
        <v>2.8197272907545425</v>
      </c>
      <c r="C122" s="3">
        <v>1</v>
      </c>
      <c r="D122" s="2">
        <v>6.522052739394355</v>
      </c>
      <c r="E122" s="2">
        <v>26.346767031075185</v>
      </c>
      <c r="F122" s="2">
        <v>2.4281659278971484</v>
      </c>
      <c r="G122" s="2">
        <v>0.68589759089553903</v>
      </c>
      <c r="H122" s="2">
        <v>15.988586211623874</v>
      </c>
      <c r="I122" s="2">
        <f t="array" ref="I122">MMULT(C122:H122,C$137:C$142)</f>
        <v>2.9095860491070109</v>
      </c>
      <c r="J122" s="2">
        <f t="shared" si="1"/>
        <v>-8.9858758352468371E-2</v>
      </c>
    </row>
    <row r="123" spans="1:10" x14ac:dyDescent="0.25">
      <c r="A123" t="s">
        <v>131</v>
      </c>
      <c r="B123" s="2">
        <v>-7.5971717089089452E-2</v>
      </c>
      <c r="C123" s="3">
        <v>1</v>
      </c>
      <c r="D123" s="2">
        <v>8.1428746794286369</v>
      </c>
      <c r="E123" s="2">
        <v>17.909174755149547</v>
      </c>
      <c r="F123" s="2">
        <v>2.0882542002003412</v>
      </c>
      <c r="G123" s="2">
        <v>6.7200753286380399</v>
      </c>
      <c r="H123" s="2">
        <v>20.519653915411304</v>
      </c>
      <c r="I123" s="2">
        <f t="array" ref="I123">MMULT(C123:H123,C$137:C$142)</f>
        <v>1.0509153907799127</v>
      </c>
      <c r="J123" s="2">
        <f t="shared" si="1"/>
        <v>-1.1268871078690021</v>
      </c>
    </row>
    <row r="124" spans="1:10" x14ac:dyDescent="0.25">
      <c r="A124" t="s">
        <v>132</v>
      </c>
      <c r="B124" s="2">
        <v>-0.42599032079370147</v>
      </c>
      <c r="C124" s="3">
        <v>1</v>
      </c>
      <c r="D124" s="2">
        <v>9.1543617664137749</v>
      </c>
      <c r="E124" s="2">
        <v>24.799368613790243</v>
      </c>
      <c r="F124" s="2">
        <v>1.21692798675783</v>
      </c>
      <c r="G124" s="2">
        <v>15.1768215720023</v>
      </c>
      <c r="H124" s="2">
        <v>15.527292808817981</v>
      </c>
      <c r="I124" s="2">
        <f t="array" ref="I124">MMULT(C124:H124,C$137:C$142)</f>
        <v>0.37167166506431182</v>
      </c>
      <c r="J124" s="2">
        <f t="shared" si="1"/>
        <v>-0.79766198585801329</v>
      </c>
    </row>
    <row r="125" spans="1:10" x14ac:dyDescent="0.25">
      <c r="A125" t="s">
        <v>133</v>
      </c>
      <c r="B125" s="2">
        <v>3.0724017280639373</v>
      </c>
      <c r="C125" s="3">
        <v>1</v>
      </c>
      <c r="D125" s="2">
        <v>6.6469779439063723</v>
      </c>
      <c r="E125" s="2">
        <v>25.960183039348273</v>
      </c>
      <c r="F125" s="2">
        <v>3.6002307260262247</v>
      </c>
      <c r="G125" s="2">
        <v>2.8690942502055399</v>
      </c>
      <c r="H125" s="2">
        <v>8.8202238177469727</v>
      </c>
      <c r="I125" s="2">
        <f t="array" ref="I125">MMULT(C125:H125,C$137:C$142)</f>
        <v>2.523708871440737</v>
      </c>
      <c r="J125" s="2">
        <f t="shared" si="1"/>
        <v>0.54869285662320033</v>
      </c>
    </row>
    <row r="126" spans="1:10" x14ac:dyDescent="0.25">
      <c r="A126" t="s">
        <v>134</v>
      </c>
      <c r="B126" s="2">
        <v>3.8279019566488444</v>
      </c>
      <c r="C126" s="3">
        <v>1</v>
      </c>
      <c r="D126" s="2">
        <v>8.0381302186656036</v>
      </c>
      <c r="E126" s="2">
        <v>12.595444431137604</v>
      </c>
      <c r="F126" s="2">
        <v>3.7930546545482722</v>
      </c>
      <c r="G126" s="2">
        <v>7.8867174561112998</v>
      </c>
      <c r="H126" s="2">
        <v>19.915920337425693</v>
      </c>
      <c r="I126" s="2">
        <f t="array" ref="I126">MMULT(C126:H126,C$137:C$142)</f>
        <v>0.51091789423061196</v>
      </c>
      <c r="J126" s="2">
        <f t="shared" si="1"/>
        <v>3.3169840624182325</v>
      </c>
    </row>
    <row r="127" spans="1:10" x14ac:dyDescent="0.25">
      <c r="A127" t="s">
        <v>135</v>
      </c>
      <c r="B127" s="2">
        <v>0.2252750188528978</v>
      </c>
      <c r="C127" s="3">
        <v>1</v>
      </c>
      <c r="D127" s="2">
        <v>10.688287239697086</v>
      </c>
      <c r="E127" s="2">
        <v>23.832820026704908</v>
      </c>
      <c r="F127" s="2">
        <v>3.2738262078447384</v>
      </c>
      <c r="G127" s="2">
        <v>-1.93108114782171</v>
      </c>
      <c r="H127" s="2">
        <v>13.278418951235258</v>
      </c>
      <c r="I127" s="2">
        <f t="array" ref="I127">MMULT(C127:H127,C$137:C$142)</f>
        <v>1.346016271514876</v>
      </c>
      <c r="J127" s="2">
        <f t="shared" si="1"/>
        <v>-1.1207412526619782</v>
      </c>
    </row>
    <row r="128" spans="1:10" x14ac:dyDescent="0.25">
      <c r="A128" t="s">
        <v>136</v>
      </c>
      <c r="B128" s="2">
        <v>0.89478865343706104</v>
      </c>
      <c r="C128" s="3">
        <v>1</v>
      </c>
      <c r="D128" s="2">
        <v>10.669960187759107</v>
      </c>
      <c r="E128" s="2">
        <v>17.318406768297606</v>
      </c>
      <c r="F128" s="2">
        <v>7.9059381437199872E-2</v>
      </c>
      <c r="G128" s="2">
        <v>1.73810460086511</v>
      </c>
      <c r="H128" s="2">
        <v>18.838223809143535</v>
      </c>
      <c r="I128" s="2">
        <f t="array" ref="I128">MMULT(C128:H128,C$137:C$142)</f>
        <v>0.52311698157018494</v>
      </c>
      <c r="J128" s="2">
        <f t="shared" si="1"/>
        <v>0.37167167186687611</v>
      </c>
    </row>
    <row r="129" spans="1:10" x14ac:dyDescent="0.25">
      <c r="A129" t="s">
        <v>137</v>
      </c>
      <c r="B129" s="2">
        <v>1.6781254000449479</v>
      </c>
      <c r="C129" s="3">
        <v>1</v>
      </c>
      <c r="D129" s="2">
        <v>11.050833992459903</v>
      </c>
      <c r="E129" s="2">
        <v>21.014288749626399</v>
      </c>
      <c r="F129" s="2">
        <v>1.6405883090114384</v>
      </c>
      <c r="G129" s="2">
        <v>1.81221007526015</v>
      </c>
      <c r="H129" s="2">
        <v>13.973892684190425</v>
      </c>
      <c r="I129" s="2">
        <f t="array" ref="I129">MMULT(C129:H129,C$137:C$142)</f>
        <v>0.62004563239927868</v>
      </c>
      <c r="J129" s="2">
        <f t="shared" si="1"/>
        <v>1.0580797676456692</v>
      </c>
    </row>
    <row r="130" spans="1:10" x14ac:dyDescent="0.25">
      <c r="A130" t="s">
        <v>138</v>
      </c>
      <c r="B130" s="2">
        <v>-0.13788920412437733</v>
      </c>
      <c r="C130" s="3">
        <v>1</v>
      </c>
      <c r="D130" s="2">
        <v>9.757187565003548</v>
      </c>
      <c r="E130" s="2">
        <v>16.161091696115193</v>
      </c>
      <c r="F130" s="2">
        <v>2.1218865963703837</v>
      </c>
      <c r="G130" s="2">
        <v>7.8819887087962197</v>
      </c>
      <c r="H130" s="2">
        <v>15.00295762303374</v>
      </c>
      <c r="I130" s="2">
        <f t="array" ref="I130">MMULT(C130:H130,C$137:C$142)</f>
        <v>0.11327930100452363</v>
      </c>
      <c r="J130" s="2">
        <f t="shared" si="1"/>
        <v>-0.25116850512890099</v>
      </c>
    </row>
    <row r="131" spans="1:10" x14ac:dyDescent="0.25">
      <c r="A131" t="s">
        <v>139</v>
      </c>
      <c r="B131" s="2">
        <v>5.9948660101926521</v>
      </c>
      <c r="C131" s="3">
        <v>1</v>
      </c>
      <c r="D131" s="2">
        <v>7.8503361563054517</v>
      </c>
      <c r="E131" s="2">
        <v>26.843839381132245</v>
      </c>
      <c r="F131" s="2">
        <v>6.1545217569701132</v>
      </c>
      <c r="G131" s="2">
        <v>2.7958236745224401</v>
      </c>
      <c r="H131" s="2">
        <v>6.4606347025217028</v>
      </c>
      <c r="I131" s="2">
        <f t="array" ref="I131">MMULT(C131:H131,C$137:C$142)</f>
        <v>2.1132463545224676</v>
      </c>
      <c r="J131" s="2">
        <f t="shared" ref="J131:J132" si="2">B131-I131</f>
        <v>3.8816196556701845</v>
      </c>
    </row>
    <row r="132" spans="1:10" x14ac:dyDescent="0.25">
      <c r="A132" t="s">
        <v>140</v>
      </c>
      <c r="B132" s="2">
        <v>-1.4502641310958779</v>
      </c>
      <c r="C132" s="3">
        <v>1</v>
      </c>
      <c r="D132" s="2">
        <v>7.324088224825152</v>
      </c>
      <c r="E132" s="2">
        <v>39.26190468265829</v>
      </c>
      <c r="F132" s="2">
        <v>2.3508074828533605</v>
      </c>
      <c r="G132" s="2">
        <v>9.1503164431629909</v>
      </c>
      <c r="H132" s="2">
        <v>17.684199315025179</v>
      </c>
      <c r="I132" s="2">
        <f t="array" ref="I132">MMULT(C132:H132,C$137:C$142)</f>
        <v>2.898861341122891</v>
      </c>
      <c r="J132" s="2">
        <f t="shared" si="2"/>
        <v>-4.3491254722187689</v>
      </c>
    </row>
    <row r="133" spans="1:10" x14ac:dyDescent="0.25">
      <c r="B133" s="2"/>
      <c r="C133" s="3"/>
      <c r="D133" s="2"/>
      <c r="E133" s="2"/>
      <c r="F133" s="2"/>
      <c r="G133" s="2"/>
      <c r="H133" s="2"/>
      <c r="I133" s="2"/>
      <c r="J133" s="2"/>
    </row>
    <row r="134" spans="1:10" x14ac:dyDescent="0.25">
      <c r="B134" s="6" t="s">
        <v>155</v>
      </c>
      <c r="C134" s="7" t="s">
        <v>156</v>
      </c>
      <c r="D134" s="2"/>
      <c r="E134" s="2"/>
      <c r="F134" s="2"/>
      <c r="G134" s="2"/>
      <c r="H134" s="2"/>
      <c r="I134" s="2"/>
      <c r="J134" s="2"/>
    </row>
    <row r="136" spans="1:10" x14ac:dyDescent="0.25">
      <c r="B136" s="1" t="s">
        <v>141</v>
      </c>
      <c r="C136" s="1" t="s">
        <v>142</v>
      </c>
      <c r="D136" s="1" t="s">
        <v>157</v>
      </c>
      <c r="E136" s="1" t="s">
        <v>143</v>
      </c>
      <c r="F136" s="1" t="s">
        <v>144</v>
      </c>
      <c r="G136" s="1" t="s">
        <v>145</v>
      </c>
      <c r="J136" s="1"/>
    </row>
    <row r="137" spans="1:10" x14ac:dyDescent="0.25">
      <c r="B137" s="1" t="s">
        <v>2</v>
      </c>
      <c r="C137" s="4">
        <v>3.0093044681903045</v>
      </c>
      <c r="D137" s="4">
        <f t="array" ref="D137:D142">MMULT(MMULT(MINVERSE(MMULT(TRANSPOSE(C2:H132),C2:H132)),TRANSPOSE(C2:H132)),B2:B132)</f>
        <v>3.0093162428890743</v>
      </c>
      <c r="E137" s="4">
        <f>SQRT(C151)</f>
        <v>2.0415900271498391</v>
      </c>
      <c r="F137" s="4">
        <f t="shared" ref="F137:F142" si="3">C137/E137</f>
        <v>1.4740003762613607</v>
      </c>
      <c r="G137" s="5">
        <f t="shared" ref="G137:G142" si="4">_xlfn.T.DIST.2T(ABS(F137),C$146)</f>
        <v>0.14299546801209945</v>
      </c>
      <c r="H137" s="4"/>
      <c r="J137" s="1"/>
    </row>
    <row r="138" spans="1:10" x14ac:dyDescent="0.25">
      <c r="B138" s="1" t="s">
        <v>3</v>
      </c>
      <c r="C138" s="4">
        <v>-0.37656163104630996</v>
      </c>
      <c r="D138" s="4">
        <v>-0.37656123096146504</v>
      </c>
      <c r="E138" s="4">
        <f>SQRT(D152)</f>
        <v>0.18550052415692903</v>
      </c>
      <c r="F138" s="4">
        <f t="shared" si="3"/>
        <v>-2.0299761025351484</v>
      </c>
      <c r="G138" s="5">
        <f t="shared" si="4"/>
        <v>4.448137853751432E-2</v>
      </c>
      <c r="H138" s="4"/>
    </row>
    <row r="139" spans="1:10" x14ac:dyDescent="0.25">
      <c r="B139" s="1" t="s">
        <v>4</v>
      </c>
      <c r="C139" s="4">
        <v>8.4896969448801138E-2</v>
      </c>
      <c r="D139" s="4">
        <v>8.4896990709449158E-2</v>
      </c>
      <c r="E139" s="4">
        <f>SQRT(E153)</f>
        <v>3.1774340152552129E-2</v>
      </c>
      <c r="F139" s="4">
        <f t="shared" si="3"/>
        <v>2.6718719898257959</v>
      </c>
      <c r="G139" s="5">
        <f t="shared" si="4"/>
        <v>8.5480309182847554E-3</v>
      </c>
    </row>
    <row r="140" spans="1:10" x14ac:dyDescent="0.25">
      <c r="B140" s="1" t="s">
        <v>5</v>
      </c>
      <c r="C140" s="4">
        <v>-4.1140125674728623E-3</v>
      </c>
      <c r="D140" s="4">
        <v>-4.1140898638575259E-3</v>
      </c>
      <c r="E140" s="4">
        <f>SQRT(F154)</f>
        <v>2.4109295628540337E-2</v>
      </c>
      <c r="F140" s="4">
        <f t="shared" si="3"/>
        <v>-0.17064009794640106</v>
      </c>
      <c r="G140" s="5">
        <f t="shared" si="4"/>
        <v>0.86478266286954719</v>
      </c>
    </row>
    <row r="141" spans="1:10" x14ac:dyDescent="0.25">
      <c r="B141" s="1" t="s">
        <v>6</v>
      </c>
      <c r="C141" s="4">
        <v>-9.7622091350690041E-2</v>
      </c>
      <c r="D141" s="4">
        <v>-9.7622413963625573E-2</v>
      </c>
      <c r="E141" s="4">
        <f>SQRT(G155)</f>
        <v>5.1484615692430631E-2</v>
      </c>
      <c r="F141" s="4">
        <f t="shared" si="3"/>
        <v>-1.8961410129558882</v>
      </c>
      <c r="G141" s="5">
        <f t="shared" si="4"/>
        <v>6.0249666170300586E-2</v>
      </c>
    </row>
    <row r="142" spans="1:10" x14ac:dyDescent="0.25">
      <c r="B142" s="1" t="s">
        <v>7</v>
      </c>
      <c r="C142" s="4">
        <v>1.2285262895685288E-2</v>
      </c>
      <c r="D142" s="4">
        <v>1.22843230386794E-2</v>
      </c>
      <c r="E142" s="4">
        <f>SQRT(H156)</f>
        <v>4.4924374141067695E-2</v>
      </c>
      <c r="F142" s="4">
        <f t="shared" si="3"/>
        <v>0.27346542117889394</v>
      </c>
      <c r="G142" s="5">
        <f t="shared" si="4"/>
        <v>0.78494679572438175</v>
      </c>
    </row>
    <row r="144" spans="1:10" x14ac:dyDescent="0.25">
      <c r="B144" s="1" t="s">
        <v>146</v>
      </c>
      <c r="C144" s="1">
        <f>COUNT(B2:B132)</f>
        <v>131</v>
      </c>
      <c r="E144" s="1" t="s">
        <v>147</v>
      </c>
      <c r="F144" s="2">
        <f>SUMSQ(J2:J132)</f>
        <v>1018.1313977467948</v>
      </c>
    </row>
    <row r="145" spans="2:8" x14ac:dyDescent="0.25">
      <c r="B145" s="1" t="s">
        <v>148</v>
      </c>
      <c r="C145" s="1">
        <f>COUNT(C137:C142)</f>
        <v>6</v>
      </c>
      <c r="E145" s="1" t="s">
        <v>154</v>
      </c>
      <c r="F145" s="1">
        <v>1</v>
      </c>
    </row>
    <row r="146" spans="2:8" x14ac:dyDescent="0.25">
      <c r="B146" s="1" t="s">
        <v>149</v>
      </c>
      <c r="C146" s="3">
        <f>C144-C145</f>
        <v>125</v>
      </c>
      <c r="E146" s="1" t="s">
        <v>153</v>
      </c>
      <c r="F146" s="2" cm="1">
        <f t="array" ref="F146">F145*SUM(ABS(C137:C142)) + (1-F145)*SUMSQ(C137:C142)</f>
        <v>3.5847844354992637</v>
      </c>
    </row>
    <row r="147" spans="2:8" x14ac:dyDescent="0.25">
      <c r="B147" s="1" t="s">
        <v>143</v>
      </c>
      <c r="C147" s="4">
        <f>SQRT(F144/C146)</f>
        <v>2.8539536054348114</v>
      </c>
      <c r="E147" s="1" t="s">
        <v>150</v>
      </c>
      <c r="F147" s="1">
        <v>100</v>
      </c>
      <c r="G147" s="8" t="s">
        <v>158</v>
      </c>
    </row>
    <row r="148" spans="2:8" x14ac:dyDescent="0.25">
      <c r="E148" s="1" t="s">
        <v>151</v>
      </c>
      <c r="F148" s="2">
        <f>F144+F147*F146</f>
        <v>1376.6098412967212</v>
      </c>
    </row>
    <row r="150" spans="2:8" x14ac:dyDescent="0.25">
      <c r="B150" s="1" t="s">
        <v>152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</row>
    <row r="151" spans="2:8" x14ac:dyDescent="0.25">
      <c r="B151" s="1" t="s">
        <v>2</v>
      </c>
      <c r="C151" s="4">
        <f t="array" ref="C151:H156">MINVERSE(MMULT(TRANSPOSE(C2:H132),C2:H132))*C147^2</f>
        <v>4.1680898389576804</v>
      </c>
      <c r="D151" s="4">
        <v>-0.30508029831341871</v>
      </c>
      <c r="E151" s="4">
        <v>-3.3668481658488666E-2</v>
      </c>
      <c r="F151" s="4">
        <v>-2.5827464476163024E-3</v>
      </c>
      <c r="G151" s="4">
        <v>-5.1472760976674976E-2</v>
      </c>
      <c r="H151" s="4">
        <v>-2.3947908974248158E-2</v>
      </c>
    </row>
    <row r="152" spans="2:8" x14ac:dyDescent="0.25">
      <c r="B152" s="1" t="s">
        <v>3</v>
      </c>
      <c r="C152" s="4">
        <v>-0.30508029831342021</v>
      </c>
      <c r="D152" s="4">
        <v>3.4410444462495408E-2</v>
      </c>
      <c r="E152" s="4">
        <v>6.9571144229121039E-4</v>
      </c>
      <c r="F152" s="4">
        <v>-2.3357498898562368E-4</v>
      </c>
      <c r="G152" s="4">
        <v>2.6716956542428426E-3</v>
      </c>
      <c r="H152" s="4">
        <v>-1.4990427251580641E-3</v>
      </c>
    </row>
    <row r="153" spans="2:8" x14ac:dyDescent="0.25">
      <c r="B153" s="1" t="s">
        <v>4</v>
      </c>
      <c r="C153" s="4">
        <v>-3.3668481658488347E-2</v>
      </c>
      <c r="D153" s="4">
        <v>6.9571144229117244E-4</v>
      </c>
      <c r="E153" s="4">
        <v>1.0096086921300863E-3</v>
      </c>
      <c r="F153" s="4">
        <v>3.3223821536819635E-5</v>
      </c>
      <c r="G153" s="4">
        <v>3.6122846829811633E-4</v>
      </c>
      <c r="H153" s="4">
        <v>7.4837730865267953E-5</v>
      </c>
    </row>
    <row r="154" spans="2:8" x14ac:dyDescent="0.25">
      <c r="B154" s="1" t="s">
        <v>5</v>
      </c>
      <c r="C154" s="4">
        <v>-2.5827464476162547E-3</v>
      </c>
      <c r="D154" s="4">
        <v>-2.3357498898562821E-4</v>
      </c>
      <c r="E154" s="4">
        <v>3.3223821536819357E-5</v>
      </c>
      <c r="F154" s="4">
        <v>5.8125813570435419E-4</v>
      </c>
      <c r="G154" s="4">
        <v>6.6761466256162335E-5</v>
      </c>
      <c r="H154" s="4">
        <v>7.0963569727922098E-5</v>
      </c>
    </row>
    <row r="155" spans="2:8" x14ac:dyDescent="0.25">
      <c r="B155" s="1" t="s">
        <v>6</v>
      </c>
      <c r="C155" s="4">
        <v>-5.1472760976674858E-2</v>
      </c>
      <c r="D155" s="4">
        <v>2.6716956542428148E-3</v>
      </c>
      <c r="E155" s="4">
        <v>3.6122846829811893E-4</v>
      </c>
      <c r="F155" s="4">
        <v>6.6761466256162863E-5</v>
      </c>
      <c r="G155" s="4">
        <v>2.6506656529972743E-3</v>
      </c>
      <c r="H155" s="4">
        <v>6.0418215563274908E-4</v>
      </c>
    </row>
    <row r="156" spans="2:8" x14ac:dyDescent="0.25">
      <c r="B156" s="1" t="s">
        <v>7</v>
      </c>
      <c r="C156" s="4">
        <v>-2.3947908974247843E-2</v>
      </c>
      <c r="D156" s="4">
        <v>-1.4990427251580926E-3</v>
      </c>
      <c r="E156" s="4">
        <v>7.4837730865265838E-5</v>
      </c>
      <c r="F156" s="4">
        <v>7.0963569727922003E-5</v>
      </c>
      <c r="G156" s="4">
        <v>6.0418215563274528E-4</v>
      </c>
      <c r="H156" s="4">
        <v>2.0181993919666319E-3</v>
      </c>
    </row>
    <row r="159" spans="2:8" x14ac:dyDescent="0.25">
      <c r="C159" s="4"/>
      <c r="D159" s="4"/>
      <c r="E159" s="4"/>
      <c r="F159" s="4"/>
      <c r="G159" s="4"/>
    </row>
    <row r="160" spans="2:8" x14ac:dyDescent="0.25">
      <c r="C160" s="4"/>
      <c r="D160" s="4"/>
      <c r="E160" s="4"/>
      <c r="F160" s="4"/>
      <c r="G160" s="4"/>
    </row>
    <row r="161" spans="2:7" x14ac:dyDescent="0.25">
      <c r="C161" s="4"/>
      <c r="D161" s="4"/>
      <c r="E161" s="4"/>
      <c r="F161" s="4"/>
      <c r="G161" s="4"/>
    </row>
    <row r="162" spans="2:7" x14ac:dyDescent="0.25">
      <c r="C162" s="4"/>
      <c r="D162" s="4"/>
      <c r="E162" s="4"/>
      <c r="F162" s="4"/>
      <c r="G162" s="4"/>
    </row>
    <row r="163" spans="2:7" x14ac:dyDescent="0.25">
      <c r="C163" s="4"/>
      <c r="D163" s="4"/>
      <c r="E163" s="4"/>
      <c r="F163" s="4"/>
      <c r="G163" s="4"/>
    </row>
    <row r="166" spans="2:7" x14ac:dyDescent="0.25">
      <c r="B166" s="2"/>
      <c r="C166" s="4"/>
    </row>
    <row r="167" spans="2:7" x14ac:dyDescent="0.25">
      <c r="B167" s="2"/>
      <c r="C167" s="4"/>
    </row>
    <row r="168" spans="2:7" x14ac:dyDescent="0.25">
      <c r="B168" s="2"/>
      <c r="C168" s="4"/>
    </row>
    <row r="169" spans="2:7" x14ac:dyDescent="0.25">
      <c r="B169" s="2"/>
      <c r="C169" s="4"/>
    </row>
    <row r="170" spans="2:7" x14ac:dyDescent="0.25">
      <c r="B170" s="2"/>
      <c r="C170" s="4"/>
    </row>
    <row r="171" spans="2:7" x14ac:dyDescent="0.25">
      <c r="B171" s="2"/>
      <c r="C171" s="4"/>
    </row>
    <row r="172" spans="2:7" x14ac:dyDescent="0.25">
      <c r="B172" s="2"/>
      <c r="C172" s="4"/>
    </row>
    <row r="173" spans="2:7" x14ac:dyDescent="0.25">
      <c r="B173" s="2"/>
      <c r="C173" s="4"/>
    </row>
    <row r="174" spans="2:7" x14ac:dyDescent="0.25">
      <c r="B174" s="2"/>
      <c r="C174" s="4"/>
    </row>
    <row r="175" spans="2:7" x14ac:dyDescent="0.25">
      <c r="B175" s="2"/>
      <c r="C175" s="4"/>
    </row>
    <row r="176" spans="2:7" x14ac:dyDescent="0.25">
      <c r="B176" s="2"/>
      <c r="C176" s="4"/>
    </row>
    <row r="177" spans="2:3" x14ac:dyDescent="0.25">
      <c r="B177" s="2"/>
      <c r="C177" s="4"/>
    </row>
    <row r="178" spans="2:3" x14ac:dyDescent="0.25">
      <c r="B178" s="2"/>
      <c r="C178" s="4"/>
    </row>
    <row r="179" spans="2:3" x14ac:dyDescent="0.25">
      <c r="B179" s="2"/>
      <c r="C179" s="4"/>
    </row>
    <row r="180" spans="2:3" x14ac:dyDescent="0.25">
      <c r="B180" s="2"/>
      <c r="C180" s="4"/>
    </row>
    <row r="181" spans="2:3" x14ac:dyDescent="0.25">
      <c r="B181" s="2"/>
      <c r="C181" s="4"/>
    </row>
    <row r="182" spans="2:3" x14ac:dyDescent="0.25">
      <c r="B182" s="2"/>
      <c r="C182" s="4"/>
    </row>
    <row r="183" spans="2:3" x14ac:dyDescent="0.25">
      <c r="B183" s="2"/>
      <c r="C183" s="4"/>
    </row>
    <row r="184" spans="2:3" x14ac:dyDescent="0.25">
      <c r="B184" s="2"/>
      <c r="C184" s="4"/>
    </row>
    <row r="185" spans="2:3" x14ac:dyDescent="0.25">
      <c r="B185" s="2"/>
      <c r="C185" s="4"/>
    </row>
    <row r="186" spans="2:3" x14ac:dyDescent="0.25">
      <c r="B186" s="2"/>
      <c r="C186" s="4"/>
    </row>
    <row r="187" spans="2:3" x14ac:dyDescent="0.25">
      <c r="B187" s="2"/>
      <c r="C187" s="4"/>
    </row>
    <row r="188" spans="2:3" x14ac:dyDescent="0.25">
      <c r="B188" s="2"/>
      <c r="C188" s="4"/>
    </row>
    <row r="189" spans="2:3" x14ac:dyDescent="0.25">
      <c r="B189" s="2"/>
      <c r="C189" s="4"/>
    </row>
    <row r="190" spans="2:3" x14ac:dyDescent="0.25">
      <c r="B190" s="2"/>
      <c r="C190" s="4"/>
    </row>
    <row r="191" spans="2:3" x14ac:dyDescent="0.25">
      <c r="B191" s="2"/>
      <c r="C191" s="4"/>
    </row>
    <row r="192" spans="2:3" x14ac:dyDescent="0.25">
      <c r="B192" s="2"/>
      <c r="C192" s="4"/>
    </row>
    <row r="193" spans="2:3" x14ac:dyDescent="0.25">
      <c r="B193" s="2"/>
      <c r="C193" s="4"/>
    </row>
    <row r="194" spans="2:3" x14ac:dyDescent="0.25">
      <c r="B194" s="2"/>
      <c r="C194" s="4"/>
    </row>
    <row r="195" spans="2:3" x14ac:dyDescent="0.25">
      <c r="B195" s="2"/>
      <c r="C195" s="4"/>
    </row>
    <row r="196" spans="2:3" x14ac:dyDescent="0.25">
      <c r="B196" s="2"/>
      <c r="C196" s="4"/>
    </row>
    <row r="197" spans="2:3" x14ac:dyDescent="0.25">
      <c r="B197" s="2"/>
      <c r="C197" s="4"/>
    </row>
    <row r="198" spans="2:3" x14ac:dyDescent="0.25">
      <c r="B198" s="2"/>
      <c r="C198" s="4"/>
    </row>
    <row r="199" spans="2:3" x14ac:dyDescent="0.25">
      <c r="B199" s="2"/>
      <c r="C199" s="4"/>
    </row>
    <row r="200" spans="2:3" x14ac:dyDescent="0.25">
      <c r="B200" s="2"/>
      <c r="C200" s="4"/>
    </row>
    <row r="201" spans="2:3" x14ac:dyDescent="0.25">
      <c r="B201" s="2"/>
      <c r="C201" s="4"/>
    </row>
    <row r="202" spans="2:3" x14ac:dyDescent="0.25">
      <c r="B202" s="2"/>
      <c r="C202" s="4"/>
    </row>
    <row r="203" spans="2:3" x14ac:dyDescent="0.25">
      <c r="B203" s="2"/>
      <c r="C203" s="4"/>
    </row>
    <row r="204" spans="2:3" x14ac:dyDescent="0.25">
      <c r="B204" s="2"/>
      <c r="C204" s="4"/>
    </row>
    <row r="205" spans="2:3" x14ac:dyDescent="0.25">
      <c r="B205" s="2"/>
      <c r="C205" s="4"/>
    </row>
    <row r="206" spans="2:3" x14ac:dyDescent="0.25">
      <c r="B206" s="2"/>
      <c r="C206" s="4"/>
    </row>
    <row r="207" spans="2:3" x14ac:dyDescent="0.25">
      <c r="B207" s="2"/>
      <c r="C207" s="4"/>
    </row>
    <row r="208" spans="2:3" x14ac:dyDescent="0.25">
      <c r="B208" s="2"/>
      <c r="C208" s="4"/>
    </row>
    <row r="209" spans="2:3" x14ac:dyDescent="0.25">
      <c r="B209" s="2"/>
      <c r="C209" s="4"/>
    </row>
    <row r="210" spans="2:3" x14ac:dyDescent="0.25">
      <c r="B210" s="2"/>
      <c r="C210" s="4"/>
    </row>
    <row r="211" spans="2:3" x14ac:dyDescent="0.25">
      <c r="B211" s="2"/>
      <c r="C211" s="4"/>
    </row>
    <row r="212" spans="2:3" x14ac:dyDescent="0.25">
      <c r="B212" s="2"/>
      <c r="C212" s="4"/>
    </row>
    <row r="213" spans="2:3" x14ac:dyDescent="0.25">
      <c r="B213" s="2"/>
      <c r="C213" s="4"/>
    </row>
    <row r="214" spans="2:3" x14ac:dyDescent="0.25">
      <c r="B214" s="2"/>
      <c r="C214" s="4"/>
    </row>
    <row r="215" spans="2:3" x14ac:dyDescent="0.25">
      <c r="B215" s="2"/>
      <c r="C215" s="4"/>
    </row>
    <row r="216" spans="2:3" x14ac:dyDescent="0.25">
      <c r="B216" s="2"/>
      <c r="C216" s="4"/>
    </row>
    <row r="217" spans="2:3" x14ac:dyDescent="0.25">
      <c r="B217" s="2"/>
      <c r="C217" s="4"/>
    </row>
    <row r="218" spans="2:3" x14ac:dyDescent="0.25">
      <c r="B218" s="2"/>
      <c r="C218" s="4"/>
    </row>
    <row r="219" spans="2:3" x14ac:dyDescent="0.25">
      <c r="B219" s="2"/>
      <c r="C219" s="4"/>
    </row>
    <row r="220" spans="2:3" x14ac:dyDescent="0.25">
      <c r="B220" s="2"/>
      <c r="C220" s="4"/>
    </row>
    <row r="221" spans="2:3" x14ac:dyDescent="0.25">
      <c r="B221" s="2"/>
      <c r="C221" s="4"/>
    </row>
    <row r="222" spans="2:3" x14ac:dyDescent="0.25">
      <c r="B222" s="2"/>
      <c r="C222" s="4"/>
    </row>
    <row r="223" spans="2:3" x14ac:dyDescent="0.25">
      <c r="B223" s="2"/>
      <c r="C223" s="4"/>
    </row>
    <row r="224" spans="2:3" x14ac:dyDescent="0.25">
      <c r="B224" s="2"/>
      <c r="C224" s="4"/>
    </row>
    <row r="225" spans="2:3" x14ac:dyDescent="0.25">
      <c r="B225" s="2"/>
      <c r="C225" s="4"/>
    </row>
    <row r="226" spans="2:3" x14ac:dyDescent="0.25">
      <c r="B226" s="2"/>
      <c r="C226" s="4"/>
    </row>
    <row r="227" spans="2:3" x14ac:dyDescent="0.25">
      <c r="B227" s="2"/>
      <c r="C227" s="4"/>
    </row>
    <row r="228" spans="2:3" x14ac:dyDescent="0.25">
      <c r="B228" s="2"/>
      <c r="C228" s="4"/>
    </row>
    <row r="229" spans="2:3" x14ac:dyDescent="0.25">
      <c r="B229" s="2"/>
      <c r="C229" s="4"/>
    </row>
    <row r="230" spans="2:3" x14ac:dyDescent="0.25">
      <c r="B230" s="2"/>
      <c r="C230" s="4"/>
    </row>
    <row r="231" spans="2:3" x14ac:dyDescent="0.25">
      <c r="B231" s="2"/>
      <c r="C231" s="4"/>
    </row>
    <row r="232" spans="2:3" x14ac:dyDescent="0.25">
      <c r="B232" s="2"/>
      <c r="C232" s="4"/>
    </row>
    <row r="233" spans="2:3" x14ac:dyDescent="0.25">
      <c r="B233" s="2"/>
      <c r="C233" s="4"/>
    </row>
    <row r="234" spans="2:3" x14ac:dyDescent="0.25">
      <c r="B234" s="2"/>
      <c r="C234" s="4"/>
    </row>
    <row r="235" spans="2:3" x14ac:dyDescent="0.25">
      <c r="B235" s="2"/>
      <c r="C235" s="4"/>
    </row>
    <row r="236" spans="2:3" x14ac:dyDescent="0.25">
      <c r="B236" s="2"/>
      <c r="C236" s="4"/>
    </row>
    <row r="237" spans="2:3" x14ac:dyDescent="0.25">
      <c r="B237" s="2"/>
      <c r="C237" s="4"/>
    </row>
    <row r="238" spans="2:3" x14ac:dyDescent="0.25">
      <c r="B238" s="2"/>
      <c r="C238" s="4"/>
    </row>
    <row r="239" spans="2:3" x14ac:dyDescent="0.25">
      <c r="B239" s="2"/>
      <c r="C239" s="4"/>
    </row>
    <row r="240" spans="2:3" x14ac:dyDescent="0.25">
      <c r="B240" s="2"/>
      <c r="C240" s="4"/>
    </row>
    <row r="241" spans="2:3" x14ac:dyDescent="0.25">
      <c r="B241" s="2"/>
      <c r="C241" s="4"/>
    </row>
    <row r="242" spans="2:3" x14ac:dyDescent="0.25">
      <c r="B242" s="2"/>
      <c r="C242" s="4"/>
    </row>
    <row r="243" spans="2:3" x14ac:dyDescent="0.25">
      <c r="B243" s="2"/>
      <c r="C243" s="4"/>
    </row>
    <row r="244" spans="2:3" x14ac:dyDescent="0.25">
      <c r="B244" s="2"/>
      <c r="C244" s="4"/>
    </row>
    <row r="245" spans="2:3" x14ac:dyDescent="0.25">
      <c r="B245" s="2"/>
      <c r="C245" s="4"/>
    </row>
    <row r="246" spans="2:3" x14ac:dyDescent="0.25">
      <c r="B246" s="2"/>
      <c r="C246" s="4"/>
    </row>
    <row r="247" spans="2:3" x14ac:dyDescent="0.25">
      <c r="B247" s="2"/>
      <c r="C247" s="4"/>
    </row>
    <row r="248" spans="2:3" x14ac:dyDescent="0.25">
      <c r="B248" s="2"/>
      <c r="C248" s="4"/>
    </row>
    <row r="249" spans="2:3" x14ac:dyDescent="0.25">
      <c r="B249" s="2"/>
      <c r="C249" s="4"/>
    </row>
    <row r="250" spans="2:3" x14ac:dyDescent="0.25">
      <c r="B250" s="2"/>
      <c r="C250" s="4"/>
    </row>
    <row r="251" spans="2:3" x14ac:dyDescent="0.25">
      <c r="B251" s="2"/>
      <c r="C251" s="4"/>
    </row>
    <row r="252" spans="2:3" x14ac:dyDescent="0.25">
      <c r="B252" s="2"/>
      <c r="C252" s="4"/>
    </row>
    <row r="253" spans="2:3" x14ac:dyDescent="0.25">
      <c r="B253" s="2"/>
      <c r="C253" s="4"/>
    </row>
    <row r="254" spans="2:3" x14ac:dyDescent="0.25">
      <c r="B254" s="2"/>
      <c r="C254" s="4"/>
    </row>
    <row r="255" spans="2:3" x14ac:dyDescent="0.25">
      <c r="B255" s="2"/>
      <c r="C255" s="4"/>
    </row>
    <row r="256" spans="2:3" x14ac:dyDescent="0.25">
      <c r="B256" s="2"/>
      <c r="C256" s="4"/>
    </row>
    <row r="257" spans="2:3" x14ac:dyDescent="0.25">
      <c r="B257" s="2"/>
      <c r="C257" s="4"/>
    </row>
    <row r="258" spans="2:3" x14ac:dyDescent="0.25">
      <c r="B258" s="2"/>
      <c r="C258" s="4"/>
    </row>
    <row r="259" spans="2:3" x14ac:dyDescent="0.25">
      <c r="B259" s="2"/>
      <c r="C259" s="4"/>
    </row>
    <row r="260" spans="2:3" x14ac:dyDescent="0.25">
      <c r="B260" s="2"/>
      <c r="C260" s="4"/>
    </row>
    <row r="261" spans="2:3" x14ac:dyDescent="0.25">
      <c r="B261" s="2"/>
      <c r="C261" s="4"/>
    </row>
    <row r="262" spans="2:3" x14ac:dyDescent="0.25">
      <c r="B262" s="2"/>
      <c r="C262" s="4"/>
    </row>
    <row r="263" spans="2:3" x14ac:dyDescent="0.25">
      <c r="B263" s="2"/>
      <c r="C263" s="4"/>
    </row>
    <row r="264" spans="2:3" x14ac:dyDescent="0.25">
      <c r="B264" s="2"/>
      <c r="C264" s="4"/>
    </row>
    <row r="265" spans="2:3" x14ac:dyDescent="0.25">
      <c r="B265" s="2"/>
      <c r="C265" s="4"/>
    </row>
    <row r="266" spans="2:3" x14ac:dyDescent="0.25">
      <c r="B266" s="2"/>
      <c r="C266" s="4"/>
    </row>
    <row r="267" spans="2:3" x14ac:dyDescent="0.25">
      <c r="B267" s="2"/>
      <c r="C267" s="4"/>
    </row>
    <row r="268" spans="2:3" x14ac:dyDescent="0.25">
      <c r="B268" s="2"/>
      <c r="C268" s="4"/>
    </row>
    <row r="269" spans="2:3" x14ac:dyDescent="0.25">
      <c r="B269" s="2"/>
      <c r="C269" s="4"/>
    </row>
    <row r="270" spans="2:3" x14ac:dyDescent="0.25">
      <c r="B270" s="2"/>
      <c r="C270" s="4"/>
    </row>
    <row r="271" spans="2:3" x14ac:dyDescent="0.25">
      <c r="B271" s="2"/>
      <c r="C271" s="4"/>
    </row>
    <row r="272" spans="2:3" x14ac:dyDescent="0.25">
      <c r="B272" s="2"/>
      <c r="C272" s="4"/>
    </row>
    <row r="273" spans="2:3" x14ac:dyDescent="0.25">
      <c r="B273" s="2"/>
      <c r="C273" s="4"/>
    </row>
    <row r="274" spans="2:3" x14ac:dyDescent="0.25">
      <c r="B274" s="2"/>
      <c r="C274" s="4"/>
    </row>
    <row r="275" spans="2:3" x14ac:dyDescent="0.25">
      <c r="B275" s="2"/>
      <c r="C275" s="4"/>
    </row>
    <row r="276" spans="2:3" x14ac:dyDescent="0.25">
      <c r="B276" s="2"/>
      <c r="C276" s="4"/>
    </row>
    <row r="277" spans="2:3" x14ac:dyDescent="0.25">
      <c r="B277" s="2"/>
      <c r="C277" s="4"/>
    </row>
    <row r="278" spans="2:3" x14ac:dyDescent="0.25">
      <c r="B278" s="2"/>
      <c r="C278" s="4"/>
    </row>
    <row r="279" spans="2:3" x14ac:dyDescent="0.25">
      <c r="B279" s="2"/>
      <c r="C279" s="4"/>
    </row>
    <row r="280" spans="2:3" x14ac:dyDescent="0.25">
      <c r="B280" s="2"/>
      <c r="C280" s="4"/>
    </row>
    <row r="281" spans="2:3" x14ac:dyDescent="0.25">
      <c r="B281" s="2"/>
      <c r="C281" s="4"/>
    </row>
    <row r="282" spans="2:3" x14ac:dyDescent="0.25">
      <c r="B282" s="2"/>
      <c r="C282" s="4"/>
    </row>
    <row r="283" spans="2:3" x14ac:dyDescent="0.25">
      <c r="B283" s="2"/>
      <c r="C283" s="4"/>
    </row>
    <row r="284" spans="2:3" x14ac:dyDescent="0.25">
      <c r="B284" s="2"/>
      <c r="C284" s="4"/>
    </row>
    <row r="285" spans="2:3" x14ac:dyDescent="0.25">
      <c r="B285" s="2"/>
      <c r="C285" s="4"/>
    </row>
    <row r="286" spans="2:3" x14ac:dyDescent="0.25">
      <c r="B286" s="2"/>
      <c r="C286" s="4"/>
    </row>
    <row r="287" spans="2:3" x14ac:dyDescent="0.25">
      <c r="B287" s="2"/>
      <c r="C287" s="4"/>
    </row>
    <row r="288" spans="2:3" x14ac:dyDescent="0.25">
      <c r="B288" s="2"/>
      <c r="C288" s="4"/>
    </row>
    <row r="289" spans="2:3" x14ac:dyDescent="0.25">
      <c r="B289" s="2"/>
      <c r="C289" s="4"/>
    </row>
    <row r="290" spans="2:3" x14ac:dyDescent="0.25">
      <c r="B290" s="2"/>
      <c r="C290" s="4"/>
    </row>
    <row r="291" spans="2:3" x14ac:dyDescent="0.25">
      <c r="B291" s="2"/>
      <c r="C291" s="4"/>
    </row>
    <row r="292" spans="2:3" x14ac:dyDescent="0.25">
      <c r="B292" s="2"/>
      <c r="C292" s="4"/>
    </row>
    <row r="293" spans="2:3" x14ac:dyDescent="0.25">
      <c r="B293" s="2"/>
      <c r="C293" s="4"/>
    </row>
    <row r="294" spans="2:3" x14ac:dyDescent="0.25">
      <c r="B294" s="2"/>
      <c r="C294" s="4"/>
    </row>
    <row r="295" spans="2:3" x14ac:dyDescent="0.25">
      <c r="B295" s="2"/>
      <c r="C295" s="4"/>
    </row>
    <row r="296" spans="2:3" x14ac:dyDescent="0.25">
      <c r="B296" s="2"/>
      <c r="C296" s="4"/>
    </row>
    <row r="297" spans="2:3" x14ac:dyDescent="0.25">
      <c r="B297" s="2"/>
      <c r="C297" s="4"/>
    </row>
    <row r="298" spans="2:3" x14ac:dyDescent="0.25">
      <c r="B298" s="2"/>
      <c r="C298" s="4"/>
    </row>
    <row r="299" spans="2:3" x14ac:dyDescent="0.25">
      <c r="B299" s="2"/>
      <c r="C299" s="4"/>
    </row>
    <row r="300" spans="2:3" x14ac:dyDescent="0.25">
      <c r="B300" s="2"/>
      <c r="C300" s="4"/>
    </row>
    <row r="301" spans="2:3" x14ac:dyDescent="0.25">
      <c r="B301" s="2"/>
      <c r="C301" s="4"/>
    </row>
    <row r="302" spans="2:3" x14ac:dyDescent="0.25">
      <c r="B302" s="2"/>
      <c r="C302" s="4"/>
    </row>
    <row r="303" spans="2:3" x14ac:dyDescent="0.25">
      <c r="B303" s="2"/>
      <c r="C303" s="4"/>
    </row>
    <row r="304" spans="2:3" x14ac:dyDescent="0.25">
      <c r="B304" s="2"/>
      <c r="C304" s="4"/>
    </row>
    <row r="305" spans="2:3" x14ac:dyDescent="0.25">
      <c r="B305" s="2"/>
      <c r="C305" s="4"/>
    </row>
    <row r="306" spans="2:3" x14ac:dyDescent="0.25">
      <c r="B306" s="2"/>
      <c r="C306" s="4"/>
    </row>
    <row r="307" spans="2:3" x14ac:dyDescent="0.25">
      <c r="B307" s="2"/>
      <c r="C307" s="4"/>
    </row>
    <row r="308" spans="2:3" x14ac:dyDescent="0.25">
      <c r="B308" s="2"/>
      <c r="C308" s="4"/>
    </row>
    <row r="309" spans="2:3" x14ac:dyDescent="0.25">
      <c r="B309" s="2"/>
      <c r="C309" s="4"/>
    </row>
    <row r="310" spans="2:3" x14ac:dyDescent="0.25">
      <c r="B310" s="2"/>
      <c r="C310" s="4"/>
    </row>
    <row r="311" spans="2:3" x14ac:dyDescent="0.25">
      <c r="B311" s="2"/>
      <c r="C311" s="4"/>
    </row>
    <row r="312" spans="2:3" x14ac:dyDescent="0.25">
      <c r="B312" s="2"/>
      <c r="C312" s="4"/>
    </row>
    <row r="313" spans="2:3" x14ac:dyDescent="0.25">
      <c r="B313" s="2"/>
      <c r="C313" s="4"/>
    </row>
    <row r="314" spans="2:3" x14ac:dyDescent="0.25">
      <c r="B314" s="2"/>
      <c r="C314" s="4"/>
    </row>
    <row r="315" spans="2:3" x14ac:dyDescent="0.25">
      <c r="B315" s="2"/>
      <c r="C315" s="4"/>
    </row>
    <row r="316" spans="2:3" x14ac:dyDescent="0.25">
      <c r="B316" s="2"/>
      <c r="C316" s="4"/>
    </row>
    <row r="317" spans="2:3" x14ac:dyDescent="0.25">
      <c r="B317" s="2"/>
      <c r="C317" s="4"/>
    </row>
    <row r="318" spans="2:3" x14ac:dyDescent="0.25">
      <c r="B318" s="2"/>
      <c r="C318" s="4"/>
    </row>
    <row r="319" spans="2:3" x14ac:dyDescent="0.25">
      <c r="B319" s="2"/>
      <c r="C319" s="4"/>
    </row>
    <row r="320" spans="2:3" x14ac:dyDescent="0.25">
      <c r="B320" s="2"/>
      <c r="C320" s="4"/>
    </row>
    <row r="321" spans="2:3" x14ac:dyDescent="0.25">
      <c r="B321" s="2"/>
      <c r="C321" s="4"/>
    </row>
    <row r="322" spans="2:3" x14ac:dyDescent="0.25">
      <c r="B322" s="2"/>
      <c r="C322" s="4"/>
    </row>
    <row r="323" spans="2:3" x14ac:dyDescent="0.25">
      <c r="B323" s="2"/>
      <c r="C323" s="4"/>
    </row>
    <row r="324" spans="2:3" x14ac:dyDescent="0.25">
      <c r="B324" s="2"/>
      <c r="C324" s="4"/>
    </row>
    <row r="325" spans="2:3" x14ac:dyDescent="0.25">
      <c r="B325" s="2"/>
      <c r="C325" s="4"/>
    </row>
    <row r="326" spans="2:3" x14ac:dyDescent="0.25">
      <c r="B326" s="2"/>
      <c r="C326" s="4"/>
    </row>
    <row r="327" spans="2:3" x14ac:dyDescent="0.25">
      <c r="B327" s="2"/>
      <c r="C327" s="4"/>
    </row>
    <row r="328" spans="2:3" x14ac:dyDescent="0.25">
      <c r="B328" s="2"/>
      <c r="C328" s="4"/>
    </row>
    <row r="329" spans="2:3" x14ac:dyDescent="0.25">
      <c r="B329" s="2"/>
      <c r="C329" s="4"/>
    </row>
    <row r="330" spans="2:3" x14ac:dyDescent="0.25">
      <c r="B330" s="2"/>
      <c r="C330" s="4"/>
    </row>
    <row r="331" spans="2:3" x14ac:dyDescent="0.25">
      <c r="B331" s="2"/>
      <c r="C331" s="4"/>
    </row>
    <row r="332" spans="2:3" x14ac:dyDescent="0.25">
      <c r="B332" s="2"/>
      <c r="C332" s="4"/>
    </row>
    <row r="333" spans="2:3" x14ac:dyDescent="0.25">
      <c r="B333" s="2"/>
      <c r="C333" s="4"/>
    </row>
    <row r="334" spans="2:3" x14ac:dyDescent="0.25">
      <c r="B334" s="2"/>
      <c r="C334" s="4"/>
    </row>
    <row r="335" spans="2:3" x14ac:dyDescent="0.25">
      <c r="B335" s="2"/>
      <c r="C335" s="4"/>
    </row>
    <row r="336" spans="2:3" x14ac:dyDescent="0.25">
      <c r="B336" s="2"/>
      <c r="C336" s="4"/>
    </row>
    <row r="337" spans="2:3" x14ac:dyDescent="0.25">
      <c r="B337" s="2"/>
      <c r="C337" s="4"/>
    </row>
    <row r="338" spans="2:3" x14ac:dyDescent="0.25">
      <c r="B338" s="2"/>
      <c r="C338" s="4"/>
    </row>
    <row r="339" spans="2:3" x14ac:dyDescent="0.25">
      <c r="B339" s="2"/>
      <c r="C339" s="4"/>
    </row>
    <row r="340" spans="2:3" x14ac:dyDescent="0.25">
      <c r="B340" s="2"/>
      <c r="C340" s="4"/>
    </row>
    <row r="341" spans="2:3" x14ac:dyDescent="0.25">
      <c r="B341" s="2"/>
      <c r="C341" s="4"/>
    </row>
    <row r="342" spans="2:3" x14ac:dyDescent="0.25">
      <c r="B342" s="2"/>
      <c r="C342" s="4"/>
    </row>
    <row r="343" spans="2:3" x14ac:dyDescent="0.25">
      <c r="B343" s="2"/>
      <c r="C343" s="4"/>
    </row>
    <row r="344" spans="2:3" x14ac:dyDescent="0.25">
      <c r="B344" s="2"/>
      <c r="C344" s="4"/>
    </row>
    <row r="345" spans="2:3" x14ac:dyDescent="0.25">
      <c r="B345" s="2"/>
      <c r="C345" s="4"/>
    </row>
    <row r="346" spans="2:3" x14ac:dyDescent="0.25">
      <c r="B346" s="2"/>
      <c r="C346" s="4"/>
    </row>
    <row r="347" spans="2:3" x14ac:dyDescent="0.25">
      <c r="B347" s="2"/>
      <c r="C347" s="4"/>
    </row>
    <row r="348" spans="2:3" x14ac:dyDescent="0.25">
      <c r="B348" s="2"/>
      <c r="C348" s="4"/>
    </row>
    <row r="349" spans="2:3" x14ac:dyDescent="0.25">
      <c r="B349" s="2"/>
      <c r="C349" s="4"/>
    </row>
    <row r="350" spans="2:3" x14ac:dyDescent="0.25">
      <c r="B350" s="2"/>
      <c r="C350" s="4"/>
    </row>
    <row r="351" spans="2:3" x14ac:dyDescent="0.25">
      <c r="B351" s="2"/>
      <c r="C351" s="4"/>
    </row>
    <row r="352" spans="2:3" x14ac:dyDescent="0.25">
      <c r="B352" s="2"/>
      <c r="C352" s="4"/>
    </row>
    <row r="353" spans="2:3" x14ac:dyDescent="0.25">
      <c r="B353" s="2"/>
      <c r="C353" s="4"/>
    </row>
    <row r="354" spans="2:3" x14ac:dyDescent="0.25">
      <c r="B354" s="2"/>
      <c r="C354" s="4"/>
    </row>
    <row r="355" spans="2:3" x14ac:dyDescent="0.25">
      <c r="B355" s="2"/>
      <c r="C355" s="4"/>
    </row>
    <row r="356" spans="2:3" x14ac:dyDescent="0.25">
      <c r="B356" s="2"/>
      <c r="C356" s="4"/>
    </row>
    <row r="357" spans="2:3" x14ac:dyDescent="0.25">
      <c r="B357" s="2"/>
      <c r="C357" s="4"/>
    </row>
    <row r="358" spans="2:3" x14ac:dyDescent="0.25">
      <c r="B358" s="2"/>
      <c r="C358" s="4"/>
    </row>
    <row r="359" spans="2:3" x14ac:dyDescent="0.25">
      <c r="B359" s="2"/>
      <c r="C359" s="4"/>
    </row>
    <row r="360" spans="2:3" x14ac:dyDescent="0.25">
      <c r="B360" s="2"/>
      <c r="C360" s="4"/>
    </row>
    <row r="361" spans="2:3" x14ac:dyDescent="0.25">
      <c r="B361" s="2"/>
      <c r="C361" s="4"/>
    </row>
    <row r="362" spans="2:3" x14ac:dyDescent="0.25">
      <c r="B362" s="2"/>
      <c r="C362" s="4"/>
    </row>
    <row r="363" spans="2:3" x14ac:dyDescent="0.25">
      <c r="B363" s="2"/>
      <c r="C363" s="4"/>
    </row>
    <row r="364" spans="2:3" x14ac:dyDescent="0.25">
      <c r="B364" s="2"/>
      <c r="C364" s="4"/>
    </row>
    <row r="365" spans="2:3" x14ac:dyDescent="0.25">
      <c r="B365" s="2"/>
      <c r="C365" s="4"/>
    </row>
    <row r="366" spans="2:3" x14ac:dyDescent="0.25">
      <c r="B366" s="2"/>
      <c r="C366" s="4"/>
    </row>
    <row r="367" spans="2:3" x14ac:dyDescent="0.25">
      <c r="B367" s="2"/>
      <c r="C367" s="4"/>
    </row>
    <row r="368" spans="2:3" x14ac:dyDescent="0.25">
      <c r="B368" s="2"/>
      <c r="C368" s="4"/>
    </row>
    <row r="369" spans="2:3" x14ac:dyDescent="0.25">
      <c r="B369" s="2"/>
      <c r="C369" s="4"/>
    </row>
    <row r="370" spans="2:3" x14ac:dyDescent="0.25">
      <c r="B370" s="2"/>
      <c r="C370" s="4"/>
    </row>
    <row r="371" spans="2:3" x14ac:dyDescent="0.25">
      <c r="B371" s="2"/>
      <c r="C371" s="4"/>
    </row>
    <row r="372" spans="2:3" x14ac:dyDescent="0.25">
      <c r="B372" s="2"/>
      <c r="C372" s="4"/>
    </row>
    <row r="373" spans="2:3" x14ac:dyDescent="0.25">
      <c r="B373" s="2"/>
      <c r="C373" s="4"/>
    </row>
    <row r="374" spans="2:3" x14ac:dyDescent="0.25">
      <c r="B374" s="2"/>
      <c r="C374" s="4"/>
    </row>
    <row r="375" spans="2:3" x14ac:dyDescent="0.25">
      <c r="B375" s="2"/>
      <c r="C375" s="4"/>
    </row>
    <row r="376" spans="2:3" x14ac:dyDescent="0.25">
      <c r="B376" s="2"/>
      <c r="C376" s="4"/>
    </row>
    <row r="377" spans="2:3" x14ac:dyDescent="0.25">
      <c r="B377" s="2"/>
      <c r="C377" s="4"/>
    </row>
    <row r="378" spans="2:3" x14ac:dyDescent="0.25">
      <c r="B378" s="2"/>
      <c r="C378" s="4"/>
    </row>
    <row r="379" spans="2:3" x14ac:dyDescent="0.25">
      <c r="B379" s="2"/>
      <c r="C379" s="4"/>
    </row>
    <row r="380" spans="2:3" x14ac:dyDescent="0.25">
      <c r="B380" s="2"/>
      <c r="C380" s="4"/>
    </row>
    <row r="381" spans="2:3" x14ac:dyDescent="0.25">
      <c r="B381" s="2"/>
      <c r="C381" s="4"/>
    </row>
    <row r="382" spans="2:3" x14ac:dyDescent="0.25">
      <c r="B382" s="2"/>
      <c r="C382" s="4"/>
    </row>
    <row r="383" spans="2:3" x14ac:dyDescent="0.25">
      <c r="B383" s="2"/>
      <c r="C383" s="4"/>
    </row>
    <row r="384" spans="2:3" x14ac:dyDescent="0.25">
      <c r="B384" s="2"/>
      <c r="C384" s="4"/>
    </row>
    <row r="385" spans="2:3" x14ac:dyDescent="0.25">
      <c r="B385" s="2"/>
      <c r="C385" s="4"/>
    </row>
    <row r="386" spans="2:3" x14ac:dyDescent="0.25">
      <c r="B386" s="2"/>
      <c r="C386" s="4"/>
    </row>
    <row r="387" spans="2:3" x14ac:dyDescent="0.25">
      <c r="B387" s="2"/>
      <c r="C387" s="4"/>
    </row>
    <row r="388" spans="2:3" x14ac:dyDescent="0.25">
      <c r="B388" s="2"/>
      <c r="C388" s="4"/>
    </row>
    <row r="389" spans="2:3" x14ac:dyDescent="0.25">
      <c r="B389" s="2"/>
      <c r="C389" s="4"/>
    </row>
    <row r="390" spans="2:3" x14ac:dyDescent="0.25">
      <c r="B390" s="2"/>
      <c r="C390" s="4"/>
    </row>
    <row r="391" spans="2:3" x14ac:dyDescent="0.25">
      <c r="B391" s="2"/>
      <c r="C391" s="4"/>
    </row>
    <row r="392" spans="2:3" x14ac:dyDescent="0.25">
      <c r="B392" s="2"/>
      <c r="C392" s="4"/>
    </row>
    <row r="393" spans="2:3" x14ac:dyDescent="0.25">
      <c r="B393" s="2"/>
      <c r="C393" s="4"/>
    </row>
    <row r="394" spans="2:3" x14ac:dyDescent="0.25">
      <c r="B394" s="2"/>
      <c r="C394" s="4"/>
    </row>
    <row r="395" spans="2:3" x14ac:dyDescent="0.25">
      <c r="B395" s="2"/>
      <c r="C395" s="4"/>
    </row>
    <row r="396" spans="2:3" x14ac:dyDescent="0.25">
      <c r="B396" s="2"/>
      <c r="C396" s="4"/>
    </row>
    <row r="397" spans="2:3" x14ac:dyDescent="0.25">
      <c r="B397" s="2"/>
      <c r="C397" s="4"/>
    </row>
    <row r="398" spans="2:3" x14ac:dyDescent="0.25">
      <c r="B398" s="2"/>
      <c r="C398" s="4"/>
    </row>
    <row r="399" spans="2:3" x14ac:dyDescent="0.25">
      <c r="B399" s="2"/>
      <c r="C399" s="4"/>
    </row>
    <row r="400" spans="2:3" x14ac:dyDescent="0.25">
      <c r="B400" s="2"/>
      <c r="C400" s="4"/>
    </row>
    <row r="401" spans="2:3" x14ac:dyDescent="0.25">
      <c r="B401" s="2"/>
      <c r="C401" s="4"/>
    </row>
    <row r="402" spans="2:3" x14ac:dyDescent="0.25">
      <c r="B402" s="2"/>
      <c r="C402" s="4"/>
    </row>
    <row r="403" spans="2:3" x14ac:dyDescent="0.25">
      <c r="B403" s="2"/>
      <c r="C403" s="4"/>
    </row>
    <row r="404" spans="2:3" x14ac:dyDescent="0.25">
      <c r="B404" s="2"/>
      <c r="C404" s="4"/>
    </row>
    <row r="405" spans="2:3" x14ac:dyDescent="0.25">
      <c r="B405" s="2"/>
      <c r="C405" s="4"/>
    </row>
    <row r="406" spans="2:3" x14ac:dyDescent="0.25">
      <c r="B406" s="2"/>
      <c r="C406" s="4"/>
    </row>
    <row r="407" spans="2:3" x14ac:dyDescent="0.25">
      <c r="B407" s="2"/>
      <c r="C407" s="4"/>
    </row>
    <row r="408" spans="2:3" x14ac:dyDescent="0.25">
      <c r="B408" s="2"/>
      <c r="C408" s="4"/>
    </row>
    <row r="409" spans="2:3" x14ac:dyDescent="0.25">
      <c r="B409" s="2"/>
      <c r="C409" s="4"/>
    </row>
    <row r="410" spans="2:3" x14ac:dyDescent="0.25">
      <c r="B410" s="2"/>
      <c r="C410" s="4"/>
    </row>
    <row r="411" spans="2:3" x14ac:dyDescent="0.25">
      <c r="B411" s="2"/>
      <c r="C411" s="4"/>
    </row>
    <row r="412" spans="2:3" x14ac:dyDescent="0.25">
      <c r="B412" s="2"/>
      <c r="C412" s="4"/>
    </row>
    <row r="413" spans="2:3" x14ac:dyDescent="0.25">
      <c r="B413" s="2"/>
      <c r="C413" s="4"/>
    </row>
    <row r="414" spans="2:3" x14ac:dyDescent="0.25">
      <c r="B414" s="2"/>
      <c r="C414" s="4"/>
    </row>
    <row r="415" spans="2:3" x14ac:dyDescent="0.25">
      <c r="B415" s="2"/>
      <c r="C415" s="4"/>
    </row>
    <row r="416" spans="2:3" x14ac:dyDescent="0.25">
      <c r="B416" s="2"/>
      <c r="C416" s="4"/>
    </row>
    <row r="417" spans="2:3" x14ac:dyDescent="0.25">
      <c r="B417" s="2"/>
      <c r="C417" s="4"/>
    </row>
    <row r="418" spans="2:3" x14ac:dyDescent="0.25">
      <c r="B418" s="2"/>
      <c r="C418" s="4"/>
    </row>
    <row r="419" spans="2:3" x14ac:dyDescent="0.25">
      <c r="B419" s="2"/>
      <c r="C419" s="4"/>
    </row>
    <row r="420" spans="2:3" x14ac:dyDescent="0.25">
      <c r="B420" s="2"/>
      <c r="C420" s="4"/>
    </row>
    <row r="421" spans="2:3" x14ac:dyDescent="0.25">
      <c r="B421" s="2"/>
      <c r="C421" s="4"/>
    </row>
    <row r="422" spans="2:3" x14ac:dyDescent="0.25">
      <c r="B422" s="2"/>
      <c r="C422" s="4"/>
    </row>
    <row r="423" spans="2:3" x14ac:dyDescent="0.25">
      <c r="B423" s="2"/>
      <c r="C423" s="4"/>
    </row>
    <row r="424" spans="2:3" x14ac:dyDescent="0.25">
      <c r="B424" s="2"/>
      <c r="C424" s="4"/>
    </row>
    <row r="425" spans="2:3" x14ac:dyDescent="0.25">
      <c r="B425" s="2"/>
      <c r="C425" s="4"/>
    </row>
    <row r="426" spans="2:3" x14ac:dyDescent="0.25">
      <c r="B426" s="2"/>
      <c r="C426" s="4"/>
    </row>
    <row r="427" spans="2:3" x14ac:dyDescent="0.25">
      <c r="B427" s="2"/>
      <c r="C427" s="4"/>
    </row>
    <row r="428" spans="2:3" x14ac:dyDescent="0.25">
      <c r="B428" s="2"/>
      <c r="C428" s="4"/>
    </row>
    <row r="429" spans="2:3" x14ac:dyDescent="0.25">
      <c r="B429" s="2"/>
      <c r="C429" s="4"/>
    </row>
    <row r="430" spans="2:3" x14ac:dyDescent="0.25">
      <c r="B430" s="2"/>
      <c r="C430" s="4"/>
    </row>
    <row r="431" spans="2:3" x14ac:dyDescent="0.25">
      <c r="B431" s="2"/>
      <c r="C431" s="4"/>
    </row>
    <row r="432" spans="2:3" x14ac:dyDescent="0.25">
      <c r="B432" s="2"/>
      <c r="C432" s="4"/>
    </row>
    <row r="433" spans="2:3" x14ac:dyDescent="0.25">
      <c r="B433" s="2"/>
      <c r="C433" s="4"/>
    </row>
    <row r="434" spans="2:3" x14ac:dyDescent="0.25">
      <c r="B434" s="2"/>
      <c r="C434" s="4"/>
    </row>
    <row r="435" spans="2:3" x14ac:dyDescent="0.25">
      <c r="B435" s="2"/>
      <c r="C435" s="4"/>
    </row>
    <row r="436" spans="2:3" x14ac:dyDescent="0.25">
      <c r="B436" s="2"/>
      <c r="C436" s="4"/>
    </row>
    <row r="437" spans="2:3" x14ac:dyDescent="0.25">
      <c r="B437" s="2"/>
      <c r="C437" s="4"/>
    </row>
    <row r="438" spans="2:3" x14ac:dyDescent="0.25">
      <c r="B438" s="2"/>
      <c r="C438" s="4"/>
    </row>
    <row r="439" spans="2:3" x14ac:dyDescent="0.25">
      <c r="B439" s="2"/>
      <c r="C439" s="4"/>
    </row>
    <row r="440" spans="2:3" x14ac:dyDescent="0.25">
      <c r="B440" s="2"/>
      <c r="C440" s="4"/>
    </row>
    <row r="441" spans="2:3" x14ac:dyDescent="0.25">
      <c r="B441" s="2"/>
      <c r="C441" s="4"/>
    </row>
    <row r="442" spans="2:3" x14ac:dyDescent="0.25">
      <c r="B442" s="2"/>
      <c r="C442" s="4"/>
    </row>
    <row r="443" spans="2:3" x14ac:dyDescent="0.25">
      <c r="B443" s="2"/>
      <c r="C443" s="4"/>
    </row>
    <row r="444" spans="2:3" x14ac:dyDescent="0.25">
      <c r="B444" s="2"/>
      <c r="C444" s="4"/>
    </row>
    <row r="445" spans="2:3" x14ac:dyDescent="0.25">
      <c r="B445" s="2"/>
      <c r="C445" s="4"/>
    </row>
    <row r="446" spans="2:3" x14ac:dyDescent="0.25">
      <c r="B446" s="2"/>
      <c r="C446" s="4"/>
    </row>
    <row r="447" spans="2:3" x14ac:dyDescent="0.25">
      <c r="B447" s="2"/>
      <c r="C447" s="4"/>
    </row>
    <row r="448" spans="2:3" x14ac:dyDescent="0.25">
      <c r="B448" s="2"/>
      <c r="C448" s="4"/>
    </row>
    <row r="449" spans="2:3" x14ac:dyDescent="0.25">
      <c r="B449" s="2"/>
      <c r="C449" s="4"/>
    </row>
    <row r="450" spans="2:3" x14ac:dyDescent="0.25">
      <c r="B450" s="2"/>
      <c r="C450" s="4"/>
    </row>
    <row r="451" spans="2:3" x14ac:dyDescent="0.25">
      <c r="B451" s="2"/>
      <c r="C451" s="4"/>
    </row>
    <row r="452" spans="2:3" x14ac:dyDescent="0.25">
      <c r="B452" s="2"/>
      <c r="C452" s="4"/>
    </row>
    <row r="453" spans="2:3" x14ac:dyDescent="0.25">
      <c r="B453" s="2"/>
      <c r="C453" s="4"/>
    </row>
    <row r="454" spans="2:3" x14ac:dyDescent="0.25">
      <c r="B454" s="2"/>
      <c r="C454" s="4"/>
    </row>
    <row r="455" spans="2:3" x14ac:dyDescent="0.25">
      <c r="B455" s="2"/>
      <c r="C455" s="4"/>
    </row>
    <row r="456" spans="2:3" x14ac:dyDescent="0.25">
      <c r="B456" s="2"/>
      <c r="C456" s="4"/>
    </row>
    <row r="457" spans="2:3" x14ac:dyDescent="0.25">
      <c r="B457" s="2"/>
      <c r="C457" s="4"/>
    </row>
    <row r="458" spans="2:3" x14ac:dyDescent="0.25">
      <c r="B458" s="2"/>
      <c r="C458" s="4"/>
    </row>
    <row r="459" spans="2:3" x14ac:dyDescent="0.25">
      <c r="B459" s="2"/>
      <c r="C459" s="4"/>
    </row>
    <row r="460" spans="2:3" x14ac:dyDescent="0.25">
      <c r="B460" s="2"/>
      <c r="C460" s="4"/>
    </row>
    <row r="461" spans="2:3" x14ac:dyDescent="0.25">
      <c r="B461" s="2"/>
      <c r="C461" s="4"/>
    </row>
    <row r="462" spans="2:3" x14ac:dyDescent="0.25">
      <c r="B462" s="2"/>
      <c r="C462" s="4"/>
    </row>
    <row r="463" spans="2:3" x14ac:dyDescent="0.25">
      <c r="B463" s="2"/>
      <c r="C463" s="4"/>
    </row>
    <row r="464" spans="2:3" x14ac:dyDescent="0.25">
      <c r="B464" s="2"/>
      <c r="C464" s="4"/>
    </row>
    <row r="465" spans="2:3" x14ac:dyDescent="0.25">
      <c r="B465" s="2"/>
      <c r="C465" s="4"/>
    </row>
    <row r="466" spans="2:3" x14ac:dyDescent="0.25">
      <c r="B466" s="2"/>
      <c r="C466" s="4"/>
    </row>
    <row r="467" spans="2:3" x14ac:dyDescent="0.25">
      <c r="B467" s="2"/>
      <c r="C467" s="4"/>
    </row>
    <row r="468" spans="2:3" x14ac:dyDescent="0.25">
      <c r="B468" s="2"/>
      <c r="C468" s="4"/>
    </row>
    <row r="469" spans="2:3" x14ac:dyDescent="0.25">
      <c r="B469" s="2"/>
      <c r="C469" s="4"/>
    </row>
    <row r="470" spans="2:3" x14ac:dyDescent="0.25">
      <c r="B470" s="2"/>
      <c r="C470" s="4"/>
    </row>
    <row r="471" spans="2:3" x14ac:dyDescent="0.25">
      <c r="B471" s="2"/>
      <c r="C471" s="4"/>
    </row>
    <row r="472" spans="2:3" x14ac:dyDescent="0.25">
      <c r="B472" s="2"/>
      <c r="C472" s="4"/>
    </row>
    <row r="473" spans="2:3" x14ac:dyDescent="0.25">
      <c r="B473" s="2"/>
      <c r="C473" s="4"/>
    </row>
    <row r="474" spans="2:3" x14ac:dyDescent="0.25">
      <c r="B474" s="2"/>
      <c r="C474" s="4"/>
    </row>
    <row r="1048550" spans="16377:16377" x14ac:dyDescent="0.25">
      <c r="XEW1048550">
        <f>solver_pre</f>
        <v>9.9999999999999995E-7</v>
      </c>
    </row>
    <row r="1048551" spans="16377:16377" x14ac:dyDescent="0.25">
      <c r="XEW1048551">
        <f>solver_scl</f>
        <v>1</v>
      </c>
    </row>
    <row r="1048552" spans="16377:16377" x14ac:dyDescent="0.25">
      <c r="XEW1048552">
        <f>solver_rlx</f>
        <v>2</v>
      </c>
    </row>
    <row r="1048553" spans="16377:16377" x14ac:dyDescent="0.25">
      <c r="XEW1048553">
        <f>solver_tol</f>
        <v>0.01</v>
      </c>
    </row>
    <row r="1048554" spans="16377:16377" x14ac:dyDescent="0.25">
      <c r="XEW1048554">
        <f>solver_cvg</f>
        <v>1E-4</v>
      </c>
    </row>
    <row r="1048555" spans="16377:16377" x14ac:dyDescent="0.25">
      <c r="XEW1048555" t="e" cm="1">
        <f t="array" ref="XEW1048555">AREAS(solver_adj1)</f>
        <v>#NAME?</v>
      </c>
    </row>
    <row r="1048556" spans="16377:16377" x14ac:dyDescent="0.25">
      <c r="XEW1048556">
        <f>solver_ssz</f>
        <v>100</v>
      </c>
    </row>
    <row r="1048557" spans="16377:16377" x14ac:dyDescent="0.25">
      <c r="XEW1048557">
        <f>solver_rsd</f>
        <v>0</v>
      </c>
    </row>
    <row r="1048558" spans="16377:16377" x14ac:dyDescent="0.25">
      <c r="XEW1048558">
        <f>solver_mrt</f>
        <v>7.4999999999999997E-2</v>
      </c>
    </row>
    <row r="1048559" spans="16377:16377" x14ac:dyDescent="0.25">
      <c r="XEW1048559">
        <f>solver_mni</f>
        <v>30</v>
      </c>
    </row>
    <row r="1048560" spans="16377:16377" x14ac:dyDescent="0.25">
      <c r="XEW1048560">
        <f>solver_rbv</f>
        <v>1</v>
      </c>
    </row>
    <row r="1048561" spans="16377:16377" x14ac:dyDescent="0.25">
      <c r="XEW1048561">
        <f>solver_neg</f>
        <v>2</v>
      </c>
    </row>
    <row r="1048562" spans="16377:16377" x14ac:dyDescent="0.25">
      <c r="XEW1048562" t="e" cm="1">
        <f t="array" ref="XEW1048562">solver_ntr</f>
        <v>#NAME?</v>
      </c>
    </row>
    <row r="1048563" spans="16377:16377" x14ac:dyDescent="0.25">
      <c r="XEW1048563" t="e" cm="1">
        <f t="array" ref="XEW1048563">solver_acc</f>
        <v>#NAME?</v>
      </c>
    </row>
    <row r="1048564" spans="16377:16377" x14ac:dyDescent="0.25">
      <c r="XEW1048564" t="e" cm="1">
        <f t="array" ref="XEW1048564">solver_res</f>
        <v>#NAME?</v>
      </c>
    </row>
    <row r="1048565" spans="16377:16377" x14ac:dyDescent="0.25">
      <c r="XEW1048565" t="e" cm="1">
        <f t="array" ref="XEW1048565">solver_ars</f>
        <v>#NAME?</v>
      </c>
    </row>
    <row r="1048566" spans="16377:16377" x14ac:dyDescent="0.25">
      <c r="XEW1048566" t="e" cm="1">
        <f t="array" ref="XEW1048566">solver_sta</f>
        <v>#NAME?</v>
      </c>
    </row>
    <row r="1048567" spans="16377:16377" x14ac:dyDescent="0.25">
      <c r="XEW1048567" t="e" cm="1">
        <f t="array" ref="XEW1048567">solver_met</f>
        <v>#NAME?</v>
      </c>
    </row>
    <row r="1048568" spans="16377:16377" x14ac:dyDescent="0.25">
      <c r="XEW1048568" t="e" cm="1">
        <f t="array" ref="XEW1048568">solver_soc</f>
        <v>#NAME?</v>
      </c>
    </row>
    <row r="1048569" spans="16377:16377" x14ac:dyDescent="0.25">
      <c r="XEW1048569" t="e" cm="1">
        <f t="array" ref="XEW1048569">solver_lpt</f>
        <v>#NAME?</v>
      </c>
    </row>
    <row r="1048570" spans="16377:16377" x14ac:dyDescent="0.25">
      <c r="XEW1048570" t="e" cm="1">
        <f t="array" ref="XEW1048570">solver_lpp</f>
        <v>#NAME?</v>
      </c>
    </row>
    <row r="1048571" spans="16377:16377" x14ac:dyDescent="0.25">
      <c r="XEW1048571" t="e" cm="1">
        <f t="array" ref="XEW1048571">solver_gap</f>
        <v>#NAME?</v>
      </c>
    </row>
    <row r="1048572" spans="16377:16377" x14ac:dyDescent="0.25">
      <c r="XEW1048572" t="e" cm="1">
        <f t="array" ref="XEW1048572">solver_ips</f>
        <v>#NAME?</v>
      </c>
    </row>
    <row r="1048573" spans="16377:16377" x14ac:dyDescent="0.25">
      <c r="XEW1048573" t="e" cm="1">
        <f t="array" ref="XEW1048573">solver_fea</f>
        <v>#NAME?</v>
      </c>
    </row>
    <row r="1048574" spans="16377:16377" x14ac:dyDescent="0.25">
      <c r="XEW1048574" t="e" cm="1">
        <f t="array" ref="XEW1048574">solver_ipi</f>
        <v>#NAME?</v>
      </c>
    </row>
    <row r="1048575" spans="16377:16377" x14ac:dyDescent="0.25">
      <c r="XEW1048575" t="e" cm="1">
        <f t="array" ref="XEW1048575">solver_ipd</f>
        <v>#NAME?</v>
      </c>
    </row>
  </sheetData>
  <pageMargins left="0.7" right="0.7" top="0.75" bottom="0.75" header="0.3" footer="0.3"/>
  <drawing r:id="rId1"/>
  <extLst>
    <ext xmlns:x15="http://schemas.microsoft.com/office/spreadsheetml/2010/11/main" uri="{F7C9EE02-42E1-4005-9D12-6889AFFD525C}">
      <x15:webExtensions xmlns:xm="http://schemas.microsoft.com/office/excel/2006/main">
        <x15:webExtension appRef="{A22F387C-07D7-4364-A0B4-AB5845470F3F}">
          <xm:f>NEDL_Elastic_Net!1:1048576</xm:f>
        </x15:webExtension>
        <x15:webExtension appRef="{7A153388-8FBC-4680-99A8-2145CC183FBB}">
          <xm:f>NEDL_Elastic_Net!XEW1048550:XFD1048575</xm:f>
        </x15:webExtension>
        <x15:webExtension appRef="{D41E0255-A003-4795-934D-EE314A358038}">
          <xm:f>NEDL_Elastic_Net!$C$137:$C$142</xm:f>
        </x15:webExtension>
        <x15:webExtension appRef="{9D466D67-BBB3-4DA2-AD93-FFC336DFACFE}">
          <xm:f>NEDL_Elastic_Net!$F$148</xm:f>
        </x15:webExtension>
        <x15:webExtension appRef="{D0E28EC9-8270-4AAB-9E2D-8B911E982AF8}">
          <xm:f>NEDL_Elastic_Net!$C$137:$C$142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NEDL_Elastic_Net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2021-10-30T13:17:17Z</dcterms:created>
  <dcterms:modified xsi:type="dcterms:W3CDTF">2021-10-31T13:10:47Z</dcterms:modified>
</cp:coreProperties>
</file>