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C6E0A13-6999-4361-BEE6-32B30939854E}" xr6:coauthVersionLast="45" xr6:coauthVersionMax="45" xr10:uidLastSave="{00000000-0000-0000-0000-000000000000}"/>
  <bookViews>
    <workbookView xWindow="-120" yWindow="-120" windowWidth="20730" windowHeight="11160" activeTab="1" xr2:uid="{0AAEF8D8-00BC-4EF6-9B03-C68E3F29B884}"/>
  </bookViews>
  <sheets>
    <sheet name="Event_Study" sheetId="2" r:id="rId1"/>
    <sheet name="Event_Study_regress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5" i="4" l="1"/>
  <c r="F136" i="4" s="1"/>
  <c r="E135" i="4"/>
  <c r="E136" i="4" s="1"/>
  <c r="D135" i="4"/>
  <c r="D136" i="4" s="1"/>
  <c r="C135" i="4"/>
  <c r="C136" i="4" s="1"/>
  <c r="B135" i="4"/>
  <c r="B136" i="4" s="1"/>
  <c r="B129" i="4" a="1"/>
  <c r="B129" i="4" s="1"/>
  <c r="B119" i="4" a="1"/>
  <c r="B119" i="4" s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3" i="4"/>
  <c r="C116" i="4"/>
  <c r="D116" i="4"/>
  <c r="E116" i="4"/>
  <c r="B116" i="4"/>
  <c r="C115" i="4"/>
  <c r="D115" i="4"/>
  <c r="E115" i="4"/>
  <c r="B115" i="4"/>
  <c r="B109" i="4" a="1"/>
  <c r="B109" i="4" s="1"/>
  <c r="H29" i="2"/>
  <c r="H28" i="2"/>
  <c r="H27" i="2"/>
  <c r="H26" i="2"/>
  <c r="H25" i="2"/>
  <c r="H24" i="2"/>
  <c r="H23" i="2"/>
  <c r="H22" i="2"/>
  <c r="F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G22" i="2"/>
  <c r="H21" i="2"/>
  <c r="G21" i="2"/>
  <c r="F21" i="2"/>
  <c r="H20" i="2"/>
  <c r="G20" i="2"/>
  <c r="F20" i="2"/>
  <c r="H19" i="2"/>
  <c r="G19" i="2"/>
  <c r="F19" i="2"/>
  <c r="G17" i="2"/>
  <c r="H17" i="2"/>
  <c r="F17" i="2"/>
  <c r="F16" i="2"/>
  <c r="G16" i="2"/>
  <c r="H16" i="2"/>
  <c r="G15" i="2"/>
  <c r="H15" i="2"/>
  <c r="F15" i="2"/>
  <c r="H18" i="2"/>
  <c r="G18" i="2"/>
  <c r="F18" i="2"/>
  <c r="G14" i="2"/>
  <c r="H14" i="2"/>
  <c r="F14" i="2"/>
  <c r="G13" i="2" a="1"/>
  <c r="G13" i="2"/>
  <c r="H13" i="2" a="1"/>
  <c r="H13" i="2" s="1"/>
  <c r="F13" i="2" a="1"/>
  <c r="F13" i="2"/>
  <c r="H9" i="2"/>
  <c r="G9" i="2"/>
  <c r="F9" i="2"/>
  <c r="G4" i="2"/>
  <c r="H4" i="2"/>
  <c r="F4" i="2"/>
  <c r="G12" i="2" a="1"/>
  <c r="G12" i="2"/>
  <c r="H12" i="2" a="1"/>
  <c r="H12" i="2"/>
  <c r="F12" i="2" a="1"/>
  <c r="F12" i="2" s="1"/>
  <c r="G11" i="2" a="1"/>
  <c r="G11" i="2" s="1"/>
  <c r="H11" i="2" a="1"/>
  <c r="H11" i="2" s="1"/>
  <c r="F11" i="2" a="1"/>
  <c r="F11" i="2" s="1"/>
  <c r="G8" i="2"/>
  <c r="H8" i="2"/>
  <c r="F8" i="2"/>
  <c r="G7" i="2"/>
  <c r="H7" i="2"/>
  <c r="F7" i="2"/>
  <c r="G10" i="2"/>
  <c r="H10" i="2"/>
  <c r="F10" i="2"/>
  <c r="G6" i="2"/>
  <c r="H6" i="2"/>
  <c r="F6" i="2"/>
  <c r="G3" i="2"/>
  <c r="H3" i="2"/>
  <c r="F3" i="2"/>
  <c r="E137" i="2"/>
  <c r="D137" i="2"/>
  <c r="G137" i="2" s="1"/>
  <c r="E136" i="2"/>
  <c r="G136" i="2" s="1"/>
  <c r="D136" i="2"/>
  <c r="E135" i="2"/>
  <c r="D135" i="2"/>
  <c r="G134" i="2"/>
  <c r="E134" i="2"/>
  <c r="D134" i="2"/>
  <c r="E133" i="2"/>
  <c r="D133" i="2"/>
  <c r="E132" i="2"/>
  <c r="D132" i="2"/>
  <c r="E131" i="2"/>
  <c r="D131" i="2"/>
  <c r="G131" i="2" s="1"/>
  <c r="E130" i="2"/>
  <c r="G130" i="2" s="1"/>
  <c r="D130" i="2"/>
  <c r="E129" i="2"/>
  <c r="D129" i="2"/>
  <c r="G129" i="2" s="1"/>
  <c r="E128" i="2"/>
  <c r="G128" i="2" s="1"/>
  <c r="D128" i="2"/>
  <c r="E127" i="2"/>
  <c r="D127" i="2"/>
  <c r="G126" i="2"/>
  <c r="E126" i="2"/>
  <c r="D126" i="2"/>
  <c r="E125" i="2"/>
  <c r="D125" i="2"/>
  <c r="E124" i="2"/>
  <c r="D124" i="2"/>
  <c r="E123" i="2"/>
  <c r="D123" i="2"/>
  <c r="G123" i="2" s="1"/>
  <c r="E122" i="2"/>
  <c r="G122" i="2" s="1"/>
  <c r="D122" i="2"/>
  <c r="E121" i="2"/>
  <c r="D121" i="2"/>
  <c r="G121" i="2" s="1"/>
  <c r="E120" i="2"/>
  <c r="G120" i="2" s="1"/>
  <c r="D120" i="2"/>
  <c r="E119" i="2"/>
  <c r="D119" i="2"/>
  <c r="G118" i="2"/>
  <c r="E118" i="2"/>
  <c r="D118" i="2"/>
  <c r="E117" i="2"/>
  <c r="D117" i="2"/>
  <c r="E116" i="2"/>
  <c r="D116" i="2"/>
  <c r="E115" i="2"/>
  <c r="D115" i="2"/>
  <c r="G115" i="2" s="1"/>
  <c r="E114" i="2"/>
  <c r="G114" i="2" s="1"/>
  <c r="D114" i="2"/>
  <c r="E113" i="2"/>
  <c r="D113" i="2"/>
  <c r="G113" i="2" s="1"/>
  <c r="E112" i="2"/>
  <c r="G112" i="2" s="1"/>
  <c r="D112" i="2"/>
  <c r="E111" i="2"/>
  <c r="D111" i="2"/>
  <c r="G110" i="2"/>
  <c r="E110" i="2"/>
  <c r="D110" i="2"/>
  <c r="E109" i="2"/>
  <c r="D109" i="2"/>
  <c r="E108" i="2"/>
  <c r="D108" i="2"/>
  <c r="E107" i="2"/>
  <c r="D107" i="2"/>
  <c r="G107" i="2" s="1"/>
  <c r="E106" i="2"/>
  <c r="D106" i="2"/>
  <c r="G106" i="2" s="1"/>
  <c r="E105" i="2"/>
  <c r="D105" i="2"/>
  <c r="G105" i="2" s="1"/>
  <c r="E104" i="2"/>
  <c r="G104" i="2" s="1"/>
  <c r="D104" i="2"/>
  <c r="E103" i="2"/>
  <c r="D103" i="2"/>
  <c r="G102" i="2"/>
  <c r="E102" i="2"/>
  <c r="D102" i="2"/>
  <c r="E101" i="2"/>
  <c r="D101" i="2"/>
  <c r="E100" i="2"/>
  <c r="D100" i="2"/>
  <c r="E99" i="2"/>
  <c r="D99" i="2"/>
  <c r="G99" i="2" s="1"/>
  <c r="E98" i="2"/>
  <c r="D98" i="2"/>
  <c r="G98" i="2" s="1"/>
  <c r="E97" i="2"/>
  <c r="D97" i="2"/>
  <c r="G97" i="2" s="1"/>
  <c r="E96" i="2"/>
  <c r="G96" i="2" s="1"/>
  <c r="D96" i="2"/>
  <c r="E95" i="2"/>
  <c r="D95" i="2"/>
  <c r="G94" i="2"/>
  <c r="E94" i="2"/>
  <c r="D94" i="2"/>
  <c r="E93" i="2"/>
  <c r="D93" i="2"/>
  <c r="E92" i="2"/>
  <c r="D92" i="2"/>
  <c r="E91" i="2"/>
  <c r="D91" i="2"/>
  <c r="G91" i="2" s="1"/>
  <c r="E90" i="2"/>
  <c r="D90" i="2"/>
  <c r="G90" i="2" s="1"/>
  <c r="E89" i="2"/>
  <c r="D89" i="2"/>
  <c r="G89" i="2" s="1"/>
  <c r="E88" i="2"/>
  <c r="G88" i="2" s="1"/>
  <c r="D88" i="2"/>
  <c r="E87" i="2"/>
  <c r="D87" i="2"/>
  <c r="G86" i="2"/>
  <c r="E86" i="2"/>
  <c r="D86" i="2"/>
  <c r="E85" i="2"/>
  <c r="D85" i="2"/>
  <c r="E84" i="2"/>
  <c r="D84" i="2"/>
  <c r="E83" i="2"/>
  <c r="D83" i="2"/>
  <c r="G83" i="2" s="1"/>
  <c r="E82" i="2"/>
  <c r="D82" i="2"/>
  <c r="G82" i="2" s="1"/>
  <c r="E81" i="2"/>
  <c r="G81" i="2" s="1"/>
  <c r="D81" i="2"/>
  <c r="E80" i="2"/>
  <c r="G80" i="2" s="1"/>
  <c r="D80" i="2"/>
  <c r="E79" i="2"/>
  <c r="D79" i="2"/>
  <c r="G78" i="2"/>
  <c r="E78" i="2"/>
  <c r="D78" i="2"/>
  <c r="E77" i="2"/>
  <c r="D77" i="2"/>
  <c r="E76" i="2"/>
  <c r="D76" i="2"/>
  <c r="G75" i="2"/>
  <c r="E75" i="2"/>
  <c r="D75" i="2"/>
  <c r="E74" i="2"/>
  <c r="D74" i="2"/>
  <c r="G74" i="2" s="1"/>
  <c r="E73" i="2"/>
  <c r="D73" i="2"/>
  <c r="G73" i="2" s="1"/>
  <c r="E72" i="2"/>
  <c r="G72" i="2" s="1"/>
  <c r="D72" i="2"/>
  <c r="E71" i="2"/>
  <c r="D71" i="2"/>
  <c r="G70" i="2"/>
  <c r="E70" i="2"/>
  <c r="D70" i="2"/>
  <c r="E69" i="2"/>
  <c r="D69" i="2"/>
  <c r="E68" i="2"/>
  <c r="D68" i="2"/>
  <c r="G67" i="2"/>
  <c r="E67" i="2"/>
  <c r="D67" i="2"/>
  <c r="E66" i="2"/>
  <c r="D66" i="2"/>
  <c r="G66" i="2" s="1"/>
  <c r="E65" i="2"/>
  <c r="D65" i="2"/>
  <c r="G65" i="2" s="1"/>
  <c r="E64" i="2"/>
  <c r="G64" i="2" s="1"/>
  <c r="D64" i="2"/>
  <c r="E63" i="2"/>
  <c r="D63" i="2"/>
  <c r="G62" i="2"/>
  <c r="E62" i="2"/>
  <c r="D62" i="2"/>
  <c r="E61" i="2"/>
  <c r="D61" i="2"/>
  <c r="E60" i="2"/>
  <c r="D60" i="2"/>
  <c r="E59" i="2"/>
  <c r="D59" i="2"/>
  <c r="G59" i="2" s="1"/>
  <c r="E58" i="2"/>
  <c r="D58" i="2"/>
  <c r="G58" i="2" s="1"/>
  <c r="E57" i="2"/>
  <c r="D57" i="2"/>
  <c r="G57" i="2" s="1"/>
  <c r="E56" i="2"/>
  <c r="G56" i="2" s="1"/>
  <c r="D56" i="2"/>
  <c r="E55" i="2"/>
  <c r="D55" i="2"/>
  <c r="G54" i="2"/>
  <c r="E54" i="2"/>
  <c r="D54" i="2"/>
  <c r="E53" i="2"/>
  <c r="D53" i="2"/>
  <c r="E52" i="2"/>
  <c r="D52" i="2"/>
  <c r="E51" i="2"/>
  <c r="D51" i="2"/>
  <c r="G51" i="2" s="1"/>
  <c r="E50" i="2"/>
  <c r="D50" i="2"/>
  <c r="G50" i="2" s="1"/>
  <c r="E49" i="2"/>
  <c r="G49" i="2" s="1"/>
  <c r="D49" i="2"/>
  <c r="E48" i="2"/>
  <c r="G48" i="2" s="1"/>
  <c r="D48" i="2"/>
  <c r="E47" i="2"/>
  <c r="D47" i="2"/>
  <c r="G46" i="2"/>
  <c r="E46" i="2"/>
  <c r="D46" i="2"/>
  <c r="E45" i="2"/>
  <c r="D45" i="2"/>
  <c r="E44" i="2"/>
  <c r="D44" i="2"/>
  <c r="E43" i="2"/>
  <c r="D43" i="2"/>
  <c r="G43" i="2" s="1"/>
  <c r="E42" i="2"/>
  <c r="D42" i="2"/>
  <c r="G42" i="2" s="1"/>
  <c r="E41" i="2"/>
  <c r="G41" i="2" s="1"/>
  <c r="D41" i="2"/>
  <c r="E40" i="2"/>
  <c r="G40" i="2" s="1"/>
  <c r="D40" i="2"/>
  <c r="E39" i="2"/>
  <c r="D39" i="2"/>
  <c r="G38" i="2"/>
  <c r="E38" i="2"/>
  <c r="D38" i="2"/>
  <c r="E37" i="2"/>
  <c r="D37" i="2"/>
  <c r="B8" i="2" s="1"/>
  <c r="E36" i="2"/>
  <c r="D36" i="2"/>
  <c r="E35" i="2"/>
  <c r="D35" i="2"/>
  <c r="G35" i="2" s="1"/>
  <c r="E34" i="2"/>
  <c r="D34" i="2"/>
  <c r="G34" i="2" s="1"/>
  <c r="B9" i="2"/>
  <c r="D133" i="4" l="1"/>
  <c r="F131" i="4"/>
  <c r="C130" i="4"/>
  <c r="D130" i="4"/>
  <c r="C133" i="4"/>
  <c r="E131" i="4"/>
  <c r="B130" i="4"/>
  <c r="B132" i="4"/>
  <c r="B133" i="4"/>
  <c r="D131" i="4"/>
  <c r="F129" i="4"/>
  <c r="F132" i="4"/>
  <c r="C131" i="4"/>
  <c r="E129" i="4"/>
  <c r="E132" i="4"/>
  <c r="B131" i="4"/>
  <c r="D129" i="4"/>
  <c r="E133" i="4"/>
  <c r="D132" i="4"/>
  <c r="F130" i="4"/>
  <c r="C129" i="4"/>
  <c r="F133" i="4"/>
  <c r="C132" i="4"/>
  <c r="E130" i="4"/>
  <c r="E120" i="4"/>
  <c r="D122" i="4"/>
  <c r="D120" i="4"/>
  <c r="C122" i="4"/>
  <c r="C120" i="4"/>
  <c r="E122" i="4"/>
  <c r="B122" i="4"/>
  <c r="B120" i="4"/>
  <c r="B125" i="4" s="1"/>
  <c r="B126" i="4" s="1"/>
  <c r="E123" i="4"/>
  <c r="E121" i="4"/>
  <c r="E119" i="4"/>
  <c r="D123" i="4"/>
  <c r="D121" i="4"/>
  <c r="D119" i="4"/>
  <c r="D125" i="4" s="1"/>
  <c r="D126" i="4" s="1"/>
  <c r="C123" i="4"/>
  <c r="C121" i="4"/>
  <c r="C119" i="4"/>
  <c r="B123" i="4"/>
  <c r="B121" i="4"/>
  <c r="C125" i="4"/>
  <c r="C126" i="4" s="1"/>
  <c r="E110" i="4"/>
  <c r="D112" i="4"/>
  <c r="D110" i="4"/>
  <c r="E112" i="4"/>
  <c r="C112" i="4"/>
  <c r="C110" i="4"/>
  <c r="B112" i="4"/>
  <c r="B110" i="4"/>
  <c r="E113" i="4"/>
  <c r="E111" i="4"/>
  <c r="E109" i="4"/>
  <c r="D113" i="4"/>
  <c r="D111" i="4"/>
  <c r="D109" i="4"/>
  <c r="C113" i="4"/>
  <c r="C111" i="4"/>
  <c r="C109" i="4"/>
  <c r="B113" i="4"/>
  <c r="B111" i="4"/>
  <c r="H93" i="2"/>
  <c r="H53" i="2"/>
  <c r="H71" i="2"/>
  <c r="H101" i="2"/>
  <c r="H116" i="2"/>
  <c r="H127" i="2"/>
  <c r="H61" i="2"/>
  <c r="H68" i="2"/>
  <c r="H109" i="2"/>
  <c r="H124" i="2"/>
  <c r="H135" i="2"/>
  <c r="H119" i="2"/>
  <c r="H79" i="2"/>
  <c r="H117" i="2"/>
  <c r="H132" i="2"/>
  <c r="H39" i="2"/>
  <c r="H69" i="2"/>
  <c r="H76" i="2"/>
  <c r="H87" i="2"/>
  <c r="H125" i="2"/>
  <c r="H45" i="2"/>
  <c r="H60" i="2"/>
  <c r="H108" i="2"/>
  <c r="H36" i="2"/>
  <c r="H47" i="2"/>
  <c r="H84" i="2"/>
  <c r="H95" i="2"/>
  <c r="H133" i="2"/>
  <c r="H44" i="2"/>
  <c r="H55" i="2"/>
  <c r="H77" i="2"/>
  <c r="H92" i="2"/>
  <c r="H103" i="2"/>
  <c r="H81" i="2"/>
  <c r="H130" i="2"/>
  <c r="H122" i="2"/>
  <c r="H114" i="2"/>
  <c r="H106" i="2"/>
  <c r="H98" i="2"/>
  <c r="H90" i="2"/>
  <c r="H82" i="2"/>
  <c r="H74" i="2"/>
  <c r="H66" i="2"/>
  <c r="H58" i="2"/>
  <c r="H50" i="2"/>
  <c r="H42" i="2"/>
  <c r="H34" i="2"/>
  <c r="H40" i="2"/>
  <c r="H57" i="2"/>
  <c r="H97" i="2"/>
  <c r="H49" i="2"/>
  <c r="H136" i="2"/>
  <c r="H128" i="2"/>
  <c r="H120" i="2"/>
  <c r="H112" i="2"/>
  <c r="H104" i="2"/>
  <c r="H96" i="2"/>
  <c r="H88" i="2"/>
  <c r="H80" i="2"/>
  <c r="H72" i="2"/>
  <c r="H64" i="2"/>
  <c r="H56" i="2"/>
  <c r="H48" i="2"/>
  <c r="H41" i="2"/>
  <c r="H131" i="2"/>
  <c r="H123" i="2"/>
  <c r="H115" i="2"/>
  <c r="H107" i="2"/>
  <c r="H99" i="2"/>
  <c r="H91" i="2"/>
  <c r="H83" i="2"/>
  <c r="H75" i="2"/>
  <c r="H67" i="2"/>
  <c r="H59" i="2"/>
  <c r="H51" i="2"/>
  <c r="H43" i="2"/>
  <c r="H35" i="2"/>
  <c r="H129" i="2"/>
  <c r="H65" i="2"/>
  <c r="H137" i="2"/>
  <c r="H121" i="2"/>
  <c r="H113" i="2"/>
  <c r="H105" i="2"/>
  <c r="H89" i="2"/>
  <c r="H73" i="2"/>
  <c r="H52" i="2"/>
  <c r="H63" i="2"/>
  <c r="H85" i="2"/>
  <c r="H100" i="2"/>
  <c r="H111" i="2"/>
  <c r="H38" i="2"/>
  <c r="H46" i="2"/>
  <c r="H54" i="2"/>
  <c r="H62" i="2"/>
  <c r="H70" i="2"/>
  <c r="H78" i="2"/>
  <c r="H86" i="2"/>
  <c r="H94" i="2"/>
  <c r="H102" i="2"/>
  <c r="H110" i="2"/>
  <c r="H118" i="2"/>
  <c r="H126" i="2"/>
  <c r="H134" i="2"/>
  <c r="G37" i="2"/>
  <c r="G53" i="2"/>
  <c r="G61" i="2"/>
  <c r="G69" i="2"/>
  <c r="G77" i="2"/>
  <c r="G85" i="2"/>
  <c r="G93" i="2"/>
  <c r="G101" i="2"/>
  <c r="G109" i="2"/>
  <c r="G117" i="2"/>
  <c r="G125" i="2"/>
  <c r="G133" i="2"/>
  <c r="G45" i="2"/>
  <c r="H37" i="2"/>
  <c r="G39" i="2"/>
  <c r="G47" i="2"/>
  <c r="G55" i="2"/>
  <c r="G63" i="2"/>
  <c r="G71" i="2"/>
  <c r="G79" i="2"/>
  <c r="G87" i="2"/>
  <c r="G95" i="2"/>
  <c r="G103" i="2"/>
  <c r="G111" i="2"/>
  <c r="G119" i="2"/>
  <c r="G127" i="2"/>
  <c r="G135" i="2"/>
  <c r="B7" i="2"/>
  <c r="F46" i="2" s="1"/>
  <c r="G36" i="2"/>
  <c r="G2" i="2" s="1"/>
  <c r="G44" i="2"/>
  <c r="G52" i="2"/>
  <c r="G60" i="2"/>
  <c r="G68" i="2"/>
  <c r="G76" i="2"/>
  <c r="G84" i="2"/>
  <c r="G92" i="2"/>
  <c r="G100" i="2"/>
  <c r="G108" i="2"/>
  <c r="G116" i="2"/>
  <c r="G124" i="2"/>
  <c r="G132" i="2"/>
  <c r="E125" i="4" l="1"/>
  <c r="E126" i="4" s="1"/>
  <c r="F135" i="2"/>
  <c r="F93" i="2"/>
  <c r="F96" i="2"/>
  <c r="F92" i="2"/>
  <c r="F127" i="2"/>
  <c r="F85" i="2"/>
  <c r="F126" i="2"/>
  <c r="F40" i="2"/>
  <c r="F86" i="2"/>
  <c r="F89" i="2"/>
  <c r="F55" i="2"/>
  <c r="F116" i="2"/>
  <c r="F84" i="2"/>
  <c r="F52" i="2"/>
  <c r="F111" i="2"/>
  <c r="F47" i="2"/>
  <c r="F133" i="2"/>
  <c r="F69" i="2"/>
  <c r="H2" i="2"/>
  <c r="F118" i="2"/>
  <c r="F62" i="2"/>
  <c r="F64" i="2"/>
  <c r="F97" i="2"/>
  <c r="F102" i="2"/>
  <c r="F56" i="2"/>
  <c r="F57" i="2"/>
  <c r="F60" i="2"/>
  <c r="F63" i="2"/>
  <c r="F94" i="2"/>
  <c r="F121" i="2"/>
  <c r="F119" i="2"/>
  <c r="F77" i="2"/>
  <c r="F78" i="2"/>
  <c r="F54" i="2"/>
  <c r="F113" i="2"/>
  <c r="F103" i="2"/>
  <c r="F39" i="2"/>
  <c r="F125" i="2"/>
  <c r="F61" i="2"/>
  <c r="F48" i="2"/>
  <c r="F88" i="2"/>
  <c r="F81" i="2"/>
  <c r="F49" i="2"/>
  <c r="F41" i="2"/>
  <c r="F42" i="2"/>
  <c r="F34" i="2"/>
  <c r="F43" i="2"/>
  <c r="F130" i="2"/>
  <c r="F122" i="2"/>
  <c r="F114" i="2"/>
  <c r="F106" i="2"/>
  <c r="F98" i="2"/>
  <c r="F90" i="2"/>
  <c r="F82" i="2"/>
  <c r="F74" i="2"/>
  <c r="F66" i="2"/>
  <c r="F58" i="2"/>
  <c r="F50" i="2"/>
  <c r="F131" i="2"/>
  <c r="F91" i="2"/>
  <c r="F83" i="2"/>
  <c r="F67" i="2"/>
  <c r="F51" i="2"/>
  <c r="F35" i="2"/>
  <c r="F99" i="2"/>
  <c r="F75" i="2"/>
  <c r="F59" i="2"/>
  <c r="F72" i="2"/>
  <c r="F123" i="2"/>
  <c r="F115" i="2"/>
  <c r="F107" i="2"/>
  <c r="F76" i="2"/>
  <c r="F95" i="2"/>
  <c r="F137" i="2"/>
  <c r="F105" i="2"/>
  <c r="F87" i="2"/>
  <c r="F109" i="2"/>
  <c r="F45" i="2"/>
  <c r="F70" i="2"/>
  <c r="F80" i="2"/>
  <c r="F128" i="2"/>
  <c r="F104" i="2"/>
  <c r="F129" i="2"/>
  <c r="F71" i="2"/>
  <c r="F124" i="2"/>
  <c r="F73" i="2"/>
  <c r="F108" i="2"/>
  <c r="F44" i="2"/>
  <c r="F117" i="2"/>
  <c r="F53" i="2"/>
  <c r="F134" i="2"/>
  <c r="F136" i="2"/>
  <c r="F38" i="2"/>
  <c r="F65" i="2"/>
  <c r="F132" i="2"/>
  <c r="F100" i="2"/>
  <c r="F68" i="2"/>
  <c r="F36" i="2"/>
  <c r="F79" i="2"/>
  <c r="F101" i="2"/>
  <c r="F37" i="2"/>
  <c r="F110" i="2"/>
  <c r="F120" i="2"/>
  <c r="F112" i="2"/>
  <c r="F2" i="2" l="1"/>
</calcChain>
</file>

<file path=xl/sharedStrings.xml><?xml version="1.0" encoding="utf-8"?>
<sst xmlns="http://schemas.openxmlformats.org/spreadsheetml/2006/main" count="83" uniqueCount="32">
  <si>
    <t>Date</t>
  </si>
  <si>
    <t>SP500</t>
  </si>
  <si>
    <t>Activision Blizzard</t>
  </si>
  <si>
    <t>Return</t>
  </si>
  <si>
    <t>Abnormal returns</t>
  </si>
  <si>
    <t>Constant return model</t>
  </si>
  <si>
    <t>Market-adjusted model</t>
  </si>
  <si>
    <t>CAPM</t>
  </si>
  <si>
    <t>Event date</t>
  </si>
  <si>
    <t>Anticipation</t>
  </si>
  <si>
    <t>Adjustment</t>
  </si>
  <si>
    <t>Estimation window</t>
  </si>
  <si>
    <t>Average return</t>
  </si>
  <si>
    <t>Alpha</t>
  </si>
  <si>
    <t>Beta</t>
  </si>
  <si>
    <t>Stdev</t>
  </si>
  <si>
    <t>Stdev (10 days)</t>
  </si>
  <si>
    <t>Event</t>
  </si>
  <si>
    <t>Total</t>
  </si>
  <si>
    <t>Return (CAR)</t>
  </si>
  <si>
    <t>Return (BHAR)</t>
  </si>
  <si>
    <t>t-stat (CAR)</t>
  </si>
  <si>
    <t>t-stat (BHAR)</t>
  </si>
  <si>
    <t>p-value (CAR)</t>
  </si>
  <si>
    <t>p-value (BHAR)</t>
  </si>
  <si>
    <t>Stdev (21 days)</t>
  </si>
  <si>
    <t>Stock return</t>
  </si>
  <si>
    <t>Market return</t>
  </si>
  <si>
    <t>Market-adjusted return</t>
  </si>
  <si>
    <t>Constant</t>
  </si>
  <si>
    <t>t-stat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</si>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</sst>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10" fontId="0" fillId="4" borderId="0" xfId="1" applyNumberFormat="1" applyFont="1" applyFill="1" applyAlignment="1">
      <alignment horizontal="center"/>
    </xf>
    <xf numFmtId="14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10" fontId="0" fillId="5" borderId="0" xfId="1" applyNumberFormat="1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B8A4-1578-4966-BB31-5559C02D49DC}">
  <dimension ref="A1:H137"/>
  <sheetViews>
    <sheetView topLeftCell="A97" workbookViewId="0">
      <selection activeCell="F7" sqref="F7"/>
    </sheetView>
  </sheetViews>
  <sheetFormatPr defaultRowHeight="15" x14ac:dyDescent="0.25"/>
  <cols>
    <col min="1" max="1" width="18.28515625" bestFit="1" customWidth="1"/>
    <col min="2" max="3" width="18.5703125" customWidth="1"/>
    <col min="4" max="5" width="14.5703125" customWidth="1"/>
    <col min="6" max="8" width="23.28515625" customWidth="1"/>
  </cols>
  <sheetData>
    <row r="1" spans="1:8" x14ac:dyDescent="0.25"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3">
        <v>43409</v>
      </c>
      <c r="E2" t="s">
        <v>15</v>
      </c>
      <c r="F2" s="7">
        <f>_xlfn.STDEV.S(F34:F90)</f>
        <v>2.3853390383736899E-2</v>
      </c>
      <c r="G2" s="7">
        <f t="shared" ref="G2:H2" si="0">_xlfn.STDEV.S(G34:G90)</f>
        <v>2.0254670166416976E-2</v>
      </c>
      <c r="H2" s="7">
        <f t="shared" si="0"/>
        <v>1.9122963570135883E-2</v>
      </c>
    </row>
    <row r="3" spans="1:8" x14ac:dyDescent="0.25">
      <c r="A3" s="2" t="s">
        <v>9</v>
      </c>
      <c r="B3" s="2">
        <v>10</v>
      </c>
      <c r="E3" t="s">
        <v>16</v>
      </c>
      <c r="F3" s="7">
        <f>F2*SQRT(10)</f>
        <v>7.5431043529766442E-2</v>
      </c>
      <c r="G3" s="7">
        <f t="shared" ref="G3:H3" si="1">G2*SQRT(10)</f>
        <v>6.4050890981339356E-2</v>
      </c>
      <c r="H3" s="7">
        <f t="shared" si="1"/>
        <v>6.0472120494054461E-2</v>
      </c>
    </row>
    <row r="4" spans="1:8" x14ac:dyDescent="0.25">
      <c r="A4" s="2" t="s">
        <v>10</v>
      </c>
      <c r="B4" s="2">
        <v>10</v>
      </c>
      <c r="E4" t="s">
        <v>25</v>
      </c>
      <c r="F4" s="7">
        <f>F2*SQRT(21)</f>
        <v>0.10930996701480607</v>
      </c>
      <c r="G4" s="7">
        <f t="shared" ref="G4:H4" si="2">G2*SQRT(21)</f>
        <v>9.2818559213969587E-2</v>
      </c>
      <c r="H4" s="7">
        <f t="shared" si="2"/>
        <v>8.7632428072030658E-2</v>
      </c>
    </row>
    <row r="5" spans="1:8" x14ac:dyDescent="0.25">
      <c r="A5" s="2" t="s">
        <v>11</v>
      </c>
      <c r="B5" s="2">
        <v>57</v>
      </c>
    </row>
    <row r="6" spans="1:8" x14ac:dyDescent="0.25">
      <c r="A6" s="2"/>
      <c r="B6" s="2"/>
      <c r="D6" s="11" t="s">
        <v>19</v>
      </c>
      <c r="E6" t="s">
        <v>17</v>
      </c>
      <c r="F6" s="9">
        <f>F101</f>
        <v>-6.6782972416958603E-2</v>
      </c>
      <c r="G6" s="9">
        <f t="shared" ref="G6:H6" si="3">G101</f>
        <v>-7.3001420731633626E-2</v>
      </c>
      <c r="H6" s="9">
        <f t="shared" si="3"/>
        <v>-7.7833363467284394E-2</v>
      </c>
    </row>
    <row r="7" spans="1:8" x14ac:dyDescent="0.25">
      <c r="A7" s="2" t="s">
        <v>12</v>
      </c>
      <c r="B7" s="9">
        <f>AVERAGE(D34:D90)</f>
        <v>-6.1813114590861392E-4</v>
      </c>
      <c r="D7" s="11"/>
      <c r="E7" t="s">
        <v>9</v>
      </c>
      <c r="F7" s="9">
        <f>SUM(F91:F100)</f>
        <v>-8.4696052777083128E-4</v>
      </c>
      <c r="G7" s="9">
        <f t="shared" ref="G7:H7" si="4">SUM(G91:G100)</f>
        <v>8.150073516593026E-3</v>
      </c>
      <c r="H7" s="9">
        <f t="shared" si="4"/>
        <v>2.2498037723321297E-2</v>
      </c>
    </row>
    <row r="8" spans="1:8" x14ac:dyDescent="0.25">
      <c r="A8" s="2" t="s">
        <v>13</v>
      </c>
      <c r="B8" s="7">
        <f>INTERCEPT(D34:D90,E34:E90)</f>
        <v>-9.8512286136955203E-5</v>
      </c>
      <c r="D8" s="11"/>
      <c r="E8" t="s">
        <v>10</v>
      </c>
      <c r="F8" s="9">
        <f>SUM(F102:F111)</f>
        <v>-0.25095601548640539</v>
      </c>
      <c r="G8" s="9">
        <f t="shared" ref="G8:H8" si="5">SUM(G102:G111)</f>
        <v>-0.24032067885872455</v>
      </c>
      <c r="H8" s="9">
        <f t="shared" si="5"/>
        <v>-0.22453037184252606</v>
      </c>
    </row>
    <row r="9" spans="1:8" x14ac:dyDescent="0.25">
      <c r="A9" s="2" t="s">
        <v>14</v>
      </c>
      <c r="B9" s="4">
        <f>SLOPE(D34:D90,E34:E90)</f>
        <v>1.880388533936151</v>
      </c>
      <c r="D9" s="11"/>
      <c r="E9" t="s">
        <v>18</v>
      </c>
      <c r="F9" s="7">
        <f>SUM(F91:F111)</f>
        <v>-0.31858594843113486</v>
      </c>
      <c r="G9" s="7">
        <f>SUM(G91:G111)</f>
        <v>-0.30517202607376515</v>
      </c>
      <c r="H9" s="7">
        <f>SUM(H91:H111)</f>
        <v>-0.2798656975864891</v>
      </c>
    </row>
    <row r="10" spans="1:8" x14ac:dyDescent="0.25">
      <c r="A10" s="2"/>
      <c r="B10" s="4"/>
      <c r="D10" s="11" t="s">
        <v>20</v>
      </c>
      <c r="E10" t="s">
        <v>17</v>
      </c>
      <c r="F10" s="9">
        <f>F101</f>
        <v>-6.6782972416958603E-2</v>
      </c>
      <c r="G10" s="9">
        <f t="shared" ref="G10:H10" si="6">G101</f>
        <v>-7.3001420731633626E-2</v>
      </c>
      <c r="H10" s="9">
        <f t="shared" si="6"/>
        <v>-7.7833363467284394E-2</v>
      </c>
    </row>
    <row r="11" spans="1:8" x14ac:dyDescent="0.25">
      <c r="A11" s="2"/>
      <c r="B11" s="4"/>
      <c r="D11" s="11"/>
      <c r="E11" t="s">
        <v>9</v>
      </c>
      <c r="F11" s="7">
        <f t="array" ref="F11">PRODUCT(1+F91:F100)-1</f>
        <v>-4.7559339400344847E-3</v>
      </c>
      <c r="G11" s="7">
        <f t="array" ref="G11">PRODUCT(1+G91:G100)-1</f>
        <v>6.3884452768105948E-3</v>
      </c>
      <c r="H11" s="7">
        <f t="array" ref="H11">PRODUCT(1+H91:H100)-1</f>
        <v>2.1020205232810785E-2</v>
      </c>
    </row>
    <row r="12" spans="1:8" x14ac:dyDescent="0.25">
      <c r="A12" s="2"/>
      <c r="B12" s="4"/>
      <c r="D12" s="11"/>
      <c r="E12" t="s">
        <v>10</v>
      </c>
      <c r="F12" s="7">
        <f t="array" ref="F12">PRODUCT(1+F102:F111)-1</f>
        <v>-0.23137653252936474</v>
      </c>
      <c r="G12" s="7">
        <f t="array" ref="G12">PRODUCT(1+G102:G111)-1</f>
        <v>-0.22143029460700037</v>
      </c>
      <c r="H12" s="7">
        <f t="array" ref="H12">PRODUCT(1+H102:H111)-1</f>
        <v>-0.20830854844419511</v>
      </c>
    </row>
    <row r="13" spans="1:8" x14ac:dyDescent="0.25">
      <c r="A13" s="2"/>
      <c r="B13" s="4"/>
      <c r="D13" s="11"/>
      <c r="E13" t="s">
        <v>18</v>
      </c>
      <c r="F13" s="7">
        <f t="array" ref="F13">PRODUCT(1+F91:F111)-1</f>
        <v>-0.28611888813851749</v>
      </c>
      <c r="G13" s="7">
        <f t="array" ref="G13">PRODUCT(1+G91:G111)-1</f>
        <v>-0.27365623739558609</v>
      </c>
      <c r="H13" s="7">
        <f t="array" ref="H13">PRODUCT(1+H91:H111)-1</f>
        <v>-0.25458230537949333</v>
      </c>
    </row>
    <row r="14" spans="1:8" x14ac:dyDescent="0.25">
      <c r="A14" s="2"/>
      <c r="B14" s="4"/>
      <c r="D14" s="11" t="s">
        <v>21</v>
      </c>
      <c r="E14" t="s">
        <v>17</v>
      </c>
      <c r="F14" s="4">
        <f>F6/F$2</f>
        <v>-2.7997266360295199</v>
      </c>
      <c r="G14" s="4">
        <f t="shared" ref="G14:H14" si="7">G6/G$2</f>
        <v>-3.6041772160117818</v>
      </c>
      <c r="H14" s="4">
        <f t="shared" si="7"/>
        <v>-4.0701517409590151</v>
      </c>
    </row>
    <row r="15" spans="1:8" x14ac:dyDescent="0.25">
      <c r="A15" s="2"/>
      <c r="B15" s="4"/>
      <c r="D15" s="11"/>
      <c r="E15" t="s">
        <v>9</v>
      </c>
      <c r="F15" s="4">
        <f>F7/F$3</f>
        <v>-1.1228275364328024E-2</v>
      </c>
      <c r="G15" s="4">
        <f t="shared" ref="G15:H16" si="8">G7/G$3</f>
        <v>0.12724371810795693</v>
      </c>
      <c r="H15" s="4">
        <f t="shared" si="8"/>
        <v>0.37203983487784714</v>
      </c>
    </row>
    <row r="16" spans="1:8" x14ac:dyDescent="0.25">
      <c r="A16" s="2"/>
      <c r="B16" s="4"/>
      <c r="D16" s="11"/>
      <c r="E16" t="s">
        <v>10</v>
      </c>
      <c r="F16" s="4">
        <f>F8/F$3</f>
        <v>-3.3269593491355272</v>
      </c>
      <c r="G16" s="4">
        <f t="shared" si="8"/>
        <v>-3.7520271018359415</v>
      </c>
      <c r="H16" s="4">
        <f t="shared" si="8"/>
        <v>-3.7129568139520028</v>
      </c>
    </row>
    <row r="17" spans="1:8" x14ac:dyDescent="0.25">
      <c r="A17" s="2"/>
      <c r="B17" s="4"/>
      <c r="D17" s="11"/>
      <c r="E17" t="s">
        <v>18</v>
      </c>
      <c r="F17" s="4">
        <f>F9/F$4</f>
        <v>-2.9145187500420917</v>
      </c>
      <c r="G17" s="4">
        <f t="shared" ref="G17:H17" si="9">G9/G$4</f>
        <v>-3.2878341213018469</v>
      </c>
      <c r="H17" s="4">
        <f t="shared" si="9"/>
        <v>-3.1936316697336027</v>
      </c>
    </row>
    <row r="18" spans="1:8" x14ac:dyDescent="0.25">
      <c r="A18" s="2"/>
      <c r="B18" s="4"/>
      <c r="D18" s="11" t="s">
        <v>22</v>
      </c>
      <c r="E18" t="s">
        <v>17</v>
      </c>
      <c r="F18" s="4">
        <f>F10/F$2</f>
        <v>-2.7997266360295199</v>
      </c>
      <c r="G18" s="4">
        <f t="shared" ref="G18:H18" si="10">G10/G$2</f>
        <v>-3.6041772160117818</v>
      </c>
      <c r="H18" s="4">
        <f t="shared" si="10"/>
        <v>-4.0701517409590151</v>
      </c>
    </row>
    <row r="19" spans="1:8" x14ac:dyDescent="0.25">
      <c r="A19" s="2"/>
      <c r="B19" s="4"/>
      <c r="D19" s="11"/>
      <c r="E19" t="s">
        <v>9</v>
      </c>
      <c r="F19" s="4">
        <f>F11/F$3</f>
        <v>-6.3050088100103083E-2</v>
      </c>
      <c r="G19" s="4">
        <f t="shared" ref="G19:H19" si="11">G11/G$3</f>
        <v>9.9740146919608197E-2</v>
      </c>
      <c r="H19" s="4">
        <f t="shared" si="11"/>
        <v>0.34760158997363855</v>
      </c>
    </row>
    <row r="20" spans="1:8" x14ac:dyDescent="0.25">
      <c r="A20" s="2"/>
      <c r="B20" s="4"/>
      <c r="D20" s="11"/>
      <c r="E20" t="s">
        <v>10</v>
      </c>
      <c r="F20" s="4">
        <f>F12/F$3</f>
        <v>-3.0673913776369726</v>
      </c>
      <c r="G20" s="4">
        <f t="shared" ref="G20:H20" si="12">G12/G$3</f>
        <v>-3.457099366057407</v>
      </c>
      <c r="H20" s="4">
        <f t="shared" si="12"/>
        <v>-3.4447038857298833</v>
      </c>
    </row>
    <row r="21" spans="1:8" x14ac:dyDescent="0.25">
      <c r="A21" s="2"/>
      <c r="B21" s="4"/>
      <c r="D21" s="11"/>
      <c r="E21" t="s">
        <v>18</v>
      </c>
      <c r="F21" s="4">
        <f>F13/F$4</f>
        <v>-2.6175004526326737</v>
      </c>
      <c r="G21" s="4">
        <f t="shared" ref="G21:H21" si="13">G13/G$4</f>
        <v>-2.9482922350124099</v>
      </c>
      <c r="H21" s="4">
        <f t="shared" si="13"/>
        <v>-2.905115275023944</v>
      </c>
    </row>
    <row r="22" spans="1:8" x14ac:dyDescent="0.25">
      <c r="A22" s="2"/>
      <c r="B22" s="4"/>
      <c r="D22" s="11" t="s">
        <v>23</v>
      </c>
      <c r="E22" t="s">
        <v>17</v>
      </c>
      <c r="F22" s="7">
        <f>_xlfn.T.DIST.2T(ABS(F14),$B$5-1)</f>
        <v>7.0047617259361063E-3</v>
      </c>
      <c r="G22" s="7">
        <f t="shared" ref="F22:H26" si="14">_xlfn.T.DIST.2T(ABS(G14),$B$5-1)</f>
        <v>6.6657593673305547E-4</v>
      </c>
      <c r="H22" s="7">
        <f>_xlfn.T.DIST.2T(ABS(H14),$B$5-2)</f>
        <v>1.5155984742458721E-4</v>
      </c>
    </row>
    <row r="23" spans="1:8" x14ac:dyDescent="0.25">
      <c r="A23" s="2"/>
      <c r="B23" s="4"/>
      <c r="D23" s="11"/>
      <c r="E23" t="s">
        <v>9</v>
      </c>
      <c r="F23" s="7">
        <f t="shared" ref="F23:H23" si="15">_xlfn.T.DIST.2T(ABS(F15),$B$5-1)</f>
        <v>0.99108122688105016</v>
      </c>
      <c r="G23" s="7">
        <f t="shared" si="15"/>
        <v>0.89920331595586744</v>
      </c>
      <c r="H23" s="7">
        <f t="shared" ref="H23:H29" si="16">_xlfn.T.DIST.2T(ABS(H15),$B$5-2)</f>
        <v>0.71129282807923344</v>
      </c>
    </row>
    <row r="24" spans="1:8" x14ac:dyDescent="0.25">
      <c r="A24" s="2"/>
      <c r="B24" s="4"/>
      <c r="D24" s="11"/>
      <c r="E24" t="s">
        <v>10</v>
      </c>
      <c r="F24" s="7">
        <f t="shared" ref="F24:H24" si="17">_xlfn.T.DIST.2T(ABS(F16),$B$5-1)</f>
        <v>1.5552125359577741E-3</v>
      </c>
      <c r="G24" s="7">
        <f t="shared" si="17"/>
        <v>4.1829573190709646E-4</v>
      </c>
      <c r="H24" s="7">
        <f t="shared" si="16"/>
        <v>4.7982338882506084E-4</v>
      </c>
    </row>
    <row r="25" spans="1:8" x14ac:dyDescent="0.25">
      <c r="A25" s="2"/>
      <c r="B25" s="4"/>
      <c r="D25" s="11"/>
      <c r="E25" t="s">
        <v>18</v>
      </c>
      <c r="F25" s="7">
        <f t="shared" ref="F25:H25" si="18">_xlfn.T.DIST.2T(ABS(F17),$B$5-1)</f>
        <v>5.112387608473149E-3</v>
      </c>
      <c r="G25" s="7">
        <f t="shared" si="18"/>
        <v>1.7476043016994194E-3</v>
      </c>
      <c r="H25" s="7">
        <f t="shared" si="16"/>
        <v>2.325719049050786E-3</v>
      </c>
    </row>
    <row r="26" spans="1:8" x14ac:dyDescent="0.25">
      <c r="A26" s="2"/>
      <c r="B26" s="4"/>
      <c r="D26" s="11" t="s">
        <v>24</v>
      </c>
      <c r="E26" t="s">
        <v>17</v>
      </c>
      <c r="F26" s="7">
        <f t="shared" ref="F26:H26" si="19">_xlfn.T.DIST.2T(ABS(F18),$B$5-1)</f>
        <v>7.0047617259361063E-3</v>
      </c>
      <c r="G26" s="7">
        <f t="shared" si="19"/>
        <v>6.6657593673305547E-4</v>
      </c>
      <c r="H26" s="7">
        <f t="shared" si="16"/>
        <v>1.5155984742458721E-4</v>
      </c>
    </row>
    <row r="27" spans="1:8" x14ac:dyDescent="0.25">
      <c r="A27" s="2"/>
      <c r="B27" s="4"/>
      <c r="D27" s="11"/>
      <c r="E27" t="s">
        <v>9</v>
      </c>
      <c r="F27" s="7">
        <f t="shared" ref="F27:H27" si="20">_xlfn.T.DIST.2T(ABS(F19),$B$5-1)</f>
        <v>0.9499511328464092</v>
      </c>
      <c r="G27" s="7">
        <f t="shared" si="20"/>
        <v>0.92090683376932114</v>
      </c>
      <c r="H27" s="7">
        <f t="shared" si="16"/>
        <v>0.72946617208079712</v>
      </c>
    </row>
    <row r="28" spans="1:8" x14ac:dyDescent="0.25">
      <c r="A28" s="2"/>
      <c r="B28" s="4"/>
      <c r="D28" s="11"/>
      <c r="E28" t="s">
        <v>10</v>
      </c>
      <c r="F28" s="7">
        <f t="shared" ref="F28:H28" si="21">_xlfn.T.DIST.2T(ABS(F20),$B$5-1)</f>
        <v>3.3233410560788612E-3</v>
      </c>
      <c r="G28" s="7">
        <f t="shared" si="21"/>
        <v>1.0495298412658228E-3</v>
      </c>
      <c r="H28" s="7">
        <f t="shared" si="16"/>
        <v>1.1013015182342357E-3</v>
      </c>
    </row>
    <row r="29" spans="1:8" x14ac:dyDescent="0.25">
      <c r="A29" s="2"/>
      <c r="B29" s="4"/>
      <c r="D29" s="11"/>
      <c r="E29" t="s">
        <v>18</v>
      </c>
      <c r="F29" s="7">
        <f t="shared" ref="F29:H29" si="22">_xlfn.T.DIST.2T(ABS(F21),$B$5-1)</f>
        <v>1.1369510349087718E-2</v>
      </c>
      <c r="G29" s="7">
        <f t="shared" si="22"/>
        <v>4.6534551519390602E-3</v>
      </c>
      <c r="H29" s="7">
        <f t="shared" si="16"/>
        <v>5.2786589041825044E-3</v>
      </c>
    </row>
    <row r="30" spans="1:8" x14ac:dyDescent="0.25">
      <c r="A30" s="2"/>
      <c r="B30" s="4"/>
      <c r="D30" s="12"/>
    </row>
    <row r="31" spans="1:8" x14ac:dyDescent="0.25">
      <c r="F31" s="8" t="s">
        <v>4</v>
      </c>
      <c r="G31" s="8"/>
      <c r="H31" s="8"/>
    </row>
    <row r="32" spans="1:8" x14ac:dyDescent="0.25">
      <c r="A32" s="2" t="s">
        <v>0</v>
      </c>
      <c r="B32" s="2" t="s">
        <v>2</v>
      </c>
      <c r="C32" s="2" t="s">
        <v>1</v>
      </c>
      <c r="D32" s="2" t="s">
        <v>3</v>
      </c>
      <c r="E32" s="2" t="s">
        <v>3</v>
      </c>
      <c r="F32" s="2" t="s">
        <v>5</v>
      </c>
      <c r="G32" s="2" t="s">
        <v>6</v>
      </c>
      <c r="H32" s="2" t="s">
        <v>7</v>
      </c>
    </row>
    <row r="33" spans="1:8" x14ac:dyDescent="0.25">
      <c r="A33" s="3">
        <v>43312</v>
      </c>
      <c r="B33" s="4">
        <v>73.419998000000007</v>
      </c>
      <c r="C33" s="4">
        <v>2816.290039</v>
      </c>
      <c r="E33" s="5"/>
      <c r="F33" s="1"/>
    </row>
    <row r="34" spans="1:8" x14ac:dyDescent="0.25">
      <c r="A34" s="22">
        <v>43313</v>
      </c>
      <c r="B34" s="23">
        <v>73.080001999999993</v>
      </c>
      <c r="C34" s="23">
        <v>2813.360107</v>
      </c>
      <c r="D34" s="24">
        <f>B34/B33-1</f>
        <v>-4.630836410537853E-3</v>
      </c>
      <c r="E34" s="24">
        <f>C34/C33-1</f>
        <v>-1.0403516539227997E-3</v>
      </c>
      <c r="F34" s="9">
        <f>D34-$B$7</f>
        <v>-4.0127052646292388E-3</v>
      </c>
      <c r="G34" s="10">
        <f>D34-E34</f>
        <v>-3.5904847566150533E-3</v>
      </c>
      <c r="H34" s="7">
        <f>D34-($B$8 + $B$9*E34)</f>
        <v>-2.5760588031029548E-3</v>
      </c>
    </row>
    <row r="35" spans="1:8" x14ac:dyDescent="0.25">
      <c r="A35" s="22">
        <v>43314</v>
      </c>
      <c r="B35" s="23">
        <v>74.059997999999993</v>
      </c>
      <c r="C35" s="23">
        <v>2827.219971</v>
      </c>
      <c r="D35" s="24">
        <f t="shared" ref="D35:E98" si="23">B35/B34-1</f>
        <v>1.340990658429364E-2</v>
      </c>
      <c r="E35" s="24">
        <f t="shared" si="23"/>
        <v>4.9264450595978282E-3</v>
      </c>
      <c r="F35" s="9">
        <f t="shared" ref="F35:F98" si="24">D35-$B$7</f>
        <v>1.4028037730202255E-2</v>
      </c>
      <c r="G35" s="10">
        <f t="shared" ref="G35:G98" si="25">D35-E35</f>
        <v>8.4834615246958123E-3</v>
      </c>
      <c r="H35" s="7">
        <f t="shared" ref="H35:H98" si="26">D35-($B$8 + $B$9*E35)</f>
        <v>4.2447880672964403E-3</v>
      </c>
    </row>
    <row r="36" spans="1:8" x14ac:dyDescent="0.25">
      <c r="A36" s="22">
        <v>43315</v>
      </c>
      <c r="B36" s="23">
        <v>71.319999999999993</v>
      </c>
      <c r="C36" s="23">
        <v>2840.3500979999999</v>
      </c>
      <c r="D36" s="24">
        <f t="shared" si="23"/>
        <v>-3.6997003429570685E-2</v>
      </c>
      <c r="E36" s="24">
        <f t="shared" si="23"/>
        <v>4.6441830259693617E-3</v>
      </c>
      <c r="F36" s="9">
        <f t="shared" si="24"/>
        <v>-3.6378872283662073E-2</v>
      </c>
      <c r="G36" s="10">
        <f t="shared" si="25"/>
        <v>-4.1641186455540047E-2</v>
      </c>
      <c r="H36" s="7">
        <f t="shared" si="26"/>
        <v>-4.5631359654967417E-2</v>
      </c>
    </row>
    <row r="37" spans="1:8" x14ac:dyDescent="0.25">
      <c r="A37" s="22">
        <v>43318</v>
      </c>
      <c r="B37" s="23">
        <v>70.569999999999993</v>
      </c>
      <c r="C37" s="23">
        <v>2850.3999020000001</v>
      </c>
      <c r="D37" s="24">
        <f t="shared" si="23"/>
        <v>-1.0515984296130099E-2</v>
      </c>
      <c r="E37" s="24">
        <f t="shared" si="23"/>
        <v>3.5382272090600519E-3</v>
      </c>
      <c r="F37" s="9">
        <f t="shared" si="24"/>
        <v>-9.8978531502214844E-3</v>
      </c>
      <c r="G37" s="10">
        <f t="shared" si="25"/>
        <v>-1.4054211505190151E-2</v>
      </c>
      <c r="H37" s="7">
        <f t="shared" si="26"/>
        <v>-1.7070713884370575E-2</v>
      </c>
    </row>
    <row r="38" spans="1:8" x14ac:dyDescent="0.25">
      <c r="A38" s="22">
        <v>43319</v>
      </c>
      <c r="B38" s="23">
        <v>70.230002999999996</v>
      </c>
      <c r="C38" s="23">
        <v>2858.4499510000001</v>
      </c>
      <c r="D38" s="24">
        <f t="shared" si="23"/>
        <v>-4.8178687827687972E-3</v>
      </c>
      <c r="E38" s="24">
        <f t="shared" si="23"/>
        <v>2.8241823171377689E-3</v>
      </c>
      <c r="F38" s="9">
        <f t="shared" si="24"/>
        <v>-4.1997376368601829E-3</v>
      </c>
      <c r="G38" s="10">
        <f t="shared" si="25"/>
        <v>-7.6420510999065661E-3</v>
      </c>
      <c r="H38" s="7">
        <f t="shared" si="26"/>
        <v>-1.0029916543522933E-2</v>
      </c>
    </row>
    <row r="39" spans="1:8" x14ac:dyDescent="0.25">
      <c r="A39" s="22">
        <v>43320</v>
      </c>
      <c r="B39" s="23">
        <v>70.010002</v>
      </c>
      <c r="C39" s="23">
        <v>2857.6999510000001</v>
      </c>
      <c r="D39" s="24">
        <f t="shared" si="23"/>
        <v>-3.1325785362702474E-3</v>
      </c>
      <c r="E39" s="24">
        <f t="shared" si="23"/>
        <v>-2.6237996566547128E-4</v>
      </c>
      <c r="F39" s="9">
        <f t="shared" si="24"/>
        <v>-2.5144473903616336E-3</v>
      </c>
      <c r="G39" s="10">
        <f t="shared" si="25"/>
        <v>-2.8701985706047761E-3</v>
      </c>
      <c r="H39" s="7">
        <f t="shared" si="26"/>
        <v>-2.5406899711613792E-3</v>
      </c>
    </row>
    <row r="40" spans="1:8" x14ac:dyDescent="0.25">
      <c r="A40" s="22">
        <v>43321</v>
      </c>
      <c r="B40" s="23">
        <v>70.5</v>
      </c>
      <c r="C40" s="23">
        <v>2853.580078</v>
      </c>
      <c r="D40" s="24">
        <f t="shared" si="23"/>
        <v>6.9989713755471694E-3</v>
      </c>
      <c r="E40" s="24">
        <f t="shared" si="23"/>
        <v>-1.4416744482073085E-3</v>
      </c>
      <c r="F40" s="9">
        <f t="shared" si="24"/>
        <v>7.6171025214557837E-3</v>
      </c>
      <c r="G40" s="10">
        <f t="shared" si="25"/>
        <v>8.4406458237544779E-3</v>
      </c>
      <c r="H40" s="7">
        <f t="shared" si="26"/>
        <v>9.8083917637618746E-3</v>
      </c>
    </row>
    <row r="41" spans="1:8" x14ac:dyDescent="0.25">
      <c r="A41" s="22">
        <v>43322</v>
      </c>
      <c r="B41" s="23">
        <v>70.610000999999997</v>
      </c>
      <c r="C41" s="23">
        <v>2833.280029</v>
      </c>
      <c r="D41" s="24">
        <f t="shared" si="23"/>
        <v>1.5602978723403549E-3</v>
      </c>
      <c r="E41" s="24">
        <f t="shared" si="23"/>
        <v>-7.1138879740945127E-3</v>
      </c>
      <c r="F41" s="9">
        <f t="shared" si="24"/>
        <v>2.1784290182489687E-3</v>
      </c>
      <c r="G41" s="10">
        <f t="shared" si="25"/>
        <v>8.6741858464348676E-3</v>
      </c>
      <c r="H41" s="7">
        <f t="shared" si="26"/>
        <v>1.5035683536670905E-2</v>
      </c>
    </row>
    <row r="42" spans="1:8" x14ac:dyDescent="0.25">
      <c r="A42" s="22">
        <v>43325</v>
      </c>
      <c r="B42" s="23">
        <v>70.519997000000004</v>
      </c>
      <c r="C42" s="23">
        <v>2821.929932</v>
      </c>
      <c r="D42" s="24">
        <f t="shared" si="23"/>
        <v>-1.2746636273237577E-3</v>
      </c>
      <c r="E42" s="24">
        <f t="shared" si="23"/>
        <v>-4.0059919541401978E-3</v>
      </c>
      <c r="F42" s="9">
        <f t="shared" si="24"/>
        <v>-6.5653248141514379E-4</v>
      </c>
      <c r="G42" s="10">
        <f t="shared" si="25"/>
        <v>2.7313283268164401E-3</v>
      </c>
      <c r="H42" s="7">
        <f t="shared" si="26"/>
        <v>6.3566699964189011E-3</v>
      </c>
    </row>
    <row r="43" spans="1:8" x14ac:dyDescent="0.25">
      <c r="A43" s="22">
        <v>43326</v>
      </c>
      <c r="B43" s="23">
        <v>71.290001000000004</v>
      </c>
      <c r="C43" s="23">
        <v>2839.959961</v>
      </c>
      <c r="D43" s="24">
        <f t="shared" si="23"/>
        <v>1.0918945444651662E-2</v>
      </c>
      <c r="E43" s="24">
        <f t="shared" si="23"/>
        <v>6.3892546712602805E-3</v>
      </c>
      <c r="F43" s="9">
        <f t="shared" si="24"/>
        <v>1.1537076590560276E-2</v>
      </c>
      <c r="G43" s="10">
        <f t="shared" si="25"/>
        <v>4.5296907733913816E-3</v>
      </c>
      <c r="H43" s="7">
        <f t="shared" si="26"/>
        <v>-9.9682349344720582E-4</v>
      </c>
    </row>
    <row r="44" spans="1:8" x14ac:dyDescent="0.25">
      <c r="A44" s="22">
        <v>43327</v>
      </c>
      <c r="B44" s="23">
        <v>69.309997999999993</v>
      </c>
      <c r="C44" s="23">
        <v>2818.3701169999999</v>
      </c>
      <c r="D44" s="24">
        <f t="shared" si="23"/>
        <v>-2.7773923021827573E-2</v>
      </c>
      <c r="E44" s="24">
        <f t="shared" si="23"/>
        <v>-7.6021649236202027E-3</v>
      </c>
      <c r="F44" s="9">
        <f t="shared" si="24"/>
        <v>-2.7155791875918961E-2</v>
      </c>
      <c r="G44" s="10">
        <f t="shared" si="25"/>
        <v>-2.0171758098207371E-2</v>
      </c>
      <c r="H44" s="7">
        <f t="shared" si="26"/>
        <v>-1.3380386980223594E-2</v>
      </c>
    </row>
    <row r="45" spans="1:8" x14ac:dyDescent="0.25">
      <c r="A45" s="22">
        <v>43328</v>
      </c>
      <c r="B45" s="23">
        <v>69.690002000000007</v>
      </c>
      <c r="C45" s="23">
        <v>2840.6899410000001</v>
      </c>
      <c r="D45" s="24">
        <f t="shared" si="23"/>
        <v>5.4826722113021642E-3</v>
      </c>
      <c r="E45" s="24">
        <f t="shared" si="23"/>
        <v>7.9194084074942772E-3</v>
      </c>
      <c r="F45" s="9">
        <f t="shared" si="24"/>
        <v>6.1008033572107784E-3</v>
      </c>
      <c r="G45" s="10">
        <f t="shared" si="25"/>
        <v>-2.436736196192113E-3</v>
      </c>
      <c r="H45" s="7">
        <f t="shared" si="26"/>
        <v>-9.310380267570674E-3</v>
      </c>
    </row>
    <row r="46" spans="1:8" x14ac:dyDescent="0.25">
      <c r="A46" s="22">
        <v>43329</v>
      </c>
      <c r="B46" s="23">
        <v>69.150002000000001</v>
      </c>
      <c r="C46" s="23">
        <v>2850.1298830000001</v>
      </c>
      <c r="D46" s="24">
        <f t="shared" si="23"/>
        <v>-7.7486007246779787E-3</v>
      </c>
      <c r="E46" s="24">
        <f t="shared" si="23"/>
        <v>3.3231159317150816E-3</v>
      </c>
      <c r="F46" s="9">
        <f t="shared" si="24"/>
        <v>-7.1304695787693644E-3</v>
      </c>
      <c r="G46" s="10">
        <f t="shared" si="25"/>
        <v>-1.107171665639306E-2</v>
      </c>
      <c r="H46" s="7">
        <f t="shared" si="26"/>
        <v>-1.3898837533478613E-2</v>
      </c>
    </row>
    <row r="47" spans="1:8" x14ac:dyDescent="0.25">
      <c r="A47" s="22">
        <v>43332</v>
      </c>
      <c r="B47" s="23">
        <v>68.930000000000007</v>
      </c>
      <c r="C47" s="23">
        <v>2857.0500489999999</v>
      </c>
      <c r="D47" s="24">
        <f t="shared" si="23"/>
        <v>-3.1815183461598728E-3</v>
      </c>
      <c r="E47" s="24">
        <f t="shared" si="23"/>
        <v>2.4280177690414462E-3</v>
      </c>
      <c r="F47" s="9">
        <f t="shared" si="24"/>
        <v>-2.563387200251259E-3</v>
      </c>
      <c r="G47" s="10">
        <f t="shared" si="25"/>
        <v>-5.609536115201319E-3</v>
      </c>
      <c r="H47" s="7">
        <f t="shared" si="26"/>
        <v>-7.6486228331216861E-3</v>
      </c>
    </row>
    <row r="48" spans="1:8" x14ac:dyDescent="0.25">
      <c r="A48" s="22">
        <v>43333</v>
      </c>
      <c r="B48" s="23">
        <v>69.660004000000001</v>
      </c>
      <c r="C48" s="23">
        <v>2862.959961</v>
      </c>
      <c r="D48" s="24">
        <f t="shared" si="23"/>
        <v>1.0590512113738404E-2</v>
      </c>
      <c r="E48" s="24">
        <f t="shared" si="23"/>
        <v>2.0685363919574762E-3</v>
      </c>
      <c r="F48" s="9">
        <f t="shared" si="24"/>
        <v>1.1208643259647018E-2</v>
      </c>
      <c r="G48" s="10">
        <f t="shared" si="25"/>
        <v>8.5219757217809278E-3</v>
      </c>
      <c r="H48" s="7">
        <f t="shared" si="26"/>
        <v>6.7993722864088651E-3</v>
      </c>
    </row>
    <row r="49" spans="1:8" x14ac:dyDescent="0.25">
      <c r="A49" s="22">
        <v>43334</v>
      </c>
      <c r="B49" s="23">
        <v>71.430000000000007</v>
      </c>
      <c r="C49" s="23">
        <v>2861.820068</v>
      </c>
      <c r="D49" s="24">
        <f t="shared" si="23"/>
        <v>2.5409071179496534E-2</v>
      </c>
      <c r="E49" s="24">
        <f t="shared" si="23"/>
        <v>-3.9815191812941908E-4</v>
      </c>
      <c r="F49" s="9">
        <f t="shared" si="24"/>
        <v>2.6027202325405147E-2</v>
      </c>
      <c r="G49" s="10">
        <f t="shared" si="25"/>
        <v>2.5807223097625953E-2</v>
      </c>
      <c r="H49" s="7">
        <f t="shared" si="26"/>
        <v>2.6256263767248735E-2</v>
      </c>
    </row>
    <row r="50" spans="1:8" x14ac:dyDescent="0.25">
      <c r="A50" s="22">
        <v>43335</v>
      </c>
      <c r="B50" s="23">
        <v>71.169998000000007</v>
      </c>
      <c r="C50" s="23">
        <v>2856.9799800000001</v>
      </c>
      <c r="D50" s="24">
        <f t="shared" si="23"/>
        <v>-3.6399552008959946E-3</v>
      </c>
      <c r="E50" s="24">
        <f t="shared" si="23"/>
        <v>-1.6912621635861713E-3</v>
      </c>
      <c r="F50" s="9">
        <f t="shared" si="24"/>
        <v>-3.0218240549873807E-3</v>
      </c>
      <c r="G50" s="10">
        <f t="shared" si="25"/>
        <v>-1.9486930373098232E-3</v>
      </c>
      <c r="H50" s="7">
        <f t="shared" si="26"/>
        <v>-3.6121293447155577E-4</v>
      </c>
    </row>
    <row r="51" spans="1:8" x14ac:dyDescent="0.25">
      <c r="A51" s="22">
        <v>43336</v>
      </c>
      <c r="B51" s="23">
        <v>74.089995999999999</v>
      </c>
      <c r="C51" s="23">
        <v>2874.6899410000001</v>
      </c>
      <c r="D51" s="24">
        <f t="shared" si="23"/>
        <v>4.102849630542349E-2</v>
      </c>
      <c r="E51" s="24">
        <f t="shared" si="23"/>
        <v>6.1988397272563223E-3</v>
      </c>
      <c r="F51" s="9">
        <f t="shared" si="24"/>
        <v>4.1646627451332102E-2</v>
      </c>
      <c r="G51" s="10">
        <f t="shared" si="25"/>
        <v>3.4829656578167167E-2</v>
      </c>
      <c r="H51" s="7">
        <f t="shared" si="26"/>
        <v>2.9470781444719759E-2</v>
      </c>
    </row>
    <row r="52" spans="1:8" x14ac:dyDescent="0.25">
      <c r="A52" s="22">
        <v>43339</v>
      </c>
      <c r="B52" s="23">
        <v>74.089995999999999</v>
      </c>
      <c r="C52" s="23">
        <v>2896.73999</v>
      </c>
      <c r="D52" s="24">
        <f t="shared" si="23"/>
        <v>0</v>
      </c>
      <c r="E52" s="24">
        <f t="shared" si="23"/>
        <v>7.6704094885202689E-3</v>
      </c>
      <c r="F52" s="9">
        <f t="shared" si="24"/>
        <v>6.1813114590861392E-4</v>
      </c>
      <c r="G52" s="10">
        <f t="shared" si="25"/>
        <v>-7.6704094885202689E-3</v>
      </c>
      <c r="H52" s="7">
        <f t="shared" si="26"/>
        <v>-1.4324837766671615E-2</v>
      </c>
    </row>
    <row r="53" spans="1:8" x14ac:dyDescent="0.25">
      <c r="A53" s="22">
        <v>43340</v>
      </c>
      <c r="B53" s="23">
        <v>74</v>
      </c>
      <c r="C53" s="23">
        <v>2897.5200199999999</v>
      </c>
      <c r="D53" s="24">
        <f t="shared" si="23"/>
        <v>-1.2146849083376487E-3</v>
      </c>
      <c r="E53" s="24">
        <f t="shared" si="23"/>
        <v>2.6927856925129667E-4</v>
      </c>
      <c r="F53" s="9">
        <f t="shared" si="24"/>
        <v>-5.9655376242903483E-4</v>
      </c>
      <c r="G53" s="10">
        <f t="shared" si="25"/>
        <v>-1.4839634775889454E-3</v>
      </c>
      <c r="H53" s="7">
        <f t="shared" si="26"/>
        <v>-1.6225209562555636E-3</v>
      </c>
    </row>
    <row r="54" spans="1:8" x14ac:dyDescent="0.25">
      <c r="A54" s="22">
        <v>43341</v>
      </c>
      <c r="B54" s="23">
        <v>74.910004000000001</v>
      </c>
      <c r="C54" s="23">
        <v>2914.040039</v>
      </c>
      <c r="D54" s="24">
        <f t="shared" si="23"/>
        <v>1.2297351351351349E-2</v>
      </c>
      <c r="E54" s="24">
        <f t="shared" si="23"/>
        <v>5.7014339455712104E-3</v>
      </c>
      <c r="F54" s="9">
        <f t="shared" si="24"/>
        <v>1.2915482497259963E-2</v>
      </c>
      <c r="G54" s="10">
        <f t="shared" si="25"/>
        <v>6.5959174057801384E-3</v>
      </c>
      <c r="H54" s="7">
        <f t="shared" si="26"/>
        <v>1.6749526192418509E-3</v>
      </c>
    </row>
    <row r="55" spans="1:8" x14ac:dyDescent="0.25">
      <c r="A55" s="22">
        <v>43342</v>
      </c>
      <c r="B55" s="23">
        <v>74.099997999999999</v>
      </c>
      <c r="C55" s="23">
        <v>2901.1298830000001</v>
      </c>
      <c r="D55" s="24">
        <f t="shared" si="23"/>
        <v>-1.0813055089410994E-2</v>
      </c>
      <c r="E55" s="24">
        <f t="shared" si="23"/>
        <v>-4.4303289684483049E-3</v>
      </c>
      <c r="F55" s="9">
        <f t="shared" si="24"/>
        <v>-1.019492394350238E-2</v>
      </c>
      <c r="G55" s="10">
        <f t="shared" si="25"/>
        <v>-6.3827261209626895E-3</v>
      </c>
      <c r="H55" s="7">
        <f t="shared" si="26"/>
        <v>-2.3838030094386706E-3</v>
      </c>
    </row>
    <row r="56" spans="1:8" x14ac:dyDescent="0.25">
      <c r="A56" s="22">
        <v>43343</v>
      </c>
      <c r="B56" s="23">
        <v>72.099997999999999</v>
      </c>
      <c r="C56" s="23">
        <v>2901.5200199999999</v>
      </c>
      <c r="D56" s="24">
        <f t="shared" si="23"/>
        <v>-2.6990554034832748E-2</v>
      </c>
      <c r="E56" s="24">
        <f t="shared" si="23"/>
        <v>1.3447760553075838E-4</v>
      </c>
      <c r="F56" s="9">
        <f t="shared" si="24"/>
        <v>-2.6372422888924135E-2</v>
      </c>
      <c r="G56" s="10">
        <f t="shared" si="25"/>
        <v>-2.7125031640363506E-2</v>
      </c>
      <c r="H56" s="7">
        <f t="shared" si="26"/>
        <v>-2.7144911896207019E-2</v>
      </c>
    </row>
    <row r="57" spans="1:8" x14ac:dyDescent="0.25">
      <c r="A57" s="22">
        <v>43347</v>
      </c>
      <c r="B57" s="23">
        <v>72.980002999999996</v>
      </c>
      <c r="C57" s="23">
        <v>2896.719971</v>
      </c>
      <c r="D57" s="24">
        <f t="shared" si="23"/>
        <v>1.2205340144392229E-2</v>
      </c>
      <c r="E57" s="24">
        <f t="shared" si="23"/>
        <v>-1.6543222059174356E-3</v>
      </c>
      <c r="F57" s="9">
        <f t="shared" si="24"/>
        <v>1.2823471290300844E-2</v>
      </c>
      <c r="G57" s="10">
        <f t="shared" si="25"/>
        <v>1.3859662350309665E-2</v>
      </c>
      <c r="H57" s="7">
        <f t="shared" si="26"/>
        <v>1.5414620937972291E-2</v>
      </c>
    </row>
    <row r="58" spans="1:8" x14ac:dyDescent="0.25">
      <c r="A58" s="22">
        <v>43348</v>
      </c>
      <c r="B58" s="23">
        <v>71.650002000000001</v>
      </c>
      <c r="C58" s="23">
        <v>2888.6000979999999</v>
      </c>
      <c r="D58" s="24">
        <f t="shared" si="23"/>
        <v>-1.8224183958994833E-2</v>
      </c>
      <c r="E58" s="24">
        <f t="shared" si="23"/>
        <v>-2.8031266678487654E-3</v>
      </c>
      <c r="F58" s="9">
        <f t="shared" si="24"/>
        <v>-1.760605281308622E-2</v>
      </c>
      <c r="G58" s="10">
        <f t="shared" si="25"/>
        <v>-1.5421057291146067E-2</v>
      </c>
      <c r="H58" s="7">
        <f t="shared" si="26"/>
        <v>-1.2854704427464409E-2</v>
      </c>
    </row>
    <row r="59" spans="1:8" x14ac:dyDescent="0.25">
      <c r="A59" s="22">
        <v>43349</v>
      </c>
      <c r="B59" s="23">
        <v>71.959998999999996</v>
      </c>
      <c r="C59" s="23">
        <v>2878.0500489999999</v>
      </c>
      <c r="D59" s="24">
        <f t="shared" si="23"/>
        <v>4.3265455875352021E-3</v>
      </c>
      <c r="E59" s="24">
        <f t="shared" si="23"/>
        <v>-3.6523051450786381E-3</v>
      </c>
      <c r="F59" s="9">
        <f t="shared" si="24"/>
        <v>4.9446767334438164E-3</v>
      </c>
      <c r="G59" s="10">
        <f t="shared" si="25"/>
        <v>7.9788507326138403E-3</v>
      </c>
      <c r="H59" s="7">
        <f t="shared" si="26"/>
        <v>1.129281059091404E-2</v>
      </c>
    </row>
    <row r="60" spans="1:8" x14ac:dyDescent="0.25">
      <c r="A60" s="22">
        <v>43350</v>
      </c>
      <c r="B60" s="23">
        <v>73.569999999999993</v>
      </c>
      <c r="C60" s="23">
        <v>2871.679932</v>
      </c>
      <c r="D60" s="24">
        <f t="shared" si="23"/>
        <v>2.2373555063556871E-2</v>
      </c>
      <c r="E60" s="24">
        <f t="shared" si="23"/>
        <v>-2.2133447617470603E-3</v>
      </c>
      <c r="F60" s="9">
        <f t="shared" si="24"/>
        <v>2.2991686209465484E-2</v>
      </c>
      <c r="G60" s="10">
        <f t="shared" si="25"/>
        <v>2.4586899825303932E-2</v>
      </c>
      <c r="H60" s="7">
        <f t="shared" si="26"/>
        <v>2.6634015461330641E-2</v>
      </c>
    </row>
    <row r="61" spans="1:8" x14ac:dyDescent="0.25">
      <c r="A61" s="22">
        <v>43353</v>
      </c>
      <c r="B61" s="23">
        <v>74.260002</v>
      </c>
      <c r="C61" s="23">
        <v>2877.1298830000001</v>
      </c>
      <c r="D61" s="24">
        <f t="shared" si="23"/>
        <v>9.3788500747589154E-3</v>
      </c>
      <c r="E61" s="24">
        <f t="shared" si="23"/>
        <v>1.8978267526508219E-3</v>
      </c>
      <c r="F61" s="9">
        <f t="shared" si="24"/>
        <v>9.9969812206675297E-3</v>
      </c>
      <c r="G61" s="10">
        <f t="shared" si="25"/>
        <v>7.4810233221080935E-3</v>
      </c>
      <c r="H61" s="7">
        <f t="shared" si="26"/>
        <v>5.9087106958139856E-3</v>
      </c>
    </row>
    <row r="62" spans="1:8" x14ac:dyDescent="0.25">
      <c r="A62" s="22">
        <v>43354</v>
      </c>
      <c r="B62" s="23">
        <v>79.5</v>
      </c>
      <c r="C62" s="23">
        <v>2887.889893</v>
      </c>
      <c r="D62" s="24">
        <f t="shared" si="23"/>
        <v>7.0562858320418531E-2</v>
      </c>
      <c r="E62" s="24">
        <f t="shared" si="23"/>
        <v>3.7398415912945904E-3</v>
      </c>
      <c r="F62" s="9">
        <f t="shared" si="24"/>
        <v>7.1180989466327144E-2</v>
      </c>
      <c r="G62" s="10">
        <f t="shared" si="25"/>
        <v>6.6823016729123941E-2</v>
      </c>
      <c r="H62" s="7">
        <f t="shared" si="26"/>
        <v>6.3629015359547611E-2</v>
      </c>
    </row>
    <row r="63" spans="1:8" x14ac:dyDescent="0.25">
      <c r="A63" s="22">
        <v>43355</v>
      </c>
      <c r="B63" s="23">
        <v>80.519997000000004</v>
      </c>
      <c r="C63" s="23">
        <v>2888.919922</v>
      </c>
      <c r="D63" s="24">
        <f t="shared" si="23"/>
        <v>1.2830150943396346E-2</v>
      </c>
      <c r="E63" s="24">
        <f t="shared" si="23"/>
        <v>3.5667183935816915E-4</v>
      </c>
      <c r="F63" s="9">
        <f t="shared" si="24"/>
        <v>1.344828208930496E-2</v>
      </c>
      <c r="G63" s="10">
        <f t="shared" si="25"/>
        <v>1.2473479104038177E-2</v>
      </c>
      <c r="H63" s="7">
        <f t="shared" si="26"/>
        <v>1.2257981592426283E-2</v>
      </c>
    </row>
    <row r="64" spans="1:8" x14ac:dyDescent="0.25">
      <c r="A64" s="22">
        <v>43356</v>
      </c>
      <c r="B64" s="23">
        <v>80.430000000000007</v>
      </c>
      <c r="C64" s="23">
        <v>2904.179932</v>
      </c>
      <c r="D64" s="24">
        <f t="shared" si="23"/>
        <v>-1.1176975081108598E-3</v>
      </c>
      <c r="E64" s="24">
        <f t="shared" si="23"/>
        <v>5.2822544106503333E-3</v>
      </c>
      <c r="F64" s="9">
        <f t="shared" si="24"/>
        <v>-4.9956636220224585E-4</v>
      </c>
      <c r="G64" s="10">
        <f t="shared" si="25"/>
        <v>-6.3999519187611931E-3</v>
      </c>
      <c r="H64" s="7">
        <f t="shared" si="26"/>
        <v>-1.0951875849094453E-2</v>
      </c>
    </row>
    <row r="65" spans="1:8" x14ac:dyDescent="0.25">
      <c r="A65" s="22">
        <v>43357</v>
      </c>
      <c r="B65" s="23">
        <v>81.269997000000004</v>
      </c>
      <c r="C65" s="23">
        <v>2904.9799800000001</v>
      </c>
      <c r="D65" s="24">
        <f t="shared" si="23"/>
        <v>1.0443826930249811E-2</v>
      </c>
      <c r="E65" s="24">
        <f t="shared" si="23"/>
        <v>2.7548155373735561E-4</v>
      </c>
      <c r="F65" s="9">
        <f t="shared" si="24"/>
        <v>1.1061958076158425E-2</v>
      </c>
      <c r="G65" s="10">
        <f t="shared" si="25"/>
        <v>1.0168345376512455E-2</v>
      </c>
      <c r="H65" s="7">
        <f t="shared" si="26"/>
        <v>1.0024326861428127E-2</v>
      </c>
    </row>
    <row r="66" spans="1:8" x14ac:dyDescent="0.25">
      <c r="A66" s="22">
        <v>43360</v>
      </c>
      <c r="B66" s="23">
        <v>78.879997000000003</v>
      </c>
      <c r="C66" s="23">
        <v>2888.8000489999999</v>
      </c>
      <c r="D66" s="24">
        <f t="shared" si="23"/>
        <v>-2.9408146772787469E-2</v>
      </c>
      <c r="E66" s="24">
        <f t="shared" si="23"/>
        <v>-5.5697220329897767E-3</v>
      </c>
      <c r="F66" s="9">
        <f t="shared" si="24"/>
        <v>-2.8790015626878857E-2</v>
      </c>
      <c r="G66" s="10">
        <f t="shared" si="25"/>
        <v>-2.3838424739797692E-2</v>
      </c>
      <c r="H66" s="7">
        <f t="shared" si="26"/>
        <v>-1.8836393038604987E-2</v>
      </c>
    </row>
    <row r="67" spans="1:8" x14ac:dyDescent="0.25">
      <c r="A67" s="22">
        <v>43361</v>
      </c>
      <c r="B67" s="23">
        <v>79.629997000000003</v>
      </c>
      <c r="C67" s="23">
        <v>2904.3100589999999</v>
      </c>
      <c r="D67" s="24">
        <f t="shared" si="23"/>
        <v>9.5081139518806701E-3</v>
      </c>
      <c r="E67" s="24">
        <f t="shared" si="23"/>
        <v>5.3690147247709152E-3</v>
      </c>
      <c r="F67" s="9">
        <f t="shared" si="24"/>
        <v>1.0126245097789284E-2</v>
      </c>
      <c r="G67" s="10">
        <f t="shared" si="25"/>
        <v>4.1390992271097549E-3</v>
      </c>
      <c r="H67" s="7">
        <f t="shared" si="26"/>
        <v>-4.8920748897596407E-4</v>
      </c>
    </row>
    <row r="68" spans="1:8" x14ac:dyDescent="0.25">
      <c r="A68" s="22">
        <v>43362</v>
      </c>
      <c r="B68" s="23">
        <v>79.580001999999993</v>
      </c>
      <c r="C68" s="23">
        <v>2907.9499510000001</v>
      </c>
      <c r="D68" s="24">
        <f t="shared" si="23"/>
        <v>-6.2784128950810203E-4</v>
      </c>
      <c r="E68" s="24">
        <f t="shared" si="23"/>
        <v>1.2532725246467979E-3</v>
      </c>
      <c r="F68" s="9">
        <f t="shared" si="24"/>
        <v>-9.7101435994881085E-6</v>
      </c>
      <c r="G68" s="10">
        <f t="shared" si="25"/>
        <v>-1.8811138141549E-3</v>
      </c>
      <c r="H68" s="7">
        <f t="shared" si="26"/>
        <v>-2.8859682886141981E-3</v>
      </c>
    </row>
    <row r="69" spans="1:8" x14ac:dyDescent="0.25">
      <c r="A69" s="22">
        <v>43363</v>
      </c>
      <c r="B69" s="23">
        <v>80.650002000000001</v>
      </c>
      <c r="C69" s="23">
        <v>2930.75</v>
      </c>
      <c r="D69" s="24">
        <f t="shared" si="23"/>
        <v>1.3445589006142677E-2</v>
      </c>
      <c r="E69" s="24">
        <f t="shared" si="23"/>
        <v>7.8405919579733752E-3</v>
      </c>
      <c r="F69" s="9">
        <f t="shared" si="24"/>
        <v>1.4063720152051292E-2</v>
      </c>
      <c r="G69" s="10">
        <f t="shared" si="25"/>
        <v>5.6049970481693023E-3</v>
      </c>
      <c r="H69" s="7">
        <f t="shared" si="26"/>
        <v>-1.199257924765499E-3</v>
      </c>
    </row>
    <row r="70" spans="1:8" x14ac:dyDescent="0.25">
      <c r="A70" s="22">
        <v>43364</v>
      </c>
      <c r="B70" s="23">
        <v>80.290001000000004</v>
      </c>
      <c r="C70" s="23">
        <v>2929.669922</v>
      </c>
      <c r="D70" s="24">
        <f t="shared" si="23"/>
        <v>-4.4637444646312696E-3</v>
      </c>
      <c r="E70" s="24">
        <f t="shared" si="23"/>
        <v>-3.6853296937644497E-4</v>
      </c>
      <c r="F70" s="9">
        <f t="shared" si="24"/>
        <v>-3.8456133187226558E-3</v>
      </c>
      <c r="G70" s="10">
        <f t="shared" si="25"/>
        <v>-4.0952114952548246E-3</v>
      </c>
      <c r="H70" s="7">
        <f t="shared" si="26"/>
        <v>-3.6722470085014045E-3</v>
      </c>
    </row>
    <row r="71" spans="1:8" x14ac:dyDescent="0.25">
      <c r="A71" s="22">
        <v>43367</v>
      </c>
      <c r="B71" s="23">
        <v>80.599997999999999</v>
      </c>
      <c r="C71" s="23">
        <v>2919.3701169999999</v>
      </c>
      <c r="D71" s="24">
        <f t="shared" si="23"/>
        <v>3.860966448362646E-3</v>
      </c>
      <c r="E71" s="24">
        <f t="shared" si="23"/>
        <v>-3.5156878673106018E-3</v>
      </c>
      <c r="F71" s="9">
        <f t="shared" si="24"/>
        <v>4.4790975942712603E-3</v>
      </c>
      <c r="G71" s="10">
        <f t="shared" si="25"/>
        <v>7.3766543156732478E-3</v>
      </c>
      <c r="H71" s="7">
        <f t="shared" si="26"/>
        <v>1.0570337889088897E-2</v>
      </c>
    </row>
    <row r="72" spans="1:8" x14ac:dyDescent="0.25">
      <c r="A72" s="22">
        <v>43368</v>
      </c>
      <c r="B72" s="23">
        <v>80.529999000000004</v>
      </c>
      <c r="C72" s="23">
        <v>2915.5600589999999</v>
      </c>
      <c r="D72" s="24">
        <f t="shared" si="23"/>
        <v>-8.684739669595487E-4</v>
      </c>
      <c r="E72" s="24">
        <f t="shared" si="23"/>
        <v>-1.3050959101805759E-3</v>
      </c>
      <c r="F72" s="9">
        <f t="shared" si="24"/>
        <v>-2.5034282105093478E-4</v>
      </c>
      <c r="G72" s="10">
        <f t="shared" si="25"/>
        <v>4.3662194322102721E-4</v>
      </c>
      <c r="H72" s="7">
        <f t="shared" si="26"/>
        <v>1.6841257043679263E-3</v>
      </c>
    </row>
    <row r="73" spans="1:8" x14ac:dyDescent="0.25">
      <c r="A73" s="22">
        <v>43369</v>
      </c>
      <c r="B73" s="23">
        <v>81.569999999999993</v>
      </c>
      <c r="C73" s="23">
        <v>2905.969971</v>
      </c>
      <c r="D73" s="24">
        <f t="shared" si="23"/>
        <v>1.2914454401023789E-2</v>
      </c>
      <c r="E73" s="24">
        <f t="shared" si="23"/>
        <v>-3.2892781510009961E-3</v>
      </c>
      <c r="F73" s="9">
        <f t="shared" si="24"/>
        <v>1.3532585546932404E-2</v>
      </c>
      <c r="G73" s="10">
        <f t="shared" si="25"/>
        <v>1.6203732552024785E-2</v>
      </c>
      <c r="H73" s="7">
        <f t="shared" si="26"/>
        <v>1.919808760722972E-2</v>
      </c>
    </row>
    <row r="74" spans="1:8" x14ac:dyDescent="0.25">
      <c r="A74" s="22">
        <v>43370</v>
      </c>
      <c r="B74" s="23">
        <v>82.870002999999997</v>
      </c>
      <c r="C74" s="23">
        <v>2914</v>
      </c>
      <c r="D74" s="24">
        <f t="shared" si="23"/>
        <v>1.5937268603653409E-2</v>
      </c>
      <c r="E74" s="24">
        <f t="shared" si="23"/>
        <v>2.7632869851152986E-3</v>
      </c>
      <c r="F74" s="9">
        <f t="shared" si="24"/>
        <v>1.6555399749562022E-2</v>
      </c>
      <c r="G74" s="10">
        <f t="shared" si="25"/>
        <v>1.3173981618538111E-2</v>
      </c>
      <c r="H74" s="7">
        <f t="shared" si="26"/>
        <v>1.0839727727004561E-2</v>
      </c>
    </row>
    <row r="75" spans="1:8" x14ac:dyDescent="0.25">
      <c r="A75" s="22">
        <v>43371</v>
      </c>
      <c r="B75" s="23">
        <v>83.190002000000007</v>
      </c>
      <c r="C75" s="23">
        <v>2913.9799800000001</v>
      </c>
      <c r="D75" s="24">
        <f t="shared" si="23"/>
        <v>3.8614575650492977E-3</v>
      </c>
      <c r="E75" s="24">
        <f t="shared" si="23"/>
        <v>-6.8702814001175838E-6</v>
      </c>
      <c r="F75" s="9">
        <f t="shared" si="24"/>
        <v>4.479588710957912E-3</v>
      </c>
      <c r="G75" s="10">
        <f t="shared" si="25"/>
        <v>3.8683278464494153E-3</v>
      </c>
      <c r="H75" s="7">
        <f t="shared" si="26"/>
        <v>3.9728886495559489E-3</v>
      </c>
    </row>
    <row r="76" spans="1:8" x14ac:dyDescent="0.25">
      <c r="A76" s="22">
        <v>43374</v>
      </c>
      <c r="B76" s="23">
        <v>83.279999000000004</v>
      </c>
      <c r="C76" s="23">
        <v>2924.5900879999999</v>
      </c>
      <c r="D76" s="24">
        <f t="shared" si="23"/>
        <v>1.0818247125417013E-3</v>
      </c>
      <c r="E76" s="24">
        <f t="shared" si="23"/>
        <v>3.6411053174085772E-3</v>
      </c>
      <c r="F76" s="9">
        <f t="shared" si="24"/>
        <v>1.6999558584503151E-3</v>
      </c>
      <c r="G76" s="10">
        <f t="shared" si="25"/>
        <v>-2.5592806048668759E-3</v>
      </c>
      <c r="H76" s="7">
        <f t="shared" si="26"/>
        <v>-5.6663556910303819E-3</v>
      </c>
    </row>
    <row r="77" spans="1:8" x14ac:dyDescent="0.25">
      <c r="A77" s="22">
        <v>43375</v>
      </c>
      <c r="B77" s="23">
        <v>83.389999000000003</v>
      </c>
      <c r="C77" s="23">
        <v>2923.429932</v>
      </c>
      <c r="D77" s="24">
        <f t="shared" si="23"/>
        <v>1.3208453568784861E-3</v>
      </c>
      <c r="E77" s="24">
        <f t="shared" si="23"/>
        <v>-3.9669012240728385E-4</v>
      </c>
      <c r="F77" s="9">
        <f t="shared" si="24"/>
        <v>1.9389765027871E-3</v>
      </c>
      <c r="G77" s="10">
        <f t="shared" si="25"/>
        <v>1.71753547928577E-3</v>
      </c>
      <c r="H77" s="7">
        <f t="shared" si="26"/>
        <v>2.1652892007158263E-3</v>
      </c>
    </row>
    <row r="78" spans="1:8" x14ac:dyDescent="0.25">
      <c r="A78" s="22">
        <v>43376</v>
      </c>
      <c r="B78" s="23">
        <v>83.019997000000004</v>
      </c>
      <c r="C78" s="23">
        <v>2925.51001</v>
      </c>
      <c r="D78" s="24">
        <f t="shared" si="23"/>
        <v>-4.4370068885598579E-3</v>
      </c>
      <c r="E78" s="24">
        <f t="shared" si="23"/>
        <v>7.1151970404059739E-4</v>
      </c>
      <c r="F78" s="9">
        <f t="shared" si="24"/>
        <v>-3.8188757426512441E-3</v>
      </c>
      <c r="G78" s="10">
        <f t="shared" si="25"/>
        <v>-5.1485265926004553E-3</v>
      </c>
      <c r="H78" s="7">
        <f t="shared" si="26"/>
        <v>-5.6764280955704863E-3</v>
      </c>
    </row>
    <row r="79" spans="1:8" x14ac:dyDescent="0.25">
      <c r="A79" s="22">
        <v>43377</v>
      </c>
      <c r="B79" s="23">
        <v>80.360000999999997</v>
      </c>
      <c r="C79" s="23">
        <v>2901.610107</v>
      </c>
      <c r="D79" s="24">
        <f t="shared" si="23"/>
        <v>-3.2040425152026986E-2</v>
      </c>
      <c r="E79" s="24">
        <f t="shared" si="23"/>
        <v>-8.1694825580173047E-3</v>
      </c>
      <c r="F79" s="9">
        <f t="shared" si="24"/>
        <v>-3.1422294006118373E-2</v>
      </c>
      <c r="G79" s="10">
        <f t="shared" si="25"/>
        <v>-2.3870942594009681E-2</v>
      </c>
      <c r="H79" s="7">
        <f t="shared" si="26"/>
        <v>-1.6580111535602914E-2</v>
      </c>
    </row>
    <row r="80" spans="1:8" x14ac:dyDescent="0.25">
      <c r="A80" s="22">
        <v>43378</v>
      </c>
      <c r="B80" s="23">
        <v>79.589995999999999</v>
      </c>
      <c r="C80" s="23">
        <v>2885.570068</v>
      </c>
      <c r="D80" s="24">
        <f t="shared" si="23"/>
        <v>-9.5819436338732134E-3</v>
      </c>
      <c r="E80" s="24">
        <f t="shared" si="23"/>
        <v>-5.5279787457674923E-3</v>
      </c>
      <c r="F80" s="9">
        <f t="shared" si="24"/>
        <v>-8.9638124879645991E-3</v>
      </c>
      <c r="G80" s="10">
        <f t="shared" si="25"/>
        <v>-4.0539648881057211E-3</v>
      </c>
      <c r="H80" s="7">
        <f t="shared" si="26"/>
        <v>9.1131650164767881E-4</v>
      </c>
    </row>
    <row r="81" spans="1:8" x14ac:dyDescent="0.25">
      <c r="A81" s="22">
        <v>43381</v>
      </c>
      <c r="B81" s="23">
        <v>77.629997000000003</v>
      </c>
      <c r="C81" s="23">
        <v>2884.429932</v>
      </c>
      <c r="D81" s="24">
        <f t="shared" si="23"/>
        <v>-2.46261979960396E-2</v>
      </c>
      <c r="E81" s="24">
        <f t="shared" si="23"/>
        <v>-3.951163801717561E-4</v>
      </c>
      <c r="F81" s="9">
        <f t="shared" si="24"/>
        <v>-2.4008066850130988E-2</v>
      </c>
      <c r="G81" s="10">
        <f t="shared" si="25"/>
        <v>-2.4231081615867844E-2</v>
      </c>
      <c r="H81" s="7">
        <f t="shared" si="26"/>
        <v>-2.3784713399057317E-2</v>
      </c>
    </row>
    <row r="82" spans="1:8" x14ac:dyDescent="0.25">
      <c r="A82" s="22">
        <v>43382</v>
      </c>
      <c r="B82" s="23">
        <v>77.639999000000003</v>
      </c>
      <c r="C82" s="23">
        <v>2880.3400879999999</v>
      </c>
      <c r="D82" s="24">
        <f t="shared" si="23"/>
        <v>1.288419475271585E-4</v>
      </c>
      <c r="E82" s="24">
        <f t="shared" si="23"/>
        <v>-1.4179037440387177E-3</v>
      </c>
      <c r="F82" s="9">
        <f t="shared" si="24"/>
        <v>7.4697309343577242E-4</v>
      </c>
      <c r="G82" s="10">
        <f t="shared" si="25"/>
        <v>1.5467456915658762E-3</v>
      </c>
      <c r="H82" s="7">
        <f t="shared" si="26"/>
        <v>2.8935641761796576E-3</v>
      </c>
    </row>
    <row r="83" spans="1:8" x14ac:dyDescent="0.25">
      <c r="A83" s="22">
        <v>43383</v>
      </c>
      <c r="B83" s="23">
        <v>73.580001999999993</v>
      </c>
      <c r="C83" s="23">
        <v>2785.679932</v>
      </c>
      <c r="D83" s="24">
        <f t="shared" si="23"/>
        <v>-5.2292594697225692E-2</v>
      </c>
      <c r="E83" s="24">
        <f t="shared" si="23"/>
        <v>-3.2864228913235149E-2</v>
      </c>
      <c r="F83" s="9">
        <f t="shared" si="24"/>
        <v>-5.1674463551317079E-2</v>
      </c>
      <c r="G83" s="10">
        <f t="shared" si="25"/>
        <v>-1.9428365783990542E-2</v>
      </c>
      <c r="H83" s="7">
        <f t="shared" si="26"/>
        <v>9.6034368140115733E-3</v>
      </c>
    </row>
    <row r="84" spans="1:8" x14ac:dyDescent="0.25">
      <c r="A84" s="22">
        <v>43384</v>
      </c>
      <c r="B84" s="23">
        <v>73.849997999999999</v>
      </c>
      <c r="C84" s="23">
        <v>2728.3701169999999</v>
      </c>
      <c r="D84" s="24">
        <f t="shared" si="23"/>
        <v>3.6694209385861321E-3</v>
      </c>
      <c r="E84" s="24">
        <f t="shared" si="23"/>
        <v>-2.0573007811006461E-2</v>
      </c>
      <c r="F84" s="9">
        <f t="shared" si="24"/>
        <v>4.2875520844947463E-3</v>
      </c>
      <c r="G84" s="10">
        <f t="shared" si="25"/>
        <v>2.4242428749592593E-2</v>
      </c>
      <c r="H84" s="7">
        <f t="shared" si="26"/>
        <v>4.2453181221118512E-2</v>
      </c>
    </row>
    <row r="85" spans="1:8" x14ac:dyDescent="0.25">
      <c r="A85" s="22">
        <v>43385</v>
      </c>
      <c r="B85" s="23">
        <v>77.919998000000007</v>
      </c>
      <c r="C85" s="23">
        <v>2767.1298830000001</v>
      </c>
      <c r="D85" s="24">
        <f t="shared" si="23"/>
        <v>5.5111714424149527E-2</v>
      </c>
      <c r="E85" s="24">
        <f t="shared" si="23"/>
        <v>1.4206197963573475E-2</v>
      </c>
      <c r="F85" s="9">
        <f t="shared" si="24"/>
        <v>5.572984557005814E-2</v>
      </c>
      <c r="G85" s="10">
        <f t="shared" si="25"/>
        <v>4.0905516460576052E-2</v>
      </c>
      <c r="H85" s="7">
        <f t="shared" si="26"/>
        <v>2.8497054948755825E-2</v>
      </c>
    </row>
    <row r="86" spans="1:8" x14ac:dyDescent="0.25">
      <c r="A86" s="22">
        <v>43388</v>
      </c>
      <c r="B86" s="23">
        <v>75.669998000000007</v>
      </c>
      <c r="C86" s="23">
        <v>2750.790039</v>
      </c>
      <c r="D86" s="24">
        <f t="shared" si="23"/>
        <v>-2.8875770761698449E-2</v>
      </c>
      <c r="E86" s="24">
        <f t="shared" si="23"/>
        <v>-5.9049790544292158E-3</v>
      </c>
      <c r="F86" s="9">
        <f t="shared" si="24"/>
        <v>-2.8257639615789837E-2</v>
      </c>
      <c r="G86" s="10">
        <f t="shared" si="25"/>
        <v>-2.2970791707269234E-2</v>
      </c>
      <c r="H86" s="7">
        <f t="shared" si="26"/>
        <v>-1.7673603568479662E-2</v>
      </c>
    </row>
    <row r="87" spans="1:8" x14ac:dyDescent="0.25">
      <c r="A87" s="22">
        <v>43389</v>
      </c>
      <c r="B87" s="23">
        <v>78.730002999999996</v>
      </c>
      <c r="C87" s="23">
        <v>2809.919922</v>
      </c>
      <c r="D87" s="24">
        <f t="shared" si="23"/>
        <v>4.0438814336958062E-2</v>
      </c>
      <c r="E87" s="24">
        <f t="shared" si="23"/>
        <v>2.1495600231814072E-2</v>
      </c>
      <c r="F87" s="9">
        <f t="shared" si="24"/>
        <v>4.1056945482866675E-2</v>
      </c>
      <c r="G87" s="10">
        <f t="shared" si="25"/>
        <v>1.8943214105143991E-2</v>
      </c>
      <c r="H87" s="7">
        <f t="shared" si="26"/>
        <v>1.1724641711657185E-4</v>
      </c>
    </row>
    <row r="88" spans="1:8" x14ac:dyDescent="0.25">
      <c r="A88" s="22">
        <v>43390</v>
      </c>
      <c r="B88" s="23">
        <v>78.300003000000004</v>
      </c>
      <c r="C88" s="23">
        <v>2809.209961</v>
      </c>
      <c r="D88" s="24">
        <f t="shared" si="23"/>
        <v>-5.4617043517704023E-3</v>
      </c>
      <c r="E88" s="24">
        <f t="shared" si="23"/>
        <v>-2.5266236039023227E-4</v>
      </c>
      <c r="F88" s="9">
        <f t="shared" si="24"/>
        <v>-4.843573205861788E-3</v>
      </c>
      <c r="G88" s="10">
        <f t="shared" si="25"/>
        <v>-5.20904199138017E-3</v>
      </c>
      <c r="H88" s="7">
        <f t="shared" si="26"/>
        <v>-4.8880886601984103E-3</v>
      </c>
    </row>
    <row r="89" spans="1:8" x14ac:dyDescent="0.25">
      <c r="A89" s="22">
        <v>43391</v>
      </c>
      <c r="B89" s="23">
        <v>71.809997999999993</v>
      </c>
      <c r="C89" s="23">
        <v>2768.780029</v>
      </c>
      <c r="D89" s="24">
        <f t="shared" si="23"/>
        <v>-8.2886395291709158E-2</v>
      </c>
      <c r="E89" s="24">
        <f t="shared" si="23"/>
        <v>-1.4391922484002562E-2</v>
      </c>
      <c r="F89" s="9">
        <f t="shared" si="24"/>
        <v>-8.2268264145800546E-2</v>
      </c>
      <c r="G89" s="10">
        <f t="shared" si="25"/>
        <v>-6.8494472807706597E-2</v>
      </c>
      <c r="H89" s="7">
        <f t="shared" si="26"/>
        <v>-5.5725476985355897E-2</v>
      </c>
    </row>
    <row r="90" spans="1:8" x14ac:dyDescent="0.25">
      <c r="A90" s="22">
        <v>43392</v>
      </c>
      <c r="B90" s="23">
        <v>69.75</v>
      </c>
      <c r="C90" s="23">
        <v>2767.780029</v>
      </c>
      <c r="D90" s="24">
        <f t="shared" si="23"/>
        <v>-2.8686785369357537E-2</v>
      </c>
      <c r="E90" s="24">
        <f t="shared" si="23"/>
        <v>-3.6116989776224795E-4</v>
      </c>
      <c r="F90" s="9">
        <f t="shared" si="24"/>
        <v>-2.8068654223448924E-2</v>
      </c>
      <c r="G90" s="10">
        <f t="shared" si="25"/>
        <v>-2.8325615471595289E-2</v>
      </c>
      <c r="H90" s="7">
        <f t="shared" si="26"/>
        <v>-2.7909133348665557E-2</v>
      </c>
    </row>
    <row r="91" spans="1:8" x14ac:dyDescent="0.25">
      <c r="A91" s="16">
        <v>43395</v>
      </c>
      <c r="B91" s="17">
        <v>69.779999000000004</v>
      </c>
      <c r="C91" s="17">
        <v>2755.8798830000001</v>
      </c>
      <c r="D91" s="18">
        <f t="shared" si="23"/>
        <v>4.3009318996412027E-4</v>
      </c>
      <c r="E91" s="18">
        <f t="shared" si="23"/>
        <v>-4.2995273740376039E-3</v>
      </c>
      <c r="F91" s="9">
        <f t="shared" si="24"/>
        <v>1.0482243358727341E-3</v>
      </c>
      <c r="G91" s="10">
        <f t="shared" si="25"/>
        <v>4.7296205640017241E-3</v>
      </c>
      <c r="H91" s="7">
        <f t="shared" si="26"/>
        <v>8.6133874515859944E-3</v>
      </c>
    </row>
    <row r="92" spans="1:8" x14ac:dyDescent="0.25">
      <c r="A92" s="16">
        <v>43396</v>
      </c>
      <c r="B92" s="17">
        <v>68.980002999999996</v>
      </c>
      <c r="C92" s="17">
        <v>2740.6899410000001</v>
      </c>
      <c r="D92" s="18">
        <f t="shared" si="23"/>
        <v>-1.1464545879400267E-2</v>
      </c>
      <c r="E92" s="18">
        <f t="shared" si="23"/>
        <v>-5.5118302120862328E-3</v>
      </c>
      <c r="F92" s="9">
        <f t="shared" si="24"/>
        <v>-1.0846414733491653E-2</v>
      </c>
      <c r="G92" s="10">
        <f t="shared" si="25"/>
        <v>-5.9527156673140347E-3</v>
      </c>
      <c r="H92" s="7">
        <f t="shared" si="26"/>
        <v>-1.001651261453497E-3</v>
      </c>
    </row>
    <row r="93" spans="1:8" x14ac:dyDescent="0.25">
      <c r="A93" s="16">
        <v>43397</v>
      </c>
      <c r="B93" s="17">
        <v>67.25</v>
      </c>
      <c r="C93" s="17">
        <v>2656.1000979999999</v>
      </c>
      <c r="D93" s="18">
        <f t="shared" si="23"/>
        <v>-2.5079775656141945E-2</v>
      </c>
      <c r="E93" s="18">
        <f t="shared" si="23"/>
        <v>-3.0864433708665207E-2</v>
      </c>
      <c r="F93" s="9">
        <f t="shared" si="24"/>
        <v>-2.4461644510233332E-2</v>
      </c>
      <c r="G93" s="10">
        <f t="shared" si="25"/>
        <v>5.7846580525232616E-3</v>
      </c>
      <c r="H93" s="7">
        <f t="shared" si="26"/>
        <v>3.3055863882201497E-2</v>
      </c>
    </row>
    <row r="94" spans="1:8" x14ac:dyDescent="0.25">
      <c r="A94" s="16">
        <v>43398</v>
      </c>
      <c r="B94" s="17">
        <v>70.319999999999993</v>
      </c>
      <c r="C94" s="17">
        <v>2705.570068</v>
      </c>
      <c r="D94" s="18">
        <f t="shared" si="23"/>
        <v>4.5650557620817711E-2</v>
      </c>
      <c r="E94" s="18">
        <f t="shared" si="23"/>
        <v>1.8625039785680642E-2</v>
      </c>
      <c r="F94" s="9">
        <f t="shared" si="24"/>
        <v>4.6268688766726324E-2</v>
      </c>
      <c r="G94" s="10">
        <f t="shared" si="25"/>
        <v>2.702551783513707E-2</v>
      </c>
      <c r="H94" s="7">
        <f t="shared" si="26"/>
        <v>1.0726758649856165E-2</v>
      </c>
    </row>
    <row r="95" spans="1:8" x14ac:dyDescent="0.25">
      <c r="A95" s="16">
        <v>43399</v>
      </c>
      <c r="B95" s="17">
        <v>68.839995999999999</v>
      </c>
      <c r="C95" s="17">
        <v>2658.6899410000001</v>
      </c>
      <c r="D95" s="18">
        <f t="shared" si="23"/>
        <v>-2.1046700796359397E-2</v>
      </c>
      <c r="E95" s="18">
        <f t="shared" si="23"/>
        <v>-1.7327264059605163E-2</v>
      </c>
      <c r="F95" s="9">
        <f t="shared" si="24"/>
        <v>-2.0428569650450784E-2</v>
      </c>
      <c r="G95" s="10">
        <f t="shared" si="25"/>
        <v>-3.7194367367542336E-3</v>
      </c>
      <c r="H95" s="7">
        <f t="shared" si="26"/>
        <v>1.1633800151943076E-2</v>
      </c>
    </row>
    <row r="96" spans="1:8" x14ac:dyDescent="0.25">
      <c r="A96" s="16">
        <v>43402</v>
      </c>
      <c r="B96" s="17">
        <v>65.220000999999996</v>
      </c>
      <c r="C96" s="17">
        <v>2641.25</v>
      </c>
      <c r="D96" s="18">
        <f t="shared" si="23"/>
        <v>-5.2585636408229885E-2</v>
      </c>
      <c r="E96" s="18">
        <f t="shared" si="23"/>
        <v>-6.5595994219019849E-3</v>
      </c>
      <c r="F96" s="9">
        <f t="shared" si="24"/>
        <v>-5.1967505262321273E-2</v>
      </c>
      <c r="G96" s="10">
        <f t="shared" si="25"/>
        <v>-4.6026036986327901E-2</v>
      </c>
      <c r="H96" s="7">
        <f t="shared" si="26"/>
        <v>-4.015252858193423E-2</v>
      </c>
    </row>
    <row r="97" spans="1:8" x14ac:dyDescent="0.25">
      <c r="A97" s="16">
        <v>43403</v>
      </c>
      <c r="B97" s="17">
        <v>67.480002999999996</v>
      </c>
      <c r="C97" s="17">
        <v>2682.6298830000001</v>
      </c>
      <c r="D97" s="18">
        <f t="shared" si="23"/>
        <v>3.4651977389574151E-2</v>
      </c>
      <c r="E97" s="18">
        <f t="shared" si="23"/>
        <v>1.5666780123047896E-2</v>
      </c>
      <c r="F97" s="9">
        <f t="shared" si="24"/>
        <v>3.5270108535482764E-2</v>
      </c>
      <c r="G97" s="10">
        <f t="shared" si="25"/>
        <v>1.8985197266526255E-2</v>
      </c>
      <c r="H97" s="7">
        <f t="shared" si="26"/>
        <v>5.2908559686330424E-3</v>
      </c>
    </row>
    <row r="98" spans="1:8" x14ac:dyDescent="0.25">
      <c r="A98" s="16">
        <v>43404</v>
      </c>
      <c r="B98" s="17">
        <v>69.050003000000004</v>
      </c>
      <c r="C98" s="17">
        <v>2711.73999</v>
      </c>
      <c r="D98" s="18">
        <f t="shared" si="23"/>
        <v>2.3266151899845156E-2</v>
      </c>
      <c r="E98" s="18">
        <f t="shared" si="23"/>
        <v>1.0851331816018606E-2</v>
      </c>
      <c r="F98" s="9">
        <f t="shared" si="24"/>
        <v>2.3884283045753768E-2</v>
      </c>
      <c r="G98" s="10">
        <f t="shared" si="25"/>
        <v>1.241482008382655E-2</v>
      </c>
      <c r="H98" s="7">
        <f t="shared" si="26"/>
        <v>2.9599442612041754E-3</v>
      </c>
    </row>
    <row r="99" spans="1:8" x14ac:dyDescent="0.25">
      <c r="A99" s="16">
        <v>43405</v>
      </c>
      <c r="B99" s="17">
        <v>69.319999999999993</v>
      </c>
      <c r="C99" s="17">
        <v>2740.3701169999999</v>
      </c>
      <c r="D99" s="18">
        <f t="shared" ref="D99:E137" si="27">B99/B98-1</f>
        <v>3.9101663760969796E-3</v>
      </c>
      <c r="E99" s="18">
        <f t="shared" si="27"/>
        <v>1.0557843711262338E-2</v>
      </c>
      <c r="F99" s="9">
        <f t="shared" ref="F99:F137" si="28">D99-$B$7</f>
        <v>4.5282975220055938E-3</v>
      </c>
      <c r="G99" s="10">
        <f t="shared" ref="G99:G137" si="29">D99-E99</f>
        <v>-6.6476773351653584E-3</v>
      </c>
      <c r="H99" s="7">
        <f t="shared" ref="H99:H137" si="30">D99-($B$8 + $B$9*E99)</f>
        <v>-1.5844169595513664E-2</v>
      </c>
    </row>
    <row r="100" spans="1:8" x14ac:dyDescent="0.25">
      <c r="A100" s="16">
        <v>43406</v>
      </c>
      <c r="B100" s="17">
        <v>68.989998</v>
      </c>
      <c r="C100" s="17">
        <v>2723.0600589999999</v>
      </c>
      <c r="D100" s="18">
        <f t="shared" si="27"/>
        <v>-4.760559723023583E-3</v>
      </c>
      <c r="E100" s="18">
        <f t="shared" si="27"/>
        <v>-6.3166861631632765E-3</v>
      </c>
      <c r="F100" s="9">
        <f t="shared" si="28"/>
        <v>-4.1424285771149687E-3</v>
      </c>
      <c r="G100" s="10">
        <f t="shared" si="29"/>
        <v>1.5561264401396935E-3</v>
      </c>
      <c r="H100" s="7">
        <f t="shared" si="30"/>
        <v>7.2157767967987365E-3</v>
      </c>
    </row>
    <row r="101" spans="1:8" x14ac:dyDescent="0.25">
      <c r="A101" s="13">
        <v>43409</v>
      </c>
      <c r="B101" s="14">
        <v>64.339995999999999</v>
      </c>
      <c r="C101" s="14">
        <v>2738.3100589999999</v>
      </c>
      <c r="D101" s="15">
        <f t="shared" si="27"/>
        <v>-6.7401103562867215E-2</v>
      </c>
      <c r="E101" s="15">
        <f t="shared" si="27"/>
        <v>5.6003171687664111E-3</v>
      </c>
      <c r="F101" s="9">
        <f t="shared" si="28"/>
        <v>-6.6782972416958603E-2</v>
      </c>
      <c r="G101" s="10">
        <f t="shared" si="29"/>
        <v>-7.3001420731633626E-2</v>
      </c>
      <c r="H101" s="7">
        <f t="shared" si="30"/>
        <v>-7.7833363467284394E-2</v>
      </c>
    </row>
    <row r="102" spans="1:8" x14ac:dyDescent="0.25">
      <c r="A102" s="19">
        <v>43410</v>
      </c>
      <c r="B102" s="20">
        <v>64.25</v>
      </c>
      <c r="C102" s="20">
        <v>2755.4499510000001</v>
      </c>
      <c r="D102" s="21">
        <f t="shared" si="27"/>
        <v>-1.3987566924934525E-3</v>
      </c>
      <c r="E102" s="21">
        <f t="shared" si="27"/>
        <v>6.2592955621174617E-3</v>
      </c>
      <c r="F102" s="9">
        <f t="shared" si="28"/>
        <v>-7.8062554658483855E-4</v>
      </c>
      <c r="G102" s="10">
        <f t="shared" si="29"/>
        <v>-7.6580522546109142E-3</v>
      </c>
      <c r="H102" s="7">
        <f t="shared" si="30"/>
        <v>-1.3070152011879608E-2</v>
      </c>
    </row>
    <row r="103" spans="1:8" x14ac:dyDescent="0.25">
      <c r="A103" s="19">
        <v>43411</v>
      </c>
      <c r="B103" s="20">
        <v>65.089995999999999</v>
      </c>
      <c r="C103" s="20">
        <v>2813.889893</v>
      </c>
      <c r="D103" s="21">
        <f t="shared" si="27"/>
        <v>1.3073867704280095E-2</v>
      </c>
      <c r="E103" s="21">
        <f t="shared" si="27"/>
        <v>2.1208856280910071E-2</v>
      </c>
      <c r="F103" s="9">
        <f t="shared" si="28"/>
        <v>1.369199885018871E-2</v>
      </c>
      <c r="G103" s="10">
        <f t="shared" si="29"/>
        <v>-8.1349885766299757E-3</v>
      </c>
      <c r="H103" s="7">
        <f t="shared" si="30"/>
        <v>-2.6708510178105965E-2</v>
      </c>
    </row>
    <row r="104" spans="1:8" x14ac:dyDescent="0.25">
      <c r="A104" s="19">
        <v>43412</v>
      </c>
      <c r="B104" s="20">
        <v>62.790000999999997</v>
      </c>
      <c r="C104" s="20">
        <v>2806.830078</v>
      </c>
      <c r="D104" s="21">
        <f t="shared" si="27"/>
        <v>-3.5335614400713755E-2</v>
      </c>
      <c r="E104" s="21">
        <f t="shared" si="27"/>
        <v>-2.5089165775684652E-3</v>
      </c>
      <c r="F104" s="9">
        <f t="shared" si="28"/>
        <v>-3.4717483254805143E-2</v>
      </c>
      <c r="G104" s="10">
        <f t="shared" si="29"/>
        <v>-3.282669782314529E-2</v>
      </c>
      <c r="H104" s="7">
        <f t="shared" si="30"/>
        <v>-3.0519364149514727E-2</v>
      </c>
    </row>
    <row r="105" spans="1:8" x14ac:dyDescent="0.25">
      <c r="A105" s="19">
        <v>43413</v>
      </c>
      <c r="B105" s="20">
        <v>55.009998000000003</v>
      </c>
      <c r="C105" s="20">
        <v>2781.01001</v>
      </c>
      <c r="D105" s="21">
        <f t="shared" si="27"/>
        <v>-0.12390512623180228</v>
      </c>
      <c r="E105" s="21">
        <f t="shared" si="27"/>
        <v>-9.1990135784770777E-3</v>
      </c>
      <c r="F105" s="9">
        <f t="shared" si="28"/>
        <v>-0.12328699508589366</v>
      </c>
      <c r="G105" s="10">
        <f t="shared" si="29"/>
        <v>-0.1147061126533252</v>
      </c>
      <c r="H105" s="7">
        <f t="shared" si="30"/>
        <v>-0.10650889428917407</v>
      </c>
    </row>
    <row r="106" spans="1:8" x14ac:dyDescent="0.25">
      <c r="A106" s="19">
        <v>43416</v>
      </c>
      <c r="B106" s="20">
        <v>53.889999000000003</v>
      </c>
      <c r="C106" s="20">
        <v>2726.219971</v>
      </c>
      <c r="D106" s="21">
        <f t="shared" si="27"/>
        <v>-2.0359917119066262E-2</v>
      </c>
      <c r="E106" s="21">
        <f t="shared" si="27"/>
        <v>-1.970148931610638E-2</v>
      </c>
      <c r="F106" s="9">
        <f t="shared" si="28"/>
        <v>-1.9741785973157649E-2</v>
      </c>
      <c r="G106" s="10">
        <f t="shared" si="29"/>
        <v>-6.5842780295988224E-4</v>
      </c>
      <c r="H106" s="7">
        <f t="shared" si="30"/>
        <v>1.6785049778542713E-2</v>
      </c>
    </row>
    <row r="107" spans="1:8" x14ac:dyDescent="0.25">
      <c r="A107" s="19">
        <v>43417</v>
      </c>
      <c r="B107" s="20">
        <v>52.549999</v>
      </c>
      <c r="C107" s="20">
        <v>2722.179932</v>
      </c>
      <c r="D107" s="21">
        <f t="shared" si="27"/>
        <v>-2.4865467152820009E-2</v>
      </c>
      <c r="E107" s="21">
        <f t="shared" si="27"/>
        <v>-1.481919670083709E-3</v>
      </c>
      <c r="F107" s="9">
        <f t="shared" si="28"/>
        <v>-2.4247336006911396E-2</v>
      </c>
      <c r="G107" s="10">
        <f t="shared" si="29"/>
        <v>-2.33835474827363E-2</v>
      </c>
      <c r="H107" s="7">
        <f t="shared" si="30"/>
        <v>-2.1980370110843202E-2</v>
      </c>
    </row>
    <row r="108" spans="1:8" x14ac:dyDescent="0.25">
      <c r="A108" s="19">
        <v>43418</v>
      </c>
      <c r="B108" s="20">
        <v>51.599997999999999</v>
      </c>
      <c r="C108" s="20">
        <v>2701.580078</v>
      </c>
      <c r="D108" s="21">
        <f t="shared" si="27"/>
        <v>-1.8078040305957055E-2</v>
      </c>
      <c r="E108" s="21">
        <f t="shared" si="27"/>
        <v>-7.5674108672402207E-3</v>
      </c>
      <c r="F108" s="9">
        <f t="shared" si="28"/>
        <v>-1.7459909160048442E-2</v>
      </c>
      <c r="G108" s="10">
        <f t="shared" si="29"/>
        <v>-1.0510629438716834E-2</v>
      </c>
      <c r="H108" s="7">
        <f t="shared" si="30"/>
        <v>-3.7498553934777641E-3</v>
      </c>
    </row>
    <row r="109" spans="1:8" x14ac:dyDescent="0.25">
      <c r="A109" s="19">
        <v>43419</v>
      </c>
      <c r="B109" s="20">
        <v>53.560001</v>
      </c>
      <c r="C109" s="20">
        <v>2730.1999510000001</v>
      </c>
      <c r="D109" s="21">
        <f t="shared" si="27"/>
        <v>3.798455573583559E-2</v>
      </c>
      <c r="E109" s="21">
        <f t="shared" si="27"/>
        <v>1.0593753349405599E-2</v>
      </c>
      <c r="F109" s="9">
        <f t="shared" si="28"/>
        <v>3.8602686881744203E-2</v>
      </c>
      <c r="G109" s="10">
        <f t="shared" si="29"/>
        <v>2.7390802386429991E-2</v>
      </c>
      <c r="H109" s="7">
        <f t="shared" si="30"/>
        <v>1.8162695692402562E-2</v>
      </c>
    </row>
    <row r="110" spans="1:8" x14ac:dyDescent="0.25">
      <c r="A110" s="19">
        <v>43420</v>
      </c>
      <c r="B110" s="20">
        <v>50.939999</v>
      </c>
      <c r="C110" s="20">
        <v>2736.2700199999999</v>
      </c>
      <c r="D110" s="21">
        <f t="shared" si="27"/>
        <v>-4.8917138743145294E-2</v>
      </c>
      <c r="E110" s="21">
        <f t="shared" si="27"/>
        <v>2.2233056585385658E-3</v>
      </c>
      <c r="F110" s="9">
        <f t="shared" si="28"/>
        <v>-4.8299007597236682E-2</v>
      </c>
      <c r="G110" s="10">
        <f t="shared" si="29"/>
        <v>-5.114044440168386E-2</v>
      </c>
      <c r="H110" s="7">
        <f t="shared" si="30"/>
        <v>-5.299930492475962E-2</v>
      </c>
    </row>
    <row r="111" spans="1:8" x14ac:dyDescent="0.25">
      <c r="A111" s="19">
        <v>43423</v>
      </c>
      <c r="B111" s="20">
        <v>49.139999000000003</v>
      </c>
      <c r="C111" s="20">
        <v>2690.7299800000001</v>
      </c>
      <c r="D111" s="21">
        <f t="shared" si="27"/>
        <v>-3.53356897396091E-2</v>
      </c>
      <c r="E111" s="21">
        <f t="shared" si="27"/>
        <v>-1.6643108928262818E-2</v>
      </c>
      <c r="F111" s="9">
        <f t="shared" si="28"/>
        <v>-3.4717558593700487E-2</v>
      </c>
      <c r="G111" s="10">
        <f t="shared" si="29"/>
        <v>-1.8692580811346282E-2</v>
      </c>
      <c r="H111" s="7">
        <f t="shared" si="30"/>
        <v>-3.9416662557163612E-3</v>
      </c>
    </row>
    <row r="112" spans="1:8" x14ac:dyDescent="0.25">
      <c r="A112" s="3">
        <v>43424</v>
      </c>
      <c r="B112" s="4">
        <v>49.259998000000003</v>
      </c>
      <c r="C112" s="4">
        <v>2641.889893</v>
      </c>
      <c r="D112" s="7">
        <f t="shared" si="27"/>
        <v>2.4419821416765686E-3</v>
      </c>
      <c r="E112" s="7">
        <f t="shared" si="27"/>
        <v>-1.8151240504630684E-2</v>
      </c>
      <c r="F112" s="9">
        <f t="shared" si="28"/>
        <v>3.0601132875851824E-3</v>
      </c>
      <c r="G112" s="10">
        <f t="shared" si="29"/>
        <v>2.0593222646307252E-2</v>
      </c>
      <c r="H112" s="7">
        <f t="shared" si="30"/>
        <v>3.6671878949438498E-2</v>
      </c>
    </row>
    <row r="113" spans="1:8" x14ac:dyDescent="0.25">
      <c r="A113" s="3">
        <v>43425</v>
      </c>
      <c r="B113" s="4">
        <v>50.849997999999999</v>
      </c>
      <c r="C113" s="4">
        <v>2649.929932</v>
      </c>
      <c r="D113" s="7">
        <f t="shared" si="27"/>
        <v>3.2277711420126254E-2</v>
      </c>
      <c r="E113" s="7">
        <f t="shared" si="27"/>
        <v>3.0432907220330208E-3</v>
      </c>
      <c r="F113" s="9">
        <f t="shared" si="28"/>
        <v>3.2895842566034866E-2</v>
      </c>
      <c r="G113" s="10">
        <f t="shared" si="29"/>
        <v>2.9234420698093233E-2</v>
      </c>
      <c r="H113" s="7">
        <f t="shared" si="30"/>
        <v>2.6653654727118045E-2</v>
      </c>
    </row>
    <row r="114" spans="1:8" x14ac:dyDescent="0.25">
      <c r="A114" s="3">
        <v>43427</v>
      </c>
      <c r="B114" s="4">
        <v>50.049999</v>
      </c>
      <c r="C114" s="4">
        <v>2632.5600589999999</v>
      </c>
      <c r="D114" s="7">
        <f t="shared" si="27"/>
        <v>-1.5732527659096496E-2</v>
      </c>
      <c r="E114" s="7">
        <f t="shared" si="27"/>
        <v>-6.5548423715832138E-3</v>
      </c>
      <c r="F114" s="9">
        <f t="shared" si="28"/>
        <v>-1.5114396513187882E-2</v>
      </c>
      <c r="G114" s="10">
        <f t="shared" si="29"/>
        <v>-9.1776852875132819E-3</v>
      </c>
      <c r="H114" s="7">
        <f t="shared" si="30"/>
        <v>-3.308364935675618E-3</v>
      </c>
    </row>
    <row r="115" spans="1:8" x14ac:dyDescent="0.25">
      <c r="A115" s="3">
        <v>43430</v>
      </c>
      <c r="B115" s="4">
        <v>50.91</v>
      </c>
      <c r="C115" s="4">
        <v>2673.4499510000001</v>
      </c>
      <c r="D115" s="7">
        <f t="shared" si="27"/>
        <v>1.7182837506150461E-2</v>
      </c>
      <c r="E115" s="7">
        <f t="shared" si="27"/>
        <v>1.5532368144919984E-2</v>
      </c>
      <c r="F115" s="9">
        <f t="shared" si="28"/>
        <v>1.7800968652059074E-2</v>
      </c>
      <c r="G115" s="10">
        <f t="shared" si="29"/>
        <v>1.6504693612304777E-3</v>
      </c>
      <c r="H115" s="7">
        <f t="shared" si="30"/>
        <v>-1.1925537172295244E-2</v>
      </c>
    </row>
    <row r="116" spans="1:8" x14ac:dyDescent="0.25">
      <c r="A116" s="3">
        <v>43431</v>
      </c>
      <c r="B116" s="4">
        <v>50.75</v>
      </c>
      <c r="C116" s="4">
        <v>2682.169922</v>
      </c>
      <c r="D116" s="7">
        <f t="shared" si="27"/>
        <v>-3.1428010214102908E-3</v>
      </c>
      <c r="E116" s="7">
        <f t="shared" si="27"/>
        <v>3.2616922552592964E-3</v>
      </c>
      <c r="F116" s="9">
        <f t="shared" si="28"/>
        <v>-2.524669875501677E-3</v>
      </c>
      <c r="G116" s="10">
        <f t="shared" si="29"/>
        <v>-6.4044932766695872E-3</v>
      </c>
      <c r="H116" s="7">
        <f t="shared" si="30"/>
        <v>-9.1775374532912617E-3</v>
      </c>
    </row>
    <row r="117" spans="1:8" x14ac:dyDescent="0.25">
      <c r="A117" s="3">
        <v>43432</v>
      </c>
      <c r="B117" s="4">
        <v>51.02</v>
      </c>
      <c r="C117" s="4">
        <v>2743.790039</v>
      </c>
      <c r="D117" s="7">
        <f t="shared" si="27"/>
        <v>5.3201970443350621E-3</v>
      </c>
      <c r="E117" s="7">
        <f t="shared" si="27"/>
        <v>2.2973979573244874E-2</v>
      </c>
      <c r="F117" s="9">
        <f t="shared" si="28"/>
        <v>5.9383281902436764E-3</v>
      </c>
      <c r="G117" s="10">
        <f t="shared" si="29"/>
        <v>-1.7653782528909812E-2</v>
      </c>
      <c r="H117" s="7">
        <f t="shared" si="30"/>
        <v>-3.7781298437940987E-2</v>
      </c>
    </row>
    <row r="118" spans="1:8" x14ac:dyDescent="0.25">
      <c r="A118" s="3">
        <v>43433</v>
      </c>
      <c r="B118" s="4">
        <v>52.560001</v>
      </c>
      <c r="C118" s="4">
        <v>2737.8000489999999</v>
      </c>
      <c r="D118" s="7">
        <f t="shared" si="27"/>
        <v>3.0184261074088559E-2</v>
      </c>
      <c r="E118" s="7">
        <f t="shared" si="27"/>
        <v>-2.1831080056632368E-3</v>
      </c>
      <c r="F118" s="9">
        <f t="shared" si="28"/>
        <v>3.0802392219997171E-2</v>
      </c>
      <c r="G118" s="10">
        <f t="shared" si="29"/>
        <v>3.2367369079751795E-2</v>
      </c>
      <c r="H118" s="7">
        <f t="shared" si="30"/>
        <v>3.4387864622418884E-2</v>
      </c>
    </row>
    <row r="119" spans="1:8" x14ac:dyDescent="0.25">
      <c r="A119" s="3">
        <v>43434</v>
      </c>
      <c r="B119" s="4">
        <v>49.880001</v>
      </c>
      <c r="C119" s="4">
        <v>2760.169922</v>
      </c>
      <c r="D119" s="7">
        <f t="shared" si="27"/>
        <v>-5.0989344539776549E-2</v>
      </c>
      <c r="E119" s="7">
        <f t="shared" si="27"/>
        <v>8.1707475343828495E-3</v>
      </c>
      <c r="F119" s="9">
        <f t="shared" si="28"/>
        <v>-5.0371213393867936E-2</v>
      </c>
      <c r="G119" s="10">
        <f t="shared" si="29"/>
        <v>-5.9160092074159398E-2</v>
      </c>
      <c r="H119" s="7">
        <f t="shared" si="30"/>
        <v>-6.6255012230980181E-2</v>
      </c>
    </row>
    <row r="120" spans="1:8" x14ac:dyDescent="0.25">
      <c r="A120" s="3">
        <v>43437</v>
      </c>
      <c r="B120" s="4">
        <v>46.599997999999999</v>
      </c>
      <c r="C120" s="4">
        <v>2790.3701169999999</v>
      </c>
      <c r="D120" s="7">
        <f t="shared" si="27"/>
        <v>-6.5757877591060998E-2</v>
      </c>
      <c r="E120" s="7">
        <f t="shared" si="27"/>
        <v>1.0941426018481248E-2</v>
      </c>
      <c r="F120" s="9">
        <f t="shared" si="28"/>
        <v>-6.5139746445152386E-2</v>
      </c>
      <c r="G120" s="10">
        <f t="shared" si="29"/>
        <v>-7.6699303609542246E-2</v>
      </c>
      <c r="H120" s="7">
        <f t="shared" si="30"/>
        <v>-8.623349733498685E-2</v>
      </c>
    </row>
    <row r="121" spans="1:8" x14ac:dyDescent="0.25">
      <c r="A121" s="3">
        <v>43438</v>
      </c>
      <c r="B121" s="4">
        <v>46.52</v>
      </c>
      <c r="C121" s="4">
        <v>2700.0600589999999</v>
      </c>
      <c r="D121" s="7">
        <f t="shared" si="27"/>
        <v>-1.7166953526477347E-3</v>
      </c>
      <c r="E121" s="7">
        <f t="shared" si="27"/>
        <v>-3.2364902938788132E-2</v>
      </c>
      <c r="F121" s="9">
        <f t="shared" si="28"/>
        <v>-1.0985642067391208E-3</v>
      </c>
      <c r="G121" s="10">
        <f t="shared" si="29"/>
        <v>3.0648207586140397E-2</v>
      </c>
      <c r="H121" s="7">
        <f t="shared" si="30"/>
        <v>5.9240409321542863E-2</v>
      </c>
    </row>
    <row r="122" spans="1:8" x14ac:dyDescent="0.25">
      <c r="A122" s="3">
        <v>43440</v>
      </c>
      <c r="B122" s="4">
        <v>48.150002000000001</v>
      </c>
      <c r="C122" s="4">
        <v>2695.9499510000001</v>
      </c>
      <c r="D122" s="7">
        <f t="shared" si="27"/>
        <v>3.5038736027515061E-2</v>
      </c>
      <c r="E122" s="7">
        <f t="shared" si="27"/>
        <v>-1.5222283616617149E-3</v>
      </c>
      <c r="F122" s="9">
        <f t="shared" si="28"/>
        <v>3.5656867173423673E-2</v>
      </c>
      <c r="G122" s="10">
        <f t="shared" si="29"/>
        <v>3.6560964389176775E-2</v>
      </c>
      <c r="H122" s="7">
        <f t="shared" si="30"/>
        <v>3.7999629070953118E-2</v>
      </c>
    </row>
    <row r="123" spans="1:8" x14ac:dyDescent="0.25">
      <c r="A123" s="3">
        <v>43441</v>
      </c>
      <c r="B123" s="4">
        <v>47.23</v>
      </c>
      <c r="C123" s="4">
        <v>2633.080078</v>
      </c>
      <c r="D123" s="7">
        <f t="shared" si="27"/>
        <v>-1.9106998167933709E-2</v>
      </c>
      <c r="E123" s="7">
        <f t="shared" si="27"/>
        <v>-2.332011874948936E-2</v>
      </c>
      <c r="F123" s="9">
        <f t="shared" si="28"/>
        <v>-1.8488867022025096E-2</v>
      </c>
      <c r="G123" s="10">
        <f t="shared" si="29"/>
        <v>4.2131205815556516E-3</v>
      </c>
      <c r="H123" s="7">
        <f t="shared" si="30"/>
        <v>2.4842398024772491E-2</v>
      </c>
    </row>
    <row r="124" spans="1:8" x14ac:dyDescent="0.25">
      <c r="A124" s="3">
        <v>43444</v>
      </c>
      <c r="B124" s="4">
        <v>47.880001</v>
      </c>
      <c r="C124" s="4">
        <v>2637.719971</v>
      </c>
      <c r="D124" s="7">
        <f t="shared" si="27"/>
        <v>1.3762460300656532E-2</v>
      </c>
      <c r="E124" s="7">
        <f t="shared" si="27"/>
        <v>1.7621541550396636E-3</v>
      </c>
      <c r="F124" s="9">
        <f t="shared" si="28"/>
        <v>1.4380591446565146E-2</v>
      </c>
      <c r="G124" s="10">
        <f t="shared" si="29"/>
        <v>1.2000306145616868E-2</v>
      </c>
      <c r="H124" s="7">
        <f t="shared" si="30"/>
        <v>1.0547438118628957E-2</v>
      </c>
    </row>
    <row r="125" spans="1:8" x14ac:dyDescent="0.25">
      <c r="A125" s="3">
        <v>43445</v>
      </c>
      <c r="B125" s="4">
        <v>48.200001</v>
      </c>
      <c r="C125" s="4">
        <v>2636.780029</v>
      </c>
      <c r="D125" s="7">
        <f t="shared" si="27"/>
        <v>6.6833749648418372E-3</v>
      </c>
      <c r="E125" s="7">
        <f t="shared" si="27"/>
        <v>-3.5634639398196555E-4</v>
      </c>
      <c r="F125" s="9">
        <f t="shared" si="28"/>
        <v>7.3015061107504515E-3</v>
      </c>
      <c r="G125" s="10">
        <f t="shared" si="29"/>
        <v>7.0397213588238028E-3</v>
      </c>
      <c r="H125" s="7">
        <f t="shared" si="30"/>
        <v>7.4519569243319747E-3</v>
      </c>
    </row>
    <row r="126" spans="1:8" x14ac:dyDescent="0.25">
      <c r="A126" s="3">
        <v>43446</v>
      </c>
      <c r="B126" s="4">
        <v>48.450001</v>
      </c>
      <c r="C126" s="4">
        <v>2651.070068</v>
      </c>
      <c r="D126" s="7">
        <f t="shared" si="27"/>
        <v>5.1867218840928597E-3</v>
      </c>
      <c r="E126" s="7">
        <f t="shared" si="27"/>
        <v>5.4195036532567187E-3</v>
      </c>
      <c r="F126" s="9">
        <f t="shared" si="28"/>
        <v>5.804853030001474E-3</v>
      </c>
      <c r="G126" s="10">
        <f t="shared" si="29"/>
        <v>-2.3278176916385895E-4</v>
      </c>
      <c r="H126" s="7">
        <f t="shared" si="30"/>
        <v>-4.9055383589792015E-3</v>
      </c>
    </row>
    <row r="127" spans="1:8" x14ac:dyDescent="0.25">
      <c r="A127" s="3">
        <v>43447</v>
      </c>
      <c r="B127" s="4">
        <v>48.509998000000003</v>
      </c>
      <c r="C127" s="4">
        <v>2650.540039</v>
      </c>
      <c r="D127" s="7">
        <f t="shared" si="27"/>
        <v>1.2383281478158814E-3</v>
      </c>
      <c r="E127" s="7">
        <f t="shared" si="27"/>
        <v>-1.9993021172759473E-4</v>
      </c>
      <c r="F127" s="9">
        <f t="shared" si="28"/>
        <v>1.8564592937244952E-3</v>
      </c>
      <c r="G127" s="10">
        <f t="shared" si="29"/>
        <v>1.4382583595434761E-3</v>
      </c>
      <c r="H127" s="7">
        <f t="shared" si="30"/>
        <v>1.7127869116728327E-3</v>
      </c>
    </row>
    <row r="128" spans="1:8" x14ac:dyDescent="0.25">
      <c r="A128" s="3">
        <v>43448</v>
      </c>
      <c r="B128" s="4">
        <v>47.75</v>
      </c>
      <c r="C128" s="4">
        <v>2599.9499510000001</v>
      </c>
      <c r="D128" s="7">
        <f t="shared" si="27"/>
        <v>-1.5666832227039129E-2</v>
      </c>
      <c r="E128" s="7">
        <f t="shared" si="27"/>
        <v>-1.9086709597145535E-2</v>
      </c>
      <c r="F128" s="9">
        <f t="shared" si="28"/>
        <v>-1.5048701081130515E-2</v>
      </c>
      <c r="G128" s="10">
        <f t="shared" si="29"/>
        <v>3.4198773701064056E-3</v>
      </c>
      <c r="H128" s="7">
        <f t="shared" si="30"/>
        <v>2.0322109936139386E-2</v>
      </c>
    </row>
    <row r="129" spans="1:8" x14ac:dyDescent="0.25">
      <c r="A129" s="3">
        <v>43451</v>
      </c>
      <c r="B129" s="4">
        <v>47.080002</v>
      </c>
      <c r="C129" s="4">
        <v>2545.9399410000001</v>
      </c>
      <c r="D129" s="7">
        <f t="shared" si="27"/>
        <v>-1.4031371727748709E-2</v>
      </c>
      <c r="E129" s="7">
        <f t="shared" si="27"/>
        <v>-2.077348065074347E-2</v>
      </c>
      <c r="F129" s="9">
        <f t="shared" si="28"/>
        <v>-1.3413240581840095E-2</v>
      </c>
      <c r="G129" s="10">
        <f t="shared" si="29"/>
        <v>6.7421089229947606E-3</v>
      </c>
      <c r="H129" s="7">
        <f t="shared" si="30"/>
        <v>2.5129355383990762E-2</v>
      </c>
    </row>
    <row r="130" spans="1:8" x14ac:dyDescent="0.25">
      <c r="A130" s="3">
        <v>43452</v>
      </c>
      <c r="B130" s="4">
        <v>47.32</v>
      </c>
      <c r="C130" s="4">
        <v>2546.1599120000001</v>
      </c>
      <c r="D130" s="7">
        <f t="shared" si="27"/>
        <v>5.0976633348487344E-3</v>
      </c>
      <c r="E130" s="7">
        <f t="shared" si="27"/>
        <v>8.6400702725697442E-5</v>
      </c>
      <c r="F130" s="9">
        <f t="shared" si="28"/>
        <v>5.7157944807573486E-3</v>
      </c>
      <c r="G130" s="10">
        <f t="shared" si="29"/>
        <v>5.0112626321230369E-3</v>
      </c>
      <c r="H130" s="7">
        <f t="shared" si="30"/>
        <v>5.0337087302562622E-3</v>
      </c>
    </row>
    <row r="131" spans="1:8" x14ac:dyDescent="0.25">
      <c r="A131" s="3">
        <v>43453</v>
      </c>
      <c r="B131" s="4">
        <v>46.330002</v>
      </c>
      <c r="C131" s="4">
        <v>2506.959961</v>
      </c>
      <c r="D131" s="7">
        <f t="shared" si="27"/>
        <v>-2.0921344040574774E-2</v>
      </c>
      <c r="E131" s="7">
        <f t="shared" si="27"/>
        <v>-1.5395714469955912E-2</v>
      </c>
      <c r="F131" s="9">
        <f t="shared" si="28"/>
        <v>-2.0303212894666162E-2</v>
      </c>
      <c r="G131" s="10">
        <f t="shared" si="29"/>
        <v>-5.5256295706188618E-3</v>
      </c>
      <c r="H131" s="7">
        <f t="shared" si="30"/>
        <v>8.1270932066221657E-3</v>
      </c>
    </row>
    <row r="132" spans="1:8" x14ac:dyDescent="0.25">
      <c r="A132" s="3">
        <v>43454</v>
      </c>
      <c r="B132" s="4">
        <v>47.049999</v>
      </c>
      <c r="C132" s="4">
        <v>2467.419922</v>
      </c>
      <c r="D132" s="7">
        <f t="shared" si="27"/>
        <v>1.5540620956588702E-2</v>
      </c>
      <c r="E132" s="7">
        <f t="shared" si="27"/>
        <v>-1.5772106302099798E-2</v>
      </c>
      <c r="F132" s="9">
        <f t="shared" si="28"/>
        <v>1.6158752102497315E-2</v>
      </c>
      <c r="G132" s="10">
        <f t="shared" si="29"/>
        <v>3.13127272586885E-2</v>
      </c>
      <c r="H132" s="7">
        <f t="shared" si="30"/>
        <v>4.5296821089216226E-2</v>
      </c>
    </row>
    <row r="133" spans="1:8" x14ac:dyDescent="0.25">
      <c r="A133" s="3">
        <v>43455</v>
      </c>
      <c r="B133" s="4">
        <v>45.849997999999999</v>
      </c>
      <c r="C133" s="4">
        <v>2416.6201169999999</v>
      </c>
      <c r="D133" s="7">
        <f t="shared" si="27"/>
        <v>-2.550480394271637E-2</v>
      </c>
      <c r="E133" s="7">
        <f t="shared" si="27"/>
        <v>-2.0588228435321931E-2</v>
      </c>
      <c r="F133" s="9">
        <f t="shared" si="28"/>
        <v>-2.4886672796807757E-2</v>
      </c>
      <c r="G133" s="10">
        <f t="shared" si="29"/>
        <v>-4.9165755073944384E-3</v>
      </c>
      <c r="H133" s="7">
        <f t="shared" si="30"/>
        <v>1.3307577027258169E-2</v>
      </c>
    </row>
    <row r="134" spans="1:8" x14ac:dyDescent="0.25">
      <c r="A134" s="3">
        <v>43458</v>
      </c>
      <c r="B134" s="4">
        <v>43.990001999999997</v>
      </c>
      <c r="C134" s="4">
        <v>2351.1000979999999</v>
      </c>
      <c r="D134" s="7">
        <f t="shared" si="27"/>
        <v>-4.0566981049813822E-2</v>
      </c>
      <c r="E134" s="7">
        <f t="shared" si="27"/>
        <v>-2.7112254234371247E-2</v>
      </c>
      <c r="F134" s="9">
        <f t="shared" si="28"/>
        <v>-3.9948849903905209E-2</v>
      </c>
      <c r="G134" s="10">
        <f t="shared" si="29"/>
        <v>-1.3454726815442575E-2</v>
      </c>
      <c r="H134" s="7">
        <f t="shared" si="30"/>
        <v>1.0513103227796687E-2</v>
      </c>
    </row>
    <row r="135" spans="1:8" x14ac:dyDescent="0.25">
      <c r="A135" s="3">
        <v>43460</v>
      </c>
      <c r="B135" s="4">
        <v>46.419998</v>
      </c>
      <c r="C135" s="4">
        <v>2467.6999510000001</v>
      </c>
      <c r="D135" s="7">
        <f t="shared" si="27"/>
        <v>5.5239733792237677E-2</v>
      </c>
      <c r="E135" s="7">
        <f t="shared" si="27"/>
        <v>4.9593742562976217E-2</v>
      </c>
      <c r="F135" s="9">
        <f t="shared" si="28"/>
        <v>5.585786493814629E-2</v>
      </c>
      <c r="G135" s="10">
        <f t="shared" si="29"/>
        <v>5.64599122926146E-3</v>
      </c>
      <c r="H135" s="7">
        <f t="shared" si="30"/>
        <v>-3.7917258792027106E-2</v>
      </c>
    </row>
    <row r="136" spans="1:8" x14ac:dyDescent="0.25">
      <c r="A136" s="3">
        <v>43461</v>
      </c>
      <c r="B136" s="4">
        <v>47.040000999999997</v>
      </c>
      <c r="C136" s="4">
        <v>2488.830078</v>
      </c>
      <c r="D136" s="7">
        <f t="shared" si="27"/>
        <v>1.3356377137284658E-2</v>
      </c>
      <c r="E136" s="7">
        <f t="shared" si="27"/>
        <v>8.562680803813727E-3</v>
      </c>
      <c r="F136" s="9">
        <f t="shared" si="28"/>
        <v>1.3974508283193273E-2</v>
      </c>
      <c r="G136" s="10">
        <f t="shared" si="29"/>
        <v>4.7936963334709315E-3</v>
      </c>
      <c r="H136" s="7">
        <f t="shared" si="30"/>
        <v>-2.6462773798249031E-3</v>
      </c>
    </row>
    <row r="137" spans="1:8" x14ac:dyDescent="0.25">
      <c r="A137" s="3">
        <v>43462</v>
      </c>
      <c r="B137" s="4">
        <v>46.799999</v>
      </c>
      <c r="C137" s="4">
        <v>2485.73999</v>
      </c>
      <c r="D137" s="7">
        <f t="shared" si="27"/>
        <v>-5.1020832248706016E-3</v>
      </c>
      <c r="E137" s="7">
        <f t="shared" si="27"/>
        <v>-1.2415825521053803E-3</v>
      </c>
      <c r="F137" s="9">
        <f t="shared" si="28"/>
        <v>-4.4839520789619874E-3</v>
      </c>
      <c r="G137" s="10">
        <f t="shared" si="29"/>
        <v>-3.8605006727652214E-3</v>
      </c>
      <c r="H137" s="7">
        <f t="shared" si="30"/>
        <v>-2.6689133438195056E-3</v>
      </c>
    </row>
  </sheetData>
  <mergeCells count="7">
    <mergeCell ref="D18:D21"/>
    <mergeCell ref="D22:D25"/>
    <mergeCell ref="D26:D29"/>
    <mergeCell ref="F31:H31"/>
    <mergeCell ref="D6:D9"/>
    <mergeCell ref="D10:D13"/>
    <mergeCell ref="D14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0EFB-1636-47C5-9A52-E6A3DAD2DC7B}">
  <dimension ref="A1:I136"/>
  <sheetViews>
    <sheetView tabSelected="1" workbookViewId="0">
      <selection activeCell="C139" sqref="C139"/>
    </sheetView>
  </sheetViews>
  <sheetFormatPr defaultRowHeight="15" x14ac:dyDescent="0.25"/>
  <cols>
    <col min="1" max="6" width="22.28515625" customWidth="1"/>
    <col min="7" max="9" width="13.85546875" customWidth="1"/>
  </cols>
  <sheetData>
    <row r="1" spans="1:9" x14ac:dyDescent="0.25">
      <c r="A1" s="2" t="s">
        <v>0</v>
      </c>
      <c r="B1" s="2" t="s">
        <v>2</v>
      </c>
      <c r="C1" s="2" t="s">
        <v>1</v>
      </c>
      <c r="D1" s="2" t="s">
        <v>26</v>
      </c>
      <c r="E1" s="2" t="s">
        <v>28</v>
      </c>
      <c r="F1" s="2" t="s">
        <v>27</v>
      </c>
      <c r="G1" s="2" t="s">
        <v>17</v>
      </c>
      <c r="H1" s="2" t="s">
        <v>9</v>
      </c>
      <c r="I1" s="2" t="s">
        <v>10</v>
      </c>
    </row>
    <row r="2" spans="1:9" x14ac:dyDescent="0.25">
      <c r="A2" s="3">
        <v>43312</v>
      </c>
      <c r="B2" s="4">
        <v>73.419998000000007</v>
      </c>
      <c r="C2" s="4">
        <v>2816.290039</v>
      </c>
      <c r="D2" s="2"/>
      <c r="E2" s="2"/>
      <c r="F2" s="2"/>
    </row>
    <row r="3" spans="1:9" x14ac:dyDescent="0.25">
      <c r="A3" s="3">
        <v>43313</v>
      </c>
      <c r="B3" s="4">
        <v>73.080001999999993</v>
      </c>
      <c r="C3" s="4">
        <v>2813.360107</v>
      </c>
      <c r="D3" s="7">
        <v>-4.630836410537853E-3</v>
      </c>
      <c r="E3" s="7">
        <f>D3-F3</f>
        <v>-3.5904847566150533E-3</v>
      </c>
      <c r="F3" s="7">
        <v>-1.0403516539227997E-3</v>
      </c>
      <c r="G3" s="26">
        <v>0</v>
      </c>
      <c r="H3" s="26">
        <v>0</v>
      </c>
      <c r="I3" s="26">
        <v>0</v>
      </c>
    </row>
    <row r="4" spans="1:9" x14ac:dyDescent="0.25">
      <c r="A4" s="3">
        <v>43314</v>
      </c>
      <c r="B4" s="4">
        <v>74.059997999999993</v>
      </c>
      <c r="C4" s="4">
        <v>2827.219971</v>
      </c>
      <c r="D4" s="7">
        <v>1.340990658429364E-2</v>
      </c>
      <c r="E4" s="7">
        <f t="shared" ref="E4:E67" si="0">D4-F4</f>
        <v>8.4834615246958123E-3</v>
      </c>
      <c r="F4" s="7">
        <v>4.9264450595978282E-3</v>
      </c>
      <c r="G4" s="26">
        <v>0</v>
      </c>
      <c r="H4" s="26">
        <v>0</v>
      </c>
      <c r="I4" s="26">
        <v>0</v>
      </c>
    </row>
    <row r="5" spans="1:9" x14ac:dyDescent="0.25">
      <c r="A5" s="3">
        <v>43315</v>
      </c>
      <c r="B5" s="4">
        <v>71.319999999999993</v>
      </c>
      <c r="C5" s="4">
        <v>2840.3500979999999</v>
      </c>
      <c r="D5" s="7">
        <v>-3.6997003429570685E-2</v>
      </c>
      <c r="E5" s="7">
        <f t="shared" si="0"/>
        <v>-4.1641186455540047E-2</v>
      </c>
      <c r="F5" s="7">
        <v>4.6441830259693617E-3</v>
      </c>
      <c r="G5" s="26">
        <v>0</v>
      </c>
      <c r="H5" s="26">
        <v>0</v>
      </c>
      <c r="I5" s="26">
        <v>0</v>
      </c>
    </row>
    <row r="6" spans="1:9" x14ac:dyDescent="0.25">
      <c r="A6" s="3">
        <v>43318</v>
      </c>
      <c r="B6" s="4">
        <v>70.569999999999993</v>
      </c>
      <c r="C6" s="4">
        <v>2850.3999020000001</v>
      </c>
      <c r="D6" s="7">
        <v>-1.0515984296130099E-2</v>
      </c>
      <c r="E6" s="7">
        <f t="shared" si="0"/>
        <v>-1.4054211505190151E-2</v>
      </c>
      <c r="F6" s="7">
        <v>3.5382272090600519E-3</v>
      </c>
      <c r="G6" s="26">
        <v>0</v>
      </c>
      <c r="H6" s="26">
        <v>0</v>
      </c>
      <c r="I6" s="26">
        <v>0</v>
      </c>
    </row>
    <row r="7" spans="1:9" x14ac:dyDescent="0.25">
      <c r="A7" s="3">
        <v>43319</v>
      </c>
      <c r="B7" s="4">
        <v>70.230002999999996</v>
      </c>
      <c r="C7" s="4">
        <v>2858.4499510000001</v>
      </c>
      <c r="D7" s="7">
        <v>-4.8178687827687972E-3</v>
      </c>
      <c r="E7" s="7">
        <f t="shared" si="0"/>
        <v>-7.6420510999065661E-3</v>
      </c>
      <c r="F7" s="7">
        <v>2.8241823171377689E-3</v>
      </c>
      <c r="G7" s="26">
        <v>0</v>
      </c>
      <c r="H7" s="26">
        <v>0</v>
      </c>
      <c r="I7" s="26">
        <v>0</v>
      </c>
    </row>
    <row r="8" spans="1:9" x14ac:dyDescent="0.25">
      <c r="A8" s="3">
        <v>43320</v>
      </c>
      <c r="B8" s="4">
        <v>70.010002</v>
      </c>
      <c r="C8" s="4">
        <v>2857.6999510000001</v>
      </c>
      <c r="D8" s="7">
        <v>-3.1325785362702474E-3</v>
      </c>
      <c r="E8" s="7">
        <f t="shared" si="0"/>
        <v>-2.8701985706047761E-3</v>
      </c>
      <c r="F8" s="7">
        <v>-2.6237996566547128E-4</v>
      </c>
      <c r="G8" s="26">
        <v>0</v>
      </c>
      <c r="H8" s="26">
        <v>0</v>
      </c>
      <c r="I8" s="26">
        <v>0</v>
      </c>
    </row>
    <row r="9" spans="1:9" x14ac:dyDescent="0.25">
      <c r="A9" s="3">
        <v>43321</v>
      </c>
      <c r="B9" s="4">
        <v>70.5</v>
      </c>
      <c r="C9" s="4">
        <v>2853.580078</v>
      </c>
      <c r="D9" s="7">
        <v>6.9989713755471694E-3</v>
      </c>
      <c r="E9" s="7">
        <f t="shared" si="0"/>
        <v>8.4406458237544779E-3</v>
      </c>
      <c r="F9" s="7">
        <v>-1.4416744482073085E-3</v>
      </c>
      <c r="G9" s="26">
        <v>0</v>
      </c>
      <c r="H9" s="26">
        <v>0</v>
      </c>
      <c r="I9" s="26">
        <v>0</v>
      </c>
    </row>
    <row r="10" spans="1:9" x14ac:dyDescent="0.25">
      <c r="A10" s="3">
        <v>43322</v>
      </c>
      <c r="B10" s="4">
        <v>70.610000999999997</v>
      </c>
      <c r="C10" s="4">
        <v>2833.280029</v>
      </c>
      <c r="D10" s="7">
        <v>1.5602978723403549E-3</v>
      </c>
      <c r="E10" s="7">
        <f t="shared" si="0"/>
        <v>8.6741858464348676E-3</v>
      </c>
      <c r="F10" s="7">
        <v>-7.1138879740945127E-3</v>
      </c>
      <c r="G10" s="26">
        <v>0</v>
      </c>
      <c r="H10" s="26">
        <v>0</v>
      </c>
      <c r="I10" s="26">
        <v>0</v>
      </c>
    </row>
    <row r="11" spans="1:9" x14ac:dyDescent="0.25">
      <c r="A11" s="3">
        <v>43325</v>
      </c>
      <c r="B11" s="4">
        <v>70.519997000000004</v>
      </c>
      <c r="C11" s="4">
        <v>2821.929932</v>
      </c>
      <c r="D11" s="7">
        <v>-1.2746636273237577E-3</v>
      </c>
      <c r="E11" s="7">
        <f t="shared" si="0"/>
        <v>2.7313283268164401E-3</v>
      </c>
      <c r="F11" s="7">
        <v>-4.0059919541401978E-3</v>
      </c>
      <c r="G11" s="26">
        <v>0</v>
      </c>
      <c r="H11" s="26">
        <v>0</v>
      </c>
      <c r="I11" s="26">
        <v>0</v>
      </c>
    </row>
    <row r="12" spans="1:9" x14ac:dyDescent="0.25">
      <c r="A12" s="3">
        <v>43326</v>
      </c>
      <c r="B12" s="4">
        <v>71.290001000000004</v>
      </c>
      <c r="C12" s="4">
        <v>2839.959961</v>
      </c>
      <c r="D12" s="7">
        <v>1.0918945444651662E-2</v>
      </c>
      <c r="E12" s="7">
        <f t="shared" si="0"/>
        <v>4.5296907733913816E-3</v>
      </c>
      <c r="F12" s="7">
        <v>6.3892546712602805E-3</v>
      </c>
      <c r="G12" s="26">
        <v>0</v>
      </c>
      <c r="H12" s="26">
        <v>0</v>
      </c>
      <c r="I12" s="26">
        <v>0</v>
      </c>
    </row>
    <row r="13" spans="1:9" x14ac:dyDescent="0.25">
      <c r="A13" s="3">
        <v>43327</v>
      </c>
      <c r="B13" s="4">
        <v>69.309997999999993</v>
      </c>
      <c r="C13" s="4">
        <v>2818.3701169999999</v>
      </c>
      <c r="D13" s="7">
        <v>-2.7773923021827573E-2</v>
      </c>
      <c r="E13" s="7">
        <f t="shared" si="0"/>
        <v>-2.0171758098207371E-2</v>
      </c>
      <c r="F13" s="7">
        <v>-7.6021649236202027E-3</v>
      </c>
      <c r="G13" s="26">
        <v>0</v>
      </c>
      <c r="H13" s="26">
        <v>0</v>
      </c>
      <c r="I13" s="26">
        <v>0</v>
      </c>
    </row>
    <row r="14" spans="1:9" x14ac:dyDescent="0.25">
      <c r="A14" s="3">
        <v>43328</v>
      </c>
      <c r="B14" s="4">
        <v>69.690002000000007</v>
      </c>
      <c r="C14" s="4">
        <v>2840.6899410000001</v>
      </c>
      <c r="D14" s="7">
        <v>5.4826722113021642E-3</v>
      </c>
      <c r="E14" s="7">
        <f t="shared" si="0"/>
        <v>-2.436736196192113E-3</v>
      </c>
      <c r="F14" s="7">
        <v>7.9194084074942772E-3</v>
      </c>
      <c r="G14" s="26">
        <v>0</v>
      </c>
      <c r="H14" s="26">
        <v>0</v>
      </c>
      <c r="I14" s="26">
        <v>0</v>
      </c>
    </row>
    <row r="15" spans="1:9" x14ac:dyDescent="0.25">
      <c r="A15" s="3">
        <v>43329</v>
      </c>
      <c r="B15" s="4">
        <v>69.150002000000001</v>
      </c>
      <c r="C15" s="4">
        <v>2850.1298830000001</v>
      </c>
      <c r="D15" s="7">
        <v>-7.7486007246779787E-3</v>
      </c>
      <c r="E15" s="7">
        <f t="shared" si="0"/>
        <v>-1.107171665639306E-2</v>
      </c>
      <c r="F15" s="7">
        <v>3.3231159317150816E-3</v>
      </c>
      <c r="G15" s="26">
        <v>0</v>
      </c>
      <c r="H15" s="26">
        <v>0</v>
      </c>
      <c r="I15" s="26">
        <v>0</v>
      </c>
    </row>
    <row r="16" spans="1:9" x14ac:dyDescent="0.25">
      <c r="A16" s="3">
        <v>43332</v>
      </c>
      <c r="B16" s="4">
        <v>68.930000000000007</v>
      </c>
      <c r="C16" s="4">
        <v>2857.0500489999999</v>
      </c>
      <c r="D16" s="7">
        <v>-3.1815183461598728E-3</v>
      </c>
      <c r="E16" s="7">
        <f t="shared" si="0"/>
        <v>-5.609536115201319E-3</v>
      </c>
      <c r="F16" s="7">
        <v>2.4280177690414462E-3</v>
      </c>
      <c r="G16" s="26">
        <v>0</v>
      </c>
      <c r="H16" s="26">
        <v>0</v>
      </c>
      <c r="I16" s="26">
        <v>0</v>
      </c>
    </row>
    <row r="17" spans="1:9" x14ac:dyDescent="0.25">
      <c r="A17" s="3">
        <v>43333</v>
      </c>
      <c r="B17" s="4">
        <v>69.660004000000001</v>
      </c>
      <c r="C17" s="4">
        <v>2862.959961</v>
      </c>
      <c r="D17" s="7">
        <v>1.0590512113738404E-2</v>
      </c>
      <c r="E17" s="7">
        <f t="shared" si="0"/>
        <v>8.5219757217809278E-3</v>
      </c>
      <c r="F17" s="7">
        <v>2.0685363919574762E-3</v>
      </c>
      <c r="G17" s="26">
        <v>0</v>
      </c>
      <c r="H17" s="26">
        <v>0</v>
      </c>
      <c r="I17" s="26">
        <v>0</v>
      </c>
    </row>
    <row r="18" spans="1:9" x14ac:dyDescent="0.25">
      <c r="A18" s="3">
        <v>43334</v>
      </c>
      <c r="B18" s="4">
        <v>71.430000000000007</v>
      </c>
      <c r="C18" s="4">
        <v>2861.820068</v>
      </c>
      <c r="D18" s="7">
        <v>2.5409071179496534E-2</v>
      </c>
      <c r="E18" s="7">
        <f t="shared" si="0"/>
        <v>2.5807223097625953E-2</v>
      </c>
      <c r="F18" s="7">
        <v>-3.9815191812941908E-4</v>
      </c>
      <c r="G18" s="26">
        <v>0</v>
      </c>
      <c r="H18" s="26">
        <v>0</v>
      </c>
      <c r="I18" s="26">
        <v>0</v>
      </c>
    </row>
    <row r="19" spans="1:9" x14ac:dyDescent="0.25">
      <c r="A19" s="3">
        <v>43335</v>
      </c>
      <c r="B19" s="4">
        <v>71.169998000000007</v>
      </c>
      <c r="C19" s="4">
        <v>2856.9799800000001</v>
      </c>
      <c r="D19" s="7">
        <v>-3.6399552008959946E-3</v>
      </c>
      <c r="E19" s="7">
        <f t="shared" si="0"/>
        <v>-1.9486930373098232E-3</v>
      </c>
      <c r="F19" s="7">
        <v>-1.6912621635861713E-3</v>
      </c>
      <c r="G19" s="26">
        <v>0</v>
      </c>
      <c r="H19" s="26">
        <v>0</v>
      </c>
      <c r="I19" s="26">
        <v>0</v>
      </c>
    </row>
    <row r="20" spans="1:9" x14ac:dyDescent="0.25">
      <c r="A20" s="3">
        <v>43336</v>
      </c>
      <c r="B20" s="4">
        <v>74.089995999999999</v>
      </c>
      <c r="C20" s="4">
        <v>2874.6899410000001</v>
      </c>
      <c r="D20" s="7">
        <v>4.102849630542349E-2</v>
      </c>
      <c r="E20" s="7">
        <f t="shared" si="0"/>
        <v>3.4829656578167167E-2</v>
      </c>
      <c r="F20" s="7">
        <v>6.1988397272563223E-3</v>
      </c>
      <c r="G20" s="26">
        <v>0</v>
      </c>
      <c r="H20" s="26">
        <v>0</v>
      </c>
      <c r="I20" s="26">
        <v>0</v>
      </c>
    </row>
    <row r="21" spans="1:9" x14ac:dyDescent="0.25">
      <c r="A21" s="3">
        <v>43339</v>
      </c>
      <c r="B21" s="4">
        <v>74.089995999999999</v>
      </c>
      <c r="C21" s="4">
        <v>2896.73999</v>
      </c>
      <c r="D21" s="7">
        <v>0</v>
      </c>
      <c r="E21" s="7">
        <f t="shared" si="0"/>
        <v>-7.6704094885202689E-3</v>
      </c>
      <c r="F21" s="7">
        <v>7.6704094885202689E-3</v>
      </c>
      <c r="G21" s="26">
        <v>0</v>
      </c>
      <c r="H21" s="26">
        <v>0</v>
      </c>
      <c r="I21" s="26">
        <v>0</v>
      </c>
    </row>
    <row r="22" spans="1:9" x14ac:dyDescent="0.25">
      <c r="A22" s="3">
        <v>43340</v>
      </c>
      <c r="B22" s="4">
        <v>74</v>
      </c>
      <c r="C22" s="4">
        <v>2897.5200199999999</v>
      </c>
      <c r="D22" s="7">
        <v>-1.2146849083376487E-3</v>
      </c>
      <c r="E22" s="7">
        <f t="shared" si="0"/>
        <v>-1.4839634775889454E-3</v>
      </c>
      <c r="F22" s="7">
        <v>2.6927856925129667E-4</v>
      </c>
      <c r="G22" s="26">
        <v>0</v>
      </c>
      <c r="H22" s="26">
        <v>0</v>
      </c>
      <c r="I22" s="26">
        <v>0</v>
      </c>
    </row>
    <row r="23" spans="1:9" x14ac:dyDescent="0.25">
      <c r="A23" s="3">
        <v>43341</v>
      </c>
      <c r="B23" s="4">
        <v>74.910004000000001</v>
      </c>
      <c r="C23" s="4">
        <v>2914.040039</v>
      </c>
      <c r="D23" s="7">
        <v>1.2297351351351349E-2</v>
      </c>
      <c r="E23" s="7">
        <f t="shared" si="0"/>
        <v>6.5959174057801384E-3</v>
      </c>
      <c r="F23" s="7">
        <v>5.7014339455712104E-3</v>
      </c>
      <c r="G23" s="26">
        <v>0</v>
      </c>
      <c r="H23" s="26">
        <v>0</v>
      </c>
      <c r="I23" s="26">
        <v>0</v>
      </c>
    </row>
    <row r="24" spans="1:9" x14ac:dyDescent="0.25">
      <c r="A24" s="3">
        <v>43342</v>
      </c>
      <c r="B24" s="4">
        <v>74.099997999999999</v>
      </c>
      <c r="C24" s="4">
        <v>2901.1298830000001</v>
      </c>
      <c r="D24" s="7">
        <v>-1.0813055089410994E-2</v>
      </c>
      <c r="E24" s="7">
        <f t="shared" si="0"/>
        <v>-6.3827261209626895E-3</v>
      </c>
      <c r="F24" s="7">
        <v>-4.4303289684483049E-3</v>
      </c>
      <c r="G24" s="26">
        <v>0</v>
      </c>
      <c r="H24" s="26">
        <v>0</v>
      </c>
      <c r="I24" s="26">
        <v>0</v>
      </c>
    </row>
    <row r="25" spans="1:9" x14ac:dyDescent="0.25">
      <c r="A25" s="3">
        <v>43343</v>
      </c>
      <c r="B25" s="4">
        <v>72.099997999999999</v>
      </c>
      <c r="C25" s="4">
        <v>2901.5200199999999</v>
      </c>
      <c r="D25" s="7">
        <v>-2.6990554034832748E-2</v>
      </c>
      <c r="E25" s="7">
        <f t="shared" si="0"/>
        <v>-2.7125031640363506E-2</v>
      </c>
      <c r="F25" s="7">
        <v>1.3447760553075838E-4</v>
      </c>
      <c r="G25" s="26">
        <v>0</v>
      </c>
      <c r="H25" s="26">
        <v>0</v>
      </c>
      <c r="I25" s="26">
        <v>0</v>
      </c>
    </row>
    <row r="26" spans="1:9" x14ac:dyDescent="0.25">
      <c r="A26" s="3">
        <v>43347</v>
      </c>
      <c r="B26" s="4">
        <v>72.980002999999996</v>
      </c>
      <c r="C26" s="4">
        <v>2896.719971</v>
      </c>
      <c r="D26" s="7">
        <v>1.2205340144392229E-2</v>
      </c>
      <c r="E26" s="7">
        <f t="shared" si="0"/>
        <v>1.3859662350309665E-2</v>
      </c>
      <c r="F26" s="7">
        <v>-1.6543222059174356E-3</v>
      </c>
      <c r="G26" s="26">
        <v>0</v>
      </c>
      <c r="H26" s="26">
        <v>0</v>
      </c>
      <c r="I26" s="26">
        <v>0</v>
      </c>
    </row>
    <row r="27" spans="1:9" x14ac:dyDescent="0.25">
      <c r="A27" s="3">
        <v>43348</v>
      </c>
      <c r="B27" s="4">
        <v>71.650002000000001</v>
      </c>
      <c r="C27" s="4">
        <v>2888.6000979999999</v>
      </c>
      <c r="D27" s="7">
        <v>-1.8224183958994833E-2</v>
      </c>
      <c r="E27" s="7">
        <f t="shared" si="0"/>
        <v>-1.5421057291146067E-2</v>
      </c>
      <c r="F27" s="7">
        <v>-2.8031266678487654E-3</v>
      </c>
      <c r="G27" s="26">
        <v>0</v>
      </c>
      <c r="H27" s="26">
        <v>0</v>
      </c>
      <c r="I27" s="26">
        <v>0</v>
      </c>
    </row>
    <row r="28" spans="1:9" x14ac:dyDescent="0.25">
      <c r="A28" s="3">
        <v>43349</v>
      </c>
      <c r="B28" s="4">
        <v>71.959998999999996</v>
      </c>
      <c r="C28" s="4">
        <v>2878.0500489999999</v>
      </c>
      <c r="D28" s="7">
        <v>4.3265455875352021E-3</v>
      </c>
      <c r="E28" s="7">
        <f t="shared" si="0"/>
        <v>7.9788507326138403E-3</v>
      </c>
      <c r="F28" s="7">
        <v>-3.6523051450786381E-3</v>
      </c>
      <c r="G28" s="26">
        <v>0</v>
      </c>
      <c r="H28" s="26">
        <v>0</v>
      </c>
      <c r="I28" s="26">
        <v>0</v>
      </c>
    </row>
    <row r="29" spans="1:9" x14ac:dyDescent="0.25">
      <c r="A29" s="3">
        <v>43350</v>
      </c>
      <c r="B29" s="4">
        <v>73.569999999999993</v>
      </c>
      <c r="C29" s="4">
        <v>2871.679932</v>
      </c>
      <c r="D29" s="7">
        <v>2.2373555063556871E-2</v>
      </c>
      <c r="E29" s="7">
        <f t="shared" si="0"/>
        <v>2.4586899825303932E-2</v>
      </c>
      <c r="F29" s="7">
        <v>-2.2133447617470603E-3</v>
      </c>
      <c r="G29" s="26">
        <v>0</v>
      </c>
      <c r="H29" s="26">
        <v>0</v>
      </c>
      <c r="I29" s="26">
        <v>0</v>
      </c>
    </row>
    <row r="30" spans="1:9" x14ac:dyDescent="0.25">
      <c r="A30" s="3">
        <v>43353</v>
      </c>
      <c r="B30" s="4">
        <v>74.260002</v>
      </c>
      <c r="C30" s="4">
        <v>2877.1298830000001</v>
      </c>
      <c r="D30" s="7">
        <v>9.3788500747589154E-3</v>
      </c>
      <c r="E30" s="7">
        <f t="shared" si="0"/>
        <v>7.4810233221080935E-3</v>
      </c>
      <c r="F30" s="7">
        <v>1.8978267526508219E-3</v>
      </c>
      <c r="G30" s="26">
        <v>0</v>
      </c>
      <c r="H30" s="26">
        <v>0</v>
      </c>
      <c r="I30" s="26">
        <v>0</v>
      </c>
    </row>
    <row r="31" spans="1:9" x14ac:dyDescent="0.25">
      <c r="A31" s="3">
        <v>43354</v>
      </c>
      <c r="B31" s="4">
        <v>79.5</v>
      </c>
      <c r="C31" s="4">
        <v>2887.889893</v>
      </c>
      <c r="D31" s="7">
        <v>7.0562858320418531E-2</v>
      </c>
      <c r="E31" s="7">
        <f t="shared" si="0"/>
        <v>6.6823016729123941E-2</v>
      </c>
      <c r="F31" s="7">
        <v>3.7398415912945904E-3</v>
      </c>
      <c r="G31" s="26">
        <v>0</v>
      </c>
      <c r="H31" s="26">
        <v>0</v>
      </c>
      <c r="I31" s="26">
        <v>0</v>
      </c>
    </row>
    <row r="32" spans="1:9" x14ac:dyDescent="0.25">
      <c r="A32" s="3">
        <v>43355</v>
      </c>
      <c r="B32" s="4">
        <v>80.519997000000004</v>
      </c>
      <c r="C32" s="4">
        <v>2888.919922</v>
      </c>
      <c r="D32" s="7">
        <v>1.2830150943396346E-2</v>
      </c>
      <c r="E32" s="7">
        <f t="shared" si="0"/>
        <v>1.2473479104038177E-2</v>
      </c>
      <c r="F32" s="7">
        <v>3.5667183935816915E-4</v>
      </c>
      <c r="G32" s="26">
        <v>0</v>
      </c>
      <c r="H32" s="26">
        <v>0</v>
      </c>
      <c r="I32" s="26">
        <v>0</v>
      </c>
    </row>
    <row r="33" spans="1:9" x14ac:dyDescent="0.25">
      <c r="A33" s="3">
        <v>43356</v>
      </c>
      <c r="B33" s="4">
        <v>80.430000000000007</v>
      </c>
      <c r="C33" s="4">
        <v>2904.179932</v>
      </c>
      <c r="D33" s="7">
        <v>-1.1176975081108598E-3</v>
      </c>
      <c r="E33" s="7">
        <f t="shared" si="0"/>
        <v>-6.3999519187611931E-3</v>
      </c>
      <c r="F33" s="7">
        <v>5.2822544106503333E-3</v>
      </c>
      <c r="G33" s="26">
        <v>0</v>
      </c>
      <c r="H33" s="26">
        <v>0</v>
      </c>
      <c r="I33" s="26">
        <v>0</v>
      </c>
    </row>
    <row r="34" spans="1:9" x14ac:dyDescent="0.25">
      <c r="A34" s="3">
        <v>43357</v>
      </c>
      <c r="B34" s="4">
        <v>81.269997000000004</v>
      </c>
      <c r="C34" s="4">
        <v>2904.9799800000001</v>
      </c>
      <c r="D34" s="7">
        <v>1.0443826930249811E-2</v>
      </c>
      <c r="E34" s="7">
        <f t="shared" si="0"/>
        <v>1.0168345376512455E-2</v>
      </c>
      <c r="F34" s="7">
        <v>2.7548155373735561E-4</v>
      </c>
      <c r="G34" s="26">
        <v>0</v>
      </c>
      <c r="H34" s="26">
        <v>0</v>
      </c>
      <c r="I34" s="26">
        <v>0</v>
      </c>
    </row>
    <row r="35" spans="1:9" x14ac:dyDescent="0.25">
      <c r="A35" s="3">
        <v>43360</v>
      </c>
      <c r="B35" s="4">
        <v>78.879997000000003</v>
      </c>
      <c r="C35" s="4">
        <v>2888.8000489999999</v>
      </c>
      <c r="D35" s="7">
        <v>-2.9408146772787469E-2</v>
      </c>
      <c r="E35" s="7">
        <f t="shared" si="0"/>
        <v>-2.3838424739797692E-2</v>
      </c>
      <c r="F35" s="7">
        <v>-5.5697220329897767E-3</v>
      </c>
      <c r="G35" s="26">
        <v>0</v>
      </c>
      <c r="H35" s="26">
        <v>0</v>
      </c>
      <c r="I35" s="26">
        <v>0</v>
      </c>
    </row>
    <row r="36" spans="1:9" x14ac:dyDescent="0.25">
      <c r="A36" s="3">
        <v>43361</v>
      </c>
      <c r="B36" s="4">
        <v>79.629997000000003</v>
      </c>
      <c r="C36" s="4">
        <v>2904.3100589999999</v>
      </c>
      <c r="D36" s="7">
        <v>9.5081139518806701E-3</v>
      </c>
      <c r="E36" s="7">
        <f t="shared" si="0"/>
        <v>4.1390992271097549E-3</v>
      </c>
      <c r="F36" s="7">
        <v>5.3690147247709152E-3</v>
      </c>
      <c r="G36" s="26">
        <v>0</v>
      </c>
      <c r="H36" s="26">
        <v>0</v>
      </c>
      <c r="I36" s="26">
        <v>0</v>
      </c>
    </row>
    <row r="37" spans="1:9" x14ac:dyDescent="0.25">
      <c r="A37" s="3">
        <v>43362</v>
      </c>
      <c r="B37" s="4">
        <v>79.580001999999993</v>
      </c>
      <c r="C37" s="4">
        <v>2907.9499510000001</v>
      </c>
      <c r="D37" s="7">
        <v>-6.2784128950810203E-4</v>
      </c>
      <c r="E37" s="7">
        <f t="shared" si="0"/>
        <v>-1.8811138141549E-3</v>
      </c>
      <c r="F37" s="7">
        <v>1.2532725246467979E-3</v>
      </c>
      <c r="G37" s="26">
        <v>0</v>
      </c>
      <c r="H37" s="26">
        <v>0</v>
      </c>
      <c r="I37" s="26">
        <v>0</v>
      </c>
    </row>
    <row r="38" spans="1:9" x14ac:dyDescent="0.25">
      <c r="A38" s="3">
        <v>43363</v>
      </c>
      <c r="B38" s="4">
        <v>80.650002000000001</v>
      </c>
      <c r="C38" s="4">
        <v>2930.75</v>
      </c>
      <c r="D38" s="7">
        <v>1.3445589006142677E-2</v>
      </c>
      <c r="E38" s="7">
        <f t="shared" si="0"/>
        <v>5.6049970481693023E-3</v>
      </c>
      <c r="F38" s="7">
        <v>7.8405919579733752E-3</v>
      </c>
      <c r="G38" s="26">
        <v>0</v>
      </c>
      <c r="H38" s="26">
        <v>0</v>
      </c>
      <c r="I38" s="26">
        <v>0</v>
      </c>
    </row>
    <row r="39" spans="1:9" x14ac:dyDescent="0.25">
      <c r="A39" s="3">
        <v>43364</v>
      </c>
      <c r="B39" s="4">
        <v>80.290001000000004</v>
      </c>
      <c r="C39" s="4">
        <v>2929.669922</v>
      </c>
      <c r="D39" s="7">
        <v>-4.4637444646312696E-3</v>
      </c>
      <c r="E39" s="7">
        <f t="shared" si="0"/>
        <v>-4.0952114952548246E-3</v>
      </c>
      <c r="F39" s="7">
        <v>-3.6853296937644497E-4</v>
      </c>
      <c r="G39" s="26">
        <v>0</v>
      </c>
      <c r="H39" s="26">
        <v>0</v>
      </c>
      <c r="I39" s="26">
        <v>0</v>
      </c>
    </row>
    <row r="40" spans="1:9" x14ac:dyDescent="0.25">
      <c r="A40" s="3">
        <v>43367</v>
      </c>
      <c r="B40" s="4">
        <v>80.599997999999999</v>
      </c>
      <c r="C40" s="4">
        <v>2919.3701169999999</v>
      </c>
      <c r="D40" s="7">
        <v>3.860966448362646E-3</v>
      </c>
      <c r="E40" s="7">
        <f t="shared" si="0"/>
        <v>7.3766543156732478E-3</v>
      </c>
      <c r="F40" s="7">
        <v>-3.5156878673106018E-3</v>
      </c>
      <c r="G40" s="26">
        <v>0</v>
      </c>
      <c r="H40" s="26">
        <v>0</v>
      </c>
      <c r="I40" s="26">
        <v>0</v>
      </c>
    </row>
    <row r="41" spans="1:9" x14ac:dyDescent="0.25">
      <c r="A41" s="3">
        <v>43368</v>
      </c>
      <c r="B41" s="4">
        <v>80.529999000000004</v>
      </c>
      <c r="C41" s="4">
        <v>2915.5600589999999</v>
      </c>
      <c r="D41" s="7">
        <v>-8.684739669595487E-4</v>
      </c>
      <c r="E41" s="7">
        <f t="shared" si="0"/>
        <v>4.3662194322102721E-4</v>
      </c>
      <c r="F41" s="7">
        <v>-1.3050959101805759E-3</v>
      </c>
      <c r="G41" s="26">
        <v>0</v>
      </c>
      <c r="H41" s="26">
        <v>0</v>
      </c>
      <c r="I41" s="26">
        <v>0</v>
      </c>
    </row>
    <row r="42" spans="1:9" x14ac:dyDescent="0.25">
      <c r="A42" s="3">
        <v>43369</v>
      </c>
      <c r="B42" s="4">
        <v>81.569999999999993</v>
      </c>
      <c r="C42" s="4">
        <v>2905.969971</v>
      </c>
      <c r="D42" s="7">
        <v>1.2914454401023789E-2</v>
      </c>
      <c r="E42" s="7">
        <f t="shared" si="0"/>
        <v>1.6203732552024785E-2</v>
      </c>
      <c r="F42" s="7">
        <v>-3.2892781510009961E-3</v>
      </c>
      <c r="G42" s="26">
        <v>0</v>
      </c>
      <c r="H42" s="26">
        <v>0</v>
      </c>
      <c r="I42" s="26">
        <v>0</v>
      </c>
    </row>
    <row r="43" spans="1:9" x14ac:dyDescent="0.25">
      <c r="A43" s="3">
        <v>43370</v>
      </c>
      <c r="B43" s="4">
        <v>82.870002999999997</v>
      </c>
      <c r="C43" s="4">
        <v>2914</v>
      </c>
      <c r="D43" s="7">
        <v>1.5937268603653409E-2</v>
      </c>
      <c r="E43" s="7">
        <f t="shared" si="0"/>
        <v>1.3173981618538111E-2</v>
      </c>
      <c r="F43" s="7">
        <v>2.7632869851152986E-3</v>
      </c>
      <c r="G43" s="26">
        <v>0</v>
      </c>
      <c r="H43" s="26">
        <v>0</v>
      </c>
      <c r="I43" s="26">
        <v>0</v>
      </c>
    </row>
    <row r="44" spans="1:9" x14ac:dyDescent="0.25">
      <c r="A44" s="3">
        <v>43371</v>
      </c>
      <c r="B44" s="4">
        <v>83.190002000000007</v>
      </c>
      <c r="C44" s="4">
        <v>2913.9799800000001</v>
      </c>
      <c r="D44" s="7">
        <v>3.8614575650492977E-3</v>
      </c>
      <c r="E44" s="7">
        <f t="shared" si="0"/>
        <v>3.8683278464494153E-3</v>
      </c>
      <c r="F44" s="7">
        <v>-6.8702814001175838E-6</v>
      </c>
      <c r="G44" s="26">
        <v>0</v>
      </c>
      <c r="H44" s="26">
        <v>0</v>
      </c>
      <c r="I44" s="26">
        <v>0</v>
      </c>
    </row>
    <row r="45" spans="1:9" x14ac:dyDescent="0.25">
      <c r="A45" s="3">
        <v>43374</v>
      </c>
      <c r="B45" s="4">
        <v>83.279999000000004</v>
      </c>
      <c r="C45" s="4">
        <v>2924.5900879999999</v>
      </c>
      <c r="D45" s="7">
        <v>1.0818247125417013E-3</v>
      </c>
      <c r="E45" s="7">
        <f t="shared" si="0"/>
        <v>-2.5592806048668759E-3</v>
      </c>
      <c r="F45" s="7">
        <v>3.6411053174085772E-3</v>
      </c>
      <c r="G45" s="26">
        <v>0</v>
      </c>
      <c r="H45" s="26">
        <v>0</v>
      </c>
      <c r="I45" s="26">
        <v>0</v>
      </c>
    </row>
    <row r="46" spans="1:9" x14ac:dyDescent="0.25">
      <c r="A46" s="3">
        <v>43375</v>
      </c>
      <c r="B46" s="4">
        <v>83.389999000000003</v>
      </c>
      <c r="C46" s="4">
        <v>2923.429932</v>
      </c>
      <c r="D46" s="7">
        <v>1.3208453568784861E-3</v>
      </c>
      <c r="E46" s="7">
        <f t="shared" si="0"/>
        <v>1.71753547928577E-3</v>
      </c>
      <c r="F46" s="7">
        <v>-3.9669012240728385E-4</v>
      </c>
      <c r="G46" s="26">
        <v>0</v>
      </c>
      <c r="H46" s="26">
        <v>0</v>
      </c>
      <c r="I46" s="26">
        <v>0</v>
      </c>
    </row>
    <row r="47" spans="1:9" x14ac:dyDescent="0.25">
      <c r="A47" s="3">
        <v>43376</v>
      </c>
      <c r="B47" s="4">
        <v>83.019997000000004</v>
      </c>
      <c r="C47" s="4">
        <v>2925.51001</v>
      </c>
      <c r="D47" s="7">
        <v>-4.4370068885598579E-3</v>
      </c>
      <c r="E47" s="7">
        <f t="shared" si="0"/>
        <v>-5.1485265926004553E-3</v>
      </c>
      <c r="F47" s="7">
        <v>7.1151970404059739E-4</v>
      </c>
      <c r="G47" s="26">
        <v>0</v>
      </c>
      <c r="H47" s="26">
        <v>0</v>
      </c>
      <c r="I47" s="26">
        <v>0</v>
      </c>
    </row>
    <row r="48" spans="1:9" x14ac:dyDescent="0.25">
      <c r="A48" s="3">
        <v>43377</v>
      </c>
      <c r="B48" s="4">
        <v>80.360000999999997</v>
      </c>
      <c r="C48" s="4">
        <v>2901.610107</v>
      </c>
      <c r="D48" s="7">
        <v>-3.2040425152026986E-2</v>
      </c>
      <c r="E48" s="7">
        <f t="shared" si="0"/>
        <v>-2.3870942594009681E-2</v>
      </c>
      <c r="F48" s="7">
        <v>-8.1694825580173047E-3</v>
      </c>
      <c r="G48" s="26">
        <v>0</v>
      </c>
      <c r="H48" s="26">
        <v>0</v>
      </c>
      <c r="I48" s="26">
        <v>0</v>
      </c>
    </row>
    <row r="49" spans="1:9" x14ac:dyDescent="0.25">
      <c r="A49" s="3">
        <v>43378</v>
      </c>
      <c r="B49" s="4">
        <v>79.589995999999999</v>
      </c>
      <c r="C49" s="4">
        <v>2885.570068</v>
      </c>
      <c r="D49" s="7">
        <v>-9.5819436338732134E-3</v>
      </c>
      <c r="E49" s="7">
        <f t="shared" si="0"/>
        <v>-4.0539648881057211E-3</v>
      </c>
      <c r="F49" s="7">
        <v>-5.5279787457674923E-3</v>
      </c>
      <c r="G49" s="26">
        <v>0</v>
      </c>
      <c r="H49" s="26">
        <v>0</v>
      </c>
      <c r="I49" s="26">
        <v>0</v>
      </c>
    </row>
    <row r="50" spans="1:9" x14ac:dyDescent="0.25">
      <c r="A50" s="3">
        <v>43381</v>
      </c>
      <c r="B50" s="4">
        <v>77.629997000000003</v>
      </c>
      <c r="C50" s="4">
        <v>2884.429932</v>
      </c>
      <c r="D50" s="7">
        <v>-2.46261979960396E-2</v>
      </c>
      <c r="E50" s="7">
        <f t="shared" si="0"/>
        <v>-2.4231081615867844E-2</v>
      </c>
      <c r="F50" s="7">
        <v>-3.951163801717561E-4</v>
      </c>
      <c r="G50" s="26">
        <v>0</v>
      </c>
      <c r="H50" s="26">
        <v>0</v>
      </c>
      <c r="I50" s="26">
        <v>0</v>
      </c>
    </row>
    <row r="51" spans="1:9" x14ac:dyDescent="0.25">
      <c r="A51" s="3">
        <v>43382</v>
      </c>
      <c r="B51" s="4">
        <v>77.639999000000003</v>
      </c>
      <c r="C51" s="4">
        <v>2880.3400879999999</v>
      </c>
      <c r="D51" s="7">
        <v>1.288419475271585E-4</v>
      </c>
      <c r="E51" s="7">
        <f t="shared" si="0"/>
        <v>1.5467456915658762E-3</v>
      </c>
      <c r="F51" s="7">
        <v>-1.4179037440387177E-3</v>
      </c>
      <c r="G51" s="26">
        <v>0</v>
      </c>
      <c r="H51" s="26">
        <v>0</v>
      </c>
      <c r="I51" s="26">
        <v>0</v>
      </c>
    </row>
    <row r="52" spans="1:9" x14ac:dyDescent="0.25">
      <c r="A52" s="3">
        <v>43383</v>
      </c>
      <c r="B52" s="4">
        <v>73.580001999999993</v>
      </c>
      <c r="C52" s="4">
        <v>2785.679932</v>
      </c>
      <c r="D52" s="7">
        <v>-5.2292594697225692E-2</v>
      </c>
      <c r="E52" s="7">
        <f t="shared" si="0"/>
        <v>-1.9428365783990542E-2</v>
      </c>
      <c r="F52" s="7">
        <v>-3.2864228913235149E-2</v>
      </c>
      <c r="G52" s="26">
        <v>0</v>
      </c>
      <c r="H52" s="26">
        <v>0</v>
      </c>
      <c r="I52" s="26">
        <v>0</v>
      </c>
    </row>
    <row r="53" spans="1:9" x14ac:dyDescent="0.25">
      <c r="A53" s="3">
        <v>43384</v>
      </c>
      <c r="B53" s="4">
        <v>73.849997999999999</v>
      </c>
      <c r="C53" s="4">
        <v>2728.3701169999999</v>
      </c>
      <c r="D53" s="7">
        <v>3.6694209385861321E-3</v>
      </c>
      <c r="E53" s="7">
        <f t="shared" si="0"/>
        <v>2.4242428749592593E-2</v>
      </c>
      <c r="F53" s="7">
        <v>-2.0573007811006461E-2</v>
      </c>
      <c r="G53" s="26">
        <v>0</v>
      </c>
      <c r="H53" s="26">
        <v>0</v>
      </c>
      <c r="I53" s="26">
        <v>0</v>
      </c>
    </row>
    <row r="54" spans="1:9" x14ac:dyDescent="0.25">
      <c r="A54" s="3">
        <v>43385</v>
      </c>
      <c r="B54" s="4">
        <v>77.919998000000007</v>
      </c>
      <c r="C54" s="4">
        <v>2767.1298830000001</v>
      </c>
      <c r="D54" s="7">
        <v>5.5111714424149527E-2</v>
      </c>
      <c r="E54" s="7">
        <f t="shared" si="0"/>
        <v>4.0905516460576052E-2</v>
      </c>
      <c r="F54" s="7">
        <v>1.4206197963573475E-2</v>
      </c>
      <c r="G54" s="26">
        <v>0</v>
      </c>
      <c r="H54" s="26">
        <v>0</v>
      </c>
      <c r="I54" s="26">
        <v>0</v>
      </c>
    </row>
    <row r="55" spans="1:9" x14ac:dyDescent="0.25">
      <c r="A55" s="3">
        <v>43388</v>
      </c>
      <c r="B55" s="4">
        <v>75.669998000000007</v>
      </c>
      <c r="C55" s="4">
        <v>2750.790039</v>
      </c>
      <c r="D55" s="7">
        <v>-2.8875770761698449E-2</v>
      </c>
      <c r="E55" s="7">
        <f t="shared" si="0"/>
        <v>-2.2970791707269234E-2</v>
      </c>
      <c r="F55" s="7">
        <v>-5.9049790544292158E-3</v>
      </c>
      <c r="G55" s="26">
        <v>0</v>
      </c>
      <c r="H55" s="26">
        <v>0</v>
      </c>
      <c r="I55" s="26">
        <v>0</v>
      </c>
    </row>
    <row r="56" spans="1:9" x14ac:dyDescent="0.25">
      <c r="A56" s="3">
        <v>43389</v>
      </c>
      <c r="B56" s="4">
        <v>78.730002999999996</v>
      </c>
      <c r="C56" s="4">
        <v>2809.919922</v>
      </c>
      <c r="D56" s="7">
        <v>4.0438814336958062E-2</v>
      </c>
      <c r="E56" s="7">
        <f t="shared" si="0"/>
        <v>1.8943214105143991E-2</v>
      </c>
      <c r="F56" s="7">
        <v>2.1495600231814072E-2</v>
      </c>
      <c r="G56" s="26">
        <v>0</v>
      </c>
      <c r="H56" s="26">
        <v>0</v>
      </c>
      <c r="I56" s="26">
        <v>0</v>
      </c>
    </row>
    <row r="57" spans="1:9" x14ac:dyDescent="0.25">
      <c r="A57" s="3">
        <v>43390</v>
      </c>
      <c r="B57" s="4">
        <v>78.300003000000004</v>
      </c>
      <c r="C57" s="4">
        <v>2809.209961</v>
      </c>
      <c r="D57" s="7">
        <v>-5.4617043517704023E-3</v>
      </c>
      <c r="E57" s="7">
        <f t="shared" si="0"/>
        <v>-5.20904199138017E-3</v>
      </c>
      <c r="F57" s="7">
        <v>-2.5266236039023227E-4</v>
      </c>
      <c r="G57" s="26">
        <v>0</v>
      </c>
      <c r="H57" s="26">
        <v>0</v>
      </c>
      <c r="I57" s="26">
        <v>0</v>
      </c>
    </row>
    <row r="58" spans="1:9" x14ac:dyDescent="0.25">
      <c r="A58" s="3">
        <v>43391</v>
      </c>
      <c r="B58" s="4">
        <v>71.809997999999993</v>
      </c>
      <c r="C58" s="4">
        <v>2768.780029</v>
      </c>
      <c r="D58" s="7">
        <v>-8.2886395291709158E-2</v>
      </c>
      <c r="E58" s="7">
        <f t="shared" si="0"/>
        <v>-6.8494472807706597E-2</v>
      </c>
      <c r="F58" s="7">
        <v>-1.4391922484002562E-2</v>
      </c>
      <c r="G58" s="26">
        <v>0</v>
      </c>
      <c r="H58" s="26">
        <v>0</v>
      </c>
      <c r="I58" s="26">
        <v>0</v>
      </c>
    </row>
    <row r="59" spans="1:9" x14ac:dyDescent="0.25">
      <c r="A59" s="3">
        <v>43392</v>
      </c>
      <c r="B59" s="4">
        <v>69.75</v>
      </c>
      <c r="C59" s="4">
        <v>2767.780029</v>
      </c>
      <c r="D59" s="7">
        <v>-2.8686785369357537E-2</v>
      </c>
      <c r="E59" s="7">
        <f t="shared" si="0"/>
        <v>-2.8325615471595289E-2</v>
      </c>
      <c r="F59" s="7">
        <v>-3.6116989776224795E-4</v>
      </c>
      <c r="G59" s="26">
        <v>0</v>
      </c>
      <c r="H59" s="26">
        <v>0</v>
      </c>
      <c r="I59" s="26">
        <v>0</v>
      </c>
    </row>
    <row r="60" spans="1:9" x14ac:dyDescent="0.25">
      <c r="A60" s="16">
        <v>43395</v>
      </c>
      <c r="B60" s="17">
        <v>69.779999000000004</v>
      </c>
      <c r="C60" s="17">
        <v>2755.8798830000001</v>
      </c>
      <c r="D60" s="18">
        <v>4.3009318996412027E-4</v>
      </c>
      <c r="E60" s="7">
        <f t="shared" si="0"/>
        <v>4.7296205640017241E-3</v>
      </c>
      <c r="F60" s="7">
        <v>-4.2995273740376039E-3</v>
      </c>
      <c r="G60" s="26">
        <v>0</v>
      </c>
      <c r="H60" s="26">
        <v>1</v>
      </c>
      <c r="I60" s="26">
        <v>0</v>
      </c>
    </row>
    <row r="61" spans="1:9" x14ac:dyDescent="0.25">
      <c r="A61" s="16">
        <v>43396</v>
      </c>
      <c r="B61" s="17">
        <v>68.980002999999996</v>
      </c>
      <c r="C61" s="17">
        <v>2740.6899410000001</v>
      </c>
      <c r="D61" s="18">
        <v>-1.1464545879400267E-2</v>
      </c>
      <c r="E61" s="7">
        <f t="shared" si="0"/>
        <v>-5.9527156673140347E-3</v>
      </c>
      <c r="F61" s="7">
        <v>-5.5118302120862328E-3</v>
      </c>
      <c r="G61" s="26">
        <v>0</v>
      </c>
      <c r="H61" s="26">
        <v>1</v>
      </c>
      <c r="I61" s="26">
        <v>0</v>
      </c>
    </row>
    <row r="62" spans="1:9" x14ac:dyDescent="0.25">
      <c r="A62" s="16">
        <v>43397</v>
      </c>
      <c r="B62" s="17">
        <v>67.25</v>
      </c>
      <c r="C62" s="17">
        <v>2656.1000979999999</v>
      </c>
      <c r="D62" s="18">
        <v>-2.5079775656141945E-2</v>
      </c>
      <c r="E62" s="7">
        <f t="shared" si="0"/>
        <v>5.7846580525232616E-3</v>
      </c>
      <c r="F62" s="7">
        <v>-3.0864433708665207E-2</v>
      </c>
      <c r="G62" s="26">
        <v>0</v>
      </c>
      <c r="H62" s="26">
        <v>1</v>
      </c>
      <c r="I62" s="26">
        <v>0</v>
      </c>
    </row>
    <row r="63" spans="1:9" x14ac:dyDescent="0.25">
      <c r="A63" s="16">
        <v>43398</v>
      </c>
      <c r="B63" s="17">
        <v>70.319999999999993</v>
      </c>
      <c r="C63" s="17">
        <v>2705.570068</v>
      </c>
      <c r="D63" s="18">
        <v>4.5650557620817711E-2</v>
      </c>
      <c r="E63" s="7">
        <f t="shared" si="0"/>
        <v>2.702551783513707E-2</v>
      </c>
      <c r="F63" s="7">
        <v>1.8625039785680642E-2</v>
      </c>
      <c r="G63" s="26">
        <v>0</v>
      </c>
      <c r="H63" s="26">
        <v>1</v>
      </c>
      <c r="I63" s="26">
        <v>0</v>
      </c>
    </row>
    <row r="64" spans="1:9" x14ac:dyDescent="0.25">
      <c r="A64" s="16">
        <v>43399</v>
      </c>
      <c r="B64" s="17">
        <v>68.839995999999999</v>
      </c>
      <c r="C64" s="17">
        <v>2658.6899410000001</v>
      </c>
      <c r="D64" s="18">
        <v>-2.1046700796359397E-2</v>
      </c>
      <c r="E64" s="7">
        <f t="shared" si="0"/>
        <v>-3.7194367367542336E-3</v>
      </c>
      <c r="F64" s="7">
        <v>-1.7327264059605163E-2</v>
      </c>
      <c r="G64" s="26">
        <v>0</v>
      </c>
      <c r="H64" s="26">
        <v>1</v>
      </c>
      <c r="I64" s="26">
        <v>0</v>
      </c>
    </row>
    <row r="65" spans="1:9" x14ac:dyDescent="0.25">
      <c r="A65" s="16">
        <v>43402</v>
      </c>
      <c r="B65" s="17">
        <v>65.220000999999996</v>
      </c>
      <c r="C65" s="17">
        <v>2641.25</v>
      </c>
      <c r="D65" s="18">
        <v>-5.2585636408229885E-2</v>
      </c>
      <c r="E65" s="7">
        <f t="shared" si="0"/>
        <v>-4.6026036986327901E-2</v>
      </c>
      <c r="F65" s="7">
        <v>-6.5595994219019849E-3</v>
      </c>
      <c r="G65" s="26">
        <v>0</v>
      </c>
      <c r="H65" s="26">
        <v>1</v>
      </c>
      <c r="I65" s="26">
        <v>0</v>
      </c>
    </row>
    <row r="66" spans="1:9" x14ac:dyDescent="0.25">
      <c r="A66" s="16">
        <v>43403</v>
      </c>
      <c r="B66" s="17">
        <v>67.480002999999996</v>
      </c>
      <c r="C66" s="17">
        <v>2682.6298830000001</v>
      </c>
      <c r="D66" s="18">
        <v>3.4651977389574151E-2</v>
      </c>
      <c r="E66" s="7">
        <f t="shared" si="0"/>
        <v>1.8985197266526255E-2</v>
      </c>
      <c r="F66" s="7">
        <v>1.5666780123047896E-2</v>
      </c>
      <c r="G66" s="26">
        <v>0</v>
      </c>
      <c r="H66" s="26">
        <v>1</v>
      </c>
      <c r="I66" s="26">
        <v>0</v>
      </c>
    </row>
    <row r="67" spans="1:9" x14ac:dyDescent="0.25">
      <c r="A67" s="16">
        <v>43404</v>
      </c>
      <c r="B67" s="17">
        <v>69.050003000000004</v>
      </c>
      <c r="C67" s="17">
        <v>2711.73999</v>
      </c>
      <c r="D67" s="18">
        <v>2.3266151899845156E-2</v>
      </c>
      <c r="E67" s="7">
        <f t="shared" si="0"/>
        <v>1.241482008382655E-2</v>
      </c>
      <c r="F67" s="7">
        <v>1.0851331816018606E-2</v>
      </c>
      <c r="G67" s="26">
        <v>0</v>
      </c>
      <c r="H67" s="26">
        <v>1</v>
      </c>
      <c r="I67" s="26">
        <v>0</v>
      </c>
    </row>
    <row r="68" spans="1:9" x14ac:dyDescent="0.25">
      <c r="A68" s="16">
        <v>43405</v>
      </c>
      <c r="B68" s="17">
        <v>69.319999999999993</v>
      </c>
      <c r="C68" s="17">
        <v>2740.3701169999999</v>
      </c>
      <c r="D68" s="18">
        <v>3.9101663760969796E-3</v>
      </c>
      <c r="E68" s="7">
        <f t="shared" ref="E68:E106" si="1">D68-F68</f>
        <v>-6.6476773351653584E-3</v>
      </c>
      <c r="F68" s="7">
        <v>1.0557843711262338E-2</v>
      </c>
      <c r="G68" s="26">
        <v>0</v>
      </c>
      <c r="H68" s="26">
        <v>1</v>
      </c>
      <c r="I68" s="26">
        <v>0</v>
      </c>
    </row>
    <row r="69" spans="1:9" x14ac:dyDescent="0.25">
      <c r="A69" s="16">
        <v>43406</v>
      </c>
      <c r="B69" s="17">
        <v>68.989998</v>
      </c>
      <c r="C69" s="17">
        <v>2723.0600589999999</v>
      </c>
      <c r="D69" s="18">
        <v>-4.760559723023583E-3</v>
      </c>
      <c r="E69" s="7">
        <f t="shared" si="1"/>
        <v>1.5561264401396935E-3</v>
      </c>
      <c r="F69" s="7">
        <v>-6.3166861631632765E-3</v>
      </c>
      <c r="G69" s="26">
        <v>0</v>
      </c>
      <c r="H69" s="26">
        <v>1</v>
      </c>
      <c r="I69" s="26">
        <v>0</v>
      </c>
    </row>
    <row r="70" spans="1:9" x14ac:dyDescent="0.25">
      <c r="A70" s="13">
        <v>43409</v>
      </c>
      <c r="B70" s="14">
        <v>64.339995999999999</v>
      </c>
      <c r="C70" s="14">
        <v>2738.3100589999999</v>
      </c>
      <c r="D70" s="15">
        <v>-6.7401103562867215E-2</v>
      </c>
      <c r="E70" s="7">
        <f t="shared" si="1"/>
        <v>-7.3001420731633626E-2</v>
      </c>
      <c r="F70" s="7">
        <v>5.6003171687664111E-3</v>
      </c>
      <c r="G70" s="26">
        <v>1</v>
      </c>
      <c r="H70" s="26">
        <v>0</v>
      </c>
      <c r="I70" s="26">
        <v>0</v>
      </c>
    </row>
    <row r="71" spans="1:9" x14ac:dyDescent="0.25">
      <c r="A71" s="19">
        <v>43410</v>
      </c>
      <c r="B71" s="20">
        <v>64.25</v>
      </c>
      <c r="C71" s="20">
        <v>2755.4499510000001</v>
      </c>
      <c r="D71" s="21">
        <v>-1.3987566924934525E-3</v>
      </c>
      <c r="E71" s="7">
        <f t="shared" si="1"/>
        <v>-7.6580522546109142E-3</v>
      </c>
      <c r="F71" s="7">
        <v>6.2592955621174617E-3</v>
      </c>
      <c r="G71" s="26">
        <v>0</v>
      </c>
      <c r="H71" s="26">
        <v>0</v>
      </c>
      <c r="I71" s="26">
        <v>1</v>
      </c>
    </row>
    <row r="72" spans="1:9" x14ac:dyDescent="0.25">
      <c r="A72" s="19">
        <v>43411</v>
      </c>
      <c r="B72" s="20">
        <v>65.089995999999999</v>
      </c>
      <c r="C72" s="20">
        <v>2813.889893</v>
      </c>
      <c r="D72" s="21">
        <v>1.3073867704280095E-2</v>
      </c>
      <c r="E72" s="7">
        <f t="shared" si="1"/>
        <v>-8.1349885766299757E-3</v>
      </c>
      <c r="F72" s="7">
        <v>2.1208856280910071E-2</v>
      </c>
      <c r="G72" s="26">
        <v>0</v>
      </c>
      <c r="H72" s="26">
        <v>0</v>
      </c>
      <c r="I72" s="26">
        <v>1</v>
      </c>
    </row>
    <row r="73" spans="1:9" x14ac:dyDescent="0.25">
      <c r="A73" s="19">
        <v>43412</v>
      </c>
      <c r="B73" s="20">
        <v>62.790000999999997</v>
      </c>
      <c r="C73" s="20">
        <v>2806.830078</v>
      </c>
      <c r="D73" s="21">
        <v>-3.5335614400713755E-2</v>
      </c>
      <c r="E73" s="7">
        <f t="shared" si="1"/>
        <v>-3.282669782314529E-2</v>
      </c>
      <c r="F73" s="7">
        <v>-2.5089165775684652E-3</v>
      </c>
      <c r="G73" s="26">
        <v>0</v>
      </c>
      <c r="H73" s="26">
        <v>0</v>
      </c>
      <c r="I73" s="26">
        <v>1</v>
      </c>
    </row>
    <row r="74" spans="1:9" x14ac:dyDescent="0.25">
      <c r="A74" s="19">
        <v>43413</v>
      </c>
      <c r="B74" s="20">
        <v>55.009998000000003</v>
      </c>
      <c r="C74" s="20">
        <v>2781.01001</v>
      </c>
      <c r="D74" s="21">
        <v>-0.12390512623180228</v>
      </c>
      <c r="E74" s="7">
        <f t="shared" si="1"/>
        <v>-0.1147061126533252</v>
      </c>
      <c r="F74" s="7">
        <v>-9.1990135784770777E-3</v>
      </c>
      <c r="G74" s="26">
        <v>0</v>
      </c>
      <c r="H74" s="26">
        <v>0</v>
      </c>
      <c r="I74" s="26">
        <v>1</v>
      </c>
    </row>
    <row r="75" spans="1:9" x14ac:dyDescent="0.25">
      <c r="A75" s="19">
        <v>43416</v>
      </c>
      <c r="B75" s="20">
        <v>53.889999000000003</v>
      </c>
      <c r="C75" s="20">
        <v>2726.219971</v>
      </c>
      <c r="D75" s="21">
        <v>-2.0359917119066262E-2</v>
      </c>
      <c r="E75" s="7">
        <f t="shared" si="1"/>
        <v>-6.5842780295988224E-4</v>
      </c>
      <c r="F75" s="7">
        <v>-1.970148931610638E-2</v>
      </c>
      <c r="G75" s="26">
        <v>0</v>
      </c>
      <c r="H75" s="26">
        <v>0</v>
      </c>
      <c r="I75" s="26">
        <v>1</v>
      </c>
    </row>
    <row r="76" spans="1:9" x14ac:dyDescent="0.25">
      <c r="A76" s="19">
        <v>43417</v>
      </c>
      <c r="B76" s="20">
        <v>52.549999</v>
      </c>
      <c r="C76" s="20">
        <v>2722.179932</v>
      </c>
      <c r="D76" s="21">
        <v>-2.4865467152820009E-2</v>
      </c>
      <c r="E76" s="7">
        <f t="shared" si="1"/>
        <v>-2.33835474827363E-2</v>
      </c>
      <c r="F76" s="7">
        <v>-1.481919670083709E-3</v>
      </c>
      <c r="G76" s="26">
        <v>0</v>
      </c>
      <c r="H76" s="26">
        <v>0</v>
      </c>
      <c r="I76" s="26">
        <v>1</v>
      </c>
    </row>
    <row r="77" spans="1:9" x14ac:dyDescent="0.25">
      <c r="A77" s="19">
        <v>43418</v>
      </c>
      <c r="B77" s="20">
        <v>51.599997999999999</v>
      </c>
      <c r="C77" s="20">
        <v>2701.580078</v>
      </c>
      <c r="D77" s="21">
        <v>-1.8078040305957055E-2</v>
      </c>
      <c r="E77" s="7">
        <f t="shared" si="1"/>
        <v>-1.0510629438716834E-2</v>
      </c>
      <c r="F77" s="7">
        <v>-7.5674108672402207E-3</v>
      </c>
      <c r="G77" s="26">
        <v>0</v>
      </c>
      <c r="H77" s="26">
        <v>0</v>
      </c>
      <c r="I77" s="26">
        <v>1</v>
      </c>
    </row>
    <row r="78" spans="1:9" x14ac:dyDescent="0.25">
      <c r="A78" s="19">
        <v>43419</v>
      </c>
      <c r="B78" s="20">
        <v>53.560001</v>
      </c>
      <c r="C78" s="20">
        <v>2730.1999510000001</v>
      </c>
      <c r="D78" s="21">
        <v>3.798455573583559E-2</v>
      </c>
      <c r="E78" s="7">
        <f t="shared" si="1"/>
        <v>2.7390802386429991E-2</v>
      </c>
      <c r="F78" s="7">
        <v>1.0593753349405599E-2</v>
      </c>
      <c r="G78" s="26">
        <v>0</v>
      </c>
      <c r="H78" s="26">
        <v>0</v>
      </c>
      <c r="I78" s="26">
        <v>1</v>
      </c>
    </row>
    <row r="79" spans="1:9" x14ac:dyDescent="0.25">
      <c r="A79" s="19">
        <v>43420</v>
      </c>
      <c r="B79" s="20">
        <v>50.939999</v>
      </c>
      <c r="C79" s="20">
        <v>2736.2700199999999</v>
      </c>
      <c r="D79" s="21">
        <v>-4.8917138743145294E-2</v>
      </c>
      <c r="E79" s="7">
        <f t="shared" si="1"/>
        <v>-5.114044440168386E-2</v>
      </c>
      <c r="F79" s="7">
        <v>2.2233056585385658E-3</v>
      </c>
      <c r="G79" s="26">
        <v>0</v>
      </c>
      <c r="H79" s="26">
        <v>0</v>
      </c>
      <c r="I79" s="26">
        <v>1</v>
      </c>
    </row>
    <row r="80" spans="1:9" x14ac:dyDescent="0.25">
      <c r="A80" s="19">
        <v>43423</v>
      </c>
      <c r="B80" s="20">
        <v>49.139999000000003</v>
      </c>
      <c r="C80" s="20">
        <v>2690.7299800000001</v>
      </c>
      <c r="D80" s="21">
        <v>-3.53356897396091E-2</v>
      </c>
      <c r="E80" s="7">
        <f t="shared" si="1"/>
        <v>-1.8692580811346282E-2</v>
      </c>
      <c r="F80" s="7">
        <v>-1.6643108928262818E-2</v>
      </c>
      <c r="G80" s="26">
        <v>0</v>
      </c>
      <c r="H80" s="26">
        <v>0</v>
      </c>
      <c r="I80" s="26">
        <v>1</v>
      </c>
    </row>
    <row r="81" spans="1:9" x14ac:dyDescent="0.25">
      <c r="A81" s="3">
        <v>43424</v>
      </c>
      <c r="B81" s="4">
        <v>49.259998000000003</v>
      </c>
      <c r="C81" s="4">
        <v>2641.889893</v>
      </c>
      <c r="D81" s="7">
        <v>2.4419821416765686E-3</v>
      </c>
      <c r="E81" s="7">
        <f t="shared" si="1"/>
        <v>2.0593222646307252E-2</v>
      </c>
      <c r="F81" s="7">
        <v>-1.8151240504630684E-2</v>
      </c>
      <c r="G81" s="26">
        <v>0</v>
      </c>
      <c r="H81" s="26">
        <v>0</v>
      </c>
      <c r="I81" s="26">
        <v>0</v>
      </c>
    </row>
    <row r="82" spans="1:9" x14ac:dyDescent="0.25">
      <c r="A82" s="3">
        <v>43425</v>
      </c>
      <c r="B82" s="4">
        <v>50.849997999999999</v>
      </c>
      <c r="C82" s="4">
        <v>2649.929932</v>
      </c>
      <c r="D82" s="7">
        <v>3.2277711420126254E-2</v>
      </c>
      <c r="E82" s="7">
        <f t="shared" si="1"/>
        <v>2.9234420698093233E-2</v>
      </c>
      <c r="F82" s="7">
        <v>3.0432907220330208E-3</v>
      </c>
      <c r="G82" s="26">
        <v>0</v>
      </c>
      <c r="H82" s="26">
        <v>0</v>
      </c>
      <c r="I82" s="26">
        <v>0</v>
      </c>
    </row>
    <row r="83" spans="1:9" x14ac:dyDescent="0.25">
      <c r="A83" s="3">
        <v>43427</v>
      </c>
      <c r="B83" s="4">
        <v>50.049999</v>
      </c>
      <c r="C83" s="4">
        <v>2632.5600589999999</v>
      </c>
      <c r="D83" s="7">
        <v>-1.5732527659096496E-2</v>
      </c>
      <c r="E83" s="7">
        <f t="shared" si="1"/>
        <v>-9.1776852875132819E-3</v>
      </c>
      <c r="F83" s="7">
        <v>-6.5548423715832138E-3</v>
      </c>
      <c r="G83" s="26">
        <v>0</v>
      </c>
      <c r="H83" s="26">
        <v>0</v>
      </c>
      <c r="I83" s="26">
        <v>0</v>
      </c>
    </row>
    <row r="84" spans="1:9" x14ac:dyDescent="0.25">
      <c r="A84" s="3">
        <v>43430</v>
      </c>
      <c r="B84" s="4">
        <v>50.91</v>
      </c>
      <c r="C84" s="4">
        <v>2673.4499510000001</v>
      </c>
      <c r="D84" s="7">
        <v>1.7182837506150461E-2</v>
      </c>
      <c r="E84" s="7">
        <f t="shared" si="1"/>
        <v>1.6504693612304777E-3</v>
      </c>
      <c r="F84" s="7">
        <v>1.5532368144919984E-2</v>
      </c>
      <c r="G84" s="26">
        <v>0</v>
      </c>
      <c r="H84" s="26">
        <v>0</v>
      </c>
      <c r="I84" s="26">
        <v>0</v>
      </c>
    </row>
    <row r="85" spans="1:9" x14ac:dyDescent="0.25">
      <c r="A85" s="3">
        <v>43431</v>
      </c>
      <c r="B85" s="4">
        <v>50.75</v>
      </c>
      <c r="C85" s="4">
        <v>2682.169922</v>
      </c>
      <c r="D85" s="7">
        <v>-3.1428010214102908E-3</v>
      </c>
      <c r="E85" s="7">
        <f t="shared" si="1"/>
        <v>-6.4044932766695872E-3</v>
      </c>
      <c r="F85" s="7">
        <v>3.2616922552592964E-3</v>
      </c>
      <c r="G85" s="26">
        <v>0</v>
      </c>
      <c r="H85" s="26">
        <v>0</v>
      </c>
      <c r="I85" s="26">
        <v>0</v>
      </c>
    </row>
    <row r="86" spans="1:9" x14ac:dyDescent="0.25">
      <c r="A86" s="3">
        <v>43432</v>
      </c>
      <c r="B86" s="4">
        <v>51.02</v>
      </c>
      <c r="C86" s="4">
        <v>2743.790039</v>
      </c>
      <c r="D86" s="7">
        <v>5.3201970443350621E-3</v>
      </c>
      <c r="E86" s="7">
        <f t="shared" si="1"/>
        <v>-1.7653782528909812E-2</v>
      </c>
      <c r="F86" s="7">
        <v>2.2973979573244874E-2</v>
      </c>
      <c r="G86" s="26">
        <v>0</v>
      </c>
      <c r="H86" s="26">
        <v>0</v>
      </c>
      <c r="I86" s="26">
        <v>0</v>
      </c>
    </row>
    <row r="87" spans="1:9" x14ac:dyDescent="0.25">
      <c r="A87" s="3">
        <v>43433</v>
      </c>
      <c r="B87" s="4">
        <v>52.560001</v>
      </c>
      <c r="C87" s="4">
        <v>2737.8000489999999</v>
      </c>
      <c r="D87" s="7">
        <v>3.0184261074088559E-2</v>
      </c>
      <c r="E87" s="7">
        <f t="shared" si="1"/>
        <v>3.2367369079751795E-2</v>
      </c>
      <c r="F87" s="7">
        <v>-2.1831080056632368E-3</v>
      </c>
      <c r="G87" s="26">
        <v>0</v>
      </c>
      <c r="H87" s="26">
        <v>0</v>
      </c>
      <c r="I87" s="26">
        <v>0</v>
      </c>
    </row>
    <row r="88" spans="1:9" x14ac:dyDescent="0.25">
      <c r="A88" s="3">
        <v>43434</v>
      </c>
      <c r="B88" s="4">
        <v>49.880001</v>
      </c>
      <c r="C88" s="4">
        <v>2760.169922</v>
      </c>
      <c r="D88" s="7">
        <v>-5.0989344539776549E-2</v>
      </c>
      <c r="E88" s="7">
        <f t="shared" si="1"/>
        <v>-5.9160092074159398E-2</v>
      </c>
      <c r="F88" s="7">
        <v>8.1707475343828495E-3</v>
      </c>
      <c r="G88" s="26">
        <v>0</v>
      </c>
      <c r="H88" s="26">
        <v>0</v>
      </c>
      <c r="I88" s="26">
        <v>0</v>
      </c>
    </row>
    <row r="89" spans="1:9" x14ac:dyDescent="0.25">
      <c r="A89" s="3">
        <v>43437</v>
      </c>
      <c r="B89" s="4">
        <v>46.599997999999999</v>
      </c>
      <c r="C89" s="4">
        <v>2790.3701169999999</v>
      </c>
      <c r="D89" s="7">
        <v>-6.5757877591060998E-2</v>
      </c>
      <c r="E89" s="7">
        <f t="shared" si="1"/>
        <v>-7.6699303609542246E-2</v>
      </c>
      <c r="F89" s="7">
        <v>1.0941426018481248E-2</v>
      </c>
      <c r="G89" s="26">
        <v>0</v>
      </c>
      <c r="H89" s="26">
        <v>0</v>
      </c>
      <c r="I89" s="26">
        <v>0</v>
      </c>
    </row>
    <row r="90" spans="1:9" x14ac:dyDescent="0.25">
      <c r="A90" s="3">
        <v>43438</v>
      </c>
      <c r="B90" s="4">
        <v>46.52</v>
      </c>
      <c r="C90" s="4">
        <v>2700.0600589999999</v>
      </c>
      <c r="D90" s="7">
        <v>-1.7166953526477347E-3</v>
      </c>
      <c r="E90" s="7">
        <f t="shared" si="1"/>
        <v>3.0648207586140397E-2</v>
      </c>
      <c r="F90" s="7">
        <v>-3.2364902938788132E-2</v>
      </c>
      <c r="G90" s="26">
        <v>0</v>
      </c>
      <c r="H90" s="26">
        <v>0</v>
      </c>
      <c r="I90" s="26">
        <v>0</v>
      </c>
    </row>
    <row r="91" spans="1:9" x14ac:dyDescent="0.25">
      <c r="A91" s="3">
        <v>43440</v>
      </c>
      <c r="B91" s="4">
        <v>48.150002000000001</v>
      </c>
      <c r="C91" s="4">
        <v>2695.9499510000001</v>
      </c>
      <c r="D91" s="7">
        <v>3.5038736027515061E-2</v>
      </c>
      <c r="E91" s="7">
        <f t="shared" si="1"/>
        <v>3.6560964389176775E-2</v>
      </c>
      <c r="F91" s="7">
        <v>-1.5222283616617149E-3</v>
      </c>
      <c r="G91" s="26">
        <v>0</v>
      </c>
      <c r="H91" s="26">
        <v>0</v>
      </c>
      <c r="I91" s="26">
        <v>0</v>
      </c>
    </row>
    <row r="92" spans="1:9" x14ac:dyDescent="0.25">
      <c r="A92" s="3">
        <v>43441</v>
      </c>
      <c r="B92" s="4">
        <v>47.23</v>
      </c>
      <c r="C92" s="4">
        <v>2633.080078</v>
      </c>
      <c r="D92" s="7">
        <v>-1.9106998167933709E-2</v>
      </c>
      <c r="E92" s="7">
        <f t="shared" si="1"/>
        <v>4.2131205815556516E-3</v>
      </c>
      <c r="F92" s="7">
        <v>-2.332011874948936E-2</v>
      </c>
      <c r="G92" s="26">
        <v>0</v>
      </c>
      <c r="H92" s="26">
        <v>0</v>
      </c>
      <c r="I92" s="26">
        <v>0</v>
      </c>
    </row>
    <row r="93" spans="1:9" x14ac:dyDescent="0.25">
      <c r="A93" s="3">
        <v>43444</v>
      </c>
      <c r="B93" s="4">
        <v>47.880001</v>
      </c>
      <c r="C93" s="4">
        <v>2637.719971</v>
      </c>
      <c r="D93" s="7">
        <v>1.3762460300656532E-2</v>
      </c>
      <c r="E93" s="7">
        <f t="shared" si="1"/>
        <v>1.2000306145616868E-2</v>
      </c>
      <c r="F93" s="7">
        <v>1.7621541550396636E-3</v>
      </c>
      <c r="G93" s="26">
        <v>0</v>
      </c>
      <c r="H93" s="26">
        <v>0</v>
      </c>
      <c r="I93" s="26">
        <v>0</v>
      </c>
    </row>
    <row r="94" spans="1:9" x14ac:dyDescent="0.25">
      <c r="A94" s="3">
        <v>43445</v>
      </c>
      <c r="B94" s="4">
        <v>48.200001</v>
      </c>
      <c r="C94" s="4">
        <v>2636.780029</v>
      </c>
      <c r="D94" s="7">
        <v>6.6833749648418372E-3</v>
      </c>
      <c r="E94" s="7">
        <f t="shared" si="1"/>
        <v>7.0397213588238028E-3</v>
      </c>
      <c r="F94" s="7">
        <v>-3.5634639398196555E-4</v>
      </c>
      <c r="G94" s="26">
        <v>0</v>
      </c>
      <c r="H94" s="26">
        <v>0</v>
      </c>
      <c r="I94" s="26">
        <v>0</v>
      </c>
    </row>
    <row r="95" spans="1:9" x14ac:dyDescent="0.25">
      <c r="A95" s="3">
        <v>43446</v>
      </c>
      <c r="B95" s="4">
        <v>48.450001</v>
      </c>
      <c r="C95" s="4">
        <v>2651.070068</v>
      </c>
      <c r="D95" s="7">
        <v>5.1867218840928597E-3</v>
      </c>
      <c r="E95" s="7">
        <f t="shared" si="1"/>
        <v>-2.3278176916385895E-4</v>
      </c>
      <c r="F95" s="7">
        <v>5.4195036532567187E-3</v>
      </c>
      <c r="G95" s="26">
        <v>0</v>
      </c>
      <c r="H95" s="26">
        <v>0</v>
      </c>
      <c r="I95" s="26">
        <v>0</v>
      </c>
    </row>
    <row r="96" spans="1:9" x14ac:dyDescent="0.25">
      <c r="A96" s="3">
        <v>43447</v>
      </c>
      <c r="B96" s="4">
        <v>48.509998000000003</v>
      </c>
      <c r="C96" s="4">
        <v>2650.540039</v>
      </c>
      <c r="D96" s="7">
        <v>1.2383281478158814E-3</v>
      </c>
      <c r="E96" s="7">
        <f t="shared" si="1"/>
        <v>1.4382583595434761E-3</v>
      </c>
      <c r="F96" s="7">
        <v>-1.9993021172759473E-4</v>
      </c>
      <c r="G96" s="26">
        <v>0</v>
      </c>
      <c r="H96" s="26">
        <v>0</v>
      </c>
      <c r="I96" s="26">
        <v>0</v>
      </c>
    </row>
    <row r="97" spans="1:9" x14ac:dyDescent="0.25">
      <c r="A97" s="3">
        <v>43448</v>
      </c>
      <c r="B97" s="4">
        <v>47.75</v>
      </c>
      <c r="C97" s="4">
        <v>2599.9499510000001</v>
      </c>
      <c r="D97" s="7">
        <v>-1.5666832227039129E-2</v>
      </c>
      <c r="E97" s="7">
        <f t="shared" si="1"/>
        <v>3.4198773701064056E-3</v>
      </c>
      <c r="F97" s="7">
        <v>-1.9086709597145535E-2</v>
      </c>
      <c r="G97" s="26">
        <v>0</v>
      </c>
      <c r="H97" s="26">
        <v>0</v>
      </c>
      <c r="I97" s="26">
        <v>0</v>
      </c>
    </row>
    <row r="98" spans="1:9" x14ac:dyDescent="0.25">
      <c r="A98" s="3">
        <v>43451</v>
      </c>
      <c r="B98" s="4">
        <v>47.080002</v>
      </c>
      <c r="C98" s="4">
        <v>2545.9399410000001</v>
      </c>
      <c r="D98" s="7">
        <v>-1.4031371727748709E-2</v>
      </c>
      <c r="E98" s="7">
        <f t="shared" si="1"/>
        <v>6.7421089229947606E-3</v>
      </c>
      <c r="F98" s="7">
        <v>-2.077348065074347E-2</v>
      </c>
      <c r="G98" s="26">
        <v>0</v>
      </c>
      <c r="H98" s="26">
        <v>0</v>
      </c>
      <c r="I98" s="26">
        <v>0</v>
      </c>
    </row>
    <row r="99" spans="1:9" x14ac:dyDescent="0.25">
      <c r="A99" s="3">
        <v>43452</v>
      </c>
      <c r="B99" s="4">
        <v>47.32</v>
      </c>
      <c r="C99" s="4">
        <v>2546.1599120000001</v>
      </c>
      <c r="D99" s="7">
        <v>5.0976633348487344E-3</v>
      </c>
      <c r="E99" s="7">
        <f t="shared" si="1"/>
        <v>5.0112626321230369E-3</v>
      </c>
      <c r="F99" s="7">
        <v>8.6400702725697442E-5</v>
      </c>
      <c r="G99" s="26">
        <v>0</v>
      </c>
      <c r="H99" s="26">
        <v>0</v>
      </c>
      <c r="I99" s="26">
        <v>0</v>
      </c>
    </row>
    <row r="100" spans="1:9" x14ac:dyDescent="0.25">
      <c r="A100" s="3">
        <v>43453</v>
      </c>
      <c r="B100" s="4">
        <v>46.330002</v>
      </c>
      <c r="C100" s="4">
        <v>2506.959961</v>
      </c>
      <c r="D100" s="7">
        <v>-2.0921344040574774E-2</v>
      </c>
      <c r="E100" s="7">
        <f t="shared" si="1"/>
        <v>-5.5256295706188618E-3</v>
      </c>
      <c r="F100" s="7">
        <v>-1.5395714469955912E-2</v>
      </c>
      <c r="G100" s="26">
        <v>0</v>
      </c>
      <c r="H100" s="26">
        <v>0</v>
      </c>
      <c r="I100" s="26">
        <v>0</v>
      </c>
    </row>
    <row r="101" spans="1:9" x14ac:dyDescent="0.25">
      <c r="A101" s="3">
        <v>43454</v>
      </c>
      <c r="B101" s="4">
        <v>47.049999</v>
      </c>
      <c r="C101" s="4">
        <v>2467.419922</v>
      </c>
      <c r="D101" s="7">
        <v>1.5540620956588702E-2</v>
      </c>
      <c r="E101" s="7">
        <f t="shared" si="1"/>
        <v>3.13127272586885E-2</v>
      </c>
      <c r="F101" s="7">
        <v>-1.5772106302099798E-2</v>
      </c>
      <c r="G101" s="26">
        <v>0</v>
      </c>
      <c r="H101" s="26">
        <v>0</v>
      </c>
      <c r="I101" s="26">
        <v>0</v>
      </c>
    </row>
    <row r="102" spans="1:9" x14ac:dyDescent="0.25">
      <c r="A102" s="3">
        <v>43455</v>
      </c>
      <c r="B102" s="4">
        <v>45.849997999999999</v>
      </c>
      <c r="C102" s="4">
        <v>2416.6201169999999</v>
      </c>
      <c r="D102" s="7">
        <v>-2.550480394271637E-2</v>
      </c>
      <c r="E102" s="7">
        <f t="shared" si="1"/>
        <v>-4.9165755073944384E-3</v>
      </c>
      <c r="F102" s="7">
        <v>-2.0588228435321931E-2</v>
      </c>
      <c r="G102" s="26">
        <v>0</v>
      </c>
      <c r="H102" s="26">
        <v>0</v>
      </c>
      <c r="I102" s="26">
        <v>0</v>
      </c>
    </row>
    <row r="103" spans="1:9" x14ac:dyDescent="0.25">
      <c r="A103" s="3">
        <v>43458</v>
      </c>
      <c r="B103" s="4">
        <v>43.990001999999997</v>
      </c>
      <c r="C103" s="4">
        <v>2351.1000979999999</v>
      </c>
      <c r="D103" s="7">
        <v>-4.0566981049813822E-2</v>
      </c>
      <c r="E103" s="7">
        <f t="shared" si="1"/>
        <v>-1.3454726815442575E-2</v>
      </c>
      <c r="F103" s="7">
        <v>-2.7112254234371247E-2</v>
      </c>
      <c r="G103" s="26">
        <v>0</v>
      </c>
      <c r="H103" s="26">
        <v>0</v>
      </c>
      <c r="I103" s="26">
        <v>0</v>
      </c>
    </row>
    <row r="104" spans="1:9" x14ac:dyDescent="0.25">
      <c r="A104" s="3">
        <v>43460</v>
      </c>
      <c r="B104" s="4">
        <v>46.419998</v>
      </c>
      <c r="C104" s="4">
        <v>2467.6999510000001</v>
      </c>
      <c r="D104" s="7">
        <v>5.5239733792237677E-2</v>
      </c>
      <c r="E104" s="7">
        <f t="shared" si="1"/>
        <v>5.64599122926146E-3</v>
      </c>
      <c r="F104" s="7">
        <v>4.9593742562976217E-2</v>
      </c>
      <c r="G104" s="26">
        <v>0</v>
      </c>
      <c r="H104" s="26">
        <v>0</v>
      </c>
      <c r="I104" s="26">
        <v>0</v>
      </c>
    </row>
    <row r="105" spans="1:9" x14ac:dyDescent="0.25">
      <c r="A105" s="3">
        <v>43461</v>
      </c>
      <c r="B105" s="4">
        <v>47.040000999999997</v>
      </c>
      <c r="C105" s="4">
        <v>2488.830078</v>
      </c>
      <c r="D105" s="7">
        <v>1.3356377137284658E-2</v>
      </c>
      <c r="E105" s="7">
        <f t="shared" si="1"/>
        <v>4.7936963334709315E-3</v>
      </c>
      <c r="F105" s="7">
        <v>8.562680803813727E-3</v>
      </c>
      <c r="G105" s="26">
        <v>0</v>
      </c>
      <c r="H105" s="26">
        <v>0</v>
      </c>
      <c r="I105" s="26">
        <v>0</v>
      </c>
    </row>
    <row r="106" spans="1:9" x14ac:dyDescent="0.25">
      <c r="A106" s="3">
        <v>43462</v>
      </c>
      <c r="B106" s="4">
        <v>46.799999</v>
      </c>
      <c r="C106" s="4">
        <v>2485.73999</v>
      </c>
      <c r="D106" s="7">
        <v>-5.1020832248706016E-3</v>
      </c>
      <c r="E106" s="7">
        <f t="shared" si="1"/>
        <v>-3.8605006727652214E-3</v>
      </c>
      <c r="F106" s="7">
        <v>-1.2415825521053803E-3</v>
      </c>
      <c r="G106" s="26">
        <v>0</v>
      </c>
      <c r="H106" s="26">
        <v>0</v>
      </c>
      <c r="I106" s="26">
        <v>0</v>
      </c>
    </row>
    <row r="108" spans="1:9" x14ac:dyDescent="0.25">
      <c r="A108" s="2" t="s">
        <v>5</v>
      </c>
      <c r="B108" s="2" t="s">
        <v>10</v>
      </c>
      <c r="C108" s="2" t="s">
        <v>9</v>
      </c>
      <c r="D108" s="2" t="s">
        <v>17</v>
      </c>
      <c r="E108" s="2" t="s">
        <v>29</v>
      </c>
    </row>
    <row r="109" spans="1:9" x14ac:dyDescent="0.25">
      <c r="B109" s="7">
        <f t="array" ref="B109:E113">LINEST(D3:D106,G3:I106,1,1)</f>
        <v>-2.481105642793207E-2</v>
      </c>
      <c r="C109" s="7">
        <v>1.9984906793141943E-4</v>
      </c>
      <c r="D109" s="7">
        <v>-6.6498427296250162E-2</v>
      </c>
      <c r="E109" s="7">
        <v>-9.0267626661711883E-4</v>
      </c>
    </row>
    <row r="110" spans="1:9" x14ac:dyDescent="0.25">
      <c r="B110" s="7">
        <v>9.1225713230873012E-3</v>
      </c>
      <c r="C110" s="7">
        <v>9.1225713230873029E-3</v>
      </c>
      <c r="D110" s="7">
        <v>2.7416716182125631E-2</v>
      </c>
      <c r="E110" s="7">
        <v>2.991408981231224E-3</v>
      </c>
    </row>
    <row r="111" spans="1:9" x14ac:dyDescent="0.25">
      <c r="B111" s="6">
        <v>0.11486704315817185</v>
      </c>
      <c r="C111" s="6">
        <v>2.725303283156277E-2</v>
      </c>
      <c r="D111" t="e">
        <v>#N/A</v>
      </c>
      <c r="E111" t="e">
        <v>#N/A</v>
      </c>
    </row>
    <row r="112" spans="1:9" x14ac:dyDescent="0.25">
      <c r="B112" s="6">
        <v>4.3257924236233665</v>
      </c>
      <c r="C112" s="2">
        <v>100</v>
      </c>
      <c r="D112" t="e">
        <v>#N/A</v>
      </c>
      <c r="E112" t="e">
        <v>#N/A</v>
      </c>
    </row>
    <row r="113" spans="1:6" x14ac:dyDescent="0.25">
      <c r="B113" s="6">
        <v>9.6386588509339705E-3</v>
      </c>
      <c r="C113" s="6">
        <v>7.4272779851823817E-2</v>
      </c>
      <c r="D113" t="e">
        <v>#N/A</v>
      </c>
      <c r="E113" t="e">
        <v>#N/A</v>
      </c>
    </row>
    <row r="115" spans="1:6" x14ac:dyDescent="0.25">
      <c r="A115" t="s">
        <v>30</v>
      </c>
      <c r="B115" s="4">
        <f>B109/B110</f>
        <v>-2.719743759650366</v>
      </c>
      <c r="C115" s="4">
        <f t="shared" ref="C115:E115" si="2">C109/C110</f>
        <v>2.190709843239522E-2</v>
      </c>
      <c r="D115" s="4">
        <f t="shared" si="2"/>
        <v>-2.4254701713549456</v>
      </c>
      <c r="E115" s="4">
        <f t="shared" si="2"/>
        <v>-0.30175621998887941</v>
      </c>
    </row>
    <row r="116" spans="1:6" x14ac:dyDescent="0.25">
      <c r="A116" t="s">
        <v>31</v>
      </c>
      <c r="B116" s="7">
        <f>_xlfn.T.DIST.2T(ABS(B115),$C112)</f>
        <v>7.7048147917077713E-3</v>
      </c>
      <c r="C116" s="7">
        <f t="shared" ref="C116:E116" si="3">_xlfn.T.DIST.2T(ABS(C115),$C112)</f>
        <v>0.98256571589154396</v>
      </c>
      <c r="D116" s="7">
        <f t="shared" si="3"/>
        <v>1.7081414323212113E-2</v>
      </c>
      <c r="E116" s="7">
        <f t="shared" si="3"/>
        <v>0.76346455282583281</v>
      </c>
    </row>
    <row r="118" spans="1:6" x14ac:dyDescent="0.25">
      <c r="A118" s="2" t="s">
        <v>6</v>
      </c>
      <c r="B118" s="2" t="s">
        <v>10</v>
      </c>
      <c r="C118" s="2" t="s">
        <v>9</v>
      </c>
      <c r="D118" s="2" t="s">
        <v>17</v>
      </c>
      <c r="E118" s="2" t="s">
        <v>29</v>
      </c>
    </row>
    <row r="119" spans="1:6" x14ac:dyDescent="0.25">
      <c r="B119" s="7">
        <f t="array" ref="B119:E123">LINEST(E3:E106,G3:I106,1,1)</f>
        <v>-2.422608986034732E-2</v>
      </c>
      <c r="C119" s="7">
        <v>6.2098537718448157E-4</v>
      </c>
      <c r="D119" s="7">
        <v>-7.3195442706108532E-2</v>
      </c>
      <c r="E119" s="7">
        <v>1.94021974474825E-4</v>
      </c>
    </row>
    <row r="120" spans="1:6" x14ac:dyDescent="0.25">
      <c r="B120" s="7">
        <v>7.8822804354434298E-3</v>
      </c>
      <c r="C120" s="7">
        <v>7.8822804354434315E-3</v>
      </c>
      <c r="D120" s="7">
        <v>2.3689181253048131E-2</v>
      </c>
      <c r="E120" s="7">
        <v>2.5847015772290927E-3</v>
      </c>
    </row>
    <row r="121" spans="1:6" x14ac:dyDescent="0.25">
      <c r="B121" s="6">
        <v>0.15679473097589453</v>
      </c>
      <c r="C121" s="6">
        <v>2.354775204125515E-2</v>
      </c>
      <c r="D121" t="e">
        <v>#N/A</v>
      </c>
      <c r="E121" t="e">
        <v>#N/A</v>
      </c>
    </row>
    <row r="122" spans="1:6" x14ac:dyDescent="0.25">
      <c r="B122" s="6">
        <v>6.1983614483087424</v>
      </c>
      <c r="C122" s="2">
        <v>100</v>
      </c>
      <c r="D122" t="e">
        <v>#N/A</v>
      </c>
      <c r="E122" t="e">
        <v>#N/A</v>
      </c>
    </row>
    <row r="123" spans="1:6" x14ac:dyDescent="0.25">
      <c r="B123" s="6">
        <v>1.0310911533099758E-2</v>
      </c>
      <c r="C123" s="6">
        <v>5.5449662619643604E-2</v>
      </c>
      <c r="D123" t="e">
        <v>#N/A</v>
      </c>
      <c r="E123" t="e">
        <v>#N/A</v>
      </c>
    </row>
    <row r="125" spans="1:6" x14ac:dyDescent="0.25">
      <c r="A125" t="s">
        <v>30</v>
      </c>
      <c r="B125" s="4">
        <f>B119/B120</f>
        <v>-3.0734874328262141</v>
      </c>
      <c r="C125" s="4">
        <f t="shared" ref="C125:E125" si="4">C119/C120</f>
        <v>7.8782451635717135E-2</v>
      </c>
      <c r="D125" s="4">
        <f t="shared" si="4"/>
        <v>-3.0898257700101111</v>
      </c>
      <c r="E125" s="4">
        <f t="shared" si="4"/>
        <v>7.5065522528455539E-2</v>
      </c>
    </row>
    <row r="126" spans="1:6" x14ac:dyDescent="0.25">
      <c r="A126" t="s">
        <v>31</v>
      </c>
      <c r="B126" s="7">
        <f>_xlfn.T.DIST.2T(ABS(B125),$C122)</f>
        <v>2.7269281963791716E-3</v>
      </c>
      <c r="C126" s="7">
        <f t="shared" ref="C126" si="5">_xlfn.T.DIST.2T(ABS(C125),$C122)</f>
        <v>0.93736309558234765</v>
      </c>
      <c r="D126" s="7">
        <f t="shared" ref="D126" si="6">_xlfn.T.DIST.2T(ABS(D125),$C122)</f>
        <v>2.5937711841156892E-3</v>
      </c>
      <c r="E126" s="7">
        <f t="shared" ref="E126" si="7">_xlfn.T.DIST.2T(ABS(E125),$C122)</f>
        <v>0.94031254283781873</v>
      </c>
    </row>
    <row r="128" spans="1:6" x14ac:dyDescent="0.25">
      <c r="A128" s="2" t="s">
        <v>7</v>
      </c>
      <c r="B128" s="2" t="s">
        <v>10</v>
      </c>
      <c r="C128" s="2" t="s">
        <v>9</v>
      </c>
      <c r="D128" s="2" t="s">
        <v>17</v>
      </c>
      <c r="E128" s="2" t="s">
        <v>14</v>
      </c>
      <c r="F128" s="2" t="s">
        <v>13</v>
      </c>
    </row>
    <row r="129" spans="1:6" x14ac:dyDescent="0.25">
      <c r="B129" s="7">
        <f t="array" ref="B129:F133">LINEST(D3:D106,F3:I106,1,1)</f>
        <v>-2.4142896293686388E-2</v>
      </c>
      <c r="C129" s="7">
        <v>6.8087911053377995E-4</v>
      </c>
      <c r="D129" s="7">
        <v>-7.414788790349762E-2</v>
      </c>
      <c r="E129" s="25">
        <v>1.1422193528160398</v>
      </c>
      <c r="F129" s="7">
        <v>3.4999368855740927E-4</v>
      </c>
    </row>
    <row r="130" spans="1:6" x14ac:dyDescent="0.25">
      <c r="B130" s="7">
        <v>7.901610815232999E-3</v>
      </c>
      <c r="C130" s="7">
        <v>7.9012143003156111E-3</v>
      </c>
      <c r="D130" s="7">
        <v>2.378067741282024E-2</v>
      </c>
      <c r="E130" s="25">
        <v>0.19497497748529538</v>
      </c>
      <c r="F130" s="7">
        <v>2.5995795045767314E-3</v>
      </c>
    </row>
    <row r="131" spans="1:6" x14ac:dyDescent="0.25">
      <c r="B131" s="6">
        <v>0.3427207109732342</v>
      </c>
      <c r="C131" s="6">
        <v>2.3603040972491402E-2</v>
      </c>
      <c r="D131" t="e">
        <v>#N/A</v>
      </c>
      <c r="E131" t="e">
        <v>#N/A</v>
      </c>
      <c r="F131" t="e">
        <v>#N/A</v>
      </c>
    </row>
    <row r="132" spans="1:6" x14ac:dyDescent="0.25">
      <c r="B132" s="6">
        <v>12.905225736151452</v>
      </c>
      <c r="C132" s="2">
        <v>99</v>
      </c>
      <c r="D132" t="e">
        <v>#N/A</v>
      </c>
      <c r="E132" t="e">
        <v>#N/A</v>
      </c>
      <c r="F132" t="e">
        <v>#N/A</v>
      </c>
    </row>
    <row r="133" spans="1:6" x14ac:dyDescent="0.25">
      <c r="B133" s="6">
        <v>2.8758187930996111E-2</v>
      </c>
      <c r="C133" s="6">
        <v>5.5153250771761676E-2</v>
      </c>
      <c r="D133" t="e">
        <v>#N/A</v>
      </c>
      <c r="E133" t="e">
        <v>#N/A</v>
      </c>
      <c r="F133" t="e">
        <v>#N/A</v>
      </c>
    </row>
    <row r="135" spans="1:6" x14ac:dyDescent="0.25">
      <c r="A135" t="s">
        <v>30</v>
      </c>
      <c r="B135" s="4">
        <f>B129/B130</f>
        <v>-3.0554398157832421</v>
      </c>
      <c r="C135" s="4">
        <f t="shared" ref="C135:E135" si="8">C129/C130</f>
        <v>8.6173983473221638E-2</v>
      </c>
      <c r="D135" s="4">
        <f t="shared" si="8"/>
        <v>-3.1179888872099268</v>
      </c>
      <c r="E135" s="4">
        <f t="shared" si="8"/>
        <v>5.8582868814650011</v>
      </c>
      <c r="F135" s="4">
        <f>F129/F130</f>
        <v>0.13463473147915742</v>
      </c>
    </row>
    <row r="136" spans="1:6" x14ac:dyDescent="0.25">
      <c r="A136" t="s">
        <v>31</v>
      </c>
      <c r="B136" s="7">
        <f>_xlfn.T.DIST.2T(ABS(B135),$C132)</f>
        <v>2.8882040539866499E-3</v>
      </c>
      <c r="C136" s="7">
        <f t="shared" ref="C136" si="9">_xlfn.T.DIST.2T(ABS(C135),$C132)</f>
        <v>0.93150215764659716</v>
      </c>
      <c r="D136" s="7">
        <f t="shared" ref="D136" si="10">_xlfn.T.DIST.2T(ABS(D135),$C132)</f>
        <v>2.3843652482368805E-3</v>
      </c>
      <c r="E136" s="7">
        <f t="shared" ref="E136" si="11">_xlfn.T.DIST.2T(ABS(E135),$C132)</f>
        <v>6.134309790923418E-8</v>
      </c>
      <c r="F136" s="7">
        <f>_xlfn.T.DIST.2T(ABS(F135),$C132)</f>
        <v>0.89317402110209243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Event_Study</vt:lpstr>
      <vt:lpstr>Event_Study_regression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2020-09-10T09:32:12Z</dcterms:created>
  <dcterms:modified xsi:type="dcterms:W3CDTF">2020-09-10T10:07:24Z</dcterms:modified>
</cp:coreProperties>
</file>