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3B5707C-0950-45B0-BD4E-3AC246856849}" xr6:coauthVersionLast="46" xr6:coauthVersionMax="46" xr10:uidLastSave="{00000000-0000-0000-0000-000000000000}"/>
  <bookViews>
    <workbookView xWindow="-120" yWindow="-120" windowWidth="20730" windowHeight="11160" xr2:uid="{2846636C-3E27-4EB6-A1AD-37412D7E131E}"/>
  </bookViews>
  <sheets>
    <sheet name="Brent_long" sheetId="1" r:id="rId1"/>
    <sheet name="Wheat_sh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I18" i="2"/>
  <c r="J18" i="2" s="1"/>
  <c r="K17" i="2"/>
  <c r="J17" i="2"/>
  <c r="I17" i="2"/>
  <c r="K16" i="2"/>
  <c r="J16" i="2"/>
  <c r="E4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17" i="2"/>
  <c r="B11" i="2"/>
  <c r="B9" i="2"/>
  <c r="B8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16" i="2"/>
  <c r="E8" i="1"/>
  <c r="E7" i="1"/>
  <c r="E6" i="1"/>
  <c r="E5" i="1"/>
  <c r="I18" i="1"/>
  <c r="J18" i="1" s="1"/>
  <c r="K18" i="1" s="1"/>
  <c r="I19" i="1" s="1"/>
  <c r="K17" i="1"/>
  <c r="J17" i="1"/>
  <c r="I17" i="1"/>
  <c r="K16" i="1"/>
  <c r="J16" i="1"/>
  <c r="E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17" i="1"/>
  <c r="B11" i="1"/>
  <c r="B9" i="1"/>
  <c r="B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6" i="1"/>
  <c r="K18" i="2" l="1"/>
  <c r="I19" i="2" s="1"/>
  <c r="J19" i="1"/>
  <c r="K19" i="1" s="1"/>
  <c r="I20" i="1" s="1"/>
  <c r="J19" i="2" l="1"/>
  <c r="K19" i="2" s="1"/>
  <c r="I20" i="2" s="1"/>
  <c r="J20" i="1"/>
  <c r="K20" i="1" s="1"/>
  <c r="I21" i="1" s="1"/>
  <c r="J20" i="2" l="1"/>
  <c r="K20" i="2" s="1"/>
  <c r="I21" i="2" s="1"/>
  <c r="J21" i="1"/>
  <c r="K21" i="1" s="1"/>
  <c r="I22" i="1" s="1"/>
  <c r="J21" i="2" l="1"/>
  <c r="K21" i="2" s="1"/>
  <c r="I22" i="2" s="1"/>
  <c r="J22" i="1"/>
  <c r="K22" i="1" s="1"/>
  <c r="I23" i="1" s="1"/>
  <c r="J22" i="2" l="1"/>
  <c r="K22" i="2" s="1"/>
  <c r="I23" i="2" s="1"/>
  <c r="J23" i="1"/>
  <c r="K23" i="1"/>
  <c r="I24" i="1" s="1"/>
  <c r="J23" i="2" l="1"/>
  <c r="K23" i="2" s="1"/>
  <c r="I24" i="2" s="1"/>
  <c r="J24" i="1"/>
  <c r="K24" i="1" s="1"/>
  <c r="I25" i="1" s="1"/>
  <c r="J24" i="2" l="1"/>
  <c r="K24" i="2"/>
  <c r="I25" i="2" s="1"/>
  <c r="J25" i="1"/>
  <c r="K25" i="1"/>
  <c r="I26" i="1" s="1"/>
  <c r="J25" i="2" l="1"/>
  <c r="K25" i="2" s="1"/>
  <c r="I26" i="2" s="1"/>
  <c r="J26" i="1"/>
  <c r="K26" i="1" s="1"/>
  <c r="I27" i="1" s="1"/>
  <c r="J26" i="2" l="1"/>
  <c r="K26" i="2" s="1"/>
  <c r="I27" i="2" s="1"/>
  <c r="J27" i="1"/>
  <c r="K27" i="1"/>
  <c r="I28" i="1" s="1"/>
  <c r="J27" i="2" l="1"/>
  <c r="K27" i="2" s="1"/>
  <c r="I28" i="2" s="1"/>
  <c r="J28" i="1"/>
  <c r="K28" i="1"/>
  <c r="I29" i="1" s="1"/>
  <c r="J28" i="2" l="1"/>
  <c r="K28" i="2" s="1"/>
  <c r="I29" i="2" s="1"/>
  <c r="J29" i="1"/>
  <c r="K29" i="1" s="1"/>
  <c r="I30" i="1" s="1"/>
  <c r="J29" i="2" l="1"/>
  <c r="K29" i="2" s="1"/>
  <c r="I30" i="2" s="1"/>
  <c r="J30" i="1"/>
  <c r="K30" i="1" s="1"/>
  <c r="I31" i="1" s="1"/>
  <c r="J30" i="2" l="1"/>
  <c r="K30" i="2" s="1"/>
  <c r="I31" i="2" s="1"/>
  <c r="J31" i="1"/>
  <c r="K31" i="1"/>
  <c r="I32" i="1" s="1"/>
  <c r="J31" i="2" l="1"/>
  <c r="K31" i="2" s="1"/>
  <c r="I32" i="2" s="1"/>
  <c r="J32" i="1"/>
  <c r="K32" i="1" s="1"/>
  <c r="I33" i="1" s="1"/>
  <c r="J32" i="2" l="1"/>
  <c r="K32" i="2"/>
  <c r="I33" i="2" s="1"/>
  <c r="J33" i="1"/>
  <c r="K33" i="1" s="1"/>
  <c r="I34" i="1" s="1"/>
  <c r="J33" i="2" l="1"/>
  <c r="K33" i="2" s="1"/>
  <c r="I34" i="2" s="1"/>
  <c r="J34" i="1"/>
  <c r="K34" i="1" s="1"/>
  <c r="I35" i="1" s="1"/>
  <c r="J34" i="2" l="1"/>
  <c r="K34" i="2" s="1"/>
  <c r="I35" i="2" s="1"/>
  <c r="J35" i="1"/>
  <c r="K35" i="1" s="1"/>
  <c r="I36" i="1" s="1"/>
  <c r="J35" i="2" l="1"/>
  <c r="K35" i="2"/>
  <c r="I36" i="2" s="1"/>
  <c r="K36" i="1"/>
  <c r="I37" i="1" s="1"/>
  <c r="J36" i="1"/>
  <c r="J36" i="2" l="1"/>
  <c r="K36" i="2" s="1"/>
  <c r="I37" i="2" s="1"/>
  <c r="J37" i="1"/>
  <c r="K37" i="1"/>
  <c r="I38" i="1" s="1"/>
  <c r="J37" i="2" l="1"/>
  <c r="K37" i="2" s="1"/>
  <c r="I38" i="2" s="1"/>
  <c r="J38" i="1"/>
  <c r="K38" i="1"/>
  <c r="I39" i="1" s="1"/>
  <c r="J38" i="2" l="1"/>
  <c r="K38" i="2" s="1"/>
  <c r="I39" i="2" s="1"/>
  <c r="J39" i="1"/>
  <c r="K39" i="1" s="1"/>
  <c r="I40" i="1" s="1"/>
  <c r="J39" i="2" l="1"/>
  <c r="K39" i="2" s="1"/>
  <c r="I40" i="2" s="1"/>
  <c r="J40" i="1"/>
  <c r="K40" i="1" s="1"/>
  <c r="I41" i="1" s="1"/>
  <c r="J40" i="2" l="1"/>
  <c r="K40" i="2" s="1"/>
  <c r="I41" i="2" s="1"/>
  <c r="J41" i="1"/>
  <c r="K41" i="1" s="1"/>
  <c r="I42" i="1" s="1"/>
  <c r="J41" i="2" l="1"/>
  <c r="K41" i="2" s="1"/>
  <c r="I42" i="2" s="1"/>
  <c r="J42" i="1"/>
  <c r="K42" i="1" s="1"/>
  <c r="I43" i="1" s="1"/>
  <c r="J42" i="2" l="1"/>
  <c r="K42" i="2" s="1"/>
  <c r="I43" i="2" s="1"/>
  <c r="J43" i="1"/>
  <c r="K43" i="1"/>
  <c r="I44" i="1" s="1"/>
  <c r="J43" i="2" l="1"/>
  <c r="K43" i="2"/>
  <c r="I44" i="2" s="1"/>
  <c r="J44" i="1"/>
  <c r="K44" i="1" s="1"/>
  <c r="I45" i="1" s="1"/>
  <c r="J44" i="2" l="1"/>
  <c r="K44" i="2" s="1"/>
  <c r="I45" i="2" s="1"/>
  <c r="J45" i="1"/>
  <c r="K45" i="1"/>
  <c r="I46" i="1" s="1"/>
  <c r="J45" i="2" l="1"/>
  <c r="K45" i="2" s="1"/>
  <c r="I46" i="2" s="1"/>
  <c r="J46" i="1"/>
  <c r="K46" i="1" s="1"/>
  <c r="I47" i="1" s="1"/>
  <c r="J46" i="2" l="1"/>
  <c r="K46" i="2" s="1"/>
  <c r="I47" i="2" s="1"/>
  <c r="J47" i="1"/>
  <c r="K47" i="1"/>
  <c r="I48" i="1" s="1"/>
  <c r="J47" i="2" l="1"/>
  <c r="K47" i="2" s="1"/>
  <c r="I48" i="2" s="1"/>
  <c r="J48" i="1"/>
  <c r="K48" i="1" s="1"/>
  <c r="I49" i="1" s="1"/>
  <c r="J48" i="2" l="1"/>
  <c r="K48" i="2" s="1"/>
  <c r="I49" i="2" s="1"/>
  <c r="J49" i="1"/>
  <c r="K49" i="1" s="1"/>
  <c r="I50" i="1" s="1"/>
  <c r="J49" i="2" l="1"/>
  <c r="K49" i="2" s="1"/>
  <c r="I50" i="2" s="1"/>
  <c r="J50" i="1"/>
  <c r="K50" i="1"/>
  <c r="I51" i="1" s="1"/>
  <c r="J50" i="2" l="1"/>
  <c r="K50" i="2" s="1"/>
  <c r="I51" i="2" s="1"/>
  <c r="J51" i="1"/>
  <c r="K51" i="1" s="1"/>
  <c r="I52" i="1" s="1"/>
  <c r="J51" i="2" l="1"/>
  <c r="K51" i="2" s="1"/>
  <c r="I52" i="2" s="1"/>
  <c r="J52" i="1"/>
  <c r="K52" i="1" s="1"/>
  <c r="I53" i="1" s="1"/>
  <c r="J52" i="2" l="1"/>
  <c r="K52" i="2" s="1"/>
  <c r="I53" i="2" s="1"/>
  <c r="J53" i="1"/>
  <c r="K53" i="1" s="1"/>
  <c r="I54" i="1" s="1"/>
  <c r="J53" i="2" l="1"/>
  <c r="K53" i="2" s="1"/>
  <c r="I54" i="2" s="1"/>
  <c r="J54" i="1"/>
  <c r="K54" i="1"/>
  <c r="I55" i="1" s="1"/>
  <c r="J54" i="2" l="1"/>
  <c r="K54" i="2" s="1"/>
  <c r="I55" i="2" s="1"/>
  <c r="J55" i="1"/>
  <c r="K55" i="1" s="1"/>
  <c r="I56" i="1" s="1"/>
  <c r="J55" i="2" l="1"/>
  <c r="K55" i="2" s="1"/>
  <c r="I56" i="2" s="1"/>
  <c r="J56" i="1"/>
  <c r="K56" i="1" s="1"/>
  <c r="I57" i="1" s="1"/>
  <c r="J56" i="2" l="1"/>
  <c r="K56" i="2"/>
  <c r="I57" i="2" s="1"/>
  <c r="J57" i="1"/>
  <c r="K57" i="1" s="1"/>
  <c r="I58" i="1" s="1"/>
  <c r="J57" i="2" l="1"/>
  <c r="K57" i="2" s="1"/>
  <c r="I58" i="2" s="1"/>
  <c r="J58" i="1"/>
  <c r="K58" i="1" s="1"/>
  <c r="I59" i="1" s="1"/>
  <c r="J58" i="2" l="1"/>
  <c r="K58" i="2" s="1"/>
  <c r="I59" i="2" s="1"/>
  <c r="J59" i="1"/>
  <c r="K59" i="1" s="1"/>
  <c r="J59" i="2" l="1"/>
  <c r="K59" i="2" s="1"/>
  <c r="I60" i="2" s="1"/>
  <c r="J60" i="2" l="1"/>
  <c r="K60" i="2" s="1"/>
  <c r="I61" i="2" s="1"/>
  <c r="J61" i="2" l="1"/>
  <c r="K61" i="2" s="1"/>
  <c r="I62" i="2" s="1"/>
  <c r="J62" i="2" l="1"/>
  <c r="K62" i="2" s="1"/>
  <c r="I63" i="2" s="1"/>
  <c r="J63" i="2" l="1"/>
  <c r="K63" i="2"/>
  <c r="I64" i="2" s="1"/>
  <c r="J64" i="2" l="1"/>
  <c r="K64" i="2" s="1"/>
  <c r="I65" i="2" s="1"/>
  <c r="J65" i="2" l="1"/>
  <c r="K65" i="2" s="1"/>
  <c r="I66" i="2" s="1"/>
  <c r="J66" i="2" l="1"/>
  <c r="K66" i="2" s="1"/>
  <c r="I67" i="2" s="1"/>
  <c r="J67" i="2" l="1"/>
  <c r="K67" i="2"/>
</calcChain>
</file>

<file path=xl/sharedStrings.xml><?xml version="1.0" encoding="utf-8"?>
<sst xmlns="http://schemas.openxmlformats.org/spreadsheetml/2006/main" count="68" uniqueCount="36">
  <si>
    <t>Value per pt</t>
  </si>
  <si>
    <t>Maturity</t>
  </si>
  <si>
    <t>Start date</t>
  </si>
  <si>
    <t>Date</t>
  </si>
  <si>
    <t>Position</t>
  </si>
  <si>
    <t>long</t>
  </si>
  <si>
    <t>Contract size, barrels</t>
  </si>
  <si>
    <t>Position (barrels)</t>
  </si>
  <si>
    <t>Position (contracts)</t>
  </si>
  <si>
    <t>Futures price</t>
  </si>
  <si>
    <t>Units per contract</t>
  </si>
  <si>
    <t>USD per barrel</t>
  </si>
  <si>
    <t>Spot price</t>
  </si>
  <si>
    <t>Per barrel</t>
  </si>
  <si>
    <t>P&amp;L, daily</t>
  </si>
  <si>
    <t>Margin call threshold</t>
  </si>
  <si>
    <t>Margin payments</t>
  </si>
  <si>
    <t>Current account</t>
  </si>
  <si>
    <t>Current account after margin payments</t>
  </si>
  <si>
    <t>Number of margin calls</t>
  </si>
  <si>
    <t>Contract payoff, USD</t>
  </si>
  <si>
    <t>Margin payments, USD</t>
  </si>
  <si>
    <t>Initial margin, USD</t>
  </si>
  <si>
    <t>Contract value, USD</t>
  </si>
  <si>
    <t>Initial margin, %</t>
  </si>
  <si>
    <t>Current account, USD</t>
  </si>
  <si>
    <t>Underlying</t>
  </si>
  <si>
    <t>Crude Brent</t>
  </si>
  <si>
    <t>Wheat</t>
  </si>
  <si>
    <t>Contract size, bushels</t>
  </si>
  <si>
    <t>USD per bushel</t>
  </si>
  <si>
    <t>Position (bushels)</t>
  </si>
  <si>
    <t>short</t>
  </si>
  <si>
    <t>Per bushel</t>
  </si>
  <si>
    <t>Total</t>
  </si>
  <si>
    <t>P&amp;L,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</si>
</sst>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Spot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Brent_long!$A$16:$A$59</c:f>
              <c:numCache>
                <c:formatCode>m/d/yyyy</c:formatCode>
                <c:ptCount val="44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</c:numCache>
            </c:numRef>
          </c:cat>
          <c:val>
            <c:numRef>
              <c:f>Brent_long!$B$16:$B$59</c:f>
              <c:numCache>
                <c:formatCode>0.00</c:formatCode>
                <c:ptCount val="44"/>
                <c:pt idx="0">
                  <c:v>40.950000000000003</c:v>
                </c:pt>
                <c:pt idx="1">
                  <c:v>39.46</c:v>
                </c:pt>
                <c:pt idx="2">
                  <c:v>37.96</c:v>
                </c:pt>
                <c:pt idx="3">
                  <c:v>40.25</c:v>
                </c:pt>
                <c:pt idx="4">
                  <c:v>40.659999999999997</c:v>
                </c:pt>
                <c:pt idx="5">
                  <c:v>40.96</c:v>
                </c:pt>
                <c:pt idx="6">
                  <c:v>42.27</c:v>
                </c:pt>
                <c:pt idx="7">
                  <c:v>41.54</c:v>
                </c:pt>
                <c:pt idx="8">
                  <c:v>40.39</c:v>
                </c:pt>
                <c:pt idx="9">
                  <c:v>41.17</c:v>
                </c:pt>
                <c:pt idx="10">
                  <c:v>42.31</c:v>
                </c:pt>
                <c:pt idx="11">
                  <c:v>41.88</c:v>
                </c:pt>
                <c:pt idx="12">
                  <c:v>41.66</c:v>
                </c:pt>
                <c:pt idx="13">
                  <c:v>41.66</c:v>
                </c:pt>
                <c:pt idx="14">
                  <c:v>41.96</c:v>
                </c:pt>
                <c:pt idx="15">
                  <c:v>40.96</c:v>
                </c:pt>
                <c:pt idx="16">
                  <c:v>41.78</c:v>
                </c:pt>
                <c:pt idx="17">
                  <c:v>41.07</c:v>
                </c:pt>
                <c:pt idx="18">
                  <c:v>39.81</c:v>
                </c:pt>
                <c:pt idx="19">
                  <c:v>40.119999999999997</c:v>
                </c:pt>
                <c:pt idx="20">
                  <c:v>38.44</c:v>
                </c:pt>
                <c:pt idx="21">
                  <c:v>37.130000000000003</c:v>
                </c:pt>
                <c:pt idx="22">
                  <c:v>36.9</c:v>
                </c:pt>
                <c:pt idx="23">
                  <c:v>38.07</c:v>
                </c:pt>
                <c:pt idx="24">
                  <c:v>39.17</c:v>
                </c:pt>
                <c:pt idx="25">
                  <c:v>40.33</c:v>
                </c:pt>
                <c:pt idx="26">
                  <c:v>39.9</c:v>
                </c:pt>
                <c:pt idx="27">
                  <c:v>38.82</c:v>
                </c:pt>
                <c:pt idx="28">
                  <c:v>41.23</c:v>
                </c:pt>
                <c:pt idx="29">
                  <c:v>43.2</c:v>
                </c:pt>
                <c:pt idx="30">
                  <c:v>43.04</c:v>
                </c:pt>
                <c:pt idx="31">
                  <c:v>42.57</c:v>
                </c:pt>
                <c:pt idx="32">
                  <c:v>41.98</c:v>
                </c:pt>
                <c:pt idx="33">
                  <c:v>43.21</c:v>
                </c:pt>
                <c:pt idx="34">
                  <c:v>42.87</c:v>
                </c:pt>
                <c:pt idx="35">
                  <c:v>43.25</c:v>
                </c:pt>
                <c:pt idx="36">
                  <c:v>43.31</c:v>
                </c:pt>
                <c:pt idx="37">
                  <c:v>44.32</c:v>
                </c:pt>
                <c:pt idx="38">
                  <c:v>45.18</c:v>
                </c:pt>
                <c:pt idx="39">
                  <c:v>47.16</c:v>
                </c:pt>
                <c:pt idx="40">
                  <c:v>48.13</c:v>
                </c:pt>
                <c:pt idx="41">
                  <c:v>47.14</c:v>
                </c:pt>
                <c:pt idx="42">
                  <c:v>47.66</c:v>
                </c:pt>
                <c:pt idx="43">
                  <c:v>47.17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2-4EC1-93F0-23454FD6342A}"/>
            </c:ext>
          </c:extLst>
        </c:ser>
        <c:ser>
          <c:idx val="1"/>
          <c:order val="1"/>
          <c:tx>
            <c:v>Futures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Brent_long!$A$16:$A$59</c:f>
              <c:numCache>
                <c:formatCode>m/d/yyyy</c:formatCode>
                <c:ptCount val="44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</c:numCache>
            </c:numRef>
          </c:cat>
          <c:val>
            <c:numRef>
              <c:f>Brent_long!$D$16:$D$59</c:f>
              <c:numCache>
                <c:formatCode>0.00</c:formatCode>
                <c:ptCount val="44"/>
                <c:pt idx="0">
                  <c:v>42.75</c:v>
                </c:pt>
                <c:pt idx="1">
                  <c:v>41.44</c:v>
                </c:pt>
                <c:pt idx="2">
                  <c:v>39.81</c:v>
                </c:pt>
                <c:pt idx="3">
                  <c:v>41.82</c:v>
                </c:pt>
                <c:pt idx="4">
                  <c:v>43.13</c:v>
                </c:pt>
                <c:pt idx="5">
                  <c:v>42.46</c:v>
                </c:pt>
                <c:pt idx="6">
                  <c:v>43.77</c:v>
                </c:pt>
                <c:pt idx="7">
                  <c:v>43.32</c:v>
                </c:pt>
                <c:pt idx="8">
                  <c:v>42.2</c:v>
                </c:pt>
                <c:pt idx="9">
                  <c:v>42.9</c:v>
                </c:pt>
                <c:pt idx="10">
                  <c:v>43.7</c:v>
                </c:pt>
                <c:pt idx="11">
                  <c:v>43.52</c:v>
                </c:pt>
                <c:pt idx="12">
                  <c:v>43.27</c:v>
                </c:pt>
                <c:pt idx="13">
                  <c:v>42.98</c:v>
                </c:pt>
                <c:pt idx="14">
                  <c:v>43.53</c:v>
                </c:pt>
                <c:pt idx="15">
                  <c:v>42.07</c:v>
                </c:pt>
                <c:pt idx="16">
                  <c:v>42.78</c:v>
                </c:pt>
                <c:pt idx="17">
                  <c:v>42.07</c:v>
                </c:pt>
                <c:pt idx="18">
                  <c:v>40.81</c:v>
                </c:pt>
                <c:pt idx="19">
                  <c:v>41.61</c:v>
                </c:pt>
                <c:pt idx="20">
                  <c:v>39.64</c:v>
                </c:pt>
                <c:pt idx="21">
                  <c:v>38.26</c:v>
                </c:pt>
                <c:pt idx="22">
                  <c:v>37.94</c:v>
                </c:pt>
                <c:pt idx="23">
                  <c:v>38.97</c:v>
                </c:pt>
                <c:pt idx="24">
                  <c:v>39.71</c:v>
                </c:pt>
                <c:pt idx="25">
                  <c:v>41.23</c:v>
                </c:pt>
                <c:pt idx="26">
                  <c:v>40.93</c:v>
                </c:pt>
                <c:pt idx="27">
                  <c:v>39.450000000000003</c:v>
                </c:pt>
                <c:pt idx="28">
                  <c:v>42.4</c:v>
                </c:pt>
                <c:pt idx="29">
                  <c:v>43.61</c:v>
                </c:pt>
                <c:pt idx="30">
                  <c:v>43.8</c:v>
                </c:pt>
                <c:pt idx="31">
                  <c:v>43.53</c:v>
                </c:pt>
                <c:pt idx="32">
                  <c:v>42.78</c:v>
                </c:pt>
                <c:pt idx="33">
                  <c:v>43.82</c:v>
                </c:pt>
                <c:pt idx="34">
                  <c:v>43.75</c:v>
                </c:pt>
                <c:pt idx="35">
                  <c:v>44.34</c:v>
                </c:pt>
                <c:pt idx="36">
                  <c:v>44.2</c:v>
                </c:pt>
                <c:pt idx="37">
                  <c:v>44.96</c:v>
                </c:pt>
                <c:pt idx="38">
                  <c:v>46.06</c:v>
                </c:pt>
                <c:pt idx="39">
                  <c:v>47.86</c:v>
                </c:pt>
                <c:pt idx="40">
                  <c:v>48.61</c:v>
                </c:pt>
                <c:pt idx="41">
                  <c:v>47.8</c:v>
                </c:pt>
                <c:pt idx="42">
                  <c:v>48.18</c:v>
                </c:pt>
                <c:pt idx="43">
                  <c:v>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2-4EC1-93F0-23454FD6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46896"/>
        <c:axId val="585237744"/>
      </c:lineChart>
      <c:dateAx>
        <c:axId val="585246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37744"/>
        <c:crosses val="autoZero"/>
        <c:auto val="1"/>
        <c:lblOffset val="100"/>
        <c:baseTimeUnit val="days"/>
      </c:dateAx>
      <c:valAx>
        <c:axId val="585237744"/>
        <c:scaling>
          <c:orientation val="minMax"/>
          <c:max val="49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Wheat_short!$A$16:$A$67</c:f>
              <c:numCache>
                <c:formatCode>m/d/yyyy</c:formatCode>
                <c:ptCount val="5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</c:numCache>
            </c:numRef>
          </c:cat>
          <c:val>
            <c:numRef>
              <c:f>Wheat_short!$B$16:$B$67</c:f>
              <c:numCache>
                <c:formatCode>0.00</c:formatCode>
                <c:ptCount val="52"/>
                <c:pt idx="0">
                  <c:v>5.2</c:v>
                </c:pt>
                <c:pt idx="1">
                  <c:v>5.17</c:v>
                </c:pt>
                <c:pt idx="2">
                  <c:v>5.2</c:v>
                </c:pt>
                <c:pt idx="3">
                  <c:v>5.34</c:v>
                </c:pt>
                <c:pt idx="4">
                  <c:v>5.44</c:v>
                </c:pt>
                <c:pt idx="5">
                  <c:v>5.55</c:v>
                </c:pt>
                <c:pt idx="6">
                  <c:v>5.39</c:v>
                </c:pt>
                <c:pt idx="7">
                  <c:v>5.46</c:v>
                </c:pt>
                <c:pt idx="8">
                  <c:v>5.41</c:v>
                </c:pt>
                <c:pt idx="9">
                  <c:v>5.41</c:v>
                </c:pt>
                <c:pt idx="10">
                  <c:v>5.45</c:v>
                </c:pt>
                <c:pt idx="11">
                  <c:v>5.68</c:v>
                </c:pt>
                <c:pt idx="12">
                  <c:v>5.6899999999999995</c:v>
                </c:pt>
                <c:pt idx="13">
                  <c:v>5.73</c:v>
                </c:pt>
                <c:pt idx="14">
                  <c:v>5.8100000000000005</c:v>
                </c:pt>
                <c:pt idx="15">
                  <c:v>5.8</c:v>
                </c:pt>
                <c:pt idx="16">
                  <c:v>5.7</c:v>
                </c:pt>
                <c:pt idx="17">
                  <c:v>5.8</c:v>
                </c:pt>
                <c:pt idx="18">
                  <c:v>5.62</c:v>
                </c:pt>
                <c:pt idx="19">
                  <c:v>5.59</c:v>
                </c:pt>
                <c:pt idx="20">
                  <c:v>5.53</c:v>
                </c:pt>
                <c:pt idx="21">
                  <c:v>5.52</c:v>
                </c:pt>
                <c:pt idx="22">
                  <c:v>5.51</c:v>
                </c:pt>
                <c:pt idx="23">
                  <c:v>5.68</c:v>
                </c:pt>
                <c:pt idx="24">
                  <c:v>5.72</c:v>
                </c:pt>
                <c:pt idx="25">
                  <c:v>5.75</c:v>
                </c:pt>
                <c:pt idx="26">
                  <c:v>5.78</c:v>
                </c:pt>
                <c:pt idx="27">
                  <c:v>5.7</c:v>
                </c:pt>
                <c:pt idx="28">
                  <c:v>5.68</c:v>
                </c:pt>
                <c:pt idx="29">
                  <c:v>5.77</c:v>
                </c:pt>
                <c:pt idx="30">
                  <c:v>5.6899999999999995</c:v>
                </c:pt>
                <c:pt idx="31">
                  <c:v>5.59</c:v>
                </c:pt>
                <c:pt idx="32">
                  <c:v>5.67</c:v>
                </c:pt>
                <c:pt idx="33">
                  <c:v>5.83</c:v>
                </c:pt>
                <c:pt idx="34">
                  <c:v>5.78</c:v>
                </c:pt>
                <c:pt idx="35">
                  <c:v>5.83</c:v>
                </c:pt>
                <c:pt idx="36">
                  <c:v>5.74</c:v>
                </c:pt>
                <c:pt idx="37">
                  <c:v>5.75</c:v>
                </c:pt>
                <c:pt idx="38">
                  <c:v>5.76</c:v>
                </c:pt>
                <c:pt idx="39">
                  <c:v>5.86</c:v>
                </c:pt>
                <c:pt idx="40">
                  <c:v>5.6899999999999995</c:v>
                </c:pt>
                <c:pt idx="41">
                  <c:v>5.71</c:v>
                </c:pt>
                <c:pt idx="42">
                  <c:v>5.5600000000000005</c:v>
                </c:pt>
                <c:pt idx="43">
                  <c:v>5.79</c:v>
                </c:pt>
                <c:pt idx="44">
                  <c:v>5.75</c:v>
                </c:pt>
                <c:pt idx="45">
                  <c:v>5.68</c:v>
                </c:pt>
                <c:pt idx="46">
                  <c:v>5.71</c:v>
                </c:pt>
                <c:pt idx="47">
                  <c:v>5.62</c:v>
                </c:pt>
                <c:pt idx="48">
                  <c:v>5.76</c:v>
                </c:pt>
                <c:pt idx="49">
                  <c:v>5.89</c:v>
                </c:pt>
                <c:pt idx="50">
                  <c:v>6.06</c:v>
                </c:pt>
                <c:pt idx="5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2-4108-BEC0-365AC0DC7CA3}"/>
            </c:ext>
          </c:extLst>
        </c:ser>
        <c:ser>
          <c:idx val="1"/>
          <c:order val="1"/>
          <c:tx>
            <c:v>Futures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Wheat_short!$A$16:$A$67</c:f>
              <c:numCache>
                <c:formatCode>m/d/yyyy</c:formatCode>
                <c:ptCount val="5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44123</c:v>
                </c:pt>
                <c:pt idx="14">
                  <c:v>44124</c:v>
                </c:pt>
                <c:pt idx="15">
                  <c:v>44125</c:v>
                </c:pt>
                <c:pt idx="16">
                  <c:v>44126</c:v>
                </c:pt>
                <c:pt idx="17">
                  <c:v>44127</c:v>
                </c:pt>
                <c:pt idx="18">
                  <c:v>44130</c:v>
                </c:pt>
                <c:pt idx="19">
                  <c:v>44131</c:v>
                </c:pt>
                <c:pt idx="20">
                  <c:v>44132</c:v>
                </c:pt>
                <c:pt idx="21">
                  <c:v>44133</c:v>
                </c:pt>
                <c:pt idx="22">
                  <c:v>44134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44151</c:v>
                </c:pt>
                <c:pt idx="34">
                  <c:v>44152</c:v>
                </c:pt>
                <c:pt idx="35">
                  <c:v>44153</c:v>
                </c:pt>
                <c:pt idx="36">
                  <c:v>44154</c:v>
                </c:pt>
                <c:pt idx="37">
                  <c:v>44155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</c:numCache>
            </c:numRef>
          </c:cat>
          <c:val>
            <c:numRef>
              <c:f>Wheat_short!$D$16:$D$67</c:f>
              <c:numCache>
                <c:formatCode>0.00</c:formatCode>
                <c:ptCount val="52"/>
                <c:pt idx="0">
                  <c:v>5.78</c:v>
                </c:pt>
                <c:pt idx="1">
                  <c:v>5.7024999999999997</c:v>
                </c:pt>
                <c:pt idx="2">
                  <c:v>5.7324999999999999</c:v>
                </c:pt>
                <c:pt idx="3">
                  <c:v>5.8425000000000002</c:v>
                </c:pt>
                <c:pt idx="4">
                  <c:v>5.9275000000000002</c:v>
                </c:pt>
                <c:pt idx="5">
                  <c:v>6.0750000000000002</c:v>
                </c:pt>
                <c:pt idx="6">
                  <c:v>5.9524999999999997</c:v>
                </c:pt>
                <c:pt idx="7">
                  <c:v>5.9375</c:v>
                </c:pt>
                <c:pt idx="8">
                  <c:v>5.9424999999999999</c:v>
                </c:pt>
                <c:pt idx="9">
                  <c:v>5.94</c:v>
                </c:pt>
                <c:pt idx="10">
                  <c:v>5.9675000000000002</c:v>
                </c:pt>
                <c:pt idx="11">
                  <c:v>6.1825000000000001</c:v>
                </c:pt>
                <c:pt idx="12">
                  <c:v>6.2525000000000004</c:v>
                </c:pt>
                <c:pt idx="13">
                  <c:v>6.27</c:v>
                </c:pt>
                <c:pt idx="14">
                  <c:v>6.32</c:v>
                </c:pt>
                <c:pt idx="15">
                  <c:v>6.2975000000000003</c:v>
                </c:pt>
                <c:pt idx="16">
                  <c:v>6.2275</c:v>
                </c:pt>
                <c:pt idx="17">
                  <c:v>6.3274999999999997</c:v>
                </c:pt>
                <c:pt idx="18">
                  <c:v>6.2</c:v>
                </c:pt>
                <c:pt idx="19">
                  <c:v>6.1574999999999998</c:v>
                </c:pt>
                <c:pt idx="20">
                  <c:v>6.0875000000000004</c:v>
                </c:pt>
                <c:pt idx="21">
                  <c:v>6.0374999999999996</c:v>
                </c:pt>
                <c:pt idx="22">
                  <c:v>5.9850000000000003</c:v>
                </c:pt>
                <c:pt idx="23">
                  <c:v>6.0750000000000002</c:v>
                </c:pt>
                <c:pt idx="24">
                  <c:v>6.08</c:v>
                </c:pt>
                <c:pt idx="25">
                  <c:v>6.06</c:v>
                </c:pt>
                <c:pt idx="26">
                  <c:v>6.0925000000000002</c:v>
                </c:pt>
                <c:pt idx="27">
                  <c:v>6.02</c:v>
                </c:pt>
                <c:pt idx="28">
                  <c:v>5.9749999999999996</c:v>
                </c:pt>
                <c:pt idx="29">
                  <c:v>6.085</c:v>
                </c:pt>
                <c:pt idx="30">
                  <c:v>5.98</c:v>
                </c:pt>
                <c:pt idx="31">
                  <c:v>5.8825000000000003</c:v>
                </c:pt>
                <c:pt idx="32">
                  <c:v>5.9349999999999996</c:v>
                </c:pt>
                <c:pt idx="33">
                  <c:v>5.98</c:v>
                </c:pt>
                <c:pt idx="34">
                  <c:v>5.9524999999999997</c:v>
                </c:pt>
                <c:pt idx="35">
                  <c:v>5.9775</c:v>
                </c:pt>
                <c:pt idx="36">
                  <c:v>5.9175000000000004</c:v>
                </c:pt>
                <c:pt idx="37">
                  <c:v>5.9325000000000001</c:v>
                </c:pt>
                <c:pt idx="38">
                  <c:v>5.9874999999999998</c:v>
                </c:pt>
                <c:pt idx="39">
                  <c:v>6.1124999999999998</c:v>
                </c:pt>
                <c:pt idx="40">
                  <c:v>5.8825000000000003</c:v>
                </c:pt>
                <c:pt idx="41">
                  <c:v>5.8025000000000002</c:v>
                </c:pt>
                <c:pt idx="42">
                  <c:v>5.6550000000000002</c:v>
                </c:pt>
                <c:pt idx="43">
                  <c:v>5.78</c:v>
                </c:pt>
                <c:pt idx="44">
                  <c:v>5.7175000000000002</c:v>
                </c:pt>
                <c:pt idx="45">
                  <c:v>5.665</c:v>
                </c:pt>
                <c:pt idx="46">
                  <c:v>5.7125000000000004</c:v>
                </c:pt>
                <c:pt idx="47">
                  <c:v>5.6375000000000002</c:v>
                </c:pt>
                <c:pt idx="48">
                  <c:v>5.77</c:v>
                </c:pt>
                <c:pt idx="49">
                  <c:v>5.9024999999999999</c:v>
                </c:pt>
                <c:pt idx="50">
                  <c:v>6.0824999999999996</c:v>
                </c:pt>
                <c:pt idx="51">
                  <c:v>5.9349999999999996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2-4108-BEC0-365AC0DC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75344"/>
        <c:axId val="585217776"/>
      </c:lineChart>
      <c:dateAx>
        <c:axId val="58517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7776"/>
        <c:crosses val="autoZero"/>
        <c:auto val="1"/>
        <c:lblOffset val="100"/>
        <c:baseTimeUnit val="days"/>
      </c:dateAx>
      <c:valAx>
        <c:axId val="58521777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61</xdr:row>
      <xdr:rowOff>42862</xdr:rowOff>
    </xdr:from>
    <xdr:to>
      <xdr:col>6</xdr:col>
      <xdr:colOff>1371600</xdr:colOff>
      <xdr:row>75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D616-9EF8-4ACD-BA13-27379F547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74</xdr:row>
      <xdr:rowOff>23812</xdr:rowOff>
    </xdr:from>
    <xdr:to>
      <xdr:col>4</xdr:col>
      <xdr:colOff>1057275</xdr:colOff>
      <xdr:row>88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4A6A2-CB47-4410-ACDE-D178BAAF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C467-DE43-4578-B3D8-BF6D2AAF6D1A}">
  <dimension ref="A1:K59"/>
  <sheetViews>
    <sheetView tabSelected="1" workbookViewId="0">
      <selection activeCell="D8" sqref="D8"/>
    </sheetView>
  </sheetViews>
  <sheetFormatPr defaultRowHeight="15" x14ac:dyDescent="0.25"/>
  <cols>
    <col min="1" max="1" width="19.7109375" bestFit="1" customWidth="1"/>
    <col min="2" max="2" width="17.140625" customWidth="1"/>
    <col min="3" max="4" width="23" customWidth="1"/>
    <col min="5" max="11" width="20.7109375" customWidth="1"/>
  </cols>
  <sheetData>
    <row r="1" spans="1:11" x14ac:dyDescent="0.25">
      <c r="A1" t="s">
        <v>26</v>
      </c>
      <c r="B1" s="1" t="s">
        <v>27</v>
      </c>
    </row>
    <row r="2" spans="1:11" x14ac:dyDescent="0.25">
      <c r="A2" t="s">
        <v>6</v>
      </c>
      <c r="B2" s="1">
        <v>1000</v>
      </c>
    </row>
    <row r="3" spans="1:11" x14ac:dyDescent="0.25">
      <c r="A3" t="s">
        <v>0</v>
      </c>
      <c r="B3" s="1">
        <v>1000</v>
      </c>
    </row>
    <row r="4" spans="1:11" x14ac:dyDescent="0.25">
      <c r="A4" t="s">
        <v>2</v>
      </c>
      <c r="B4" s="2">
        <v>44104</v>
      </c>
      <c r="D4" t="s">
        <v>20</v>
      </c>
      <c r="E4" s="6">
        <f>(D59-D16)*B7</f>
        <v>48400.000000000036</v>
      </c>
    </row>
    <row r="5" spans="1:11" x14ac:dyDescent="0.25">
      <c r="A5" t="s">
        <v>1</v>
      </c>
      <c r="B5" s="2">
        <v>44165</v>
      </c>
      <c r="D5" t="s">
        <v>19</v>
      </c>
      <c r="E5" s="1">
        <f>COUNTIF(J17:J59,"&gt;0")</f>
        <v>2</v>
      </c>
      <c r="F5" s="8"/>
      <c r="G5" s="8"/>
    </row>
    <row r="6" spans="1:11" x14ac:dyDescent="0.25">
      <c r="A6" t="s">
        <v>4</v>
      </c>
      <c r="B6" s="1" t="s">
        <v>5</v>
      </c>
      <c r="D6" s="8" t="s">
        <v>21</v>
      </c>
      <c r="E6" s="1">
        <f>SUM(J16:J59)</f>
        <v>104900.00000000003</v>
      </c>
    </row>
    <row r="7" spans="1:11" x14ac:dyDescent="0.25">
      <c r="A7" t="s">
        <v>7</v>
      </c>
      <c r="B7" s="1">
        <v>10000</v>
      </c>
      <c r="D7" s="8" t="s">
        <v>25</v>
      </c>
      <c r="E7" s="6">
        <f>I59</f>
        <v>153300.00000000006</v>
      </c>
    </row>
    <row r="8" spans="1:11" x14ac:dyDescent="0.25">
      <c r="A8" t="s">
        <v>8</v>
      </c>
      <c r="B8" s="1">
        <f>B7/B2</f>
        <v>10</v>
      </c>
      <c r="D8" s="8" t="s">
        <v>20</v>
      </c>
      <c r="E8" s="6">
        <f>E7-E6</f>
        <v>48400.000000000029</v>
      </c>
    </row>
    <row r="9" spans="1:11" x14ac:dyDescent="0.25">
      <c r="A9" t="s">
        <v>23</v>
      </c>
      <c r="B9" s="1">
        <f>B8*C16*B3</f>
        <v>427500</v>
      </c>
    </row>
    <row r="10" spans="1:11" x14ac:dyDescent="0.25">
      <c r="A10" t="s">
        <v>22</v>
      </c>
      <c r="B10" s="1">
        <v>60000</v>
      </c>
    </row>
    <row r="11" spans="1:11" x14ac:dyDescent="0.25">
      <c r="A11" t="s">
        <v>24</v>
      </c>
      <c r="B11" s="10">
        <f>B10/B9</f>
        <v>0.14035087719298245</v>
      </c>
    </row>
    <row r="12" spans="1:11" x14ac:dyDescent="0.25">
      <c r="A12" t="s">
        <v>15</v>
      </c>
      <c r="B12" s="1">
        <v>45000</v>
      </c>
    </row>
    <row r="14" spans="1:11" x14ac:dyDescent="0.25">
      <c r="B14" s="1" t="s">
        <v>12</v>
      </c>
      <c r="C14" s="13" t="s">
        <v>9</v>
      </c>
      <c r="D14" s="13"/>
      <c r="E14" s="12" t="s">
        <v>14</v>
      </c>
      <c r="F14" s="12"/>
      <c r="G14" s="12" t="s">
        <v>35</v>
      </c>
      <c r="H14" s="12"/>
      <c r="I14" s="14" t="s">
        <v>17</v>
      </c>
      <c r="J14" s="14" t="s">
        <v>16</v>
      </c>
      <c r="K14" s="11" t="s">
        <v>18</v>
      </c>
    </row>
    <row r="15" spans="1:11" x14ac:dyDescent="0.25">
      <c r="A15" s="1" t="s">
        <v>3</v>
      </c>
      <c r="B15" s="1" t="s">
        <v>11</v>
      </c>
      <c r="C15" s="1" t="s">
        <v>10</v>
      </c>
      <c r="D15" s="1" t="s">
        <v>11</v>
      </c>
      <c r="E15" s="1" t="s">
        <v>13</v>
      </c>
      <c r="F15" s="1" t="s">
        <v>34</v>
      </c>
      <c r="G15" s="1" t="s">
        <v>13</v>
      </c>
      <c r="H15" s="1" t="s">
        <v>34</v>
      </c>
      <c r="I15" s="14"/>
      <c r="J15" s="14"/>
      <c r="K15" s="11"/>
    </row>
    <row r="16" spans="1:11" x14ac:dyDescent="0.25">
      <c r="A16" s="4">
        <v>44104</v>
      </c>
      <c r="B16" s="3">
        <v>40.950000000000003</v>
      </c>
      <c r="C16" s="3">
        <v>42.75</v>
      </c>
      <c r="D16" s="3">
        <f>C16*B$3/B$2</f>
        <v>42.75</v>
      </c>
      <c r="I16" s="1">
        <v>0</v>
      </c>
      <c r="J16" s="1">
        <f>B10</f>
        <v>60000</v>
      </c>
      <c r="K16" s="1">
        <f>I16+J16</f>
        <v>60000</v>
      </c>
    </row>
    <row r="17" spans="1:11" x14ac:dyDescent="0.25">
      <c r="A17" s="4">
        <v>44105</v>
      </c>
      <c r="B17" s="3">
        <v>39.46</v>
      </c>
      <c r="C17" s="3">
        <v>41.44</v>
      </c>
      <c r="D17" s="3">
        <f t="shared" ref="D17:D59" si="0">C17*B$3/B$2</f>
        <v>41.44</v>
      </c>
      <c r="E17" s="3">
        <f>D17-D16</f>
        <v>-1.3100000000000023</v>
      </c>
      <c r="F17" s="6">
        <f>E17*$B$7</f>
        <v>-13100.000000000022</v>
      </c>
      <c r="G17" s="3">
        <f>D17-D$16</f>
        <v>-1.3100000000000023</v>
      </c>
      <c r="H17" s="6">
        <f>G17*$B$7</f>
        <v>-13100.000000000022</v>
      </c>
      <c r="I17" s="6">
        <f>K16+F17</f>
        <v>46899.999999999978</v>
      </c>
      <c r="J17" s="6">
        <f>IF(I17&lt;B$12,B$10-I17,0)</f>
        <v>0</v>
      </c>
      <c r="K17" s="9">
        <f>I17+J17</f>
        <v>46899.999999999978</v>
      </c>
    </row>
    <row r="18" spans="1:11" x14ac:dyDescent="0.25">
      <c r="A18" s="4">
        <v>44106</v>
      </c>
      <c r="B18" s="3">
        <v>37.96</v>
      </c>
      <c r="C18" s="3">
        <v>39.81</v>
      </c>
      <c r="D18" s="3">
        <f t="shared" si="0"/>
        <v>39.81</v>
      </c>
      <c r="E18" s="3">
        <f t="shared" ref="E18:E59" si="1">D18-D17</f>
        <v>-1.6299999999999955</v>
      </c>
      <c r="F18" s="9">
        <f t="shared" ref="F18:F59" si="2">E18*$B$7</f>
        <v>-16299.999999999955</v>
      </c>
      <c r="G18" s="3">
        <f t="shared" ref="G18:G59" si="3">D18-D$16</f>
        <v>-2.9399999999999977</v>
      </c>
      <c r="H18" s="9">
        <f t="shared" ref="H18:H59" si="4">G18*$B$7</f>
        <v>-29399.999999999978</v>
      </c>
      <c r="I18" s="9">
        <f t="shared" ref="I18:I59" si="5">K17+F18</f>
        <v>30600.000000000022</v>
      </c>
      <c r="J18" s="9">
        <f t="shared" ref="J18:J59" si="6">IF(I18&lt;B$12,B$10-I18,0)</f>
        <v>29399.999999999978</v>
      </c>
      <c r="K18" s="9">
        <f t="shared" ref="K18:K59" si="7">I18+J18</f>
        <v>60000</v>
      </c>
    </row>
    <row r="19" spans="1:11" x14ac:dyDescent="0.25">
      <c r="A19" s="4">
        <v>44109</v>
      </c>
      <c r="B19" s="3">
        <v>40.25</v>
      </c>
      <c r="C19" s="3">
        <v>41.82</v>
      </c>
      <c r="D19" s="3">
        <f t="shared" si="0"/>
        <v>41.82</v>
      </c>
      <c r="E19" s="3">
        <f t="shared" si="1"/>
        <v>2.009999999999998</v>
      </c>
      <c r="F19" s="9">
        <f t="shared" si="2"/>
        <v>20099.999999999982</v>
      </c>
      <c r="G19" s="3">
        <f t="shared" si="3"/>
        <v>-0.92999999999999972</v>
      </c>
      <c r="H19" s="9">
        <f t="shared" si="4"/>
        <v>-9299.9999999999964</v>
      </c>
      <c r="I19" s="9">
        <f t="shared" si="5"/>
        <v>80099.999999999985</v>
      </c>
      <c r="J19" s="9">
        <f t="shared" si="6"/>
        <v>0</v>
      </c>
      <c r="K19" s="9">
        <f t="shared" si="7"/>
        <v>80099.999999999985</v>
      </c>
    </row>
    <row r="20" spans="1:11" x14ac:dyDescent="0.25">
      <c r="A20" s="4">
        <v>44110</v>
      </c>
      <c r="B20" s="3">
        <v>40.659999999999997</v>
      </c>
      <c r="C20" s="3">
        <v>43.13</v>
      </c>
      <c r="D20" s="3">
        <f t="shared" si="0"/>
        <v>43.13</v>
      </c>
      <c r="E20" s="3">
        <f t="shared" si="1"/>
        <v>1.3100000000000023</v>
      </c>
      <c r="F20" s="9">
        <f t="shared" si="2"/>
        <v>13100.000000000022</v>
      </c>
      <c r="G20" s="3">
        <f t="shared" si="3"/>
        <v>0.38000000000000256</v>
      </c>
      <c r="H20" s="9">
        <f t="shared" si="4"/>
        <v>3800.0000000000255</v>
      </c>
      <c r="I20" s="9">
        <f t="shared" si="5"/>
        <v>93200</v>
      </c>
      <c r="J20" s="9">
        <f t="shared" si="6"/>
        <v>0</v>
      </c>
      <c r="K20" s="9">
        <f t="shared" si="7"/>
        <v>93200</v>
      </c>
    </row>
    <row r="21" spans="1:11" x14ac:dyDescent="0.25">
      <c r="A21" s="4">
        <v>44111</v>
      </c>
      <c r="B21" s="3">
        <v>40.96</v>
      </c>
      <c r="C21" s="3">
        <v>42.46</v>
      </c>
      <c r="D21" s="3">
        <f t="shared" si="0"/>
        <v>42.46</v>
      </c>
      <c r="E21" s="3">
        <f t="shared" si="1"/>
        <v>-0.67000000000000171</v>
      </c>
      <c r="F21" s="9">
        <f t="shared" si="2"/>
        <v>-6700.0000000000173</v>
      </c>
      <c r="G21" s="3">
        <f t="shared" si="3"/>
        <v>-0.28999999999999915</v>
      </c>
      <c r="H21" s="9">
        <f t="shared" si="4"/>
        <v>-2899.9999999999914</v>
      </c>
      <c r="I21" s="9">
        <f t="shared" si="5"/>
        <v>86499.999999999985</v>
      </c>
      <c r="J21" s="9">
        <f t="shared" si="6"/>
        <v>0</v>
      </c>
      <c r="K21" s="9">
        <f t="shared" si="7"/>
        <v>86499.999999999985</v>
      </c>
    </row>
    <row r="22" spans="1:11" x14ac:dyDescent="0.25">
      <c r="A22" s="4">
        <v>44112</v>
      </c>
      <c r="B22" s="3">
        <v>42.27</v>
      </c>
      <c r="C22" s="3">
        <v>43.77</v>
      </c>
      <c r="D22" s="3">
        <f t="shared" si="0"/>
        <v>43.77</v>
      </c>
      <c r="E22" s="3">
        <f t="shared" si="1"/>
        <v>1.3100000000000023</v>
      </c>
      <c r="F22" s="9">
        <f t="shared" si="2"/>
        <v>13100.000000000022</v>
      </c>
      <c r="G22" s="3">
        <f t="shared" si="3"/>
        <v>1.0200000000000031</v>
      </c>
      <c r="H22" s="9">
        <f t="shared" si="4"/>
        <v>10200.000000000031</v>
      </c>
      <c r="I22" s="9">
        <f t="shared" si="5"/>
        <v>99600</v>
      </c>
      <c r="J22" s="9">
        <f t="shared" si="6"/>
        <v>0</v>
      </c>
      <c r="K22" s="9">
        <f t="shared" si="7"/>
        <v>99600</v>
      </c>
    </row>
    <row r="23" spans="1:11" x14ac:dyDescent="0.25">
      <c r="A23" s="4">
        <v>44113</v>
      </c>
      <c r="B23" s="3">
        <v>41.54</v>
      </c>
      <c r="C23" s="3">
        <v>43.32</v>
      </c>
      <c r="D23" s="3">
        <f t="shared" si="0"/>
        <v>43.32</v>
      </c>
      <c r="E23" s="3">
        <f t="shared" si="1"/>
        <v>-0.45000000000000284</v>
      </c>
      <c r="F23" s="9">
        <f t="shared" si="2"/>
        <v>-4500.0000000000282</v>
      </c>
      <c r="G23" s="3">
        <f t="shared" si="3"/>
        <v>0.57000000000000028</v>
      </c>
      <c r="H23" s="9">
        <f t="shared" si="4"/>
        <v>5700.0000000000027</v>
      </c>
      <c r="I23" s="9">
        <f t="shared" si="5"/>
        <v>95099.999999999971</v>
      </c>
      <c r="J23" s="9">
        <f t="shared" si="6"/>
        <v>0</v>
      </c>
      <c r="K23" s="9">
        <f t="shared" si="7"/>
        <v>95099.999999999971</v>
      </c>
    </row>
    <row r="24" spans="1:11" x14ac:dyDescent="0.25">
      <c r="A24" s="4">
        <v>44116</v>
      </c>
      <c r="B24" s="3">
        <v>40.39</v>
      </c>
      <c r="C24" s="3">
        <v>42.2</v>
      </c>
      <c r="D24" s="3">
        <f t="shared" si="0"/>
        <v>42.2</v>
      </c>
      <c r="E24" s="3">
        <f t="shared" si="1"/>
        <v>-1.1199999999999974</v>
      </c>
      <c r="F24" s="9">
        <f t="shared" si="2"/>
        <v>-11199.999999999975</v>
      </c>
      <c r="G24" s="3">
        <f t="shared" si="3"/>
        <v>-0.54999999999999716</v>
      </c>
      <c r="H24" s="9">
        <f t="shared" si="4"/>
        <v>-5499.9999999999718</v>
      </c>
      <c r="I24" s="9">
        <f t="shared" si="5"/>
        <v>83900</v>
      </c>
      <c r="J24" s="9">
        <f t="shared" si="6"/>
        <v>0</v>
      </c>
      <c r="K24" s="9">
        <f t="shared" si="7"/>
        <v>83900</v>
      </c>
    </row>
    <row r="25" spans="1:11" x14ac:dyDescent="0.25">
      <c r="A25" s="4">
        <v>44117</v>
      </c>
      <c r="B25" s="3">
        <v>41.17</v>
      </c>
      <c r="C25" s="3">
        <v>42.9</v>
      </c>
      <c r="D25" s="3">
        <f t="shared" si="0"/>
        <v>42.9</v>
      </c>
      <c r="E25" s="3">
        <f t="shared" si="1"/>
        <v>0.69999999999999574</v>
      </c>
      <c r="F25" s="9">
        <f t="shared" si="2"/>
        <v>6999.9999999999573</v>
      </c>
      <c r="G25" s="3">
        <f t="shared" si="3"/>
        <v>0.14999999999999858</v>
      </c>
      <c r="H25" s="9">
        <f t="shared" si="4"/>
        <v>1499.9999999999859</v>
      </c>
      <c r="I25" s="9">
        <f t="shared" si="5"/>
        <v>90899.999999999956</v>
      </c>
      <c r="J25" s="9">
        <f t="shared" si="6"/>
        <v>0</v>
      </c>
      <c r="K25" s="9">
        <f t="shared" si="7"/>
        <v>90899.999999999956</v>
      </c>
    </row>
    <row r="26" spans="1:11" x14ac:dyDescent="0.25">
      <c r="A26" s="4">
        <v>44118</v>
      </c>
      <c r="B26" s="3">
        <v>42.31</v>
      </c>
      <c r="C26" s="3">
        <v>43.7</v>
      </c>
      <c r="D26" s="3">
        <f t="shared" si="0"/>
        <v>43.7</v>
      </c>
      <c r="E26" s="3">
        <f t="shared" si="1"/>
        <v>0.80000000000000426</v>
      </c>
      <c r="F26" s="9">
        <f t="shared" si="2"/>
        <v>8000.0000000000427</v>
      </c>
      <c r="G26" s="3">
        <f t="shared" si="3"/>
        <v>0.95000000000000284</v>
      </c>
      <c r="H26" s="9">
        <f t="shared" si="4"/>
        <v>9500.0000000000291</v>
      </c>
      <c r="I26" s="9">
        <f t="shared" si="5"/>
        <v>98900</v>
      </c>
      <c r="J26" s="9">
        <f t="shared" si="6"/>
        <v>0</v>
      </c>
      <c r="K26" s="9">
        <f t="shared" si="7"/>
        <v>98900</v>
      </c>
    </row>
    <row r="27" spans="1:11" x14ac:dyDescent="0.25">
      <c r="A27" s="4">
        <v>44119</v>
      </c>
      <c r="B27" s="3">
        <v>41.88</v>
      </c>
      <c r="C27" s="3">
        <v>43.52</v>
      </c>
      <c r="D27" s="3">
        <f t="shared" si="0"/>
        <v>43.52</v>
      </c>
      <c r="E27" s="3">
        <f t="shared" si="1"/>
        <v>-0.17999999999999972</v>
      </c>
      <c r="F27" s="9">
        <f t="shared" si="2"/>
        <v>-1799.9999999999973</v>
      </c>
      <c r="G27" s="3">
        <f t="shared" si="3"/>
        <v>0.77000000000000313</v>
      </c>
      <c r="H27" s="9">
        <f t="shared" si="4"/>
        <v>7700.0000000000309</v>
      </c>
      <c r="I27" s="9">
        <f t="shared" si="5"/>
        <v>97100</v>
      </c>
      <c r="J27" s="9">
        <f t="shared" si="6"/>
        <v>0</v>
      </c>
      <c r="K27" s="9">
        <f t="shared" si="7"/>
        <v>97100</v>
      </c>
    </row>
    <row r="28" spans="1:11" x14ac:dyDescent="0.25">
      <c r="A28" s="4">
        <v>44120</v>
      </c>
      <c r="B28" s="3">
        <v>41.66</v>
      </c>
      <c r="C28" s="3">
        <v>43.27</v>
      </c>
      <c r="D28" s="3">
        <f t="shared" si="0"/>
        <v>43.27</v>
      </c>
      <c r="E28" s="3">
        <f t="shared" si="1"/>
        <v>-0.25</v>
      </c>
      <c r="F28" s="9">
        <f t="shared" si="2"/>
        <v>-2500</v>
      </c>
      <c r="G28" s="3">
        <f t="shared" si="3"/>
        <v>0.52000000000000313</v>
      </c>
      <c r="H28" s="9">
        <f t="shared" si="4"/>
        <v>5200.0000000000309</v>
      </c>
      <c r="I28" s="9">
        <f t="shared" si="5"/>
        <v>94600</v>
      </c>
      <c r="J28" s="9">
        <f t="shared" si="6"/>
        <v>0</v>
      </c>
      <c r="K28" s="9">
        <f t="shared" si="7"/>
        <v>94600</v>
      </c>
    </row>
    <row r="29" spans="1:11" x14ac:dyDescent="0.25">
      <c r="A29" s="4">
        <v>44123</v>
      </c>
      <c r="B29" s="3">
        <v>41.66</v>
      </c>
      <c r="C29" s="3">
        <v>42.98</v>
      </c>
      <c r="D29" s="3">
        <f t="shared" si="0"/>
        <v>42.98</v>
      </c>
      <c r="E29" s="3">
        <f t="shared" si="1"/>
        <v>-0.29000000000000625</v>
      </c>
      <c r="F29" s="9">
        <f t="shared" si="2"/>
        <v>-2900.0000000000628</v>
      </c>
      <c r="G29" s="3">
        <f t="shared" si="3"/>
        <v>0.22999999999999687</v>
      </c>
      <c r="H29" s="9">
        <f t="shared" si="4"/>
        <v>2299.9999999999686</v>
      </c>
      <c r="I29" s="9">
        <f t="shared" si="5"/>
        <v>91699.999999999942</v>
      </c>
      <c r="J29" s="9">
        <f t="shared" si="6"/>
        <v>0</v>
      </c>
      <c r="K29" s="9">
        <f t="shared" si="7"/>
        <v>91699.999999999942</v>
      </c>
    </row>
    <row r="30" spans="1:11" x14ac:dyDescent="0.25">
      <c r="A30" s="4">
        <v>44124</v>
      </c>
      <c r="B30" s="3">
        <v>41.96</v>
      </c>
      <c r="C30" s="3">
        <v>43.53</v>
      </c>
      <c r="D30" s="3">
        <f t="shared" si="0"/>
        <v>43.53</v>
      </c>
      <c r="E30" s="3">
        <f t="shared" si="1"/>
        <v>0.55000000000000426</v>
      </c>
      <c r="F30" s="9">
        <f t="shared" si="2"/>
        <v>5500.0000000000427</v>
      </c>
      <c r="G30" s="3">
        <f t="shared" si="3"/>
        <v>0.78000000000000114</v>
      </c>
      <c r="H30" s="9">
        <f t="shared" si="4"/>
        <v>7800.0000000000109</v>
      </c>
      <c r="I30" s="9">
        <f t="shared" si="5"/>
        <v>97199.999999999985</v>
      </c>
      <c r="J30" s="9">
        <f t="shared" si="6"/>
        <v>0</v>
      </c>
      <c r="K30" s="9">
        <f t="shared" si="7"/>
        <v>97199.999999999985</v>
      </c>
    </row>
    <row r="31" spans="1:11" x14ac:dyDescent="0.25">
      <c r="A31" s="4">
        <v>44125</v>
      </c>
      <c r="B31" s="3">
        <v>40.96</v>
      </c>
      <c r="C31" s="3">
        <v>42.07</v>
      </c>
      <c r="D31" s="3">
        <f t="shared" si="0"/>
        <v>42.07</v>
      </c>
      <c r="E31" s="3">
        <f t="shared" si="1"/>
        <v>-1.4600000000000009</v>
      </c>
      <c r="F31" s="9">
        <f t="shared" si="2"/>
        <v>-14600.000000000009</v>
      </c>
      <c r="G31" s="3">
        <f t="shared" si="3"/>
        <v>-0.67999999999999972</v>
      </c>
      <c r="H31" s="9">
        <f t="shared" si="4"/>
        <v>-6799.9999999999973</v>
      </c>
      <c r="I31" s="9">
        <f t="shared" si="5"/>
        <v>82599.999999999971</v>
      </c>
      <c r="J31" s="9">
        <f t="shared" si="6"/>
        <v>0</v>
      </c>
      <c r="K31" s="9">
        <f t="shared" si="7"/>
        <v>82599.999999999971</v>
      </c>
    </row>
    <row r="32" spans="1:11" x14ac:dyDescent="0.25">
      <c r="A32" s="4">
        <v>44126</v>
      </c>
      <c r="B32" s="3">
        <v>41.78</v>
      </c>
      <c r="C32" s="3">
        <v>42.78</v>
      </c>
      <c r="D32" s="3">
        <f t="shared" si="0"/>
        <v>42.78</v>
      </c>
      <c r="E32" s="3">
        <f t="shared" si="1"/>
        <v>0.71000000000000085</v>
      </c>
      <c r="F32" s="9">
        <f t="shared" si="2"/>
        <v>7100.0000000000082</v>
      </c>
      <c r="G32" s="3">
        <f t="shared" si="3"/>
        <v>3.0000000000001137E-2</v>
      </c>
      <c r="H32" s="9">
        <f t="shared" si="4"/>
        <v>300.00000000001137</v>
      </c>
      <c r="I32" s="9">
        <f t="shared" si="5"/>
        <v>89699.999999999985</v>
      </c>
      <c r="J32" s="9">
        <f t="shared" si="6"/>
        <v>0</v>
      </c>
      <c r="K32" s="9">
        <f t="shared" si="7"/>
        <v>89699.999999999985</v>
      </c>
    </row>
    <row r="33" spans="1:11" x14ac:dyDescent="0.25">
      <c r="A33" s="4">
        <v>44127</v>
      </c>
      <c r="B33" s="3">
        <v>41.07</v>
      </c>
      <c r="C33" s="3">
        <v>42.07</v>
      </c>
      <c r="D33" s="3">
        <f t="shared" si="0"/>
        <v>42.07</v>
      </c>
      <c r="E33" s="3">
        <f t="shared" si="1"/>
        <v>-0.71000000000000085</v>
      </c>
      <c r="F33" s="9">
        <f t="shared" si="2"/>
        <v>-7100.0000000000082</v>
      </c>
      <c r="G33" s="3">
        <f t="shared" si="3"/>
        <v>-0.67999999999999972</v>
      </c>
      <c r="H33" s="9">
        <f t="shared" si="4"/>
        <v>-6799.9999999999973</v>
      </c>
      <c r="I33" s="9">
        <f t="shared" si="5"/>
        <v>82599.999999999971</v>
      </c>
      <c r="J33" s="9">
        <f t="shared" si="6"/>
        <v>0</v>
      </c>
      <c r="K33" s="9">
        <f t="shared" si="7"/>
        <v>82599.999999999971</v>
      </c>
    </row>
    <row r="34" spans="1:11" x14ac:dyDescent="0.25">
      <c r="A34" s="4">
        <v>44130</v>
      </c>
      <c r="B34" s="3">
        <v>39.81</v>
      </c>
      <c r="C34" s="3">
        <v>40.81</v>
      </c>
      <c r="D34" s="3">
        <f t="shared" si="0"/>
        <v>40.81</v>
      </c>
      <c r="E34" s="3">
        <f t="shared" si="1"/>
        <v>-1.259999999999998</v>
      </c>
      <c r="F34" s="9">
        <f t="shared" si="2"/>
        <v>-12599.99999999998</v>
      </c>
      <c r="G34" s="3">
        <f t="shared" si="3"/>
        <v>-1.9399999999999977</v>
      </c>
      <c r="H34" s="9">
        <f t="shared" si="4"/>
        <v>-19399.999999999978</v>
      </c>
      <c r="I34" s="9">
        <f t="shared" si="5"/>
        <v>69999.999999999985</v>
      </c>
      <c r="J34" s="9">
        <f t="shared" si="6"/>
        <v>0</v>
      </c>
      <c r="K34" s="9">
        <f t="shared" si="7"/>
        <v>69999.999999999985</v>
      </c>
    </row>
    <row r="35" spans="1:11" x14ac:dyDescent="0.25">
      <c r="A35" s="4">
        <v>44131</v>
      </c>
      <c r="B35" s="3">
        <v>40.119999999999997</v>
      </c>
      <c r="C35" s="3">
        <v>41.61</v>
      </c>
      <c r="D35" s="3">
        <f t="shared" si="0"/>
        <v>41.61</v>
      </c>
      <c r="E35" s="3">
        <f t="shared" si="1"/>
        <v>0.79999999999999716</v>
      </c>
      <c r="F35" s="9">
        <f t="shared" si="2"/>
        <v>7999.9999999999718</v>
      </c>
      <c r="G35" s="3">
        <f t="shared" si="3"/>
        <v>-1.1400000000000006</v>
      </c>
      <c r="H35" s="9">
        <f t="shared" si="4"/>
        <v>-11400.000000000005</v>
      </c>
      <c r="I35" s="9">
        <f t="shared" si="5"/>
        <v>77999.999999999956</v>
      </c>
      <c r="J35" s="9">
        <f t="shared" si="6"/>
        <v>0</v>
      </c>
      <c r="K35" s="9">
        <f t="shared" si="7"/>
        <v>77999.999999999956</v>
      </c>
    </row>
    <row r="36" spans="1:11" x14ac:dyDescent="0.25">
      <c r="A36" s="4">
        <v>44132</v>
      </c>
      <c r="B36" s="3">
        <v>38.44</v>
      </c>
      <c r="C36" s="3">
        <v>39.64</v>
      </c>
      <c r="D36" s="3">
        <f t="shared" si="0"/>
        <v>39.64</v>
      </c>
      <c r="E36" s="3">
        <f t="shared" si="1"/>
        <v>-1.9699999999999989</v>
      </c>
      <c r="F36" s="9">
        <f t="shared" si="2"/>
        <v>-19699.999999999989</v>
      </c>
      <c r="G36" s="3">
        <f t="shared" si="3"/>
        <v>-3.1099999999999994</v>
      </c>
      <c r="H36" s="9">
        <f t="shared" si="4"/>
        <v>-31099.999999999993</v>
      </c>
      <c r="I36" s="9">
        <f t="shared" si="5"/>
        <v>58299.999999999971</v>
      </c>
      <c r="J36" s="9">
        <f t="shared" si="6"/>
        <v>0</v>
      </c>
      <c r="K36" s="9">
        <f t="shared" si="7"/>
        <v>58299.999999999971</v>
      </c>
    </row>
    <row r="37" spans="1:11" x14ac:dyDescent="0.25">
      <c r="A37" s="4">
        <v>44133</v>
      </c>
      <c r="B37" s="3">
        <v>37.130000000000003</v>
      </c>
      <c r="C37" s="3">
        <v>38.26</v>
      </c>
      <c r="D37" s="3">
        <f t="shared" si="0"/>
        <v>38.26</v>
      </c>
      <c r="E37" s="3">
        <f t="shared" si="1"/>
        <v>-1.3800000000000026</v>
      </c>
      <c r="F37" s="9">
        <f t="shared" si="2"/>
        <v>-13800.000000000025</v>
      </c>
      <c r="G37" s="3">
        <f t="shared" si="3"/>
        <v>-4.490000000000002</v>
      </c>
      <c r="H37" s="9">
        <f t="shared" si="4"/>
        <v>-44900.000000000022</v>
      </c>
      <c r="I37" s="9">
        <f t="shared" si="5"/>
        <v>44499.999999999942</v>
      </c>
      <c r="J37" s="9">
        <f t="shared" si="6"/>
        <v>15500.000000000058</v>
      </c>
      <c r="K37" s="9">
        <f t="shared" si="7"/>
        <v>60000</v>
      </c>
    </row>
    <row r="38" spans="1:11" x14ac:dyDescent="0.25">
      <c r="A38" s="4">
        <v>44134</v>
      </c>
      <c r="B38" s="3">
        <v>36.9</v>
      </c>
      <c r="C38" s="3">
        <v>37.94</v>
      </c>
      <c r="D38" s="3">
        <f t="shared" si="0"/>
        <v>37.94</v>
      </c>
      <c r="E38" s="3">
        <f t="shared" si="1"/>
        <v>-0.32000000000000028</v>
      </c>
      <c r="F38" s="9">
        <f t="shared" si="2"/>
        <v>-3200.0000000000027</v>
      </c>
      <c r="G38" s="3">
        <f t="shared" si="3"/>
        <v>-4.8100000000000023</v>
      </c>
      <c r="H38" s="9">
        <f t="shared" si="4"/>
        <v>-48100.000000000022</v>
      </c>
      <c r="I38" s="9">
        <f t="shared" si="5"/>
        <v>56800</v>
      </c>
      <c r="J38" s="9">
        <f t="shared" si="6"/>
        <v>0</v>
      </c>
      <c r="K38" s="9">
        <f t="shared" si="7"/>
        <v>56800</v>
      </c>
    </row>
    <row r="39" spans="1:11" x14ac:dyDescent="0.25">
      <c r="A39" s="4">
        <v>44137</v>
      </c>
      <c r="B39" s="3">
        <v>38.07</v>
      </c>
      <c r="C39" s="3">
        <v>38.97</v>
      </c>
      <c r="D39" s="3">
        <f t="shared" si="0"/>
        <v>38.97</v>
      </c>
      <c r="E39" s="3">
        <f t="shared" si="1"/>
        <v>1.0300000000000011</v>
      </c>
      <c r="F39" s="9">
        <f t="shared" si="2"/>
        <v>10300.000000000011</v>
      </c>
      <c r="G39" s="3">
        <f t="shared" si="3"/>
        <v>-3.7800000000000011</v>
      </c>
      <c r="H39" s="9">
        <f t="shared" si="4"/>
        <v>-37800.000000000015</v>
      </c>
      <c r="I39" s="9">
        <f t="shared" si="5"/>
        <v>67100.000000000015</v>
      </c>
      <c r="J39" s="9">
        <f t="shared" si="6"/>
        <v>0</v>
      </c>
      <c r="K39" s="9">
        <f t="shared" si="7"/>
        <v>67100.000000000015</v>
      </c>
    </row>
    <row r="40" spans="1:11" x14ac:dyDescent="0.25">
      <c r="A40" s="4">
        <v>44138</v>
      </c>
      <c r="B40" s="3">
        <v>39.17</v>
      </c>
      <c r="C40" s="3">
        <v>39.71</v>
      </c>
      <c r="D40" s="3">
        <f t="shared" si="0"/>
        <v>39.71</v>
      </c>
      <c r="E40" s="3">
        <f t="shared" si="1"/>
        <v>0.74000000000000199</v>
      </c>
      <c r="F40" s="9">
        <f t="shared" si="2"/>
        <v>7400.00000000002</v>
      </c>
      <c r="G40" s="3">
        <f t="shared" si="3"/>
        <v>-3.0399999999999991</v>
      </c>
      <c r="H40" s="9">
        <f t="shared" si="4"/>
        <v>-30399.999999999993</v>
      </c>
      <c r="I40" s="9">
        <f t="shared" si="5"/>
        <v>74500.000000000029</v>
      </c>
      <c r="J40" s="9">
        <f t="shared" si="6"/>
        <v>0</v>
      </c>
      <c r="K40" s="9">
        <f t="shared" si="7"/>
        <v>74500.000000000029</v>
      </c>
    </row>
    <row r="41" spans="1:11" x14ac:dyDescent="0.25">
      <c r="A41" s="4">
        <v>44139</v>
      </c>
      <c r="B41" s="3">
        <v>40.33</v>
      </c>
      <c r="C41" s="3">
        <v>41.23</v>
      </c>
      <c r="D41" s="3">
        <f t="shared" si="0"/>
        <v>41.23</v>
      </c>
      <c r="E41" s="3">
        <f t="shared" si="1"/>
        <v>1.519999999999996</v>
      </c>
      <c r="F41" s="9">
        <f t="shared" si="2"/>
        <v>15199.99999999996</v>
      </c>
      <c r="G41" s="3">
        <f t="shared" si="3"/>
        <v>-1.5200000000000031</v>
      </c>
      <c r="H41" s="9">
        <f t="shared" si="4"/>
        <v>-15200.000000000031</v>
      </c>
      <c r="I41" s="9">
        <f t="shared" si="5"/>
        <v>89699.999999999985</v>
      </c>
      <c r="J41" s="9">
        <f t="shared" si="6"/>
        <v>0</v>
      </c>
      <c r="K41" s="9">
        <f t="shared" si="7"/>
        <v>89699.999999999985</v>
      </c>
    </row>
    <row r="42" spans="1:11" x14ac:dyDescent="0.25">
      <c r="A42" s="4">
        <v>44140</v>
      </c>
      <c r="B42" s="3">
        <v>39.9</v>
      </c>
      <c r="C42" s="3">
        <v>40.93</v>
      </c>
      <c r="D42" s="3">
        <f t="shared" si="0"/>
        <v>40.93</v>
      </c>
      <c r="E42" s="3">
        <f t="shared" si="1"/>
        <v>-0.29999999999999716</v>
      </c>
      <c r="F42" s="9">
        <f t="shared" si="2"/>
        <v>-2999.9999999999718</v>
      </c>
      <c r="G42" s="3">
        <f t="shared" si="3"/>
        <v>-1.8200000000000003</v>
      </c>
      <c r="H42" s="9">
        <f t="shared" si="4"/>
        <v>-18200.000000000004</v>
      </c>
      <c r="I42" s="9">
        <f t="shared" si="5"/>
        <v>86700.000000000015</v>
      </c>
      <c r="J42" s="9">
        <f t="shared" si="6"/>
        <v>0</v>
      </c>
      <c r="K42" s="9">
        <f t="shared" si="7"/>
        <v>86700.000000000015</v>
      </c>
    </row>
    <row r="43" spans="1:11" x14ac:dyDescent="0.25">
      <c r="A43" s="4">
        <v>44141</v>
      </c>
      <c r="B43" s="3">
        <v>38.82</v>
      </c>
      <c r="C43" s="3">
        <v>39.450000000000003</v>
      </c>
      <c r="D43" s="3">
        <f t="shared" si="0"/>
        <v>39.450000000000003</v>
      </c>
      <c r="E43" s="3">
        <f t="shared" si="1"/>
        <v>-1.4799999999999969</v>
      </c>
      <c r="F43" s="9">
        <f t="shared" si="2"/>
        <v>-14799.999999999969</v>
      </c>
      <c r="G43" s="3">
        <f t="shared" si="3"/>
        <v>-3.2999999999999972</v>
      </c>
      <c r="H43" s="9">
        <f t="shared" si="4"/>
        <v>-32999.999999999971</v>
      </c>
      <c r="I43" s="9">
        <f t="shared" si="5"/>
        <v>71900.000000000044</v>
      </c>
      <c r="J43" s="9">
        <f t="shared" si="6"/>
        <v>0</v>
      </c>
      <c r="K43" s="9">
        <f t="shared" si="7"/>
        <v>71900.000000000044</v>
      </c>
    </row>
    <row r="44" spans="1:11" x14ac:dyDescent="0.25">
      <c r="A44" s="4">
        <v>44144</v>
      </c>
      <c r="B44" s="3">
        <v>41.23</v>
      </c>
      <c r="C44" s="3">
        <v>42.4</v>
      </c>
      <c r="D44" s="3">
        <f t="shared" si="0"/>
        <v>42.4</v>
      </c>
      <c r="E44" s="3">
        <f t="shared" si="1"/>
        <v>2.9499999999999957</v>
      </c>
      <c r="F44" s="9">
        <f t="shared" si="2"/>
        <v>29499.999999999956</v>
      </c>
      <c r="G44" s="3">
        <f t="shared" si="3"/>
        <v>-0.35000000000000142</v>
      </c>
      <c r="H44" s="9">
        <f t="shared" si="4"/>
        <v>-3500.0000000000141</v>
      </c>
      <c r="I44" s="9">
        <f t="shared" si="5"/>
        <v>101400</v>
      </c>
      <c r="J44" s="9">
        <f t="shared" si="6"/>
        <v>0</v>
      </c>
      <c r="K44" s="9">
        <f t="shared" si="7"/>
        <v>101400</v>
      </c>
    </row>
    <row r="45" spans="1:11" x14ac:dyDescent="0.25">
      <c r="A45" s="4">
        <v>44145</v>
      </c>
      <c r="B45" s="3">
        <v>43.2</v>
      </c>
      <c r="C45" s="3">
        <v>43.61</v>
      </c>
      <c r="D45" s="3">
        <f t="shared" si="0"/>
        <v>43.61</v>
      </c>
      <c r="E45" s="3">
        <f t="shared" si="1"/>
        <v>1.2100000000000009</v>
      </c>
      <c r="F45" s="9">
        <f t="shared" si="2"/>
        <v>12100.000000000009</v>
      </c>
      <c r="G45" s="3">
        <f t="shared" si="3"/>
        <v>0.85999999999999943</v>
      </c>
      <c r="H45" s="9">
        <f t="shared" si="4"/>
        <v>8599.9999999999945</v>
      </c>
      <c r="I45" s="9">
        <f t="shared" si="5"/>
        <v>113500.00000000001</v>
      </c>
      <c r="J45" s="9">
        <f t="shared" si="6"/>
        <v>0</v>
      </c>
      <c r="K45" s="9">
        <f t="shared" si="7"/>
        <v>113500.00000000001</v>
      </c>
    </row>
    <row r="46" spans="1:11" x14ac:dyDescent="0.25">
      <c r="A46" s="4">
        <v>44146</v>
      </c>
      <c r="B46" s="3">
        <v>43.04</v>
      </c>
      <c r="C46" s="3">
        <v>43.8</v>
      </c>
      <c r="D46" s="3">
        <f t="shared" si="0"/>
        <v>43.8</v>
      </c>
      <c r="E46" s="3">
        <f t="shared" si="1"/>
        <v>0.18999999999999773</v>
      </c>
      <c r="F46" s="9">
        <f t="shared" si="2"/>
        <v>1899.9999999999773</v>
      </c>
      <c r="G46" s="3">
        <f t="shared" si="3"/>
        <v>1.0499999999999972</v>
      </c>
      <c r="H46" s="9">
        <f t="shared" si="4"/>
        <v>10499.999999999971</v>
      </c>
      <c r="I46" s="9">
        <f t="shared" si="5"/>
        <v>115399.99999999999</v>
      </c>
      <c r="J46" s="9">
        <f t="shared" si="6"/>
        <v>0</v>
      </c>
      <c r="K46" s="9">
        <f t="shared" si="7"/>
        <v>115399.99999999999</v>
      </c>
    </row>
    <row r="47" spans="1:11" x14ac:dyDescent="0.25">
      <c r="A47" s="4">
        <v>44147</v>
      </c>
      <c r="B47" s="3">
        <v>42.57</v>
      </c>
      <c r="C47" s="3">
        <v>43.53</v>
      </c>
      <c r="D47" s="3">
        <f t="shared" si="0"/>
        <v>43.53</v>
      </c>
      <c r="E47" s="3">
        <f t="shared" si="1"/>
        <v>-0.26999999999999602</v>
      </c>
      <c r="F47" s="9">
        <f t="shared" si="2"/>
        <v>-2699.99999999996</v>
      </c>
      <c r="G47" s="3">
        <f t="shared" si="3"/>
        <v>0.78000000000000114</v>
      </c>
      <c r="H47" s="9">
        <f t="shared" si="4"/>
        <v>7800.0000000000109</v>
      </c>
      <c r="I47" s="9">
        <f t="shared" si="5"/>
        <v>112700.00000000003</v>
      </c>
      <c r="J47" s="9">
        <f t="shared" si="6"/>
        <v>0</v>
      </c>
      <c r="K47" s="9">
        <f t="shared" si="7"/>
        <v>112700.00000000003</v>
      </c>
    </row>
    <row r="48" spans="1:11" x14ac:dyDescent="0.25">
      <c r="A48" s="4">
        <v>44148</v>
      </c>
      <c r="B48" s="3">
        <v>41.98</v>
      </c>
      <c r="C48" s="3">
        <v>42.78</v>
      </c>
      <c r="D48" s="3">
        <f t="shared" si="0"/>
        <v>42.78</v>
      </c>
      <c r="E48" s="3">
        <f t="shared" si="1"/>
        <v>-0.75</v>
      </c>
      <c r="F48" s="9">
        <f t="shared" si="2"/>
        <v>-7500</v>
      </c>
      <c r="G48" s="3">
        <f t="shared" si="3"/>
        <v>3.0000000000001137E-2</v>
      </c>
      <c r="H48" s="9">
        <f t="shared" si="4"/>
        <v>300.00000000001137</v>
      </c>
      <c r="I48" s="9">
        <f t="shared" si="5"/>
        <v>105200.00000000003</v>
      </c>
      <c r="J48" s="9">
        <f t="shared" si="6"/>
        <v>0</v>
      </c>
      <c r="K48" s="9">
        <f t="shared" si="7"/>
        <v>105200.00000000003</v>
      </c>
    </row>
    <row r="49" spans="1:11" x14ac:dyDescent="0.25">
      <c r="A49" s="4">
        <v>44151</v>
      </c>
      <c r="B49" s="3">
        <v>43.21</v>
      </c>
      <c r="C49" s="3">
        <v>43.82</v>
      </c>
      <c r="D49" s="3">
        <f t="shared" si="0"/>
        <v>43.82</v>
      </c>
      <c r="E49" s="3">
        <f t="shared" si="1"/>
        <v>1.0399999999999991</v>
      </c>
      <c r="F49" s="9">
        <f t="shared" si="2"/>
        <v>10399.999999999991</v>
      </c>
      <c r="G49" s="3">
        <f t="shared" si="3"/>
        <v>1.0700000000000003</v>
      </c>
      <c r="H49" s="9">
        <f t="shared" si="4"/>
        <v>10700.000000000004</v>
      </c>
      <c r="I49" s="9">
        <f t="shared" si="5"/>
        <v>115600.00000000001</v>
      </c>
      <c r="J49" s="9">
        <f t="shared" si="6"/>
        <v>0</v>
      </c>
      <c r="K49" s="9">
        <f t="shared" si="7"/>
        <v>115600.00000000001</v>
      </c>
    </row>
    <row r="50" spans="1:11" x14ac:dyDescent="0.25">
      <c r="A50" s="4">
        <v>44152</v>
      </c>
      <c r="B50" s="3">
        <v>42.87</v>
      </c>
      <c r="C50" s="3">
        <v>43.75</v>
      </c>
      <c r="D50" s="3">
        <f t="shared" si="0"/>
        <v>43.75</v>
      </c>
      <c r="E50" s="3">
        <f t="shared" si="1"/>
        <v>-7.0000000000000284E-2</v>
      </c>
      <c r="F50" s="9">
        <f t="shared" si="2"/>
        <v>-700.00000000000284</v>
      </c>
      <c r="G50" s="3">
        <f t="shared" si="3"/>
        <v>1</v>
      </c>
      <c r="H50" s="9">
        <f t="shared" si="4"/>
        <v>10000</v>
      </c>
      <c r="I50" s="9">
        <f t="shared" si="5"/>
        <v>114900.00000000001</v>
      </c>
      <c r="J50" s="9">
        <f t="shared" si="6"/>
        <v>0</v>
      </c>
      <c r="K50" s="9">
        <f t="shared" si="7"/>
        <v>114900.00000000001</v>
      </c>
    </row>
    <row r="51" spans="1:11" x14ac:dyDescent="0.25">
      <c r="A51" s="4">
        <v>44153</v>
      </c>
      <c r="B51" s="3">
        <v>43.25</v>
      </c>
      <c r="C51" s="3">
        <v>44.34</v>
      </c>
      <c r="D51" s="3">
        <f t="shared" si="0"/>
        <v>44.34</v>
      </c>
      <c r="E51" s="3">
        <f t="shared" si="1"/>
        <v>0.59000000000000341</v>
      </c>
      <c r="F51" s="9">
        <f t="shared" si="2"/>
        <v>5900.0000000000346</v>
      </c>
      <c r="G51" s="3">
        <f t="shared" si="3"/>
        <v>1.5900000000000034</v>
      </c>
      <c r="H51" s="9">
        <f t="shared" si="4"/>
        <v>15900.000000000035</v>
      </c>
      <c r="I51" s="9">
        <f t="shared" si="5"/>
        <v>120800.00000000004</v>
      </c>
      <c r="J51" s="9">
        <f t="shared" si="6"/>
        <v>0</v>
      </c>
      <c r="K51" s="9">
        <f t="shared" si="7"/>
        <v>120800.00000000004</v>
      </c>
    </row>
    <row r="52" spans="1:11" x14ac:dyDescent="0.25">
      <c r="A52" s="4">
        <v>44154</v>
      </c>
      <c r="B52" s="3">
        <v>43.31</v>
      </c>
      <c r="C52" s="3">
        <v>44.2</v>
      </c>
      <c r="D52" s="3">
        <f t="shared" si="0"/>
        <v>44.2</v>
      </c>
      <c r="E52" s="3">
        <f t="shared" si="1"/>
        <v>-0.14000000000000057</v>
      </c>
      <c r="F52" s="9">
        <f t="shared" si="2"/>
        <v>-1400.0000000000057</v>
      </c>
      <c r="G52" s="3">
        <f t="shared" si="3"/>
        <v>1.4500000000000028</v>
      </c>
      <c r="H52" s="9">
        <f t="shared" si="4"/>
        <v>14500.000000000029</v>
      </c>
      <c r="I52" s="9">
        <f t="shared" si="5"/>
        <v>119400.00000000004</v>
      </c>
      <c r="J52" s="9">
        <f t="shared" si="6"/>
        <v>0</v>
      </c>
      <c r="K52" s="9">
        <f t="shared" si="7"/>
        <v>119400.00000000004</v>
      </c>
    </row>
    <row r="53" spans="1:11" x14ac:dyDescent="0.25">
      <c r="A53" s="4">
        <v>44155</v>
      </c>
      <c r="B53" s="3">
        <v>44.32</v>
      </c>
      <c r="C53" s="3">
        <v>44.96</v>
      </c>
      <c r="D53" s="3">
        <f t="shared" si="0"/>
        <v>44.96</v>
      </c>
      <c r="E53" s="3">
        <f t="shared" si="1"/>
        <v>0.75999999999999801</v>
      </c>
      <c r="F53" s="9">
        <f t="shared" si="2"/>
        <v>7599.99999999998</v>
      </c>
      <c r="G53" s="3">
        <f t="shared" si="3"/>
        <v>2.2100000000000009</v>
      </c>
      <c r="H53" s="9">
        <f t="shared" si="4"/>
        <v>22100.000000000007</v>
      </c>
      <c r="I53" s="9">
        <f t="shared" si="5"/>
        <v>127000.00000000003</v>
      </c>
      <c r="J53" s="9">
        <f t="shared" si="6"/>
        <v>0</v>
      </c>
      <c r="K53" s="9">
        <f t="shared" si="7"/>
        <v>127000.00000000003</v>
      </c>
    </row>
    <row r="54" spans="1:11" x14ac:dyDescent="0.25">
      <c r="A54" s="4">
        <v>44158</v>
      </c>
      <c r="B54" s="3">
        <v>45.18</v>
      </c>
      <c r="C54" s="3">
        <v>46.06</v>
      </c>
      <c r="D54" s="3">
        <f t="shared" si="0"/>
        <v>46.06</v>
      </c>
      <c r="E54" s="3">
        <f t="shared" si="1"/>
        <v>1.1000000000000014</v>
      </c>
      <c r="F54" s="9">
        <f t="shared" si="2"/>
        <v>11000.000000000015</v>
      </c>
      <c r="G54" s="3">
        <f t="shared" si="3"/>
        <v>3.3100000000000023</v>
      </c>
      <c r="H54" s="9">
        <f t="shared" si="4"/>
        <v>33100.000000000022</v>
      </c>
      <c r="I54" s="9">
        <f t="shared" si="5"/>
        <v>138000.00000000006</v>
      </c>
      <c r="J54" s="9">
        <f t="shared" si="6"/>
        <v>0</v>
      </c>
      <c r="K54" s="9">
        <f t="shared" si="7"/>
        <v>138000.00000000006</v>
      </c>
    </row>
    <row r="55" spans="1:11" x14ac:dyDescent="0.25">
      <c r="A55" s="4">
        <v>44159</v>
      </c>
      <c r="B55" s="3">
        <v>47.16</v>
      </c>
      <c r="C55" s="3">
        <v>47.86</v>
      </c>
      <c r="D55" s="3">
        <f t="shared" si="0"/>
        <v>47.86</v>
      </c>
      <c r="E55" s="3">
        <f t="shared" si="1"/>
        <v>1.7999999999999972</v>
      </c>
      <c r="F55" s="9">
        <f t="shared" si="2"/>
        <v>17999.999999999971</v>
      </c>
      <c r="G55" s="3">
        <f t="shared" si="3"/>
        <v>5.1099999999999994</v>
      </c>
      <c r="H55" s="9">
        <f t="shared" si="4"/>
        <v>51099.999999999993</v>
      </c>
      <c r="I55" s="9">
        <f t="shared" si="5"/>
        <v>156000.00000000003</v>
      </c>
      <c r="J55" s="9">
        <f t="shared" si="6"/>
        <v>0</v>
      </c>
      <c r="K55" s="9">
        <f t="shared" si="7"/>
        <v>156000.00000000003</v>
      </c>
    </row>
    <row r="56" spans="1:11" x14ac:dyDescent="0.25">
      <c r="A56" s="4">
        <v>44160</v>
      </c>
      <c r="B56" s="3">
        <v>48.13</v>
      </c>
      <c r="C56" s="3">
        <v>48.61</v>
      </c>
      <c r="D56" s="3">
        <f t="shared" si="0"/>
        <v>48.61</v>
      </c>
      <c r="E56" s="3">
        <f t="shared" si="1"/>
        <v>0.75</v>
      </c>
      <c r="F56" s="9">
        <f t="shared" si="2"/>
        <v>7500</v>
      </c>
      <c r="G56" s="3">
        <f t="shared" si="3"/>
        <v>5.8599999999999994</v>
      </c>
      <c r="H56" s="9">
        <f t="shared" si="4"/>
        <v>58599.999999999993</v>
      </c>
      <c r="I56" s="9">
        <f t="shared" si="5"/>
        <v>163500.00000000003</v>
      </c>
      <c r="J56" s="9">
        <f t="shared" si="6"/>
        <v>0</v>
      </c>
      <c r="K56" s="9">
        <f t="shared" si="7"/>
        <v>163500.00000000003</v>
      </c>
    </row>
    <row r="57" spans="1:11" x14ac:dyDescent="0.25">
      <c r="A57" s="4">
        <v>44161</v>
      </c>
      <c r="B57" s="3">
        <v>47.14</v>
      </c>
      <c r="C57" s="3">
        <v>47.8</v>
      </c>
      <c r="D57" s="3">
        <f t="shared" si="0"/>
        <v>47.8</v>
      </c>
      <c r="E57" s="3">
        <f t="shared" si="1"/>
        <v>-0.81000000000000227</v>
      </c>
      <c r="F57" s="9">
        <f t="shared" si="2"/>
        <v>-8100.0000000000227</v>
      </c>
      <c r="G57" s="3">
        <f t="shared" si="3"/>
        <v>5.0499999999999972</v>
      </c>
      <c r="H57" s="9">
        <f t="shared" si="4"/>
        <v>50499.999999999971</v>
      </c>
      <c r="I57" s="9">
        <f t="shared" si="5"/>
        <v>155400</v>
      </c>
      <c r="J57" s="9">
        <f t="shared" si="6"/>
        <v>0</v>
      </c>
      <c r="K57" s="9">
        <f t="shared" si="7"/>
        <v>155400</v>
      </c>
    </row>
    <row r="58" spans="1:11" x14ac:dyDescent="0.25">
      <c r="A58" s="4">
        <v>44162</v>
      </c>
      <c r="B58" s="3">
        <v>47.66</v>
      </c>
      <c r="C58" s="3">
        <v>48.18</v>
      </c>
      <c r="D58" s="3">
        <f t="shared" si="0"/>
        <v>48.18</v>
      </c>
      <c r="E58" s="3">
        <f t="shared" si="1"/>
        <v>0.38000000000000256</v>
      </c>
      <c r="F58" s="9">
        <f t="shared" si="2"/>
        <v>3800.0000000000255</v>
      </c>
      <c r="G58" s="3">
        <f t="shared" si="3"/>
        <v>5.43</v>
      </c>
      <c r="H58" s="9">
        <f t="shared" si="4"/>
        <v>54300</v>
      </c>
      <c r="I58" s="9">
        <f t="shared" si="5"/>
        <v>159200.00000000003</v>
      </c>
      <c r="J58" s="9">
        <f t="shared" si="6"/>
        <v>0</v>
      </c>
      <c r="K58" s="9">
        <f t="shared" si="7"/>
        <v>159200.00000000003</v>
      </c>
    </row>
    <row r="59" spans="1:11" x14ac:dyDescent="0.25">
      <c r="A59" s="4">
        <v>44165</v>
      </c>
      <c r="B59" s="3">
        <v>47.17</v>
      </c>
      <c r="C59" s="3">
        <v>47.59</v>
      </c>
      <c r="D59" s="3">
        <f t="shared" si="0"/>
        <v>47.59</v>
      </c>
      <c r="E59" s="3">
        <f t="shared" si="1"/>
        <v>-0.58999999999999631</v>
      </c>
      <c r="F59" s="9">
        <f t="shared" si="2"/>
        <v>-5899.9999999999627</v>
      </c>
      <c r="G59" s="3">
        <f t="shared" si="3"/>
        <v>4.8400000000000034</v>
      </c>
      <c r="H59" s="9">
        <f t="shared" si="4"/>
        <v>48400.000000000036</v>
      </c>
      <c r="I59" s="9">
        <f t="shared" si="5"/>
        <v>153300.00000000006</v>
      </c>
      <c r="J59" s="9">
        <f t="shared" si="6"/>
        <v>0</v>
      </c>
      <c r="K59" s="9">
        <f t="shared" si="7"/>
        <v>153300.00000000006</v>
      </c>
    </row>
  </sheetData>
  <mergeCells count="6">
    <mergeCell ref="K14:K15"/>
    <mergeCell ref="E14:F14"/>
    <mergeCell ref="G14:H14"/>
    <mergeCell ref="C14:D14"/>
    <mergeCell ref="I14:I15"/>
    <mergeCell ref="J14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7CC-8006-4F37-A1F7-A7F38413AA75}">
  <dimension ref="A1:K81"/>
  <sheetViews>
    <sheetView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7.140625" customWidth="1"/>
    <col min="3" max="4" width="23" customWidth="1"/>
    <col min="5" max="11" width="20.7109375" customWidth="1"/>
  </cols>
  <sheetData>
    <row r="1" spans="1:11" x14ac:dyDescent="0.25">
      <c r="A1" t="s">
        <v>26</v>
      </c>
      <c r="B1" s="1" t="s">
        <v>28</v>
      </c>
    </row>
    <row r="2" spans="1:11" x14ac:dyDescent="0.25">
      <c r="A2" t="s">
        <v>29</v>
      </c>
      <c r="B2" s="1">
        <v>5000</v>
      </c>
    </row>
    <row r="3" spans="1:11" x14ac:dyDescent="0.25">
      <c r="A3" t="s">
        <v>0</v>
      </c>
      <c r="B3" s="1">
        <v>50</v>
      </c>
    </row>
    <row r="4" spans="1:11" x14ac:dyDescent="0.25">
      <c r="A4" t="s">
        <v>2</v>
      </c>
      <c r="B4" s="2">
        <v>44104</v>
      </c>
      <c r="D4" t="s">
        <v>20</v>
      </c>
      <c r="E4" s="6">
        <f>H67</f>
        <v>-10849.999999999955</v>
      </c>
    </row>
    <row r="5" spans="1:11" x14ac:dyDescent="0.25">
      <c r="A5" t="s">
        <v>1</v>
      </c>
      <c r="B5" s="2">
        <v>44179</v>
      </c>
      <c r="D5" t="s">
        <v>19</v>
      </c>
      <c r="E5" s="1">
        <f>COUNTIF(J17:J67,"&gt;0")</f>
        <v>1</v>
      </c>
      <c r="F5" s="8"/>
      <c r="G5" s="8"/>
    </row>
    <row r="6" spans="1:11" x14ac:dyDescent="0.25">
      <c r="A6" t="s">
        <v>4</v>
      </c>
      <c r="B6" s="1" t="s">
        <v>32</v>
      </c>
      <c r="D6" s="8" t="s">
        <v>21</v>
      </c>
      <c r="E6" s="1">
        <f>SUM(J16:J67)</f>
        <v>80650</v>
      </c>
    </row>
    <row r="7" spans="1:11" x14ac:dyDescent="0.25">
      <c r="A7" t="s">
        <v>31</v>
      </c>
      <c r="B7" s="1">
        <v>70000</v>
      </c>
      <c r="D7" s="8" t="s">
        <v>25</v>
      </c>
      <c r="E7" s="6">
        <f>I67</f>
        <v>69800.000000000029</v>
      </c>
    </row>
    <row r="8" spans="1:11" x14ac:dyDescent="0.25">
      <c r="A8" t="s">
        <v>8</v>
      </c>
      <c r="B8" s="1">
        <f>B7/B2</f>
        <v>14</v>
      </c>
      <c r="D8" s="8" t="s">
        <v>20</v>
      </c>
      <c r="E8" s="6">
        <f>E7-E6</f>
        <v>-10849.999999999971</v>
      </c>
    </row>
    <row r="9" spans="1:11" x14ac:dyDescent="0.25">
      <c r="A9" t="s">
        <v>23</v>
      </c>
      <c r="B9" s="1">
        <f>B8*C16*B3</f>
        <v>404600</v>
      </c>
    </row>
    <row r="10" spans="1:11" x14ac:dyDescent="0.25">
      <c r="A10" t="s">
        <v>22</v>
      </c>
      <c r="B10" s="1">
        <v>60000</v>
      </c>
    </row>
    <row r="11" spans="1:11" x14ac:dyDescent="0.25">
      <c r="A11" t="s">
        <v>24</v>
      </c>
      <c r="B11" s="10">
        <f>B10/B9</f>
        <v>0.14829461196243204</v>
      </c>
      <c r="D11" s="5"/>
    </row>
    <row r="12" spans="1:11" x14ac:dyDescent="0.25">
      <c r="A12" t="s">
        <v>15</v>
      </c>
      <c r="B12" s="1">
        <v>40000</v>
      </c>
    </row>
    <row r="14" spans="1:11" x14ac:dyDescent="0.25">
      <c r="B14" s="1" t="s">
        <v>12</v>
      </c>
      <c r="C14" s="13" t="s">
        <v>9</v>
      </c>
      <c r="D14" s="13"/>
      <c r="E14" s="12" t="s">
        <v>14</v>
      </c>
      <c r="F14" s="12"/>
      <c r="G14" s="12" t="s">
        <v>35</v>
      </c>
      <c r="H14" s="12"/>
      <c r="I14" s="14" t="s">
        <v>17</v>
      </c>
      <c r="J14" s="14" t="s">
        <v>16</v>
      </c>
      <c r="K14" s="11" t="s">
        <v>18</v>
      </c>
    </row>
    <row r="15" spans="1:11" x14ac:dyDescent="0.25">
      <c r="A15" s="1" t="s">
        <v>3</v>
      </c>
      <c r="B15" s="1" t="s">
        <v>30</v>
      </c>
      <c r="C15" s="1" t="s">
        <v>10</v>
      </c>
      <c r="D15" s="1" t="s">
        <v>30</v>
      </c>
      <c r="E15" s="1" t="s">
        <v>33</v>
      </c>
      <c r="F15" s="1" t="s">
        <v>34</v>
      </c>
      <c r="G15" s="1" t="s">
        <v>33</v>
      </c>
      <c r="H15" s="1" t="s">
        <v>34</v>
      </c>
      <c r="I15" s="14"/>
      <c r="J15" s="14"/>
      <c r="K15" s="11"/>
    </row>
    <row r="16" spans="1:11" x14ac:dyDescent="0.25">
      <c r="A16" s="4">
        <v>44104</v>
      </c>
      <c r="B16" s="3">
        <v>5.2</v>
      </c>
      <c r="C16" s="3">
        <v>578</v>
      </c>
      <c r="D16" s="3">
        <f>C16*B$3/B$2</f>
        <v>5.78</v>
      </c>
      <c r="I16" s="1">
        <v>0</v>
      </c>
      <c r="J16" s="1">
        <f>I16+B10</f>
        <v>60000</v>
      </c>
      <c r="K16" s="1">
        <f>I16+J16</f>
        <v>60000</v>
      </c>
    </row>
    <row r="17" spans="1:11" x14ac:dyDescent="0.25">
      <c r="A17" s="4">
        <v>44105</v>
      </c>
      <c r="B17" s="3">
        <v>5.17</v>
      </c>
      <c r="C17" s="3">
        <v>570.25</v>
      </c>
      <c r="D17" s="3">
        <f t="shared" ref="D17:D67" si="0">C17*B$3/B$2</f>
        <v>5.7024999999999997</v>
      </c>
      <c r="E17" s="3">
        <f>D16-D17</f>
        <v>7.7500000000000568E-2</v>
      </c>
      <c r="F17" s="6">
        <f>E17*B$7</f>
        <v>5425.00000000004</v>
      </c>
      <c r="G17" s="3">
        <f>D$16-D17</f>
        <v>7.7500000000000568E-2</v>
      </c>
      <c r="H17" s="7">
        <f>G17*B$7</f>
        <v>5425.00000000004</v>
      </c>
      <c r="I17" s="6">
        <f>K16+F17</f>
        <v>65425.000000000044</v>
      </c>
      <c r="J17" s="6">
        <f>IF(I17&lt;B$12,B$10-I17,0)</f>
        <v>0</v>
      </c>
      <c r="K17" s="6">
        <f>I17+J17</f>
        <v>65425.000000000044</v>
      </c>
    </row>
    <row r="18" spans="1:11" x14ac:dyDescent="0.25">
      <c r="A18" s="4">
        <v>44106</v>
      </c>
      <c r="B18" s="3">
        <v>5.2</v>
      </c>
      <c r="C18" s="3">
        <v>573.25</v>
      </c>
      <c r="D18" s="3">
        <f t="shared" si="0"/>
        <v>5.7324999999999999</v>
      </c>
      <c r="E18" s="3">
        <f t="shared" ref="E18:E67" si="1">D17-D18</f>
        <v>-3.0000000000000249E-2</v>
      </c>
      <c r="F18" s="9">
        <f t="shared" ref="F18:F67" si="2">E18*B$7</f>
        <v>-2100.0000000000173</v>
      </c>
      <c r="G18" s="3">
        <f t="shared" ref="G18:G67" si="3">D$16-D18</f>
        <v>4.750000000000032E-2</v>
      </c>
      <c r="H18" s="9">
        <f t="shared" ref="H18:H67" si="4">G18*B$7</f>
        <v>3325.0000000000223</v>
      </c>
      <c r="I18" s="9">
        <f t="shared" ref="I18:I67" si="5">K17+F18</f>
        <v>63325.000000000029</v>
      </c>
      <c r="J18" s="9">
        <f t="shared" ref="J18:J67" si="6">IF(I18&lt;B$12,B$10-I18,0)</f>
        <v>0</v>
      </c>
      <c r="K18" s="9">
        <f t="shared" ref="K18:K67" si="7">I18+J18</f>
        <v>63325.000000000029</v>
      </c>
    </row>
    <row r="19" spans="1:11" x14ac:dyDescent="0.25">
      <c r="A19" s="4">
        <v>44109</v>
      </c>
      <c r="B19" s="3">
        <v>5.34</v>
      </c>
      <c r="C19" s="3">
        <v>584.25</v>
      </c>
      <c r="D19" s="3">
        <f t="shared" si="0"/>
        <v>5.8425000000000002</v>
      </c>
      <c r="E19" s="3">
        <f t="shared" si="1"/>
        <v>-0.11000000000000032</v>
      </c>
      <c r="F19" s="9">
        <f t="shared" si="2"/>
        <v>-7700.0000000000227</v>
      </c>
      <c r="G19" s="3">
        <f t="shared" si="3"/>
        <v>-6.25E-2</v>
      </c>
      <c r="H19" s="9">
        <f t="shared" si="4"/>
        <v>-4375</v>
      </c>
      <c r="I19" s="9">
        <f t="shared" si="5"/>
        <v>55625.000000000007</v>
      </c>
      <c r="J19" s="9">
        <f t="shared" si="6"/>
        <v>0</v>
      </c>
      <c r="K19" s="9">
        <f t="shared" si="7"/>
        <v>55625.000000000007</v>
      </c>
    </row>
    <row r="20" spans="1:11" x14ac:dyDescent="0.25">
      <c r="A20" s="4">
        <v>44110</v>
      </c>
      <c r="B20" s="3">
        <v>5.44</v>
      </c>
      <c r="C20" s="3">
        <v>592.75</v>
      </c>
      <c r="D20" s="3">
        <f t="shared" si="0"/>
        <v>5.9275000000000002</v>
      </c>
      <c r="E20" s="3">
        <f t="shared" si="1"/>
        <v>-8.4999999999999964E-2</v>
      </c>
      <c r="F20" s="9">
        <f t="shared" si="2"/>
        <v>-5949.9999999999973</v>
      </c>
      <c r="G20" s="3">
        <f t="shared" si="3"/>
        <v>-0.14749999999999996</v>
      </c>
      <c r="H20" s="9">
        <f t="shared" si="4"/>
        <v>-10324.999999999998</v>
      </c>
      <c r="I20" s="9">
        <f t="shared" si="5"/>
        <v>49675.000000000007</v>
      </c>
      <c r="J20" s="9">
        <f t="shared" si="6"/>
        <v>0</v>
      </c>
      <c r="K20" s="9">
        <f t="shared" si="7"/>
        <v>49675.000000000007</v>
      </c>
    </row>
    <row r="21" spans="1:11" x14ac:dyDescent="0.25">
      <c r="A21" s="4">
        <v>44111</v>
      </c>
      <c r="B21" s="3">
        <v>5.55</v>
      </c>
      <c r="C21" s="3">
        <v>607.5</v>
      </c>
      <c r="D21" s="3">
        <f t="shared" si="0"/>
        <v>6.0750000000000002</v>
      </c>
      <c r="E21" s="3">
        <f t="shared" si="1"/>
        <v>-0.14749999999999996</v>
      </c>
      <c r="F21" s="9">
        <f t="shared" si="2"/>
        <v>-10324.999999999998</v>
      </c>
      <c r="G21" s="3">
        <f t="shared" si="3"/>
        <v>-0.29499999999999993</v>
      </c>
      <c r="H21" s="9">
        <f t="shared" si="4"/>
        <v>-20649.999999999996</v>
      </c>
      <c r="I21" s="9">
        <f t="shared" si="5"/>
        <v>39350.000000000007</v>
      </c>
      <c r="J21" s="9">
        <f t="shared" si="6"/>
        <v>20649.999999999993</v>
      </c>
      <c r="K21" s="9">
        <f t="shared" si="7"/>
        <v>60000</v>
      </c>
    </row>
    <row r="22" spans="1:11" x14ac:dyDescent="0.25">
      <c r="A22" s="4">
        <v>44112</v>
      </c>
      <c r="B22" s="3">
        <v>5.39</v>
      </c>
      <c r="C22" s="3">
        <v>595.25</v>
      </c>
      <c r="D22" s="3">
        <f t="shared" si="0"/>
        <v>5.9524999999999997</v>
      </c>
      <c r="E22" s="3">
        <f t="shared" si="1"/>
        <v>0.1225000000000005</v>
      </c>
      <c r="F22" s="9">
        <f t="shared" si="2"/>
        <v>8575.0000000000346</v>
      </c>
      <c r="G22" s="3">
        <f t="shared" si="3"/>
        <v>-0.17249999999999943</v>
      </c>
      <c r="H22" s="9">
        <f t="shared" si="4"/>
        <v>-12074.99999999996</v>
      </c>
      <c r="I22" s="9">
        <f t="shared" si="5"/>
        <v>68575.000000000029</v>
      </c>
      <c r="J22" s="9">
        <f t="shared" si="6"/>
        <v>0</v>
      </c>
      <c r="K22" s="9">
        <f t="shared" si="7"/>
        <v>68575.000000000029</v>
      </c>
    </row>
    <row r="23" spans="1:11" x14ac:dyDescent="0.25">
      <c r="A23" s="4">
        <v>44113</v>
      </c>
      <c r="B23" s="3">
        <v>5.46</v>
      </c>
      <c r="C23" s="3">
        <v>593.75</v>
      </c>
      <c r="D23" s="3">
        <f t="shared" si="0"/>
        <v>5.9375</v>
      </c>
      <c r="E23" s="3">
        <f t="shared" si="1"/>
        <v>1.499999999999968E-2</v>
      </c>
      <c r="F23" s="9">
        <f t="shared" si="2"/>
        <v>1049.9999999999777</v>
      </c>
      <c r="G23" s="3">
        <f t="shared" si="3"/>
        <v>-0.15749999999999975</v>
      </c>
      <c r="H23" s="9">
        <f t="shared" si="4"/>
        <v>-11024.999999999982</v>
      </c>
      <c r="I23" s="9">
        <f t="shared" si="5"/>
        <v>69625</v>
      </c>
      <c r="J23" s="9">
        <f t="shared" si="6"/>
        <v>0</v>
      </c>
      <c r="K23" s="9">
        <f t="shared" si="7"/>
        <v>69625</v>
      </c>
    </row>
    <row r="24" spans="1:11" x14ac:dyDescent="0.25">
      <c r="A24" s="4">
        <v>44116</v>
      </c>
      <c r="B24" s="3">
        <v>5.41</v>
      </c>
      <c r="C24" s="3">
        <v>594.25</v>
      </c>
      <c r="D24" s="3">
        <f t="shared" si="0"/>
        <v>5.9424999999999999</v>
      </c>
      <c r="E24" s="3">
        <f t="shared" si="1"/>
        <v>-4.9999999999998934E-3</v>
      </c>
      <c r="F24" s="9">
        <f t="shared" si="2"/>
        <v>-349.99999999999255</v>
      </c>
      <c r="G24" s="3">
        <f t="shared" si="3"/>
        <v>-0.16249999999999964</v>
      </c>
      <c r="H24" s="9">
        <f t="shared" si="4"/>
        <v>-11374.999999999975</v>
      </c>
      <c r="I24" s="9">
        <f t="shared" si="5"/>
        <v>69275.000000000015</v>
      </c>
      <c r="J24" s="9">
        <f t="shared" si="6"/>
        <v>0</v>
      </c>
      <c r="K24" s="9">
        <f t="shared" si="7"/>
        <v>69275.000000000015</v>
      </c>
    </row>
    <row r="25" spans="1:11" x14ac:dyDescent="0.25">
      <c r="A25" s="4">
        <v>44117</v>
      </c>
      <c r="B25" s="3">
        <v>5.41</v>
      </c>
      <c r="C25" s="3">
        <v>594</v>
      </c>
      <c r="D25" s="3">
        <f t="shared" si="0"/>
        <v>5.94</v>
      </c>
      <c r="E25" s="3">
        <f t="shared" si="1"/>
        <v>2.4999999999995026E-3</v>
      </c>
      <c r="F25" s="9">
        <f t="shared" si="2"/>
        <v>174.99999999996518</v>
      </c>
      <c r="G25" s="3">
        <f t="shared" si="3"/>
        <v>-0.16000000000000014</v>
      </c>
      <c r="H25" s="9">
        <f t="shared" si="4"/>
        <v>-11200.000000000009</v>
      </c>
      <c r="I25" s="9">
        <f t="shared" si="5"/>
        <v>69449.999999999985</v>
      </c>
      <c r="J25" s="9">
        <f t="shared" si="6"/>
        <v>0</v>
      </c>
      <c r="K25" s="9">
        <f t="shared" si="7"/>
        <v>69449.999999999985</v>
      </c>
    </row>
    <row r="26" spans="1:11" x14ac:dyDescent="0.25">
      <c r="A26" s="4">
        <v>44118</v>
      </c>
      <c r="B26" s="3">
        <v>5.45</v>
      </c>
      <c r="C26" s="3">
        <v>596.75</v>
      </c>
      <c r="D26" s="3">
        <f t="shared" si="0"/>
        <v>5.9675000000000002</v>
      </c>
      <c r="E26" s="3">
        <f t="shared" si="1"/>
        <v>-2.7499999999999858E-2</v>
      </c>
      <c r="F26" s="9">
        <f t="shared" si="2"/>
        <v>-1924.99999999999</v>
      </c>
      <c r="G26" s="3">
        <f t="shared" si="3"/>
        <v>-0.1875</v>
      </c>
      <c r="H26" s="9">
        <f t="shared" si="4"/>
        <v>-13125</v>
      </c>
      <c r="I26" s="9">
        <f t="shared" si="5"/>
        <v>67525</v>
      </c>
      <c r="J26" s="9">
        <f t="shared" si="6"/>
        <v>0</v>
      </c>
      <c r="K26" s="9">
        <f t="shared" si="7"/>
        <v>67525</v>
      </c>
    </row>
    <row r="27" spans="1:11" x14ac:dyDescent="0.25">
      <c r="A27" s="4">
        <v>44119</v>
      </c>
      <c r="B27" s="3">
        <v>5.68</v>
      </c>
      <c r="C27" s="3">
        <v>618.25</v>
      </c>
      <c r="D27" s="3">
        <f t="shared" si="0"/>
        <v>6.1825000000000001</v>
      </c>
      <c r="E27" s="3">
        <f t="shared" si="1"/>
        <v>-0.21499999999999986</v>
      </c>
      <c r="F27" s="9">
        <f t="shared" si="2"/>
        <v>-15049.999999999991</v>
      </c>
      <c r="G27" s="3">
        <f t="shared" si="3"/>
        <v>-0.40249999999999986</v>
      </c>
      <c r="H27" s="9">
        <f t="shared" si="4"/>
        <v>-28174.999999999989</v>
      </c>
      <c r="I27" s="9">
        <f t="shared" si="5"/>
        <v>52475.000000000007</v>
      </c>
      <c r="J27" s="9">
        <f t="shared" si="6"/>
        <v>0</v>
      </c>
      <c r="K27" s="9">
        <f t="shared" si="7"/>
        <v>52475.000000000007</v>
      </c>
    </row>
    <row r="28" spans="1:11" x14ac:dyDescent="0.25">
      <c r="A28" s="4">
        <v>44120</v>
      </c>
      <c r="B28" s="3">
        <v>5.6899999999999995</v>
      </c>
      <c r="C28" s="3">
        <v>625.25</v>
      </c>
      <c r="D28" s="3">
        <f t="shared" si="0"/>
        <v>6.2525000000000004</v>
      </c>
      <c r="E28" s="3">
        <f t="shared" si="1"/>
        <v>-7.0000000000000284E-2</v>
      </c>
      <c r="F28" s="9">
        <f t="shared" si="2"/>
        <v>-4900.00000000002</v>
      </c>
      <c r="G28" s="3">
        <f t="shared" si="3"/>
        <v>-0.47250000000000014</v>
      </c>
      <c r="H28" s="9">
        <f t="shared" si="4"/>
        <v>-33075.000000000007</v>
      </c>
      <c r="I28" s="9">
        <f t="shared" si="5"/>
        <v>47574.999999999985</v>
      </c>
      <c r="J28" s="9">
        <f t="shared" si="6"/>
        <v>0</v>
      </c>
      <c r="K28" s="9">
        <f t="shared" si="7"/>
        <v>47574.999999999985</v>
      </c>
    </row>
    <row r="29" spans="1:11" x14ac:dyDescent="0.25">
      <c r="A29" s="4">
        <v>44123</v>
      </c>
      <c r="B29" s="3">
        <v>5.73</v>
      </c>
      <c r="C29" s="3">
        <v>627</v>
      </c>
      <c r="D29" s="3">
        <f t="shared" si="0"/>
        <v>6.27</v>
      </c>
      <c r="E29" s="3">
        <f t="shared" si="1"/>
        <v>-1.7499999999999183E-2</v>
      </c>
      <c r="F29" s="9">
        <f t="shared" si="2"/>
        <v>-1224.9999999999427</v>
      </c>
      <c r="G29" s="3">
        <f t="shared" si="3"/>
        <v>-0.48999999999999932</v>
      </c>
      <c r="H29" s="9">
        <f t="shared" si="4"/>
        <v>-34299.999999999956</v>
      </c>
      <c r="I29" s="9">
        <f t="shared" si="5"/>
        <v>46350.000000000044</v>
      </c>
      <c r="J29" s="9">
        <f t="shared" si="6"/>
        <v>0</v>
      </c>
      <c r="K29" s="9">
        <f t="shared" si="7"/>
        <v>46350.000000000044</v>
      </c>
    </row>
    <row r="30" spans="1:11" x14ac:dyDescent="0.25">
      <c r="A30" s="4">
        <v>44124</v>
      </c>
      <c r="B30" s="3">
        <v>5.8100000000000005</v>
      </c>
      <c r="C30" s="3">
        <v>632</v>
      </c>
      <c r="D30" s="3">
        <f t="shared" si="0"/>
        <v>6.32</v>
      </c>
      <c r="E30" s="3">
        <f t="shared" si="1"/>
        <v>-5.0000000000000711E-2</v>
      </c>
      <c r="F30" s="9">
        <f t="shared" si="2"/>
        <v>-3500.0000000000496</v>
      </c>
      <c r="G30" s="3">
        <f t="shared" si="3"/>
        <v>-0.54</v>
      </c>
      <c r="H30" s="9">
        <f t="shared" si="4"/>
        <v>-37800</v>
      </c>
      <c r="I30" s="9">
        <f t="shared" si="5"/>
        <v>42849.999999999993</v>
      </c>
      <c r="J30" s="9">
        <f t="shared" si="6"/>
        <v>0</v>
      </c>
      <c r="K30" s="9">
        <f t="shared" si="7"/>
        <v>42849.999999999993</v>
      </c>
    </row>
    <row r="31" spans="1:11" x14ac:dyDescent="0.25">
      <c r="A31" s="4">
        <v>44125</v>
      </c>
      <c r="B31" s="3">
        <v>5.8</v>
      </c>
      <c r="C31" s="3">
        <v>629.75</v>
      </c>
      <c r="D31" s="3">
        <f t="shared" si="0"/>
        <v>6.2975000000000003</v>
      </c>
      <c r="E31" s="3">
        <f t="shared" si="1"/>
        <v>2.2499999999999964E-2</v>
      </c>
      <c r="F31" s="9">
        <f t="shared" si="2"/>
        <v>1574.9999999999975</v>
      </c>
      <c r="G31" s="3">
        <f t="shared" si="3"/>
        <v>-0.51750000000000007</v>
      </c>
      <c r="H31" s="9">
        <f t="shared" si="4"/>
        <v>-36225.000000000007</v>
      </c>
      <c r="I31" s="9">
        <f t="shared" si="5"/>
        <v>44424.999999999993</v>
      </c>
      <c r="J31" s="9">
        <f t="shared" si="6"/>
        <v>0</v>
      </c>
      <c r="K31" s="9">
        <f t="shared" si="7"/>
        <v>44424.999999999993</v>
      </c>
    </row>
    <row r="32" spans="1:11" x14ac:dyDescent="0.25">
      <c r="A32" s="4">
        <v>44126</v>
      </c>
      <c r="B32" s="3">
        <v>5.7</v>
      </c>
      <c r="C32" s="3">
        <v>622.75</v>
      </c>
      <c r="D32" s="3">
        <f t="shared" si="0"/>
        <v>6.2275</v>
      </c>
      <c r="E32" s="3">
        <f t="shared" si="1"/>
        <v>7.0000000000000284E-2</v>
      </c>
      <c r="F32" s="9">
        <f t="shared" si="2"/>
        <v>4900.00000000002</v>
      </c>
      <c r="G32" s="3">
        <f t="shared" si="3"/>
        <v>-0.44749999999999979</v>
      </c>
      <c r="H32" s="9">
        <f t="shared" si="4"/>
        <v>-31324.999999999985</v>
      </c>
      <c r="I32" s="9">
        <f t="shared" si="5"/>
        <v>49325.000000000015</v>
      </c>
      <c r="J32" s="9">
        <f t="shared" si="6"/>
        <v>0</v>
      </c>
      <c r="K32" s="9">
        <f t="shared" si="7"/>
        <v>49325.000000000015</v>
      </c>
    </row>
    <row r="33" spans="1:11" x14ac:dyDescent="0.25">
      <c r="A33" s="4">
        <v>44127</v>
      </c>
      <c r="B33" s="3">
        <v>5.8</v>
      </c>
      <c r="C33" s="3">
        <v>632.75</v>
      </c>
      <c r="D33" s="3">
        <f t="shared" si="0"/>
        <v>6.3274999999999997</v>
      </c>
      <c r="E33" s="3">
        <f t="shared" si="1"/>
        <v>-9.9999999999999645E-2</v>
      </c>
      <c r="F33" s="9">
        <f t="shared" si="2"/>
        <v>-6999.9999999999754</v>
      </c>
      <c r="G33" s="3">
        <f t="shared" si="3"/>
        <v>-0.54749999999999943</v>
      </c>
      <c r="H33" s="9">
        <f t="shared" si="4"/>
        <v>-38324.999999999964</v>
      </c>
      <c r="I33" s="9">
        <f t="shared" si="5"/>
        <v>42325.000000000036</v>
      </c>
      <c r="J33" s="9">
        <f t="shared" si="6"/>
        <v>0</v>
      </c>
      <c r="K33" s="9">
        <f t="shared" si="7"/>
        <v>42325.000000000036</v>
      </c>
    </row>
    <row r="34" spans="1:11" x14ac:dyDescent="0.25">
      <c r="A34" s="4">
        <v>44130</v>
      </c>
      <c r="B34" s="3">
        <v>5.62</v>
      </c>
      <c r="C34" s="3">
        <v>620</v>
      </c>
      <c r="D34" s="3">
        <f t="shared" si="0"/>
        <v>6.2</v>
      </c>
      <c r="E34" s="3">
        <f t="shared" si="1"/>
        <v>0.1274999999999995</v>
      </c>
      <c r="F34" s="9">
        <f t="shared" si="2"/>
        <v>8924.9999999999654</v>
      </c>
      <c r="G34" s="3">
        <f t="shared" si="3"/>
        <v>-0.41999999999999993</v>
      </c>
      <c r="H34" s="9">
        <f t="shared" si="4"/>
        <v>-29399.999999999996</v>
      </c>
      <c r="I34" s="9">
        <f t="shared" si="5"/>
        <v>51250</v>
      </c>
      <c r="J34" s="9">
        <f t="shared" si="6"/>
        <v>0</v>
      </c>
      <c r="K34" s="9">
        <f t="shared" si="7"/>
        <v>51250</v>
      </c>
    </row>
    <row r="35" spans="1:11" x14ac:dyDescent="0.25">
      <c r="A35" s="4">
        <v>44131</v>
      </c>
      <c r="B35" s="3">
        <v>5.59</v>
      </c>
      <c r="C35" s="3">
        <v>615.75</v>
      </c>
      <c r="D35" s="3">
        <f t="shared" si="0"/>
        <v>6.1574999999999998</v>
      </c>
      <c r="E35" s="3">
        <f t="shared" si="1"/>
        <v>4.2500000000000426E-2</v>
      </c>
      <c r="F35" s="9">
        <f t="shared" si="2"/>
        <v>2975.00000000003</v>
      </c>
      <c r="G35" s="3">
        <f t="shared" si="3"/>
        <v>-0.3774999999999995</v>
      </c>
      <c r="H35" s="9">
        <f t="shared" si="4"/>
        <v>-26424.999999999964</v>
      </c>
      <c r="I35" s="9">
        <f t="shared" si="5"/>
        <v>54225.000000000029</v>
      </c>
      <c r="J35" s="9">
        <f t="shared" si="6"/>
        <v>0</v>
      </c>
      <c r="K35" s="9">
        <f t="shared" si="7"/>
        <v>54225.000000000029</v>
      </c>
    </row>
    <row r="36" spans="1:11" x14ac:dyDescent="0.25">
      <c r="A36" s="4">
        <v>44132</v>
      </c>
      <c r="B36" s="3">
        <v>5.53</v>
      </c>
      <c r="C36" s="3">
        <v>608.75</v>
      </c>
      <c r="D36" s="3">
        <f t="shared" si="0"/>
        <v>6.0875000000000004</v>
      </c>
      <c r="E36" s="3">
        <f t="shared" si="1"/>
        <v>6.9999999999999396E-2</v>
      </c>
      <c r="F36" s="9">
        <f t="shared" si="2"/>
        <v>4899.9999999999582</v>
      </c>
      <c r="G36" s="3">
        <f t="shared" si="3"/>
        <v>-0.30750000000000011</v>
      </c>
      <c r="H36" s="9">
        <f t="shared" si="4"/>
        <v>-21525.000000000007</v>
      </c>
      <c r="I36" s="9">
        <f t="shared" si="5"/>
        <v>59124.999999999985</v>
      </c>
      <c r="J36" s="9">
        <f t="shared" si="6"/>
        <v>0</v>
      </c>
      <c r="K36" s="9">
        <f t="shared" si="7"/>
        <v>59124.999999999985</v>
      </c>
    </row>
    <row r="37" spans="1:11" x14ac:dyDescent="0.25">
      <c r="A37" s="4">
        <v>44133</v>
      </c>
      <c r="B37" s="3">
        <v>5.52</v>
      </c>
      <c r="C37" s="3">
        <v>603.75</v>
      </c>
      <c r="D37" s="3">
        <f t="shared" si="0"/>
        <v>6.0374999999999996</v>
      </c>
      <c r="E37" s="3">
        <f t="shared" si="1"/>
        <v>5.0000000000000711E-2</v>
      </c>
      <c r="F37" s="9">
        <f t="shared" si="2"/>
        <v>3500.0000000000496</v>
      </c>
      <c r="G37" s="3">
        <f t="shared" si="3"/>
        <v>-0.2574999999999994</v>
      </c>
      <c r="H37" s="9">
        <f t="shared" si="4"/>
        <v>-18024.999999999956</v>
      </c>
      <c r="I37" s="9">
        <f t="shared" si="5"/>
        <v>62625.000000000036</v>
      </c>
      <c r="J37" s="9">
        <f t="shared" si="6"/>
        <v>0</v>
      </c>
      <c r="K37" s="9">
        <f t="shared" si="7"/>
        <v>62625.000000000036</v>
      </c>
    </row>
    <row r="38" spans="1:11" x14ac:dyDescent="0.25">
      <c r="A38" s="4">
        <v>44134</v>
      </c>
      <c r="B38" s="3">
        <v>5.51</v>
      </c>
      <c r="C38" s="3">
        <v>598.5</v>
      </c>
      <c r="D38" s="3">
        <f t="shared" si="0"/>
        <v>5.9850000000000003</v>
      </c>
      <c r="E38" s="3">
        <f t="shared" si="1"/>
        <v>5.2499999999999325E-2</v>
      </c>
      <c r="F38" s="9">
        <f t="shared" si="2"/>
        <v>3674.9999999999527</v>
      </c>
      <c r="G38" s="3">
        <f t="shared" si="3"/>
        <v>-0.20500000000000007</v>
      </c>
      <c r="H38" s="9">
        <f t="shared" si="4"/>
        <v>-14350.000000000005</v>
      </c>
      <c r="I38" s="9">
        <f t="shared" si="5"/>
        <v>66299.999999999985</v>
      </c>
      <c r="J38" s="9">
        <f t="shared" si="6"/>
        <v>0</v>
      </c>
      <c r="K38" s="9">
        <f t="shared" si="7"/>
        <v>66299.999999999985</v>
      </c>
    </row>
    <row r="39" spans="1:11" x14ac:dyDescent="0.25">
      <c r="A39" s="4">
        <v>44137</v>
      </c>
      <c r="B39" s="3">
        <v>5.68</v>
      </c>
      <c r="C39" s="3">
        <v>607.5</v>
      </c>
      <c r="D39" s="3">
        <f t="shared" si="0"/>
        <v>6.0750000000000002</v>
      </c>
      <c r="E39" s="3">
        <f t="shared" si="1"/>
        <v>-8.9999999999999858E-2</v>
      </c>
      <c r="F39" s="9">
        <f t="shared" si="2"/>
        <v>-6299.99999999999</v>
      </c>
      <c r="G39" s="3">
        <f t="shared" si="3"/>
        <v>-0.29499999999999993</v>
      </c>
      <c r="H39" s="9">
        <f t="shared" si="4"/>
        <v>-20649.999999999996</v>
      </c>
      <c r="I39" s="9">
        <f t="shared" si="5"/>
        <v>59999.999999999993</v>
      </c>
      <c r="J39" s="9">
        <f t="shared" si="6"/>
        <v>0</v>
      </c>
      <c r="K39" s="9">
        <f t="shared" si="7"/>
        <v>59999.999999999993</v>
      </c>
    </row>
    <row r="40" spans="1:11" x14ac:dyDescent="0.25">
      <c r="A40" s="4">
        <v>44138</v>
      </c>
      <c r="B40" s="3">
        <v>5.72</v>
      </c>
      <c r="C40" s="3">
        <v>608</v>
      </c>
      <c r="D40" s="3">
        <f t="shared" si="0"/>
        <v>6.08</v>
      </c>
      <c r="E40" s="3">
        <f t="shared" si="1"/>
        <v>-4.9999999999998934E-3</v>
      </c>
      <c r="F40" s="9">
        <f t="shared" si="2"/>
        <v>-349.99999999999255</v>
      </c>
      <c r="G40" s="3">
        <f t="shared" si="3"/>
        <v>-0.29999999999999982</v>
      </c>
      <c r="H40" s="9">
        <f t="shared" si="4"/>
        <v>-20999.999999999989</v>
      </c>
      <c r="I40" s="9">
        <f t="shared" si="5"/>
        <v>59650</v>
      </c>
      <c r="J40" s="9">
        <f t="shared" si="6"/>
        <v>0</v>
      </c>
      <c r="K40" s="9">
        <f t="shared" si="7"/>
        <v>59650</v>
      </c>
    </row>
    <row r="41" spans="1:11" x14ac:dyDescent="0.25">
      <c r="A41" s="4">
        <v>44139</v>
      </c>
      <c r="B41" s="3">
        <v>5.75</v>
      </c>
      <c r="C41" s="3">
        <v>606</v>
      </c>
      <c r="D41" s="3">
        <f t="shared" si="0"/>
        <v>6.06</v>
      </c>
      <c r="E41" s="3">
        <f t="shared" si="1"/>
        <v>2.0000000000000462E-2</v>
      </c>
      <c r="F41" s="9">
        <f t="shared" si="2"/>
        <v>1400.0000000000323</v>
      </c>
      <c r="G41" s="3">
        <f t="shared" si="3"/>
        <v>-0.27999999999999936</v>
      </c>
      <c r="H41" s="9">
        <f t="shared" si="4"/>
        <v>-19599.999999999956</v>
      </c>
      <c r="I41" s="9">
        <f t="shared" si="5"/>
        <v>61050.000000000029</v>
      </c>
      <c r="J41" s="9">
        <f t="shared" si="6"/>
        <v>0</v>
      </c>
      <c r="K41" s="9">
        <f t="shared" si="7"/>
        <v>61050.000000000029</v>
      </c>
    </row>
    <row r="42" spans="1:11" x14ac:dyDescent="0.25">
      <c r="A42" s="4">
        <v>44140</v>
      </c>
      <c r="B42" s="3">
        <v>5.78</v>
      </c>
      <c r="C42" s="3">
        <v>609.25</v>
      </c>
      <c r="D42" s="3">
        <f t="shared" si="0"/>
        <v>6.0925000000000002</v>
      </c>
      <c r="E42" s="3">
        <f t="shared" si="1"/>
        <v>-3.2500000000000639E-2</v>
      </c>
      <c r="F42" s="9">
        <f t="shared" si="2"/>
        <v>-2275.0000000000446</v>
      </c>
      <c r="G42" s="3">
        <f t="shared" si="3"/>
        <v>-0.3125</v>
      </c>
      <c r="H42" s="9">
        <f t="shared" si="4"/>
        <v>-21875</v>
      </c>
      <c r="I42" s="9">
        <f t="shared" si="5"/>
        <v>58774.999999999985</v>
      </c>
      <c r="J42" s="9">
        <f t="shared" si="6"/>
        <v>0</v>
      </c>
      <c r="K42" s="9">
        <f t="shared" si="7"/>
        <v>58774.999999999985</v>
      </c>
    </row>
    <row r="43" spans="1:11" x14ac:dyDescent="0.25">
      <c r="A43" s="4">
        <v>44141</v>
      </c>
      <c r="B43" s="3">
        <v>5.7</v>
      </c>
      <c r="C43" s="3">
        <v>602</v>
      </c>
      <c r="D43" s="3">
        <f t="shared" si="0"/>
        <v>6.02</v>
      </c>
      <c r="E43" s="3">
        <f t="shared" si="1"/>
        <v>7.2500000000000675E-2</v>
      </c>
      <c r="F43" s="9">
        <f t="shared" si="2"/>
        <v>5075.0000000000473</v>
      </c>
      <c r="G43" s="3">
        <f t="shared" si="3"/>
        <v>-0.23999999999999932</v>
      </c>
      <c r="H43" s="9">
        <f t="shared" si="4"/>
        <v>-16799.999999999953</v>
      </c>
      <c r="I43" s="9">
        <f t="shared" si="5"/>
        <v>63850.000000000029</v>
      </c>
      <c r="J43" s="9">
        <f t="shared" si="6"/>
        <v>0</v>
      </c>
      <c r="K43" s="9">
        <f t="shared" si="7"/>
        <v>63850.000000000029</v>
      </c>
    </row>
    <row r="44" spans="1:11" x14ac:dyDescent="0.25">
      <c r="A44" s="4">
        <v>44144</v>
      </c>
      <c r="B44" s="3">
        <v>5.68</v>
      </c>
      <c r="C44" s="3">
        <v>597.5</v>
      </c>
      <c r="D44" s="3">
        <f t="shared" si="0"/>
        <v>5.9749999999999996</v>
      </c>
      <c r="E44" s="3">
        <f t="shared" si="1"/>
        <v>4.4999999999999929E-2</v>
      </c>
      <c r="F44" s="9">
        <f t="shared" si="2"/>
        <v>3149.999999999995</v>
      </c>
      <c r="G44" s="3">
        <f t="shared" si="3"/>
        <v>-0.1949999999999994</v>
      </c>
      <c r="H44" s="9">
        <f t="shared" si="4"/>
        <v>-13649.999999999958</v>
      </c>
      <c r="I44" s="9">
        <f t="shared" si="5"/>
        <v>67000.000000000029</v>
      </c>
      <c r="J44" s="9">
        <f t="shared" si="6"/>
        <v>0</v>
      </c>
      <c r="K44" s="9">
        <f t="shared" si="7"/>
        <v>67000.000000000029</v>
      </c>
    </row>
    <row r="45" spans="1:11" x14ac:dyDescent="0.25">
      <c r="A45" s="4">
        <v>44145</v>
      </c>
      <c r="B45" s="3">
        <v>5.77</v>
      </c>
      <c r="C45" s="3">
        <v>608.5</v>
      </c>
      <c r="D45" s="3">
        <f t="shared" si="0"/>
        <v>6.085</v>
      </c>
      <c r="E45" s="3">
        <f t="shared" si="1"/>
        <v>-0.11000000000000032</v>
      </c>
      <c r="F45" s="9">
        <f t="shared" si="2"/>
        <v>-7700.0000000000227</v>
      </c>
      <c r="G45" s="3">
        <f t="shared" si="3"/>
        <v>-0.30499999999999972</v>
      </c>
      <c r="H45" s="9">
        <f t="shared" si="4"/>
        <v>-21349.999999999982</v>
      </c>
      <c r="I45" s="9">
        <f t="shared" si="5"/>
        <v>59300.000000000007</v>
      </c>
      <c r="J45" s="9">
        <f t="shared" si="6"/>
        <v>0</v>
      </c>
      <c r="K45" s="9">
        <f t="shared" si="7"/>
        <v>59300.000000000007</v>
      </c>
    </row>
    <row r="46" spans="1:11" x14ac:dyDescent="0.25">
      <c r="A46" s="4">
        <v>44146</v>
      </c>
      <c r="B46" s="3">
        <v>5.6899999999999995</v>
      </c>
      <c r="C46" s="3">
        <v>598</v>
      </c>
      <c r="D46" s="3">
        <f t="shared" si="0"/>
        <v>5.98</v>
      </c>
      <c r="E46" s="3">
        <f t="shared" si="1"/>
        <v>0.10499999999999954</v>
      </c>
      <c r="F46" s="9">
        <f t="shared" si="2"/>
        <v>7349.9999999999673</v>
      </c>
      <c r="G46" s="3">
        <f t="shared" si="3"/>
        <v>-0.20000000000000018</v>
      </c>
      <c r="H46" s="9">
        <f t="shared" si="4"/>
        <v>-14000.000000000013</v>
      </c>
      <c r="I46" s="9">
        <f t="shared" si="5"/>
        <v>66649.999999999971</v>
      </c>
      <c r="J46" s="9">
        <f t="shared" si="6"/>
        <v>0</v>
      </c>
      <c r="K46" s="9">
        <f t="shared" si="7"/>
        <v>66649.999999999971</v>
      </c>
    </row>
    <row r="47" spans="1:11" x14ac:dyDescent="0.25">
      <c r="A47" s="4">
        <v>44147</v>
      </c>
      <c r="B47" s="3">
        <v>5.59</v>
      </c>
      <c r="C47" s="3">
        <v>588.25</v>
      </c>
      <c r="D47" s="3">
        <f t="shared" si="0"/>
        <v>5.8825000000000003</v>
      </c>
      <c r="E47" s="3">
        <f t="shared" si="1"/>
        <v>9.7500000000000142E-2</v>
      </c>
      <c r="F47" s="9">
        <f t="shared" si="2"/>
        <v>6825.00000000001</v>
      </c>
      <c r="G47" s="3">
        <f t="shared" si="3"/>
        <v>-0.10250000000000004</v>
      </c>
      <c r="H47" s="9">
        <f t="shared" si="4"/>
        <v>-7175.0000000000027</v>
      </c>
      <c r="I47" s="9">
        <f t="shared" si="5"/>
        <v>73474.999999999985</v>
      </c>
      <c r="J47" s="9">
        <f t="shared" si="6"/>
        <v>0</v>
      </c>
      <c r="K47" s="9">
        <f t="shared" si="7"/>
        <v>73474.999999999985</v>
      </c>
    </row>
    <row r="48" spans="1:11" x14ac:dyDescent="0.25">
      <c r="A48" s="4">
        <v>44148</v>
      </c>
      <c r="B48" s="3">
        <v>5.67</v>
      </c>
      <c r="C48" s="3">
        <v>593.5</v>
      </c>
      <c r="D48" s="3">
        <f t="shared" si="0"/>
        <v>5.9349999999999996</v>
      </c>
      <c r="E48" s="3">
        <f t="shared" si="1"/>
        <v>-5.2499999999999325E-2</v>
      </c>
      <c r="F48" s="9">
        <f t="shared" si="2"/>
        <v>-3674.9999999999527</v>
      </c>
      <c r="G48" s="3">
        <f t="shared" si="3"/>
        <v>-0.15499999999999936</v>
      </c>
      <c r="H48" s="9">
        <f t="shared" si="4"/>
        <v>-10849.999999999955</v>
      </c>
      <c r="I48" s="9">
        <f t="shared" si="5"/>
        <v>69800.000000000029</v>
      </c>
      <c r="J48" s="9">
        <f t="shared" si="6"/>
        <v>0</v>
      </c>
      <c r="K48" s="9">
        <f t="shared" si="7"/>
        <v>69800.000000000029</v>
      </c>
    </row>
    <row r="49" spans="1:11" x14ac:dyDescent="0.25">
      <c r="A49" s="4">
        <v>44151</v>
      </c>
      <c r="B49" s="3">
        <v>5.83</v>
      </c>
      <c r="C49" s="3">
        <v>598</v>
      </c>
      <c r="D49" s="3">
        <f t="shared" si="0"/>
        <v>5.98</v>
      </c>
      <c r="E49" s="3">
        <f t="shared" si="1"/>
        <v>-4.5000000000000817E-2</v>
      </c>
      <c r="F49" s="9">
        <f t="shared" si="2"/>
        <v>-3150.0000000000573</v>
      </c>
      <c r="G49" s="3">
        <f t="shared" si="3"/>
        <v>-0.20000000000000018</v>
      </c>
      <c r="H49" s="9">
        <f t="shared" si="4"/>
        <v>-14000.000000000013</v>
      </c>
      <c r="I49" s="9">
        <f t="shared" si="5"/>
        <v>66649.999999999971</v>
      </c>
      <c r="J49" s="9">
        <f t="shared" si="6"/>
        <v>0</v>
      </c>
      <c r="K49" s="9">
        <f t="shared" si="7"/>
        <v>66649.999999999971</v>
      </c>
    </row>
    <row r="50" spans="1:11" x14ac:dyDescent="0.25">
      <c r="A50" s="4">
        <v>44152</v>
      </c>
      <c r="B50" s="3">
        <v>5.78</v>
      </c>
      <c r="C50" s="3">
        <v>595.25</v>
      </c>
      <c r="D50" s="3">
        <f t="shared" si="0"/>
        <v>5.9524999999999997</v>
      </c>
      <c r="E50" s="3">
        <f t="shared" si="1"/>
        <v>2.7500000000000746E-2</v>
      </c>
      <c r="F50" s="9">
        <f t="shared" si="2"/>
        <v>1925.0000000000523</v>
      </c>
      <c r="G50" s="3">
        <f t="shared" si="3"/>
        <v>-0.17249999999999943</v>
      </c>
      <c r="H50" s="9">
        <f t="shared" si="4"/>
        <v>-12074.99999999996</v>
      </c>
      <c r="I50" s="9">
        <f t="shared" si="5"/>
        <v>68575.000000000029</v>
      </c>
      <c r="J50" s="9">
        <f t="shared" si="6"/>
        <v>0</v>
      </c>
      <c r="K50" s="9">
        <f t="shared" si="7"/>
        <v>68575.000000000029</v>
      </c>
    </row>
    <row r="51" spans="1:11" x14ac:dyDescent="0.25">
      <c r="A51" s="4">
        <v>44153</v>
      </c>
      <c r="B51" s="3">
        <v>5.83</v>
      </c>
      <c r="C51" s="3">
        <v>597.75</v>
      </c>
      <c r="D51" s="3">
        <f t="shared" si="0"/>
        <v>5.9775</v>
      </c>
      <c r="E51" s="3">
        <f t="shared" si="1"/>
        <v>-2.5000000000000355E-2</v>
      </c>
      <c r="F51" s="9">
        <f t="shared" si="2"/>
        <v>-1750.0000000000248</v>
      </c>
      <c r="G51" s="3">
        <f t="shared" si="3"/>
        <v>-0.19749999999999979</v>
      </c>
      <c r="H51" s="9">
        <f t="shared" si="4"/>
        <v>-13824.999999999985</v>
      </c>
      <c r="I51" s="9">
        <f t="shared" si="5"/>
        <v>66825</v>
      </c>
      <c r="J51" s="9">
        <f t="shared" si="6"/>
        <v>0</v>
      </c>
      <c r="K51" s="9">
        <f t="shared" si="7"/>
        <v>66825</v>
      </c>
    </row>
    <row r="52" spans="1:11" x14ac:dyDescent="0.25">
      <c r="A52" s="4">
        <v>44154</v>
      </c>
      <c r="B52" s="3">
        <v>5.74</v>
      </c>
      <c r="C52" s="3">
        <v>591.75</v>
      </c>
      <c r="D52" s="3">
        <f t="shared" si="0"/>
        <v>5.9175000000000004</v>
      </c>
      <c r="E52" s="3">
        <f t="shared" si="1"/>
        <v>5.9999999999999609E-2</v>
      </c>
      <c r="F52" s="9">
        <f t="shared" si="2"/>
        <v>4199.9999999999727</v>
      </c>
      <c r="G52" s="3">
        <f t="shared" si="3"/>
        <v>-0.13750000000000018</v>
      </c>
      <c r="H52" s="9">
        <f t="shared" si="4"/>
        <v>-9625.0000000000127</v>
      </c>
      <c r="I52" s="9">
        <f t="shared" si="5"/>
        <v>71024.999999999971</v>
      </c>
      <c r="J52" s="9">
        <f t="shared" si="6"/>
        <v>0</v>
      </c>
      <c r="K52" s="9">
        <f t="shared" si="7"/>
        <v>71024.999999999971</v>
      </c>
    </row>
    <row r="53" spans="1:11" x14ac:dyDescent="0.25">
      <c r="A53" s="4">
        <v>44155</v>
      </c>
      <c r="B53" s="3">
        <v>5.75</v>
      </c>
      <c r="C53" s="3">
        <v>593.25</v>
      </c>
      <c r="D53" s="3">
        <f t="shared" si="0"/>
        <v>5.9325000000000001</v>
      </c>
      <c r="E53" s="3">
        <f t="shared" si="1"/>
        <v>-1.499999999999968E-2</v>
      </c>
      <c r="F53" s="9">
        <f t="shared" si="2"/>
        <v>-1049.9999999999777</v>
      </c>
      <c r="G53" s="3">
        <f t="shared" si="3"/>
        <v>-0.15249999999999986</v>
      </c>
      <c r="H53" s="9">
        <f t="shared" si="4"/>
        <v>-10674.999999999991</v>
      </c>
      <c r="I53" s="9">
        <f t="shared" si="5"/>
        <v>69975</v>
      </c>
      <c r="J53" s="9">
        <f t="shared" si="6"/>
        <v>0</v>
      </c>
      <c r="K53" s="9">
        <f t="shared" si="7"/>
        <v>69975</v>
      </c>
    </row>
    <row r="54" spans="1:11" x14ac:dyDescent="0.25">
      <c r="A54" s="4">
        <v>44158</v>
      </c>
      <c r="B54" s="3">
        <v>5.76</v>
      </c>
      <c r="C54" s="3">
        <v>598.75</v>
      </c>
      <c r="D54" s="3">
        <f t="shared" si="0"/>
        <v>5.9874999999999998</v>
      </c>
      <c r="E54" s="3">
        <f t="shared" si="1"/>
        <v>-5.4999999999999716E-2</v>
      </c>
      <c r="F54" s="9">
        <f t="shared" si="2"/>
        <v>-3849.99999999998</v>
      </c>
      <c r="G54" s="3">
        <f t="shared" si="3"/>
        <v>-0.20749999999999957</v>
      </c>
      <c r="H54" s="9">
        <f t="shared" si="4"/>
        <v>-14524.999999999971</v>
      </c>
      <c r="I54" s="9">
        <f t="shared" si="5"/>
        <v>66125.000000000015</v>
      </c>
      <c r="J54" s="9">
        <f t="shared" si="6"/>
        <v>0</v>
      </c>
      <c r="K54" s="9">
        <f t="shared" si="7"/>
        <v>66125.000000000015</v>
      </c>
    </row>
    <row r="55" spans="1:11" x14ac:dyDescent="0.25">
      <c r="A55" s="4">
        <v>44159</v>
      </c>
      <c r="B55" s="3">
        <v>5.86</v>
      </c>
      <c r="C55" s="3">
        <v>611.25</v>
      </c>
      <c r="D55" s="3">
        <f t="shared" si="0"/>
        <v>6.1124999999999998</v>
      </c>
      <c r="E55" s="3">
        <f t="shared" si="1"/>
        <v>-0.125</v>
      </c>
      <c r="F55" s="9">
        <f t="shared" si="2"/>
        <v>-8750</v>
      </c>
      <c r="G55" s="3">
        <f t="shared" si="3"/>
        <v>-0.33249999999999957</v>
      </c>
      <c r="H55" s="9">
        <f t="shared" si="4"/>
        <v>-23274.999999999971</v>
      </c>
      <c r="I55" s="9">
        <f t="shared" si="5"/>
        <v>57375.000000000015</v>
      </c>
      <c r="J55" s="9">
        <f t="shared" si="6"/>
        <v>0</v>
      </c>
      <c r="K55" s="9">
        <f t="shared" si="7"/>
        <v>57375.000000000015</v>
      </c>
    </row>
    <row r="56" spans="1:11" x14ac:dyDescent="0.25">
      <c r="A56" s="4">
        <v>44160</v>
      </c>
      <c r="B56" s="3">
        <v>5.6899999999999995</v>
      </c>
      <c r="C56" s="3">
        <v>588.25</v>
      </c>
      <c r="D56" s="3">
        <f t="shared" si="0"/>
        <v>5.8825000000000003</v>
      </c>
      <c r="E56" s="3">
        <f t="shared" si="1"/>
        <v>0.22999999999999954</v>
      </c>
      <c r="F56" s="9">
        <f t="shared" si="2"/>
        <v>16099.999999999967</v>
      </c>
      <c r="G56" s="3">
        <f t="shared" si="3"/>
        <v>-0.10250000000000004</v>
      </c>
      <c r="H56" s="9">
        <f t="shared" si="4"/>
        <v>-7175.0000000000027</v>
      </c>
      <c r="I56" s="9">
        <f t="shared" si="5"/>
        <v>73474.999999999985</v>
      </c>
      <c r="J56" s="9">
        <f t="shared" si="6"/>
        <v>0</v>
      </c>
      <c r="K56" s="9">
        <f t="shared" si="7"/>
        <v>73474.999999999985</v>
      </c>
    </row>
    <row r="57" spans="1:11" x14ac:dyDescent="0.25">
      <c r="A57" s="4">
        <v>44165</v>
      </c>
      <c r="B57" s="3">
        <v>5.71</v>
      </c>
      <c r="C57" s="3">
        <v>580.25</v>
      </c>
      <c r="D57" s="3">
        <f t="shared" si="0"/>
        <v>5.8025000000000002</v>
      </c>
      <c r="E57" s="3">
        <f t="shared" si="1"/>
        <v>8.0000000000000071E-2</v>
      </c>
      <c r="F57" s="9">
        <f t="shared" si="2"/>
        <v>5600.0000000000045</v>
      </c>
      <c r="G57" s="3">
        <f t="shared" si="3"/>
        <v>-2.2499999999999964E-2</v>
      </c>
      <c r="H57" s="9">
        <f t="shared" si="4"/>
        <v>-1574.9999999999975</v>
      </c>
      <c r="I57" s="9">
        <f t="shared" si="5"/>
        <v>79074.999999999985</v>
      </c>
      <c r="J57" s="9">
        <f t="shared" si="6"/>
        <v>0</v>
      </c>
      <c r="K57" s="9">
        <f t="shared" si="7"/>
        <v>79074.999999999985</v>
      </c>
    </row>
    <row r="58" spans="1:11" x14ac:dyDescent="0.25">
      <c r="A58" s="4">
        <v>44166</v>
      </c>
      <c r="B58" s="3">
        <v>5.5600000000000005</v>
      </c>
      <c r="C58" s="3">
        <v>565.5</v>
      </c>
      <c r="D58" s="3">
        <f t="shared" si="0"/>
        <v>5.6550000000000002</v>
      </c>
      <c r="E58" s="3">
        <f t="shared" si="1"/>
        <v>0.14749999999999996</v>
      </c>
      <c r="F58" s="9">
        <f t="shared" si="2"/>
        <v>10324.999999999998</v>
      </c>
      <c r="G58" s="3">
        <f t="shared" si="3"/>
        <v>0.125</v>
      </c>
      <c r="H58" s="9">
        <f t="shared" si="4"/>
        <v>8750</v>
      </c>
      <c r="I58" s="9">
        <f t="shared" si="5"/>
        <v>89399.999999999985</v>
      </c>
      <c r="J58" s="9">
        <f t="shared" si="6"/>
        <v>0</v>
      </c>
      <c r="K58" s="9">
        <f t="shared" si="7"/>
        <v>89399.999999999985</v>
      </c>
    </row>
    <row r="59" spans="1:11" x14ac:dyDescent="0.25">
      <c r="A59" s="4">
        <v>44167</v>
      </c>
      <c r="B59" s="3">
        <v>5.79</v>
      </c>
      <c r="C59" s="3">
        <v>578</v>
      </c>
      <c r="D59" s="3">
        <f t="shared" si="0"/>
        <v>5.78</v>
      </c>
      <c r="E59" s="3">
        <f t="shared" si="1"/>
        <v>-0.125</v>
      </c>
      <c r="F59" s="9">
        <f t="shared" si="2"/>
        <v>-8750</v>
      </c>
      <c r="G59" s="3">
        <f t="shared" si="3"/>
        <v>0</v>
      </c>
      <c r="H59" s="9">
        <f t="shared" si="4"/>
        <v>0</v>
      </c>
      <c r="I59" s="9">
        <f t="shared" si="5"/>
        <v>80649.999999999985</v>
      </c>
      <c r="J59" s="9">
        <f t="shared" si="6"/>
        <v>0</v>
      </c>
      <c r="K59" s="9">
        <f t="shared" si="7"/>
        <v>80649.999999999985</v>
      </c>
    </row>
    <row r="60" spans="1:11" x14ac:dyDescent="0.25">
      <c r="A60" s="4">
        <v>44168</v>
      </c>
      <c r="B60" s="3">
        <v>5.75</v>
      </c>
      <c r="C60" s="3">
        <v>571.75</v>
      </c>
      <c r="D60" s="3">
        <f t="shared" si="0"/>
        <v>5.7175000000000002</v>
      </c>
      <c r="E60" s="3">
        <f t="shared" si="1"/>
        <v>6.25E-2</v>
      </c>
      <c r="F60" s="9">
        <f t="shared" si="2"/>
        <v>4375</v>
      </c>
      <c r="G60" s="3">
        <f t="shared" si="3"/>
        <v>6.25E-2</v>
      </c>
      <c r="H60" s="9">
        <f t="shared" si="4"/>
        <v>4375</v>
      </c>
      <c r="I60" s="9">
        <f t="shared" si="5"/>
        <v>85024.999999999985</v>
      </c>
      <c r="J60" s="9">
        <f t="shared" si="6"/>
        <v>0</v>
      </c>
      <c r="K60" s="9">
        <f t="shared" si="7"/>
        <v>85024.999999999985</v>
      </c>
    </row>
    <row r="61" spans="1:11" x14ac:dyDescent="0.25">
      <c r="A61" s="4">
        <v>44169</v>
      </c>
      <c r="B61" s="3">
        <v>5.68</v>
      </c>
      <c r="C61" s="3">
        <v>566.5</v>
      </c>
      <c r="D61" s="3">
        <f t="shared" si="0"/>
        <v>5.665</v>
      </c>
      <c r="E61" s="3">
        <f t="shared" si="1"/>
        <v>5.2500000000000213E-2</v>
      </c>
      <c r="F61" s="9">
        <f t="shared" si="2"/>
        <v>3675.000000000015</v>
      </c>
      <c r="G61" s="3">
        <f t="shared" si="3"/>
        <v>0.11500000000000021</v>
      </c>
      <c r="H61" s="9">
        <f t="shared" si="4"/>
        <v>8050.0000000000146</v>
      </c>
      <c r="I61" s="9">
        <f t="shared" si="5"/>
        <v>88700</v>
      </c>
      <c r="J61" s="9">
        <f t="shared" si="6"/>
        <v>0</v>
      </c>
      <c r="K61" s="9">
        <f t="shared" si="7"/>
        <v>88700</v>
      </c>
    </row>
    <row r="62" spans="1:11" x14ac:dyDescent="0.25">
      <c r="A62" s="4">
        <v>44172</v>
      </c>
      <c r="B62" s="3">
        <v>5.71</v>
      </c>
      <c r="C62" s="3">
        <v>571.25</v>
      </c>
      <c r="D62" s="3">
        <f t="shared" si="0"/>
        <v>5.7125000000000004</v>
      </c>
      <c r="E62" s="3">
        <f t="shared" si="1"/>
        <v>-4.750000000000032E-2</v>
      </c>
      <c r="F62" s="9">
        <f t="shared" si="2"/>
        <v>-3325.0000000000223</v>
      </c>
      <c r="G62" s="3">
        <f t="shared" si="3"/>
        <v>6.7499999999999893E-2</v>
      </c>
      <c r="H62" s="9">
        <f t="shared" si="4"/>
        <v>4724.9999999999927</v>
      </c>
      <c r="I62" s="9">
        <f t="shared" si="5"/>
        <v>85374.999999999971</v>
      </c>
      <c r="J62" s="9">
        <f t="shared" si="6"/>
        <v>0</v>
      </c>
      <c r="K62" s="9">
        <f t="shared" si="7"/>
        <v>85374.999999999971</v>
      </c>
    </row>
    <row r="63" spans="1:11" x14ac:dyDescent="0.25">
      <c r="A63" s="4">
        <v>44173</v>
      </c>
      <c r="B63" s="3">
        <v>5.62</v>
      </c>
      <c r="C63" s="3">
        <v>563.75</v>
      </c>
      <c r="D63" s="3">
        <f t="shared" si="0"/>
        <v>5.6375000000000002</v>
      </c>
      <c r="E63" s="3">
        <f t="shared" si="1"/>
        <v>7.5000000000000178E-2</v>
      </c>
      <c r="F63" s="9">
        <f t="shared" si="2"/>
        <v>5250.0000000000127</v>
      </c>
      <c r="G63" s="3">
        <f t="shared" si="3"/>
        <v>0.14250000000000007</v>
      </c>
      <c r="H63" s="9">
        <f t="shared" si="4"/>
        <v>9975.0000000000055</v>
      </c>
      <c r="I63" s="9">
        <f t="shared" si="5"/>
        <v>90624.999999999985</v>
      </c>
      <c r="J63" s="9">
        <f t="shared" si="6"/>
        <v>0</v>
      </c>
      <c r="K63" s="9">
        <f t="shared" si="7"/>
        <v>90624.999999999985</v>
      </c>
    </row>
    <row r="64" spans="1:11" x14ac:dyDescent="0.25">
      <c r="A64" s="4">
        <v>44174</v>
      </c>
      <c r="B64" s="3">
        <v>5.76</v>
      </c>
      <c r="C64" s="3">
        <v>577</v>
      </c>
      <c r="D64" s="3">
        <f t="shared" si="0"/>
        <v>5.77</v>
      </c>
      <c r="E64" s="3">
        <f t="shared" si="1"/>
        <v>-0.1324999999999994</v>
      </c>
      <c r="F64" s="9">
        <f t="shared" si="2"/>
        <v>-9274.9999999999582</v>
      </c>
      <c r="G64" s="3">
        <f t="shared" si="3"/>
        <v>1.0000000000000675E-2</v>
      </c>
      <c r="H64" s="9">
        <f t="shared" si="4"/>
        <v>700.00000000004729</v>
      </c>
      <c r="I64" s="9">
        <f t="shared" si="5"/>
        <v>81350.000000000029</v>
      </c>
      <c r="J64" s="9">
        <f t="shared" si="6"/>
        <v>0</v>
      </c>
      <c r="K64" s="9">
        <f t="shared" si="7"/>
        <v>81350.000000000029</v>
      </c>
    </row>
    <row r="65" spans="1:11" x14ac:dyDescent="0.25">
      <c r="A65" s="4">
        <v>44175</v>
      </c>
      <c r="B65" s="3">
        <v>5.89</v>
      </c>
      <c r="C65" s="3">
        <v>590.25</v>
      </c>
      <c r="D65" s="3">
        <f t="shared" si="0"/>
        <v>5.9024999999999999</v>
      </c>
      <c r="E65" s="3">
        <f t="shared" si="1"/>
        <v>-0.13250000000000028</v>
      </c>
      <c r="F65" s="9">
        <f t="shared" si="2"/>
        <v>-9275.00000000002</v>
      </c>
      <c r="G65" s="3">
        <f t="shared" si="3"/>
        <v>-0.12249999999999961</v>
      </c>
      <c r="H65" s="9">
        <f t="shared" si="4"/>
        <v>-8574.9999999999727</v>
      </c>
      <c r="I65" s="9">
        <f t="shared" si="5"/>
        <v>72075.000000000015</v>
      </c>
      <c r="J65" s="9">
        <f t="shared" si="6"/>
        <v>0</v>
      </c>
      <c r="K65" s="9">
        <f t="shared" si="7"/>
        <v>72075.000000000015</v>
      </c>
    </row>
    <row r="66" spans="1:11" x14ac:dyDescent="0.25">
      <c r="A66" s="4">
        <v>44176</v>
      </c>
      <c r="B66" s="3">
        <v>6.06</v>
      </c>
      <c r="C66" s="3">
        <v>608.25</v>
      </c>
      <c r="D66" s="3">
        <f t="shared" si="0"/>
        <v>6.0824999999999996</v>
      </c>
      <c r="E66" s="3">
        <f t="shared" si="1"/>
        <v>-0.17999999999999972</v>
      </c>
      <c r="F66" s="9">
        <f t="shared" si="2"/>
        <v>-12599.99999999998</v>
      </c>
      <c r="G66" s="3">
        <f t="shared" si="3"/>
        <v>-0.30249999999999932</v>
      </c>
      <c r="H66" s="9">
        <f t="shared" si="4"/>
        <v>-21174.999999999953</v>
      </c>
      <c r="I66" s="9">
        <f t="shared" si="5"/>
        <v>59475.000000000036</v>
      </c>
      <c r="J66" s="9">
        <f t="shared" si="6"/>
        <v>0</v>
      </c>
      <c r="K66" s="9">
        <f t="shared" si="7"/>
        <v>59475.000000000036</v>
      </c>
    </row>
    <row r="67" spans="1:11" x14ac:dyDescent="0.25">
      <c r="A67" s="4">
        <v>44179</v>
      </c>
      <c r="B67" s="3">
        <v>5.87</v>
      </c>
      <c r="C67" s="3">
        <v>593.5</v>
      </c>
      <c r="D67" s="3">
        <f t="shared" si="0"/>
        <v>5.9349999999999996</v>
      </c>
      <c r="E67" s="3">
        <f t="shared" si="1"/>
        <v>0.14749999999999996</v>
      </c>
      <c r="F67" s="9">
        <f t="shared" si="2"/>
        <v>10324.999999999998</v>
      </c>
      <c r="G67" s="3">
        <f t="shared" si="3"/>
        <v>-0.15499999999999936</v>
      </c>
      <c r="H67" s="9">
        <f t="shared" si="4"/>
        <v>-10849.999999999955</v>
      </c>
      <c r="I67" s="9">
        <f t="shared" si="5"/>
        <v>69800.000000000029</v>
      </c>
      <c r="J67" s="9">
        <f t="shared" si="6"/>
        <v>0</v>
      </c>
      <c r="K67" s="9">
        <f t="shared" si="7"/>
        <v>69800.000000000029</v>
      </c>
    </row>
    <row r="68" spans="1:11" x14ac:dyDescent="0.25">
      <c r="A68" s="4"/>
      <c r="B68" s="3"/>
      <c r="C68" s="3"/>
      <c r="D68" s="3"/>
      <c r="E68" s="3"/>
      <c r="F68" s="6"/>
      <c r="G68" s="3"/>
      <c r="H68" s="6"/>
      <c r="I68" s="6"/>
      <c r="J68" s="6"/>
      <c r="K68" s="6"/>
    </row>
    <row r="69" spans="1:11" x14ac:dyDescent="0.25">
      <c r="A69" s="4"/>
      <c r="B69" s="3"/>
      <c r="C69" s="3"/>
      <c r="D69" s="3"/>
      <c r="E69" s="3"/>
      <c r="F69" s="6"/>
      <c r="G69" s="3"/>
      <c r="H69" s="6"/>
      <c r="I69" s="6"/>
      <c r="J69" s="6"/>
      <c r="K69" s="6"/>
    </row>
    <row r="70" spans="1:11" x14ac:dyDescent="0.25">
      <c r="A70" s="4"/>
      <c r="B70" s="3"/>
      <c r="C70" s="3"/>
      <c r="D70" s="3"/>
      <c r="E70" s="3"/>
      <c r="F70" s="6"/>
      <c r="G70" s="3"/>
      <c r="H70" s="6"/>
      <c r="I70" s="6"/>
      <c r="J70" s="6"/>
      <c r="K70" s="6"/>
    </row>
    <row r="71" spans="1:11" x14ac:dyDescent="0.25">
      <c r="A71" s="4"/>
      <c r="B71" s="3"/>
      <c r="C71" s="3"/>
      <c r="D71" s="3"/>
      <c r="E71" s="3"/>
      <c r="F71" s="6"/>
      <c r="G71" s="3"/>
      <c r="H71" s="6"/>
      <c r="I71" s="6"/>
      <c r="J71" s="6"/>
      <c r="K71" s="6"/>
    </row>
    <row r="72" spans="1:11" x14ac:dyDescent="0.25">
      <c r="A72" s="4"/>
      <c r="B72" s="3"/>
      <c r="C72" s="3"/>
      <c r="D72" s="3"/>
      <c r="E72" s="3"/>
      <c r="F72" s="6"/>
      <c r="G72" s="3"/>
      <c r="H72" s="6"/>
      <c r="I72" s="6"/>
      <c r="J72" s="6"/>
      <c r="K72" s="6"/>
    </row>
    <row r="73" spans="1:11" x14ac:dyDescent="0.25">
      <c r="A73" s="4"/>
      <c r="B73" s="3"/>
      <c r="C73" s="3"/>
      <c r="D73" s="3"/>
      <c r="E73" s="3"/>
      <c r="F73" s="6"/>
      <c r="G73" s="3"/>
      <c r="H73" s="6"/>
      <c r="I73" s="6"/>
      <c r="J73" s="6"/>
      <c r="K73" s="6"/>
    </row>
    <row r="74" spans="1:11" x14ac:dyDescent="0.25">
      <c r="A74" s="4"/>
      <c r="B74" s="3"/>
      <c r="C74" s="3"/>
      <c r="D74" s="3"/>
      <c r="E74" s="3"/>
      <c r="F74" s="6"/>
      <c r="G74" s="3"/>
      <c r="H74" s="6"/>
      <c r="I74" s="6"/>
      <c r="J74" s="6"/>
      <c r="K74" s="6"/>
    </row>
    <row r="75" spans="1:11" x14ac:dyDescent="0.25">
      <c r="A75" s="4"/>
      <c r="B75" s="3"/>
      <c r="C75" s="3"/>
      <c r="D75" s="3"/>
      <c r="E75" s="3"/>
      <c r="F75" s="6"/>
      <c r="G75" s="3"/>
      <c r="H75" s="6"/>
      <c r="I75" s="6"/>
      <c r="J75" s="6"/>
      <c r="K75" s="6"/>
    </row>
    <row r="76" spans="1:11" x14ac:dyDescent="0.25">
      <c r="A76" s="4"/>
      <c r="B76" s="3"/>
      <c r="C76" s="3"/>
      <c r="D76" s="3"/>
      <c r="E76" s="3"/>
      <c r="F76" s="6"/>
      <c r="G76" s="3"/>
      <c r="H76" s="6"/>
      <c r="I76" s="6"/>
      <c r="J76" s="6"/>
      <c r="K76" s="6"/>
    </row>
    <row r="77" spans="1:11" x14ac:dyDescent="0.25">
      <c r="A77" s="4"/>
      <c r="B77" s="3"/>
      <c r="C77" s="3"/>
      <c r="D77" s="3"/>
      <c r="E77" s="3"/>
      <c r="F77" s="6"/>
      <c r="G77" s="3"/>
      <c r="H77" s="6"/>
      <c r="I77" s="6"/>
      <c r="J77" s="6"/>
      <c r="K77" s="6"/>
    </row>
    <row r="78" spans="1:11" x14ac:dyDescent="0.25">
      <c r="A78" s="4"/>
      <c r="B78" s="3"/>
      <c r="C78" s="3"/>
      <c r="D78" s="3"/>
      <c r="E78" s="3"/>
      <c r="F78" s="6"/>
      <c r="G78" s="3"/>
      <c r="H78" s="6"/>
      <c r="I78" s="6"/>
      <c r="J78" s="6"/>
      <c r="K78" s="6"/>
    </row>
    <row r="79" spans="1:11" x14ac:dyDescent="0.25">
      <c r="A79" s="4"/>
      <c r="B79" s="3"/>
      <c r="C79" s="3"/>
      <c r="D79" s="3"/>
      <c r="E79" s="3"/>
      <c r="F79" s="6"/>
      <c r="G79" s="3"/>
      <c r="H79" s="6"/>
      <c r="I79" s="6"/>
      <c r="J79" s="6"/>
      <c r="K79" s="6"/>
    </row>
    <row r="80" spans="1:11" x14ac:dyDescent="0.25">
      <c r="A80" s="4"/>
      <c r="B80" s="3"/>
      <c r="C80" s="3"/>
      <c r="D80" s="3"/>
      <c r="E80" s="3"/>
      <c r="F80" s="6"/>
      <c r="G80" s="3"/>
      <c r="H80" s="6"/>
      <c r="I80" s="6"/>
      <c r="J80" s="6"/>
      <c r="K80" s="6"/>
    </row>
    <row r="81" spans="1:11" x14ac:dyDescent="0.25">
      <c r="A81" s="4"/>
      <c r="B81" s="3"/>
      <c r="C81" s="3"/>
      <c r="D81" s="3"/>
      <c r="E81" s="3"/>
      <c r="F81" s="6"/>
      <c r="G81" s="3"/>
      <c r="H81" s="6"/>
      <c r="I81" s="6"/>
      <c r="J81" s="6"/>
      <c r="K81" s="6"/>
    </row>
  </sheetData>
  <mergeCells count="6">
    <mergeCell ref="K14:K15"/>
    <mergeCell ref="C14:D14"/>
    <mergeCell ref="E14:F14"/>
    <mergeCell ref="G14:H14"/>
    <mergeCell ref="I14:I15"/>
    <mergeCell ref="J14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Brent_long</vt:lpstr>
      <vt:lpstr>Wheat_short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2021-01-27T10:56:35Z</dcterms:created>
  <dcterms:modified xsi:type="dcterms:W3CDTF">2021-02-19T15:36:27Z</dcterms:modified>
</cp:coreProperties>
</file>