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4BD027F-C4A0-47E7-B621-1B5455D19CCB}" xr6:coauthVersionLast="45" xr6:coauthVersionMax="45" xr10:uidLastSave="{00000000-0000-0000-0000-000000000000}"/>
  <bookViews>
    <workbookView xWindow="-120" yWindow="-120" windowWidth="20730" windowHeight="11160" xr2:uid="{9D0AA3E6-3167-4926-8E26-3A211B3B4A3D}"/>
  </bookViews>
  <sheets>
    <sheet name="NEDL_IRR_management" sheetId="1" r:id="rId1"/>
  </sheets>
  <definedNames>
    <definedName name="solver_adj" localSheetId="0" hidden="1">NEDL_IRR_management!$C$3:$C$4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NEDL_IRR_management!$C$3:$C$4</definedName>
    <definedName name="solver_lhs2" localSheetId="0" hidden="1">NEDL_IRR_management!$C$3:$C$4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NEDL_IRR_management!$C$24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NEDL_IRR_management!$C$23:$C$24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11" i="1" s="1"/>
  <c r="D15" i="1" s="1"/>
  <c r="C3" i="1"/>
  <c r="C5" i="1" s="1"/>
  <c r="D5" i="1"/>
  <c r="D14" i="1"/>
  <c r="C15" i="1"/>
  <c r="D10" i="1"/>
  <c r="C11" i="1"/>
  <c r="D3" i="1"/>
  <c r="D7" i="1"/>
  <c r="C7" i="1"/>
  <c r="D18" i="1"/>
  <c r="C18" i="1"/>
  <c r="D13" i="1"/>
  <c r="C13" i="1"/>
  <c r="D12" i="1"/>
  <c r="C12" i="1"/>
  <c r="D24" i="1"/>
  <c r="D23" i="1"/>
  <c r="C24" i="1"/>
  <c r="C23" i="1"/>
  <c r="C4" i="1"/>
  <c r="B27" i="1"/>
  <c r="B26" i="1"/>
  <c r="D8" i="1" l="1"/>
  <c r="D16" i="1"/>
  <c r="D19" i="1" s="1"/>
  <c r="C8" i="1"/>
  <c r="C10" i="1"/>
  <c r="C14" i="1" s="1"/>
  <c r="C16" i="1" s="1"/>
  <c r="C19" i="1" s="1"/>
  <c r="B24" i="1"/>
  <c r="B23" i="1"/>
  <c r="B14" i="1"/>
  <c r="B15" i="1"/>
  <c r="B5" i="1"/>
  <c r="B8" i="1" s="1"/>
  <c r="D21" i="1" l="1"/>
  <c r="C21" i="1"/>
  <c r="B16" i="1"/>
  <c r="B19" i="1" s="1"/>
  <c r="B21" i="1" l="1"/>
</calcChain>
</file>

<file path=xl/sharedStrings.xml><?xml version="1.0" encoding="utf-8"?>
<sst xmlns="http://schemas.openxmlformats.org/spreadsheetml/2006/main" count="30" uniqueCount="29">
  <si>
    <t>Rate sensitive assets, $ mln</t>
  </si>
  <si>
    <t>Rate sensitive liabilities, $ mln</t>
  </si>
  <si>
    <t>Modified duration, assets</t>
  </si>
  <si>
    <t>Modified duration, liabilities</t>
  </si>
  <si>
    <t>Economic value of equity exposure, $ mln</t>
  </si>
  <si>
    <t>Asset fair value exposure, $ mln</t>
  </si>
  <si>
    <t>Liabilities fair value exposure, $ mln</t>
  </si>
  <si>
    <t>Total exposure</t>
  </si>
  <si>
    <t>Rate insensitive assets, $ mln</t>
  </si>
  <si>
    <t>Rate insensitive liabilities, $ mln</t>
  </si>
  <si>
    <t>if exposure &gt; 0 -&gt; pay floating and receive fixed</t>
  </si>
  <si>
    <t>if exposure &lt; 0 -&gt; pay fixed and receive floating</t>
  </si>
  <si>
    <t>notional principal = exposure</t>
  </si>
  <si>
    <t>Repricing gap (net interest income exposure), $ mln</t>
  </si>
  <si>
    <t>Interest rate change, p.p.</t>
  </si>
  <si>
    <t>Net interest income change, $ mln</t>
  </si>
  <si>
    <t>Economic value of equity change, $ mln</t>
  </si>
  <si>
    <t>Total assets</t>
  </si>
  <si>
    <t>Total liabilities</t>
  </si>
  <si>
    <t>Interest rate swap notional principal</t>
  </si>
  <si>
    <t>External hedging</t>
  </si>
  <si>
    <t>Position</t>
  </si>
  <si>
    <t>ALM (assets)</t>
  </si>
  <si>
    <t>ALM (liabilities)</t>
  </si>
  <si>
    <t>Internal hedging</t>
  </si>
  <si>
    <t>For internal hedging:</t>
  </si>
  <si>
    <t>For external hedging:</t>
  </si>
  <si>
    <t>Combining NII and EVE exposures can immunise against both!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</si>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</sst>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65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124883</xdr:colOff>
      <xdr:row>8</xdr:row>
      <xdr:rowOff>114300</xdr:rowOff>
    </xdr:from>
    <xdr:ext cx="1642308" cy="3490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D3C58BF-2235-409E-A82A-43DE8A96163C}"/>
                </a:ext>
              </a:extLst>
            </xdr:cNvPr>
            <xdr:cNvSpPr txBox="1"/>
          </xdr:nvSpPr>
          <xdr:spPr>
            <a:xfrm>
              <a:off x="7660216" y="1638300"/>
              <a:ext cx="1642308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𝑅𝑆𝐴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𝑒𝑥𝑝𝑜𝑠𝑢𝑟𝑒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𝐴𝑠𝑠𝑒𝑡𝑠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D3C58BF-2235-409E-A82A-43DE8A96163C}"/>
                </a:ext>
              </a:extLst>
            </xdr:cNvPr>
            <xdr:cNvSpPr txBox="1"/>
          </xdr:nvSpPr>
          <xdr:spPr>
            <a:xfrm>
              <a:off x="7660216" y="1638300"/>
              <a:ext cx="1642308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𝑅𝑆𝐴=−(𝑇𝑜𝑡𝑎𝑙 𝑒𝑥𝑝𝑜𝑠𝑢𝑟𝑒)/(1+𝑀𝐷_𝐴𝑠𝑠𝑒𝑡𝑠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116416</xdr:colOff>
      <xdr:row>12</xdr:row>
      <xdr:rowOff>127000</xdr:rowOff>
    </xdr:from>
    <xdr:ext cx="1523109" cy="3500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7700FE5-BC53-4B8F-8F18-CA259F8F706A}"/>
                </a:ext>
              </a:extLst>
            </xdr:cNvPr>
            <xdr:cNvSpPr txBox="1"/>
          </xdr:nvSpPr>
          <xdr:spPr>
            <a:xfrm>
              <a:off x="7651749" y="2413000"/>
              <a:ext cx="1523109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𝑅𝑆𝐿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𝑒𝑥𝑝𝑜𝑠𝑢𝑟𝑒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𝐿𝑖𝑎𝑏𝑖𝑙𝑖𝑡𝑖𝑒𝑠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7700FE5-BC53-4B8F-8F18-CA259F8F706A}"/>
                </a:ext>
              </a:extLst>
            </xdr:cNvPr>
            <xdr:cNvSpPr txBox="1"/>
          </xdr:nvSpPr>
          <xdr:spPr>
            <a:xfrm>
              <a:off x="7651749" y="2413000"/>
              <a:ext cx="1523109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𝑅𝑆𝐿=(𝑇𝑜𝑡𝑎𝑙 𝑒𝑥𝑝𝑜𝑠𝑢𝑟𝑒)/(1+𝑀𝐷_𝐿𝑖𝑎𝑏𝑖𝑙𝑖𝑡𝑖𝑒𝑠 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A19DA-D132-4439-86C0-AA84D0F902AE}">
  <dimension ref="A1:F27"/>
  <sheetViews>
    <sheetView tabSelected="1" topLeftCell="A4" zoomScale="90" zoomScaleNormal="90" workbookViewId="0">
      <selection activeCell="B10" sqref="B10"/>
    </sheetView>
  </sheetViews>
  <sheetFormatPr defaultRowHeight="15" x14ac:dyDescent="0.25"/>
  <cols>
    <col min="1" max="1" width="48" bestFit="1" customWidth="1"/>
    <col min="2" max="2" width="24.42578125" bestFit="1" customWidth="1"/>
    <col min="3" max="4" width="15.7109375" style="3" customWidth="1"/>
  </cols>
  <sheetData>
    <row r="1" spans="1:6" x14ac:dyDescent="0.25">
      <c r="B1" s="4" t="s">
        <v>20</v>
      </c>
      <c r="C1" s="4" t="s">
        <v>24</v>
      </c>
      <c r="D1" s="4"/>
    </row>
    <row r="2" spans="1:6" x14ac:dyDescent="0.25">
      <c r="B2" s="4"/>
      <c r="C2" s="3" t="s">
        <v>22</v>
      </c>
      <c r="D2" s="3" t="s">
        <v>23</v>
      </c>
      <c r="F2" t="s">
        <v>26</v>
      </c>
    </row>
    <row r="3" spans="1:6" x14ac:dyDescent="0.25">
      <c r="A3" t="s">
        <v>0</v>
      </c>
      <c r="B3" s="1">
        <v>900</v>
      </c>
      <c r="C3" s="3">
        <f>B3-B21/(1+B12)</f>
        <v>930</v>
      </c>
      <c r="D3" s="3">
        <f>B3</f>
        <v>900</v>
      </c>
      <c r="F3" t="s">
        <v>10</v>
      </c>
    </row>
    <row r="4" spans="1:6" x14ac:dyDescent="0.25">
      <c r="A4" t="s">
        <v>1</v>
      </c>
      <c r="B4" s="1">
        <v>600</v>
      </c>
      <c r="C4" s="3">
        <f>B4</f>
        <v>600</v>
      </c>
      <c r="D4" s="3">
        <f>B4+B21/(1+B13)</f>
        <v>560</v>
      </c>
      <c r="F4" t="s">
        <v>11</v>
      </c>
    </row>
    <row r="5" spans="1:6" x14ac:dyDescent="0.25">
      <c r="A5" t="s">
        <v>13</v>
      </c>
      <c r="B5" s="1">
        <f>B3-B4</f>
        <v>300</v>
      </c>
      <c r="C5" s="1">
        <f>C3-C4</f>
        <v>330</v>
      </c>
      <c r="D5" s="1">
        <f>D3-D4</f>
        <v>340</v>
      </c>
      <c r="F5" t="s">
        <v>12</v>
      </c>
    </row>
    <row r="6" spans="1:6" x14ac:dyDescent="0.25">
      <c r="B6" s="1"/>
      <c r="F6" t="s">
        <v>27</v>
      </c>
    </row>
    <row r="7" spans="1:6" x14ac:dyDescent="0.25">
      <c r="A7" t="s">
        <v>14</v>
      </c>
      <c r="B7" s="2">
        <v>0.01</v>
      </c>
      <c r="C7" s="5">
        <f>B7</f>
        <v>0.01</v>
      </c>
      <c r="D7" s="5">
        <f>B7</f>
        <v>0.01</v>
      </c>
    </row>
    <row r="8" spans="1:6" x14ac:dyDescent="0.25">
      <c r="A8" t="s">
        <v>15</v>
      </c>
      <c r="B8" s="1">
        <f>B5*B7</f>
        <v>3</v>
      </c>
      <c r="C8" s="1">
        <f>C5*C7</f>
        <v>3.3000000000000003</v>
      </c>
      <c r="D8" s="1">
        <f>D5*D7</f>
        <v>3.4</v>
      </c>
      <c r="F8" t="s">
        <v>25</v>
      </c>
    </row>
    <row r="9" spans="1:6" x14ac:dyDescent="0.25">
      <c r="B9" s="1"/>
    </row>
    <row r="10" spans="1:6" x14ac:dyDescent="0.25">
      <c r="A10" t="s">
        <v>8</v>
      </c>
      <c r="B10" s="1">
        <v>300</v>
      </c>
      <c r="C10" s="3">
        <f>C23-C3</f>
        <v>270</v>
      </c>
      <c r="D10" s="3">
        <f>D23-D3</f>
        <v>300</v>
      </c>
    </row>
    <row r="11" spans="1:6" x14ac:dyDescent="0.25">
      <c r="A11" t="s">
        <v>9</v>
      </c>
      <c r="B11" s="1">
        <v>240</v>
      </c>
      <c r="C11" s="3">
        <f>C24-C4</f>
        <v>240</v>
      </c>
      <c r="D11" s="3">
        <f>D24-D4</f>
        <v>280</v>
      </c>
    </row>
    <row r="12" spans="1:6" x14ac:dyDescent="0.25">
      <c r="A12" t="s">
        <v>2</v>
      </c>
      <c r="B12" s="1">
        <v>3</v>
      </c>
      <c r="C12" s="3">
        <f>B12</f>
        <v>3</v>
      </c>
      <c r="D12" s="3">
        <f>B12</f>
        <v>3</v>
      </c>
      <c r="F12" t="s">
        <v>28</v>
      </c>
    </row>
    <row r="13" spans="1:6" x14ac:dyDescent="0.25">
      <c r="A13" t="s">
        <v>3</v>
      </c>
      <c r="B13" s="1">
        <v>2</v>
      </c>
      <c r="C13" s="3">
        <f>B13</f>
        <v>2</v>
      </c>
      <c r="D13" s="3">
        <f>B13</f>
        <v>2</v>
      </c>
    </row>
    <row r="14" spans="1:6" x14ac:dyDescent="0.25">
      <c r="A14" t="s">
        <v>5</v>
      </c>
      <c r="B14" s="1">
        <f>-B12*B10</f>
        <v>-900</v>
      </c>
      <c r="C14" s="1">
        <f>-C12*C10</f>
        <v>-810</v>
      </c>
      <c r="D14" s="1">
        <f>-D12*D10</f>
        <v>-900</v>
      </c>
    </row>
    <row r="15" spans="1:6" x14ac:dyDescent="0.25">
      <c r="A15" t="s">
        <v>6</v>
      </c>
      <c r="B15" s="1">
        <f>-B13*B11</f>
        <v>-480</v>
      </c>
      <c r="C15" s="1">
        <f>-C13*C11</f>
        <v>-480</v>
      </c>
      <c r="D15" s="1">
        <f>-D13*D11</f>
        <v>-560</v>
      </c>
    </row>
    <row r="16" spans="1:6" x14ac:dyDescent="0.25">
      <c r="A16" t="s">
        <v>4</v>
      </c>
      <c r="B16" s="1">
        <f>B14-B15</f>
        <v>-420</v>
      </c>
      <c r="C16" s="1">
        <f>C14-C15</f>
        <v>-330</v>
      </c>
      <c r="D16" s="1">
        <f>D14-D15</f>
        <v>-340</v>
      </c>
    </row>
    <row r="17" spans="1:4" x14ac:dyDescent="0.25">
      <c r="B17" s="1"/>
    </row>
    <row r="18" spans="1:4" x14ac:dyDescent="0.25">
      <c r="A18" t="s">
        <v>14</v>
      </c>
      <c r="B18" s="2">
        <v>0.01</v>
      </c>
      <c r="C18" s="5">
        <f>B18</f>
        <v>0.01</v>
      </c>
      <c r="D18" s="5">
        <f>B18</f>
        <v>0.01</v>
      </c>
    </row>
    <row r="19" spans="1:4" x14ac:dyDescent="0.25">
      <c r="A19" t="s">
        <v>16</v>
      </c>
      <c r="B19" s="1">
        <f>B16*B18</f>
        <v>-4.2</v>
      </c>
      <c r="C19" s="6">
        <f>C16*C18</f>
        <v>-3.3000000000000003</v>
      </c>
      <c r="D19" s="6">
        <f>D16*D18</f>
        <v>-3.4</v>
      </c>
    </row>
    <row r="20" spans="1:4" x14ac:dyDescent="0.25">
      <c r="B20" s="1"/>
    </row>
    <row r="21" spans="1:4" x14ac:dyDescent="0.25">
      <c r="A21" t="s">
        <v>7</v>
      </c>
      <c r="B21" s="1">
        <f>B5+B16</f>
        <v>-120</v>
      </c>
      <c r="C21" s="1">
        <f>C5+C16</f>
        <v>0</v>
      </c>
      <c r="D21" s="1">
        <f>D5+D16</f>
        <v>0</v>
      </c>
    </row>
    <row r="23" spans="1:4" x14ac:dyDescent="0.25">
      <c r="A23" t="s">
        <v>17</v>
      </c>
      <c r="B23" s="1">
        <f>B3+B10</f>
        <v>1200</v>
      </c>
      <c r="C23" s="3">
        <f>B23</f>
        <v>1200</v>
      </c>
      <c r="D23" s="3">
        <f>B23</f>
        <v>1200</v>
      </c>
    </row>
    <row r="24" spans="1:4" x14ac:dyDescent="0.25">
      <c r="A24" t="s">
        <v>18</v>
      </c>
      <c r="B24" s="1">
        <f>B4+B11</f>
        <v>840</v>
      </c>
      <c r="C24" s="3">
        <f>B24</f>
        <v>840</v>
      </c>
      <c r="D24" s="3">
        <f>B24</f>
        <v>840</v>
      </c>
    </row>
    <row r="26" spans="1:4" x14ac:dyDescent="0.25">
      <c r="A26" t="s">
        <v>19</v>
      </c>
      <c r="B26" s="1">
        <f>ABS(B21)</f>
        <v>120</v>
      </c>
    </row>
    <row r="27" spans="1:4" x14ac:dyDescent="0.25">
      <c r="A27" t="s">
        <v>21</v>
      </c>
      <c r="B27" s="3" t="str">
        <f>IF(B21&lt;0,"pay fixed, receive floating","pay floating, receive fixed")</f>
        <v>pay fixed, receive floating</v>
      </c>
    </row>
  </sheetData>
  <mergeCells count="2">
    <mergeCell ref="B1:B2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NEDL_IRR_management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2020-03-24T13:00:41Z</dcterms:created>
  <dcterms:modified xsi:type="dcterms:W3CDTF">2021-01-04T14:05:40Z</dcterms:modified>
</cp:coreProperties>
</file>