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DD8CBF1-7810-48DB-99DC-403A8CAF721F}" xr6:coauthVersionLast="45" xr6:coauthVersionMax="45" xr10:uidLastSave="{00000000-0000-0000-0000-000000000000}"/>
  <bookViews>
    <workbookView xWindow="-120" yWindow="-120" windowWidth="20730" windowHeight="11160" xr2:uid="{8C47A1F9-08E7-4C6D-9A8B-78C1AFF8BBBE}"/>
  </bookViews>
  <sheets>
    <sheet name="Equal_variance" sheetId="2" r:id="rId1"/>
    <sheet name="Unequal_variance" sheetId="1" r:id="rId2"/>
    <sheet name="Paired_s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5" i="3" l="1"/>
  <c r="E65" i="3"/>
  <c r="F62" i="3"/>
  <c r="E62" i="3"/>
  <c r="F59" i="3"/>
  <c r="E59" i="3"/>
  <c r="F56" i="3"/>
  <c r="E56" i="3"/>
  <c r="C54" i="3"/>
  <c r="D54" i="3"/>
  <c r="E54" i="3"/>
  <c r="F54" i="3"/>
  <c r="B54" i="3"/>
  <c r="C53" i="3"/>
  <c r="D53" i="3"/>
  <c r="E53" i="3"/>
  <c r="F53" i="3"/>
  <c r="B53" i="3"/>
  <c r="E52" i="3"/>
  <c r="F52" i="3"/>
  <c r="D52" i="3"/>
  <c r="C52" i="3"/>
  <c r="B52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1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2" i="3"/>
  <c r="D69" i="1"/>
  <c r="D66" i="1"/>
  <c r="D63" i="1"/>
  <c r="D60" i="1"/>
  <c r="D57" i="1"/>
  <c r="C57" i="1"/>
  <c r="D56" i="1"/>
  <c r="C56" i="1"/>
  <c r="C54" i="1"/>
  <c r="D54" i="1"/>
  <c r="B54" i="1"/>
  <c r="D53" i="1"/>
  <c r="C53" i="1"/>
  <c r="B53" i="1"/>
  <c r="C52" i="1"/>
  <c r="D52" i="1"/>
  <c r="B52" i="1"/>
  <c r="D66" i="2"/>
  <c r="C66" i="2"/>
  <c r="D63" i="2"/>
  <c r="C63" i="2"/>
  <c r="D60" i="2"/>
  <c r="C60" i="2"/>
  <c r="D57" i="2"/>
  <c r="C57" i="2"/>
  <c r="C54" i="2"/>
  <c r="D54" i="2"/>
  <c r="B54" i="2"/>
  <c r="D53" i="2"/>
  <c r="C53" i="2"/>
  <c r="B53" i="2"/>
  <c r="C52" i="2"/>
  <c r="D52" i="2"/>
  <c r="B52" i="2"/>
</calcChain>
</file>

<file path=xl/sharedStrings.xml><?xml version="1.0" encoding="utf-8"?>
<sst xmlns="http://schemas.openxmlformats.org/spreadsheetml/2006/main" count="37" uniqueCount="14">
  <si>
    <t>US</t>
  </si>
  <si>
    <t>UK</t>
  </si>
  <si>
    <t>China</t>
  </si>
  <si>
    <t>Year</t>
  </si>
  <si>
    <t>Mean</t>
  </si>
  <si>
    <t>Stdev</t>
  </si>
  <si>
    <t>N</t>
  </si>
  <si>
    <t>F-stat</t>
  </si>
  <si>
    <t>p-value</t>
  </si>
  <si>
    <t>s</t>
  </si>
  <si>
    <t>df</t>
  </si>
  <si>
    <t>t-stat</t>
  </si>
  <si>
    <t>UK-US</t>
  </si>
  <si>
    <t>China-US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</si>
</sst>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142875</xdr:colOff>
      <xdr:row>55</xdr:row>
      <xdr:rowOff>0</xdr:rowOff>
    </xdr:from>
    <xdr:ext cx="2498954" cy="5114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F5128C3-C853-428F-A194-C337658349D0}"/>
                </a:ext>
              </a:extLst>
            </xdr:cNvPr>
            <xdr:cNvSpPr txBox="1"/>
          </xdr:nvSpPr>
          <xdr:spPr>
            <a:xfrm>
              <a:off x="2581275" y="10477500"/>
              <a:ext cx="2498954" cy="5114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−1)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e>
                            </m:d>
                            <m:sSubSup>
                              <m:sSub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</m:den>
                        </m:f>
                      </m:e>
                    </m:rad>
                    <m:rad>
                      <m:radPr>
                        <m:degHide m:val="on"/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F5128C3-C853-428F-A194-C337658349D0}"/>
                </a:ext>
              </a:extLst>
            </xdr:cNvPr>
            <xdr:cNvSpPr txBox="1"/>
          </xdr:nvSpPr>
          <xdr:spPr>
            <a:xfrm>
              <a:off x="2581275" y="10477500"/>
              <a:ext cx="2498954" cy="5114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𝑠=√((〖(𝑁_1−1)𝑠〗_1^2+(𝑁_2−1) 𝑠_2^2)/(𝑁_1+𝑁_2−2))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√(1/𝑁_1 +1/𝑁_2 )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161925</xdr:colOff>
      <xdr:row>58</xdr:row>
      <xdr:rowOff>152400</xdr:rowOff>
    </xdr:from>
    <xdr:ext cx="806888" cy="2887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2F5FDA4-8F3B-4894-BFEB-CD447D27CDA8}"/>
                </a:ext>
              </a:extLst>
            </xdr:cNvPr>
            <xdr:cNvSpPr txBox="1"/>
          </xdr:nvSpPr>
          <xdr:spPr>
            <a:xfrm>
              <a:off x="2600325" y="11201400"/>
              <a:ext cx="806888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2F5FDA4-8F3B-4894-BFEB-CD447D27CDA8}"/>
                </a:ext>
              </a:extLst>
            </xdr:cNvPr>
            <xdr:cNvSpPr txBox="1"/>
          </xdr:nvSpPr>
          <xdr:spPr>
            <a:xfrm>
              <a:off x="2600325" y="11201400"/>
              <a:ext cx="806888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𝑡=(𝑚_1−𝑚_2)/𝑠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114301</xdr:colOff>
      <xdr:row>62</xdr:row>
      <xdr:rowOff>19051</xdr:rowOff>
    </xdr:from>
    <xdr:ext cx="1276350" cy="2476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67EFB09-F2E3-4330-92AB-E09E7B513C34}"/>
                </a:ext>
              </a:extLst>
            </xdr:cNvPr>
            <xdr:cNvSpPr txBox="1"/>
          </xdr:nvSpPr>
          <xdr:spPr>
            <a:xfrm>
              <a:off x="2552701" y="11830051"/>
              <a:ext cx="1276350" cy="2476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𝑑𝑓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67EFB09-F2E3-4330-92AB-E09E7B513C34}"/>
                </a:ext>
              </a:extLst>
            </xdr:cNvPr>
            <xdr:cNvSpPr txBox="1"/>
          </xdr:nvSpPr>
          <xdr:spPr>
            <a:xfrm>
              <a:off x="2552701" y="11830051"/>
              <a:ext cx="1276350" cy="2476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𝑑𝑓=𝑁_1+𝑁_2−2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133350</xdr:colOff>
      <xdr:row>54</xdr:row>
      <xdr:rowOff>161925</xdr:rowOff>
    </xdr:from>
    <xdr:ext cx="1000530" cy="4060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AF140DC-3325-4EFE-8C88-E55ECE8C5507}"/>
                </a:ext>
              </a:extLst>
            </xdr:cNvPr>
            <xdr:cNvSpPr txBox="1"/>
          </xdr:nvSpPr>
          <xdr:spPr>
            <a:xfrm>
              <a:off x="2571750" y="10448925"/>
              <a:ext cx="1000530" cy="406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</a:rPr>
                              <m:t>max</m:t>
                            </m:r>
                          </m:fName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Sup>
                                  <m:sSub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</m:e>
                        </m:func>
                      </m:num>
                      <m:den>
                        <m:func>
                          <m:func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min</m:t>
                            </m:r>
                          </m:fName>
                          <m:e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Sup>
                                  <m:sSub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</m:e>
                        </m:func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AF140DC-3325-4EFE-8C88-E55ECE8C5507}"/>
                </a:ext>
              </a:extLst>
            </xdr:cNvPr>
            <xdr:cNvSpPr txBox="1"/>
          </xdr:nvSpPr>
          <xdr:spPr>
            <a:xfrm>
              <a:off x="2571750" y="10448925"/>
              <a:ext cx="1000530" cy="406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𝐹=max⁡(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𝑠_1^2,𝑠_2^2 )/min⁡(𝑠_1^2,𝑠_2^2 )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142875</xdr:colOff>
      <xdr:row>57</xdr:row>
      <xdr:rowOff>142875</xdr:rowOff>
    </xdr:from>
    <xdr:ext cx="870302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F29E95A-5F67-4AF7-94BD-250D739C2EE0}"/>
                </a:ext>
              </a:extLst>
            </xdr:cNvPr>
            <xdr:cNvSpPr txBox="1"/>
          </xdr:nvSpPr>
          <xdr:spPr>
            <a:xfrm>
              <a:off x="2581275" y="11001375"/>
              <a:ext cx="87030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F29E95A-5F67-4AF7-94BD-250D739C2EE0}"/>
                </a:ext>
              </a:extLst>
            </xdr:cNvPr>
            <xdr:cNvSpPr txBox="1"/>
          </xdr:nvSpPr>
          <xdr:spPr>
            <a:xfrm>
              <a:off x="2581275" y="11001375"/>
              <a:ext cx="87030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𝑠=√((𝑠_1^2)/𝑁_1 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(𝑠_2^2)/𝑁_2 )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180975</xdr:colOff>
      <xdr:row>61</xdr:row>
      <xdr:rowOff>57150</xdr:rowOff>
    </xdr:from>
    <xdr:ext cx="806888" cy="2887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A08FA06-9FD2-4AFE-BE5F-1154FA5C0B3E}"/>
                </a:ext>
              </a:extLst>
            </xdr:cNvPr>
            <xdr:cNvSpPr txBox="1"/>
          </xdr:nvSpPr>
          <xdr:spPr>
            <a:xfrm>
              <a:off x="2619375" y="11677650"/>
              <a:ext cx="806888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A08FA06-9FD2-4AFE-BE5F-1154FA5C0B3E}"/>
                </a:ext>
              </a:extLst>
            </xdr:cNvPr>
            <xdr:cNvSpPr txBox="1"/>
          </xdr:nvSpPr>
          <xdr:spPr>
            <a:xfrm>
              <a:off x="2619375" y="11677650"/>
              <a:ext cx="806888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𝑡=(𝑚_1−𝑚_2)/𝑠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63</xdr:row>
      <xdr:rowOff>9525</xdr:rowOff>
    </xdr:from>
    <xdr:ext cx="2257425" cy="8715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34F46DB-15BF-449C-9376-8A488FCDA9C5}"/>
                </a:ext>
              </a:extLst>
            </xdr:cNvPr>
            <xdr:cNvSpPr txBox="1"/>
          </xdr:nvSpPr>
          <xdr:spPr>
            <a:xfrm>
              <a:off x="2438400" y="12011025"/>
              <a:ext cx="2257425" cy="8715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𝑑𝑓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Sup>
                                      <m:sSubSup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𝑠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sub>
                                      <m:sup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𝑁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sub>
                                    </m:sSub>
                                  </m:den>
                                </m:f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f>
                                  <m:f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Sup>
                                      <m:sSubSup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𝑠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b>
                                      <m:sup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𝑁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</m:sSubSup>
                          </m:num>
                          <m:den>
                            <m:sSubSup>
                              <m:sSub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−1)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</m:sSubSup>
                          </m:num>
                          <m:den>
                            <m:sSubSup>
                              <m:sSub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−1)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34F46DB-15BF-449C-9376-8A488FCDA9C5}"/>
                </a:ext>
              </a:extLst>
            </xdr:cNvPr>
            <xdr:cNvSpPr txBox="1"/>
          </xdr:nvSpPr>
          <xdr:spPr>
            <a:xfrm>
              <a:off x="2438400" y="12011025"/>
              <a:ext cx="2257425" cy="8715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𝑑𝑓=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((𝑠_1^2)/𝑁_1 +(𝑠_2^2)/𝑁_2 )^2/((𝑠_1^4)/(𝑁_1^2 (𝑁_1−1))+(𝑠_2^4)/(𝑁_2^2 (𝑁_2−1)))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200025</xdr:colOff>
      <xdr:row>55</xdr:row>
      <xdr:rowOff>0</xdr:rowOff>
    </xdr:from>
    <xdr:ext cx="541943" cy="321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1430B00-6514-4856-B9A6-20C8F18A9AB7}"/>
                </a:ext>
              </a:extLst>
            </xdr:cNvPr>
            <xdr:cNvSpPr txBox="1"/>
          </xdr:nvSpPr>
          <xdr:spPr>
            <a:xfrm>
              <a:off x="2638425" y="11191875"/>
              <a:ext cx="541943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1−2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1430B00-6514-4856-B9A6-20C8F18A9AB7}"/>
                </a:ext>
              </a:extLst>
            </xdr:cNvPr>
            <xdr:cNvSpPr txBox="1"/>
          </xdr:nvSpPr>
          <xdr:spPr>
            <a:xfrm>
              <a:off x="2638425" y="11191875"/>
              <a:ext cx="541943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𝑠=𝑠_(1−2)/√𝑁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180975</xdr:colOff>
      <xdr:row>57</xdr:row>
      <xdr:rowOff>57150</xdr:rowOff>
    </xdr:from>
    <xdr:ext cx="806888" cy="2887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F00C572-BB69-4DA7-BA36-A82C4D2DED3D}"/>
                </a:ext>
              </a:extLst>
            </xdr:cNvPr>
            <xdr:cNvSpPr txBox="1"/>
          </xdr:nvSpPr>
          <xdr:spPr>
            <a:xfrm>
              <a:off x="2619375" y="11677650"/>
              <a:ext cx="806888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F00C572-BB69-4DA7-BA36-A82C4D2DED3D}"/>
                </a:ext>
              </a:extLst>
            </xdr:cNvPr>
            <xdr:cNvSpPr txBox="1"/>
          </xdr:nvSpPr>
          <xdr:spPr>
            <a:xfrm>
              <a:off x="2619375" y="11677650"/>
              <a:ext cx="806888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𝑡=(𝑚_1−𝑚_2)/𝑠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133350</xdr:colOff>
      <xdr:row>60</xdr:row>
      <xdr:rowOff>28575</xdr:rowOff>
    </xdr:from>
    <xdr:ext cx="962025" cy="2809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E333C07-AFBB-4FBA-B260-2CA5F2071424}"/>
                </a:ext>
              </a:extLst>
            </xdr:cNvPr>
            <xdr:cNvSpPr txBox="1"/>
          </xdr:nvSpPr>
          <xdr:spPr>
            <a:xfrm>
              <a:off x="4752975" y="11458575"/>
              <a:ext cx="962025" cy="280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𝑑𝑓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E333C07-AFBB-4FBA-B260-2CA5F2071424}"/>
                </a:ext>
              </a:extLst>
            </xdr:cNvPr>
            <xdr:cNvSpPr txBox="1"/>
          </xdr:nvSpPr>
          <xdr:spPr>
            <a:xfrm>
              <a:off x="4752975" y="11458575"/>
              <a:ext cx="962025" cy="280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𝑑𝑓=𝑁−1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311D-7F7D-4830-AE9C-C53FBFDB760C}">
  <dimension ref="A1:D66"/>
  <sheetViews>
    <sheetView tabSelected="1" topLeftCell="A47" workbookViewId="0">
      <selection activeCell="H53" sqref="H53"/>
    </sheetView>
  </sheetViews>
  <sheetFormatPr defaultRowHeight="15" x14ac:dyDescent="0.25"/>
  <cols>
    <col min="4" max="4" width="9.5703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1971</v>
      </c>
      <c r="B2" s="2">
        <v>1.9956108379999999</v>
      </c>
      <c r="C2" s="2">
        <v>3.0733142920000001</v>
      </c>
      <c r="D2" s="2"/>
    </row>
    <row r="3" spans="1:4" x14ac:dyDescent="0.25">
      <c r="A3" s="1">
        <v>1972</v>
      </c>
      <c r="B3" s="2">
        <v>4.1380849030000002</v>
      </c>
      <c r="C3" s="2">
        <v>3.968556113</v>
      </c>
      <c r="D3" s="2"/>
    </row>
    <row r="4" spans="1:4" x14ac:dyDescent="0.25">
      <c r="A4" s="1">
        <v>1973</v>
      </c>
      <c r="B4" s="2">
        <v>4.6421526880000004</v>
      </c>
      <c r="C4" s="2">
        <v>6.3182449739999997</v>
      </c>
      <c r="D4" s="2"/>
    </row>
    <row r="5" spans="1:4" x14ac:dyDescent="0.25">
      <c r="A5" s="1">
        <v>1974</v>
      </c>
      <c r="B5" s="2">
        <v>-1.4451292680000001</v>
      </c>
      <c r="C5" s="2">
        <v>-2.5458771599999999</v>
      </c>
      <c r="D5" s="2"/>
    </row>
    <row r="6" spans="1:4" x14ac:dyDescent="0.25">
      <c r="A6" s="1">
        <v>1975</v>
      </c>
      <c r="B6" s="2">
        <v>-1.184589281</v>
      </c>
      <c r="C6" s="2">
        <v>-1.466335264</v>
      </c>
      <c r="D6" s="2"/>
    </row>
    <row r="7" spans="1:4" x14ac:dyDescent="0.25">
      <c r="A7" s="1">
        <v>1976</v>
      </c>
      <c r="B7" s="2">
        <v>4.3914628069999999</v>
      </c>
      <c r="C7" s="2">
        <v>2.935589137</v>
      </c>
      <c r="D7" s="2"/>
    </row>
    <row r="8" spans="1:4" x14ac:dyDescent="0.25">
      <c r="A8" s="1">
        <v>1977</v>
      </c>
      <c r="B8" s="2">
        <v>3.5771527870000002</v>
      </c>
      <c r="C8" s="2">
        <v>2.4914378369999999</v>
      </c>
      <c r="D8" s="2"/>
    </row>
    <row r="9" spans="1:4" x14ac:dyDescent="0.25">
      <c r="A9" s="1">
        <v>1978</v>
      </c>
      <c r="B9" s="2">
        <v>4.4229823660000003</v>
      </c>
      <c r="C9" s="2">
        <v>4.198675411</v>
      </c>
      <c r="D9" s="2"/>
    </row>
    <row r="10" spans="1:4" x14ac:dyDescent="0.25">
      <c r="A10" s="1">
        <v>1979</v>
      </c>
      <c r="B10" s="2">
        <v>2.0338919729999998</v>
      </c>
      <c r="C10" s="2">
        <v>3.655965755</v>
      </c>
      <c r="D10" s="2"/>
    </row>
    <row r="11" spans="1:4" x14ac:dyDescent="0.25">
      <c r="A11" s="1">
        <v>1980</v>
      </c>
      <c r="B11" s="2">
        <v>-1.209300499</v>
      </c>
      <c r="C11" s="2">
        <v>-2.148387268</v>
      </c>
      <c r="D11" s="2">
        <v>6.4630012670000001</v>
      </c>
    </row>
    <row r="12" spans="1:4" x14ac:dyDescent="0.25">
      <c r="A12" s="1">
        <v>1981</v>
      </c>
      <c r="B12" s="2">
        <v>1.5363196770000001</v>
      </c>
      <c r="C12" s="2">
        <v>-0.82228524000000003</v>
      </c>
      <c r="D12" s="2">
        <v>3.8337971180000001</v>
      </c>
    </row>
    <row r="13" spans="1:4" x14ac:dyDescent="0.25">
      <c r="A13" s="1">
        <v>1982</v>
      </c>
      <c r="B13" s="2">
        <v>-2.7345568980000001</v>
      </c>
      <c r="C13" s="2">
        <v>2.031455598</v>
      </c>
      <c r="D13" s="2">
        <v>7.341931346</v>
      </c>
    </row>
    <row r="14" spans="1:4" x14ac:dyDescent="0.25">
      <c r="A14" s="1">
        <v>1983</v>
      </c>
      <c r="B14" s="2">
        <v>3.631993129</v>
      </c>
      <c r="C14" s="2">
        <v>4.1863213239999997</v>
      </c>
      <c r="D14" s="2">
        <v>9.2452163540000001</v>
      </c>
    </row>
    <row r="15" spans="1:4" x14ac:dyDescent="0.25">
      <c r="A15" s="1">
        <v>1984</v>
      </c>
      <c r="B15" s="2">
        <v>6.3121546129999997</v>
      </c>
      <c r="C15" s="2">
        <v>2.1073801680000002</v>
      </c>
      <c r="D15" s="2">
        <v>13.638334199999999</v>
      </c>
    </row>
    <row r="16" spans="1:4" x14ac:dyDescent="0.25">
      <c r="A16" s="1">
        <v>1985</v>
      </c>
      <c r="B16" s="2">
        <v>3.2506561569999999</v>
      </c>
      <c r="C16" s="2">
        <v>3.9113191779999998</v>
      </c>
      <c r="D16" s="2">
        <v>11.909108399999999</v>
      </c>
    </row>
    <row r="17" spans="1:4" x14ac:dyDescent="0.25">
      <c r="A17" s="1">
        <v>1986</v>
      </c>
      <c r="B17" s="2">
        <v>2.5108916560000001</v>
      </c>
      <c r="C17" s="2">
        <v>2.9117103000000002</v>
      </c>
      <c r="D17" s="2">
        <v>7.3313320180000003</v>
      </c>
    </row>
    <row r="18" spans="1:4" x14ac:dyDescent="0.25">
      <c r="A18" s="1">
        <v>1987</v>
      </c>
      <c r="B18" s="2">
        <v>2.5389412500000001</v>
      </c>
      <c r="C18" s="2">
        <v>5.1688721790000001</v>
      </c>
      <c r="D18" s="2">
        <v>9.9121661379999999</v>
      </c>
    </row>
    <row r="19" spans="1:4" x14ac:dyDescent="0.25">
      <c r="A19" s="1">
        <v>1988</v>
      </c>
      <c r="B19" s="2">
        <v>3.2354013369999999</v>
      </c>
      <c r="C19" s="2">
        <v>5.4978806169999999</v>
      </c>
      <c r="D19" s="2">
        <v>9.4579011519999998</v>
      </c>
    </row>
    <row r="20" spans="1:4" x14ac:dyDescent="0.25">
      <c r="A20" s="1">
        <v>1989</v>
      </c>
      <c r="B20" s="2">
        <v>2.6981747739999999</v>
      </c>
      <c r="C20" s="2">
        <v>2.310928766</v>
      </c>
      <c r="D20" s="2">
        <v>2.6007041069999999</v>
      </c>
    </row>
    <row r="21" spans="1:4" x14ac:dyDescent="0.25">
      <c r="A21" s="1">
        <v>1990</v>
      </c>
      <c r="B21" s="2">
        <v>0.74148151799999995</v>
      </c>
      <c r="C21" s="2">
        <v>0.433081147</v>
      </c>
      <c r="D21" s="2">
        <v>2.3936124589999999</v>
      </c>
    </row>
    <row r="22" spans="1:4" x14ac:dyDescent="0.25">
      <c r="A22" s="1">
        <v>1991</v>
      </c>
      <c r="B22" s="2">
        <v>-1.4341945149999999</v>
      </c>
      <c r="C22" s="2">
        <v>-1.4084857669999999</v>
      </c>
      <c r="D22" s="2">
        <v>7.8129577899999996</v>
      </c>
    </row>
    <row r="23" spans="1:4" x14ac:dyDescent="0.25">
      <c r="A23" s="1">
        <v>1992</v>
      </c>
      <c r="B23" s="2">
        <v>2.0966147049999999</v>
      </c>
      <c r="C23" s="2">
        <v>0.12993302300000001</v>
      </c>
      <c r="D23" s="2">
        <v>12.824945469999999</v>
      </c>
    </row>
    <row r="24" spans="1:4" x14ac:dyDescent="0.25">
      <c r="A24" s="1">
        <v>1993</v>
      </c>
      <c r="B24" s="2">
        <v>1.406757912</v>
      </c>
      <c r="C24" s="2">
        <v>2.2444105630000002</v>
      </c>
      <c r="D24" s="2">
        <v>12.566027999999999</v>
      </c>
    </row>
    <row r="25" spans="1:4" x14ac:dyDescent="0.25">
      <c r="A25" s="1">
        <v>1994</v>
      </c>
      <c r="B25" s="2">
        <v>2.7609275430000002</v>
      </c>
      <c r="C25" s="2">
        <v>3.5819675169999998</v>
      </c>
      <c r="D25" s="2">
        <v>11.78156869</v>
      </c>
    </row>
    <row r="26" spans="1:4" x14ac:dyDescent="0.25">
      <c r="A26" s="1">
        <v>1995</v>
      </c>
      <c r="B26" s="2">
        <v>1.468787267</v>
      </c>
      <c r="C26" s="2">
        <v>2.2607836130000001</v>
      </c>
      <c r="D26" s="2">
        <v>9.7502790009999991</v>
      </c>
    </row>
    <row r="27" spans="1:4" x14ac:dyDescent="0.25">
      <c r="A27" s="1">
        <v>1996</v>
      </c>
      <c r="B27" s="2">
        <v>2.5721957660000001</v>
      </c>
      <c r="C27" s="2">
        <v>2.2308946459999999</v>
      </c>
      <c r="D27" s="2">
        <v>8.7821848829999993</v>
      </c>
    </row>
    <row r="28" spans="1:4" x14ac:dyDescent="0.25">
      <c r="A28" s="1">
        <v>1997</v>
      </c>
      <c r="B28" s="2">
        <v>3.1972529569999999</v>
      </c>
      <c r="C28" s="2">
        <v>3.5876925439999998</v>
      </c>
      <c r="D28" s="2">
        <v>8.1185481189999997</v>
      </c>
    </row>
    <row r="29" spans="1:4" x14ac:dyDescent="0.25">
      <c r="A29" s="1">
        <v>1998</v>
      </c>
      <c r="B29" s="2">
        <v>3.2705240440000001</v>
      </c>
      <c r="C29" s="2">
        <v>3.343265631</v>
      </c>
      <c r="D29" s="2">
        <v>6.807806319</v>
      </c>
    </row>
    <row r="30" spans="1:4" x14ac:dyDescent="0.25">
      <c r="A30" s="1">
        <v>1999</v>
      </c>
      <c r="B30" s="2">
        <v>3.5571930919999999</v>
      </c>
      <c r="C30" s="2">
        <v>3.0839617829999999</v>
      </c>
      <c r="D30" s="2">
        <v>6.7392700269999999</v>
      </c>
    </row>
    <row r="31" spans="1:4" x14ac:dyDescent="0.25">
      <c r="A31" s="1">
        <v>2000</v>
      </c>
      <c r="B31" s="2">
        <v>2.9752086260000001</v>
      </c>
      <c r="C31" s="2">
        <v>3.0685480940000001</v>
      </c>
      <c r="D31" s="2">
        <v>7.6400016549999998</v>
      </c>
    </row>
    <row r="32" spans="1:4" x14ac:dyDescent="0.25">
      <c r="A32" s="1">
        <v>2001</v>
      </c>
      <c r="B32" s="2">
        <v>3.6489790000000001E-3</v>
      </c>
      <c r="C32" s="2">
        <v>2.5786992209999999</v>
      </c>
      <c r="D32" s="2">
        <v>7.5558016720000003</v>
      </c>
    </row>
    <row r="33" spans="1:4" x14ac:dyDescent="0.25">
      <c r="A33" s="1">
        <v>2002</v>
      </c>
      <c r="B33" s="2">
        <v>0.80210385200000001</v>
      </c>
      <c r="C33" s="2">
        <v>1.8920897889999999</v>
      </c>
      <c r="D33" s="2">
        <v>8.4019150610000004</v>
      </c>
    </row>
    <row r="34" spans="1:4" x14ac:dyDescent="0.25">
      <c r="A34" s="1">
        <v>2003</v>
      </c>
      <c r="B34" s="2">
        <v>1.980925834</v>
      </c>
      <c r="C34" s="2">
        <v>2.806551733</v>
      </c>
      <c r="D34" s="2">
        <v>9.352364262</v>
      </c>
    </row>
    <row r="35" spans="1:4" x14ac:dyDescent="0.25">
      <c r="A35" s="1">
        <v>2004</v>
      </c>
      <c r="B35" s="2">
        <v>2.8426806419999999</v>
      </c>
      <c r="C35" s="2">
        <v>1.79315566</v>
      </c>
      <c r="D35" s="2">
        <v>9.4591750500000007</v>
      </c>
    </row>
    <row r="36" spans="1:4" x14ac:dyDescent="0.25">
      <c r="A36" s="1">
        <v>2005</v>
      </c>
      <c r="B36" s="2">
        <v>2.563502406</v>
      </c>
      <c r="C36" s="2">
        <v>2.4737118100000002</v>
      </c>
      <c r="D36" s="2">
        <v>10.742552310000001</v>
      </c>
    </row>
    <row r="37" spans="1:4" x14ac:dyDescent="0.25">
      <c r="A37" s="1">
        <v>2006</v>
      </c>
      <c r="B37" s="2">
        <v>1.8679555139999999</v>
      </c>
      <c r="C37" s="2">
        <v>2.0355503559999999</v>
      </c>
      <c r="D37" s="2">
        <v>12.09183627</v>
      </c>
    </row>
    <row r="38" spans="1:4" x14ac:dyDescent="0.25">
      <c r="A38" s="1">
        <v>2007</v>
      </c>
      <c r="B38" s="2">
        <v>0.911865598</v>
      </c>
      <c r="C38" s="2">
        <v>1.636058451</v>
      </c>
      <c r="D38" s="2">
        <v>13.636344859999999</v>
      </c>
    </row>
    <row r="39" spans="1:4" x14ac:dyDescent="0.25">
      <c r="A39" s="1">
        <v>2008</v>
      </c>
      <c r="B39" s="2">
        <v>-1.0767000870000001</v>
      </c>
      <c r="C39" s="2">
        <v>-1.0628931340000001</v>
      </c>
      <c r="D39" s="2">
        <v>9.0938721020000006</v>
      </c>
    </row>
    <row r="40" spans="1:4" x14ac:dyDescent="0.25">
      <c r="A40" s="1">
        <v>2009</v>
      </c>
      <c r="B40" s="2">
        <v>-3.38743566</v>
      </c>
      <c r="C40" s="2">
        <v>-4.9693502430000001</v>
      </c>
      <c r="D40" s="2">
        <v>8.8570298189999992</v>
      </c>
    </row>
    <row r="41" spans="1:4" x14ac:dyDescent="0.25">
      <c r="A41" s="1">
        <v>2010</v>
      </c>
      <c r="B41" s="2">
        <v>1.7182012950000001</v>
      </c>
      <c r="C41" s="2">
        <v>1.1534748930000001</v>
      </c>
      <c r="D41" s="2">
        <v>10.10310072</v>
      </c>
    </row>
    <row r="42" spans="1:4" x14ac:dyDescent="0.25">
      <c r="A42" s="1">
        <v>2011</v>
      </c>
      <c r="B42" s="2">
        <v>0.82227754799999997</v>
      </c>
      <c r="C42" s="2">
        <v>0.74969718600000002</v>
      </c>
      <c r="D42" s="2">
        <v>9.0272559450000003</v>
      </c>
    </row>
    <row r="43" spans="1:4" x14ac:dyDescent="0.25">
      <c r="A43" s="1">
        <v>2012</v>
      </c>
      <c r="B43" s="2">
        <v>1.5086141550000001</v>
      </c>
      <c r="C43" s="2">
        <v>0.77573472799999998</v>
      </c>
      <c r="D43" s="2">
        <v>7.3353800099999997</v>
      </c>
    </row>
    <row r="44" spans="1:4" x14ac:dyDescent="0.25">
      <c r="A44" s="1">
        <v>2013</v>
      </c>
      <c r="B44" s="2">
        <v>1.1450532369999999</v>
      </c>
      <c r="C44" s="2">
        <v>1.457701803</v>
      </c>
      <c r="D44" s="2">
        <v>7.2378625149999998</v>
      </c>
    </row>
    <row r="45" spans="1:4" x14ac:dyDescent="0.25">
      <c r="A45" s="1">
        <v>2014</v>
      </c>
      <c r="B45" s="2">
        <v>1.709321538</v>
      </c>
      <c r="C45" s="2">
        <v>1.854584596</v>
      </c>
      <c r="D45" s="2">
        <v>6.8819954409999999</v>
      </c>
    </row>
    <row r="46" spans="1:4" x14ac:dyDescent="0.25">
      <c r="A46" s="1">
        <v>2015</v>
      </c>
      <c r="B46" s="2">
        <v>2.1319595730000001</v>
      </c>
      <c r="C46" s="2">
        <v>1.547697098</v>
      </c>
      <c r="D46" s="2">
        <v>6.4993167830000003</v>
      </c>
    </row>
    <row r="47" spans="1:4" x14ac:dyDescent="0.25">
      <c r="A47" s="1">
        <v>2016</v>
      </c>
      <c r="B47" s="2">
        <v>0.84191610699999997</v>
      </c>
      <c r="C47" s="2">
        <v>1.1486629799999999</v>
      </c>
      <c r="D47" s="2">
        <v>6.2717290910000001</v>
      </c>
    </row>
    <row r="48" spans="1:4" x14ac:dyDescent="0.25">
      <c r="A48" s="1">
        <v>2017</v>
      </c>
      <c r="B48" s="2">
        <v>1.574043646</v>
      </c>
      <c r="C48" s="2">
        <v>1.202194373</v>
      </c>
      <c r="D48" s="2">
        <v>6.3499096220000002</v>
      </c>
    </row>
    <row r="49" spans="1:4" x14ac:dyDescent="0.25">
      <c r="A49" s="1">
        <v>2018</v>
      </c>
      <c r="B49" s="2">
        <v>2.3910965439999998</v>
      </c>
      <c r="C49" s="2">
        <v>0.72852424000000005</v>
      </c>
      <c r="D49" s="2">
        <v>6.2660418269999996</v>
      </c>
    </row>
    <row r="50" spans="1:4" x14ac:dyDescent="0.25">
      <c r="A50" s="1">
        <v>2019</v>
      </c>
      <c r="B50" s="2">
        <v>1.8497114349999999</v>
      </c>
      <c r="C50" s="2">
        <v>0.841074871</v>
      </c>
      <c r="D50" s="2">
        <v>5.7301206909999998</v>
      </c>
    </row>
    <row r="51" spans="1:4" x14ac:dyDescent="0.25">
      <c r="A51" s="1"/>
    </row>
    <row r="52" spans="1:4" x14ac:dyDescent="0.25">
      <c r="A52" s="1" t="s">
        <v>6</v>
      </c>
      <c r="B52" s="1">
        <f>COUNT(B2:B50)</f>
        <v>49</v>
      </c>
      <c r="C52" s="1">
        <f t="shared" ref="C52:D52" si="0">COUNT(C2:C50)</f>
        <v>49</v>
      </c>
      <c r="D52" s="1">
        <f t="shared" si="0"/>
        <v>40</v>
      </c>
    </row>
    <row r="53" spans="1:4" x14ac:dyDescent="0.25">
      <c r="A53" s="1" t="s">
        <v>4</v>
      </c>
      <c r="B53" s="2">
        <f>AVERAGE(B2:B50)</f>
        <v>1.8195058383673481</v>
      </c>
      <c r="C53" s="2">
        <f>AVERAGE(C2:C50)</f>
        <v>1.8568110188163265</v>
      </c>
      <c r="D53" s="2">
        <f>AVERAGE(D2:D50)</f>
        <v>8.4461074640999989</v>
      </c>
    </row>
    <row r="54" spans="1:4" x14ac:dyDescent="0.25">
      <c r="A54" s="1" t="s">
        <v>5</v>
      </c>
      <c r="B54" s="3">
        <f>_xlfn.STDEV.S(B2:B50)</f>
        <v>1.9153618496691098</v>
      </c>
      <c r="C54" s="3">
        <f t="shared" ref="C54:D54" si="1">_xlfn.STDEV.S(C2:C50)</f>
        <v>2.1200176420672316</v>
      </c>
      <c r="D54" s="3">
        <f t="shared" si="1"/>
        <v>2.6750217958896125</v>
      </c>
    </row>
    <row r="57" spans="1:4" x14ac:dyDescent="0.25">
      <c r="A57" s="1" t="s">
        <v>9</v>
      </c>
      <c r="C57" s="4">
        <f>SQRT(((C52-1)*C54^2 + ($B52-1)*$B54^2)/(C52+$B52-2))*SQRT(1/C52 + 1/$B52)</f>
        <v>0.40815877807449996</v>
      </c>
      <c r="D57" s="4">
        <f>SQRT(((D52-1)*D54^2 + ($B52-1)*$B54^2)/(D52+$B52-2))*SQRT(1/D52 + 1/$B52)</f>
        <v>0.48740821555375563</v>
      </c>
    </row>
    <row r="60" spans="1:4" x14ac:dyDescent="0.25">
      <c r="A60" s="1" t="s">
        <v>11</v>
      </c>
      <c r="C60" s="4">
        <f>(C53-$B53)/C57</f>
        <v>9.139869691144839E-2</v>
      </c>
      <c r="D60" s="4">
        <f>(D53-$B53)/D57</f>
        <v>13.595588696025603</v>
      </c>
    </row>
    <row r="63" spans="1:4" x14ac:dyDescent="0.25">
      <c r="A63" s="1" t="s">
        <v>10</v>
      </c>
      <c r="C63" s="6">
        <f>C52+$B52-2</f>
        <v>96</v>
      </c>
      <c r="D63" s="6">
        <f>D52+$B52-2</f>
        <v>87</v>
      </c>
    </row>
    <row r="66" spans="1:4" x14ac:dyDescent="0.25">
      <c r="A66" s="1" t="s">
        <v>8</v>
      </c>
      <c r="C66" s="5">
        <f>_xlfn.T.DIST.2T(ABS(C60),C63)</f>
        <v>0.92736624292350878</v>
      </c>
      <c r="D66" s="5">
        <f>_xlfn.T.DIST.2T(ABS(D60),D63)</f>
        <v>3.0823170133375143E-23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12B6-EEC1-4BC1-A944-DFA4D195A532}">
  <dimension ref="A1:D69"/>
  <sheetViews>
    <sheetView topLeftCell="A29" workbookViewId="0">
      <selection activeCell="D11" sqref="D11:D50"/>
    </sheetView>
  </sheetViews>
  <sheetFormatPr defaultRowHeight="15" x14ac:dyDescent="0.25"/>
  <cols>
    <col min="4" max="4" width="10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1971</v>
      </c>
      <c r="B2" s="2">
        <v>1.9956108379999999</v>
      </c>
      <c r="C2" s="2">
        <v>3.0733142920000001</v>
      </c>
      <c r="D2" s="2"/>
    </row>
    <row r="3" spans="1:4" x14ac:dyDescent="0.25">
      <c r="A3" s="1">
        <v>1972</v>
      </c>
      <c r="B3" s="2">
        <v>4.1380849030000002</v>
      </c>
      <c r="C3" s="2">
        <v>3.968556113</v>
      </c>
      <c r="D3" s="2"/>
    </row>
    <row r="4" spans="1:4" x14ac:dyDescent="0.25">
      <c r="A4" s="1">
        <v>1973</v>
      </c>
      <c r="B4" s="2">
        <v>4.6421526880000004</v>
      </c>
      <c r="C4" s="2">
        <v>6.3182449739999997</v>
      </c>
      <c r="D4" s="2"/>
    </row>
    <row r="5" spans="1:4" x14ac:dyDescent="0.25">
      <c r="A5" s="1">
        <v>1974</v>
      </c>
      <c r="B5" s="2">
        <v>-1.4451292680000001</v>
      </c>
      <c r="C5" s="2">
        <v>-2.5458771599999999</v>
      </c>
      <c r="D5" s="2"/>
    </row>
    <row r="6" spans="1:4" x14ac:dyDescent="0.25">
      <c r="A6" s="1">
        <v>1975</v>
      </c>
      <c r="B6" s="2">
        <v>-1.184589281</v>
      </c>
      <c r="C6" s="2">
        <v>-1.466335264</v>
      </c>
      <c r="D6" s="2"/>
    </row>
    <row r="7" spans="1:4" x14ac:dyDescent="0.25">
      <c r="A7" s="1">
        <v>1976</v>
      </c>
      <c r="B7" s="2">
        <v>4.3914628069999999</v>
      </c>
      <c r="C7" s="2">
        <v>2.935589137</v>
      </c>
      <c r="D7" s="2"/>
    </row>
    <row r="8" spans="1:4" x14ac:dyDescent="0.25">
      <c r="A8" s="1">
        <v>1977</v>
      </c>
      <c r="B8" s="2">
        <v>3.5771527870000002</v>
      </c>
      <c r="C8" s="2">
        <v>2.4914378369999999</v>
      </c>
      <c r="D8" s="2"/>
    </row>
    <row r="9" spans="1:4" x14ac:dyDescent="0.25">
      <c r="A9" s="1">
        <v>1978</v>
      </c>
      <c r="B9" s="2">
        <v>4.4229823660000003</v>
      </c>
      <c r="C9" s="2">
        <v>4.198675411</v>
      </c>
      <c r="D9" s="2"/>
    </row>
    <row r="10" spans="1:4" x14ac:dyDescent="0.25">
      <c r="A10" s="1">
        <v>1979</v>
      </c>
      <c r="B10" s="2">
        <v>2.0338919729999998</v>
      </c>
      <c r="C10" s="2">
        <v>3.655965755</v>
      </c>
      <c r="D10" s="2"/>
    </row>
    <row r="11" spans="1:4" x14ac:dyDescent="0.25">
      <c r="A11" s="1">
        <v>1980</v>
      </c>
      <c r="B11" s="2">
        <v>-1.209300499</v>
      </c>
      <c r="C11" s="2">
        <v>-2.148387268</v>
      </c>
      <c r="D11" s="2">
        <v>6.4630012670000001</v>
      </c>
    </row>
    <row r="12" spans="1:4" x14ac:dyDescent="0.25">
      <c r="A12" s="1">
        <v>1981</v>
      </c>
      <c r="B12" s="2">
        <v>1.5363196770000001</v>
      </c>
      <c r="C12" s="2">
        <v>-0.82228524000000003</v>
      </c>
      <c r="D12" s="2">
        <v>3.8337971180000001</v>
      </c>
    </row>
    <row r="13" spans="1:4" x14ac:dyDescent="0.25">
      <c r="A13" s="1">
        <v>1982</v>
      </c>
      <c r="B13" s="2">
        <v>-2.7345568980000001</v>
      </c>
      <c r="C13" s="2">
        <v>2.031455598</v>
      </c>
      <c r="D13" s="2">
        <v>7.341931346</v>
      </c>
    </row>
    <row r="14" spans="1:4" x14ac:dyDescent="0.25">
      <c r="A14" s="1">
        <v>1983</v>
      </c>
      <c r="B14" s="2">
        <v>3.631993129</v>
      </c>
      <c r="C14" s="2">
        <v>4.1863213239999997</v>
      </c>
      <c r="D14" s="2">
        <v>9.2452163540000001</v>
      </c>
    </row>
    <row r="15" spans="1:4" x14ac:dyDescent="0.25">
      <c r="A15" s="1">
        <v>1984</v>
      </c>
      <c r="B15" s="2">
        <v>6.3121546129999997</v>
      </c>
      <c r="C15" s="2">
        <v>2.1073801680000002</v>
      </c>
      <c r="D15" s="2">
        <v>13.638334199999999</v>
      </c>
    </row>
    <row r="16" spans="1:4" x14ac:dyDescent="0.25">
      <c r="A16" s="1">
        <v>1985</v>
      </c>
      <c r="B16" s="2">
        <v>3.2506561569999999</v>
      </c>
      <c r="C16" s="2">
        <v>3.9113191779999998</v>
      </c>
      <c r="D16" s="2">
        <v>11.909108399999999</v>
      </c>
    </row>
    <row r="17" spans="1:4" x14ac:dyDescent="0.25">
      <c r="A17" s="1">
        <v>1986</v>
      </c>
      <c r="B17" s="2">
        <v>2.5108916560000001</v>
      </c>
      <c r="C17" s="2">
        <v>2.9117103000000002</v>
      </c>
      <c r="D17" s="2">
        <v>7.3313320180000003</v>
      </c>
    </row>
    <row r="18" spans="1:4" x14ac:dyDescent="0.25">
      <c r="A18" s="1">
        <v>1987</v>
      </c>
      <c r="B18" s="2">
        <v>2.5389412500000001</v>
      </c>
      <c r="C18" s="2">
        <v>5.1688721790000001</v>
      </c>
      <c r="D18" s="2">
        <v>9.9121661379999999</v>
      </c>
    </row>
    <row r="19" spans="1:4" x14ac:dyDescent="0.25">
      <c r="A19" s="1">
        <v>1988</v>
      </c>
      <c r="B19" s="2">
        <v>3.2354013369999999</v>
      </c>
      <c r="C19" s="2">
        <v>5.4978806169999999</v>
      </c>
      <c r="D19" s="2">
        <v>9.4579011519999998</v>
      </c>
    </row>
    <row r="20" spans="1:4" x14ac:dyDescent="0.25">
      <c r="A20" s="1">
        <v>1989</v>
      </c>
      <c r="B20" s="2">
        <v>2.6981747739999999</v>
      </c>
      <c r="C20" s="2">
        <v>2.310928766</v>
      </c>
      <c r="D20" s="2">
        <v>2.6007041069999999</v>
      </c>
    </row>
    <row r="21" spans="1:4" x14ac:dyDescent="0.25">
      <c r="A21" s="1">
        <v>1990</v>
      </c>
      <c r="B21" s="2">
        <v>0.74148151799999995</v>
      </c>
      <c r="C21" s="2">
        <v>0.433081147</v>
      </c>
      <c r="D21" s="2">
        <v>2.3936124589999999</v>
      </c>
    </row>
    <row r="22" spans="1:4" x14ac:dyDescent="0.25">
      <c r="A22" s="1">
        <v>1991</v>
      </c>
      <c r="B22" s="2">
        <v>-1.4341945149999999</v>
      </c>
      <c r="C22" s="2">
        <v>-1.4084857669999999</v>
      </c>
      <c r="D22" s="2">
        <v>7.8129577899999996</v>
      </c>
    </row>
    <row r="23" spans="1:4" x14ac:dyDescent="0.25">
      <c r="A23" s="1">
        <v>1992</v>
      </c>
      <c r="B23" s="2">
        <v>2.0966147049999999</v>
      </c>
      <c r="C23" s="2">
        <v>0.12993302300000001</v>
      </c>
      <c r="D23" s="2">
        <v>12.824945469999999</v>
      </c>
    </row>
    <row r="24" spans="1:4" x14ac:dyDescent="0.25">
      <c r="A24" s="1">
        <v>1993</v>
      </c>
      <c r="B24" s="2">
        <v>1.406757912</v>
      </c>
      <c r="C24" s="2">
        <v>2.2444105630000002</v>
      </c>
      <c r="D24" s="2">
        <v>12.566027999999999</v>
      </c>
    </row>
    <row r="25" spans="1:4" x14ac:dyDescent="0.25">
      <c r="A25" s="1">
        <v>1994</v>
      </c>
      <c r="B25" s="2">
        <v>2.7609275430000002</v>
      </c>
      <c r="C25" s="2">
        <v>3.5819675169999998</v>
      </c>
      <c r="D25" s="2">
        <v>11.78156869</v>
      </c>
    </row>
    <row r="26" spans="1:4" x14ac:dyDescent="0.25">
      <c r="A26" s="1">
        <v>1995</v>
      </c>
      <c r="B26" s="2">
        <v>1.468787267</v>
      </c>
      <c r="C26" s="2">
        <v>2.2607836130000001</v>
      </c>
      <c r="D26" s="2">
        <v>9.7502790009999991</v>
      </c>
    </row>
    <row r="27" spans="1:4" x14ac:dyDescent="0.25">
      <c r="A27" s="1">
        <v>1996</v>
      </c>
      <c r="B27" s="2">
        <v>2.5721957660000001</v>
      </c>
      <c r="C27" s="2">
        <v>2.2308946459999999</v>
      </c>
      <c r="D27" s="2">
        <v>8.7821848829999993</v>
      </c>
    </row>
    <row r="28" spans="1:4" x14ac:dyDescent="0.25">
      <c r="A28" s="1">
        <v>1997</v>
      </c>
      <c r="B28" s="2">
        <v>3.1972529569999999</v>
      </c>
      <c r="C28" s="2">
        <v>3.5876925439999998</v>
      </c>
      <c r="D28" s="2">
        <v>8.1185481189999997</v>
      </c>
    </row>
    <row r="29" spans="1:4" x14ac:dyDescent="0.25">
      <c r="A29" s="1">
        <v>1998</v>
      </c>
      <c r="B29" s="2">
        <v>3.2705240440000001</v>
      </c>
      <c r="C29" s="2">
        <v>3.343265631</v>
      </c>
      <c r="D29" s="2">
        <v>6.807806319</v>
      </c>
    </row>
    <row r="30" spans="1:4" x14ac:dyDescent="0.25">
      <c r="A30" s="1">
        <v>1999</v>
      </c>
      <c r="B30" s="2">
        <v>3.5571930919999999</v>
      </c>
      <c r="C30" s="2">
        <v>3.0839617829999999</v>
      </c>
      <c r="D30" s="2">
        <v>6.7392700269999999</v>
      </c>
    </row>
    <row r="31" spans="1:4" x14ac:dyDescent="0.25">
      <c r="A31" s="1">
        <v>2000</v>
      </c>
      <c r="B31" s="2">
        <v>2.9752086260000001</v>
      </c>
      <c r="C31" s="2">
        <v>3.0685480940000001</v>
      </c>
      <c r="D31" s="2">
        <v>7.6400016549999998</v>
      </c>
    </row>
    <row r="32" spans="1:4" x14ac:dyDescent="0.25">
      <c r="A32" s="1">
        <v>2001</v>
      </c>
      <c r="B32" s="2">
        <v>3.6489790000000001E-3</v>
      </c>
      <c r="C32" s="2">
        <v>2.5786992209999999</v>
      </c>
      <c r="D32" s="2">
        <v>7.5558016720000003</v>
      </c>
    </row>
    <row r="33" spans="1:4" x14ac:dyDescent="0.25">
      <c r="A33" s="1">
        <v>2002</v>
      </c>
      <c r="B33" s="2">
        <v>0.80210385200000001</v>
      </c>
      <c r="C33" s="2">
        <v>1.8920897889999999</v>
      </c>
      <c r="D33" s="2">
        <v>8.4019150610000004</v>
      </c>
    </row>
    <row r="34" spans="1:4" x14ac:dyDescent="0.25">
      <c r="A34" s="1">
        <v>2003</v>
      </c>
      <c r="B34" s="2">
        <v>1.980925834</v>
      </c>
      <c r="C34" s="2">
        <v>2.806551733</v>
      </c>
      <c r="D34" s="2">
        <v>9.352364262</v>
      </c>
    </row>
    <row r="35" spans="1:4" x14ac:dyDescent="0.25">
      <c r="A35" s="1">
        <v>2004</v>
      </c>
      <c r="B35" s="2">
        <v>2.8426806419999999</v>
      </c>
      <c r="C35" s="2">
        <v>1.79315566</v>
      </c>
      <c r="D35" s="2">
        <v>9.4591750500000007</v>
      </c>
    </row>
    <row r="36" spans="1:4" x14ac:dyDescent="0.25">
      <c r="A36" s="1">
        <v>2005</v>
      </c>
      <c r="B36" s="2">
        <v>2.563502406</v>
      </c>
      <c r="C36" s="2">
        <v>2.4737118100000002</v>
      </c>
      <c r="D36" s="2">
        <v>10.742552310000001</v>
      </c>
    </row>
    <row r="37" spans="1:4" x14ac:dyDescent="0.25">
      <c r="A37" s="1">
        <v>2006</v>
      </c>
      <c r="B37" s="2">
        <v>1.8679555139999999</v>
      </c>
      <c r="C37" s="2">
        <v>2.0355503559999999</v>
      </c>
      <c r="D37" s="2">
        <v>12.09183627</v>
      </c>
    </row>
    <row r="38" spans="1:4" x14ac:dyDescent="0.25">
      <c r="A38" s="1">
        <v>2007</v>
      </c>
      <c r="B38" s="2">
        <v>0.911865598</v>
      </c>
      <c r="C38" s="2">
        <v>1.636058451</v>
      </c>
      <c r="D38" s="2">
        <v>13.636344859999999</v>
      </c>
    </row>
    <row r="39" spans="1:4" x14ac:dyDescent="0.25">
      <c r="A39" s="1">
        <v>2008</v>
      </c>
      <c r="B39" s="2">
        <v>-1.0767000870000001</v>
      </c>
      <c r="C39" s="2">
        <v>-1.0628931340000001</v>
      </c>
      <c r="D39" s="2">
        <v>9.0938721020000006</v>
      </c>
    </row>
    <row r="40" spans="1:4" x14ac:dyDescent="0.25">
      <c r="A40" s="1">
        <v>2009</v>
      </c>
      <c r="B40" s="2">
        <v>-3.38743566</v>
      </c>
      <c r="C40" s="2">
        <v>-4.9693502430000001</v>
      </c>
      <c r="D40" s="2">
        <v>8.8570298189999992</v>
      </c>
    </row>
    <row r="41" spans="1:4" x14ac:dyDescent="0.25">
      <c r="A41" s="1">
        <v>2010</v>
      </c>
      <c r="B41" s="2">
        <v>1.7182012950000001</v>
      </c>
      <c r="C41" s="2">
        <v>1.1534748930000001</v>
      </c>
      <c r="D41" s="2">
        <v>10.10310072</v>
      </c>
    </row>
    <row r="42" spans="1:4" x14ac:dyDescent="0.25">
      <c r="A42" s="1">
        <v>2011</v>
      </c>
      <c r="B42" s="2">
        <v>0.82227754799999997</v>
      </c>
      <c r="C42" s="2">
        <v>0.74969718600000002</v>
      </c>
      <c r="D42" s="2">
        <v>9.0272559450000003</v>
      </c>
    </row>
    <row r="43" spans="1:4" x14ac:dyDescent="0.25">
      <c r="A43" s="1">
        <v>2012</v>
      </c>
      <c r="B43" s="2">
        <v>1.5086141550000001</v>
      </c>
      <c r="C43" s="2">
        <v>0.77573472799999998</v>
      </c>
      <c r="D43" s="2">
        <v>7.3353800099999997</v>
      </c>
    </row>
    <row r="44" spans="1:4" x14ac:dyDescent="0.25">
      <c r="A44" s="1">
        <v>2013</v>
      </c>
      <c r="B44" s="2">
        <v>1.1450532369999999</v>
      </c>
      <c r="C44" s="2">
        <v>1.457701803</v>
      </c>
      <c r="D44" s="2">
        <v>7.2378625149999998</v>
      </c>
    </row>
    <row r="45" spans="1:4" x14ac:dyDescent="0.25">
      <c r="A45" s="1">
        <v>2014</v>
      </c>
      <c r="B45" s="2">
        <v>1.709321538</v>
      </c>
      <c r="C45" s="2">
        <v>1.854584596</v>
      </c>
      <c r="D45" s="2">
        <v>6.8819954409999999</v>
      </c>
    </row>
    <row r="46" spans="1:4" x14ac:dyDescent="0.25">
      <c r="A46" s="1">
        <v>2015</v>
      </c>
      <c r="B46" s="2">
        <v>2.1319595730000001</v>
      </c>
      <c r="C46" s="2">
        <v>1.547697098</v>
      </c>
      <c r="D46" s="2">
        <v>6.4993167830000003</v>
      </c>
    </row>
    <row r="47" spans="1:4" x14ac:dyDescent="0.25">
      <c r="A47" s="1">
        <v>2016</v>
      </c>
      <c r="B47" s="2">
        <v>0.84191610699999997</v>
      </c>
      <c r="C47" s="2">
        <v>1.1486629799999999</v>
      </c>
      <c r="D47" s="2">
        <v>6.2717290910000001</v>
      </c>
    </row>
    <row r="48" spans="1:4" x14ac:dyDescent="0.25">
      <c r="A48" s="1">
        <v>2017</v>
      </c>
      <c r="B48" s="2">
        <v>1.574043646</v>
      </c>
      <c r="C48" s="2">
        <v>1.202194373</v>
      </c>
      <c r="D48" s="2">
        <v>6.3499096220000002</v>
      </c>
    </row>
    <row r="49" spans="1:4" x14ac:dyDescent="0.25">
      <c r="A49" s="1">
        <v>2018</v>
      </c>
      <c r="B49" s="2">
        <v>2.3910965439999998</v>
      </c>
      <c r="C49" s="2">
        <v>0.72852424000000005</v>
      </c>
      <c r="D49" s="2">
        <v>6.2660418269999996</v>
      </c>
    </row>
    <row r="50" spans="1:4" x14ac:dyDescent="0.25">
      <c r="A50" s="1">
        <v>2019</v>
      </c>
      <c r="B50" s="2">
        <v>1.8497114349999999</v>
      </c>
      <c r="C50" s="2">
        <v>0.841074871</v>
      </c>
      <c r="D50" s="2">
        <v>5.7301206909999998</v>
      </c>
    </row>
    <row r="51" spans="1:4" x14ac:dyDescent="0.25">
      <c r="A51" s="1"/>
    </row>
    <row r="52" spans="1:4" x14ac:dyDescent="0.25">
      <c r="A52" s="1" t="s">
        <v>6</v>
      </c>
      <c r="B52" s="1">
        <f>COUNT(B2:B50)</f>
        <v>49</v>
      </c>
      <c r="C52" s="1">
        <f t="shared" ref="C52:D52" si="0">COUNT(C2:C50)</f>
        <v>49</v>
      </c>
      <c r="D52" s="1">
        <f t="shared" si="0"/>
        <v>40</v>
      </c>
    </row>
    <row r="53" spans="1:4" x14ac:dyDescent="0.25">
      <c r="A53" s="1" t="s">
        <v>4</v>
      </c>
      <c r="B53" s="2">
        <f>AVERAGE(B2:B50)</f>
        <v>1.8195058383673481</v>
      </c>
      <c r="C53" s="2">
        <f>AVERAGE(C2:C50)</f>
        <v>1.8568110188163265</v>
      </c>
      <c r="D53" s="2">
        <f>AVERAGE(D2:D50)</f>
        <v>8.4461074640999989</v>
      </c>
    </row>
    <row r="54" spans="1:4" x14ac:dyDescent="0.25">
      <c r="A54" s="1" t="s">
        <v>5</v>
      </c>
      <c r="B54" s="3">
        <f>_xlfn.STDEV.S(B2:B50)</f>
        <v>1.9153618496691098</v>
      </c>
      <c r="C54" s="3">
        <f t="shared" ref="C54:D54" si="1">_xlfn.STDEV.S(C2:C50)</f>
        <v>2.1200176420672316</v>
      </c>
      <c r="D54" s="3">
        <f t="shared" si="1"/>
        <v>2.6750217958896125</v>
      </c>
    </row>
    <row r="56" spans="1:4" x14ac:dyDescent="0.25">
      <c r="A56" s="1" t="s">
        <v>7</v>
      </c>
      <c r="C56" s="4">
        <f>MAX(C54^2,$B54^2)/MIN(C54^2,$B54^2)</f>
        <v>1.2251162044964421</v>
      </c>
      <c r="D56" s="4">
        <f>MAX(D54^2,$B54^2)/MIN(D54^2,$B54^2)</f>
        <v>1.9505315714582634</v>
      </c>
    </row>
    <row r="57" spans="1:4" x14ac:dyDescent="0.25">
      <c r="A57" s="1" t="s">
        <v>8</v>
      </c>
      <c r="C57" s="5">
        <f>_xlfn.F.DIST.RT(C56,C52-1,$B52-1)</f>
        <v>0.24224898313953677</v>
      </c>
      <c r="D57" s="5">
        <f>_xlfn.F.DIST.RT(D56,D52-1,$B52-1)</f>
        <v>1.4105135827397447E-2</v>
      </c>
    </row>
    <row r="60" spans="1:4" x14ac:dyDescent="0.25">
      <c r="A60" s="1" t="s">
        <v>9</v>
      </c>
      <c r="C60" s="4"/>
      <c r="D60" s="4">
        <f>SQRT(D54^2/D52 + B54^2/B52)</f>
        <v>0.50374909703795856</v>
      </c>
    </row>
    <row r="63" spans="1:4" x14ac:dyDescent="0.25">
      <c r="A63" s="1" t="s">
        <v>11</v>
      </c>
      <c r="C63" s="4"/>
      <c r="D63" s="4">
        <f>(D53-B53)/D60</f>
        <v>13.154567749494788</v>
      </c>
    </row>
    <row r="66" spans="1:4" x14ac:dyDescent="0.25">
      <c r="A66" s="1" t="s">
        <v>10</v>
      </c>
      <c r="C66" s="2"/>
      <c r="D66" s="2">
        <f>(D54^2/D52 + B54^2/B52)^2/(D54^4/(D52^2*(D52-1)) + B54^4/(B52^2*(B52-1)))</f>
        <v>68.698493313810431</v>
      </c>
    </row>
    <row r="69" spans="1:4" x14ac:dyDescent="0.25">
      <c r="A69" s="1" t="s">
        <v>8</v>
      </c>
      <c r="C69" s="5"/>
      <c r="D69" s="5">
        <f>_xlfn.T.DIST.2T(ABS(D63),D66)</f>
        <v>2.3321906704157796E-20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ACC8-FFBD-4063-A279-9894881EA2A6}">
  <dimension ref="A1:F65"/>
  <sheetViews>
    <sheetView topLeftCell="A49" workbookViewId="0">
      <selection activeCell="C60" sqref="C60"/>
    </sheetView>
  </sheetViews>
  <sheetFormatPr defaultRowHeight="15" x14ac:dyDescent="0.25"/>
  <cols>
    <col min="5" max="6" width="13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</row>
    <row r="2" spans="1:6" x14ac:dyDescent="0.25">
      <c r="A2" s="1">
        <v>1971</v>
      </c>
      <c r="B2" s="2">
        <v>1.9956108379999999</v>
      </c>
      <c r="C2" s="2">
        <v>3.0733142920000001</v>
      </c>
      <c r="D2" s="2"/>
      <c r="E2" s="2">
        <f>C2-B2</f>
        <v>1.0777034540000001</v>
      </c>
      <c r="F2" s="2"/>
    </row>
    <row r="3" spans="1:6" x14ac:dyDescent="0.25">
      <c r="A3" s="1">
        <v>1972</v>
      </c>
      <c r="B3" s="2">
        <v>4.1380849030000002</v>
      </c>
      <c r="C3" s="2">
        <v>3.968556113</v>
      </c>
      <c r="D3" s="2"/>
      <c r="E3" s="2">
        <f t="shared" ref="E3:E50" si="0">C3-B3</f>
        <v>-0.16952879000000021</v>
      </c>
      <c r="F3" s="2"/>
    </row>
    <row r="4" spans="1:6" x14ac:dyDescent="0.25">
      <c r="A4" s="1">
        <v>1973</v>
      </c>
      <c r="B4" s="2">
        <v>4.6421526880000004</v>
      </c>
      <c r="C4" s="2">
        <v>6.3182449739999997</v>
      </c>
      <c r="D4" s="2"/>
      <c r="E4" s="2">
        <f t="shared" si="0"/>
        <v>1.6760922859999994</v>
      </c>
      <c r="F4" s="2"/>
    </row>
    <row r="5" spans="1:6" x14ac:dyDescent="0.25">
      <c r="A5" s="1">
        <v>1974</v>
      </c>
      <c r="B5" s="2">
        <v>-1.4451292680000001</v>
      </c>
      <c r="C5" s="2">
        <v>-2.5458771599999999</v>
      </c>
      <c r="D5" s="2"/>
      <c r="E5" s="2">
        <f t="shared" si="0"/>
        <v>-1.1007478919999998</v>
      </c>
      <c r="F5" s="2"/>
    </row>
    <row r="6" spans="1:6" x14ac:dyDescent="0.25">
      <c r="A6" s="1">
        <v>1975</v>
      </c>
      <c r="B6" s="2">
        <v>-1.184589281</v>
      </c>
      <c r="C6" s="2">
        <v>-1.466335264</v>
      </c>
      <c r="D6" s="2"/>
      <c r="E6" s="2">
        <f t="shared" si="0"/>
        <v>-0.28174598299999998</v>
      </c>
      <c r="F6" s="2"/>
    </row>
    <row r="7" spans="1:6" x14ac:dyDescent="0.25">
      <c r="A7" s="1">
        <v>1976</v>
      </c>
      <c r="B7" s="2">
        <v>4.3914628069999999</v>
      </c>
      <c r="C7" s="2">
        <v>2.935589137</v>
      </c>
      <c r="D7" s="2"/>
      <c r="E7" s="2">
        <f t="shared" si="0"/>
        <v>-1.4558736699999999</v>
      </c>
      <c r="F7" s="2"/>
    </row>
    <row r="8" spans="1:6" x14ac:dyDescent="0.25">
      <c r="A8" s="1">
        <v>1977</v>
      </c>
      <c r="B8" s="2">
        <v>3.5771527870000002</v>
      </c>
      <c r="C8" s="2">
        <v>2.4914378369999999</v>
      </c>
      <c r="D8" s="2"/>
      <c r="E8" s="2">
        <f t="shared" si="0"/>
        <v>-1.0857149500000003</v>
      </c>
      <c r="F8" s="2"/>
    </row>
    <row r="9" spans="1:6" x14ac:dyDescent="0.25">
      <c r="A9" s="1">
        <v>1978</v>
      </c>
      <c r="B9" s="2">
        <v>4.4229823660000003</v>
      </c>
      <c r="C9" s="2">
        <v>4.198675411</v>
      </c>
      <c r="D9" s="2"/>
      <c r="E9" s="2">
        <f t="shared" si="0"/>
        <v>-0.22430695500000031</v>
      </c>
      <c r="F9" s="2"/>
    </row>
    <row r="10" spans="1:6" x14ac:dyDescent="0.25">
      <c r="A10" s="1">
        <v>1979</v>
      </c>
      <c r="B10" s="2">
        <v>2.0338919729999998</v>
      </c>
      <c r="C10" s="2">
        <v>3.655965755</v>
      </c>
      <c r="D10" s="2"/>
      <c r="E10" s="2">
        <f t="shared" si="0"/>
        <v>1.6220737820000002</v>
      </c>
      <c r="F10" s="2"/>
    </row>
    <row r="11" spans="1:6" x14ac:dyDescent="0.25">
      <c r="A11" s="1">
        <v>1980</v>
      </c>
      <c r="B11" s="2">
        <v>-1.209300499</v>
      </c>
      <c r="C11" s="2">
        <v>-2.148387268</v>
      </c>
      <c r="D11" s="2">
        <v>6.4630012670000001</v>
      </c>
      <c r="E11" s="2">
        <f t="shared" si="0"/>
        <v>-0.93908676899999999</v>
      </c>
      <c r="F11" s="2">
        <f>D11-B11</f>
        <v>7.6723017660000004</v>
      </c>
    </row>
    <row r="12" spans="1:6" x14ac:dyDescent="0.25">
      <c r="A12" s="1">
        <v>1981</v>
      </c>
      <c r="B12" s="2">
        <v>1.5363196770000001</v>
      </c>
      <c r="C12" s="2">
        <v>-0.82228524000000003</v>
      </c>
      <c r="D12" s="2">
        <v>3.8337971180000001</v>
      </c>
      <c r="E12" s="2">
        <f t="shared" si="0"/>
        <v>-2.3586049170000001</v>
      </c>
      <c r="F12" s="2">
        <f t="shared" ref="F12:F50" si="1">D12-B12</f>
        <v>2.2974774409999998</v>
      </c>
    </row>
    <row r="13" spans="1:6" x14ac:dyDescent="0.25">
      <c r="A13" s="1">
        <v>1982</v>
      </c>
      <c r="B13" s="2">
        <v>-2.7345568980000001</v>
      </c>
      <c r="C13" s="2">
        <v>2.031455598</v>
      </c>
      <c r="D13" s="2">
        <v>7.341931346</v>
      </c>
      <c r="E13" s="2">
        <f t="shared" si="0"/>
        <v>4.7660124960000001</v>
      </c>
      <c r="F13" s="2">
        <f t="shared" si="1"/>
        <v>10.076488244</v>
      </c>
    </row>
    <row r="14" spans="1:6" x14ac:dyDescent="0.25">
      <c r="A14" s="1">
        <v>1983</v>
      </c>
      <c r="B14" s="2">
        <v>3.631993129</v>
      </c>
      <c r="C14" s="2">
        <v>4.1863213239999997</v>
      </c>
      <c r="D14" s="2">
        <v>9.2452163540000001</v>
      </c>
      <c r="E14" s="2">
        <f t="shared" si="0"/>
        <v>0.55432819499999963</v>
      </c>
      <c r="F14" s="2">
        <f t="shared" si="1"/>
        <v>5.6132232250000005</v>
      </c>
    </row>
    <row r="15" spans="1:6" x14ac:dyDescent="0.25">
      <c r="A15" s="1">
        <v>1984</v>
      </c>
      <c r="B15" s="2">
        <v>6.3121546129999997</v>
      </c>
      <c r="C15" s="2">
        <v>2.1073801680000002</v>
      </c>
      <c r="D15" s="2">
        <v>13.638334199999999</v>
      </c>
      <c r="E15" s="2">
        <f t="shared" si="0"/>
        <v>-4.204774445</v>
      </c>
      <c r="F15" s="2">
        <f t="shared" si="1"/>
        <v>7.3261795869999995</v>
      </c>
    </row>
    <row r="16" spans="1:6" x14ac:dyDescent="0.25">
      <c r="A16" s="1">
        <v>1985</v>
      </c>
      <c r="B16" s="2">
        <v>3.2506561569999999</v>
      </c>
      <c r="C16" s="2">
        <v>3.9113191779999998</v>
      </c>
      <c r="D16" s="2">
        <v>11.909108399999999</v>
      </c>
      <c r="E16" s="2">
        <f t="shared" si="0"/>
        <v>0.66066302099999996</v>
      </c>
      <c r="F16" s="2">
        <f t="shared" si="1"/>
        <v>8.6584522429999993</v>
      </c>
    </row>
    <row r="17" spans="1:6" x14ac:dyDescent="0.25">
      <c r="A17" s="1">
        <v>1986</v>
      </c>
      <c r="B17" s="2">
        <v>2.5108916560000001</v>
      </c>
      <c r="C17" s="2">
        <v>2.9117103000000002</v>
      </c>
      <c r="D17" s="2">
        <v>7.3313320180000003</v>
      </c>
      <c r="E17" s="2">
        <f t="shared" si="0"/>
        <v>0.40081864400000011</v>
      </c>
      <c r="F17" s="2">
        <f t="shared" si="1"/>
        <v>4.8204403620000003</v>
      </c>
    </row>
    <row r="18" spans="1:6" x14ac:dyDescent="0.25">
      <c r="A18" s="1">
        <v>1987</v>
      </c>
      <c r="B18" s="2">
        <v>2.5389412500000001</v>
      </c>
      <c r="C18" s="2">
        <v>5.1688721790000001</v>
      </c>
      <c r="D18" s="2">
        <v>9.9121661379999999</v>
      </c>
      <c r="E18" s="2">
        <f t="shared" si="0"/>
        <v>2.6299309289999999</v>
      </c>
      <c r="F18" s="2">
        <f t="shared" si="1"/>
        <v>7.3732248879999993</v>
      </c>
    </row>
    <row r="19" spans="1:6" x14ac:dyDescent="0.25">
      <c r="A19" s="1">
        <v>1988</v>
      </c>
      <c r="B19" s="2">
        <v>3.2354013369999999</v>
      </c>
      <c r="C19" s="2">
        <v>5.4978806169999999</v>
      </c>
      <c r="D19" s="2">
        <v>9.4579011519999998</v>
      </c>
      <c r="E19" s="2">
        <f t="shared" si="0"/>
        <v>2.26247928</v>
      </c>
      <c r="F19" s="2">
        <f t="shared" si="1"/>
        <v>6.2224998149999999</v>
      </c>
    </row>
    <row r="20" spans="1:6" x14ac:dyDescent="0.25">
      <c r="A20" s="1">
        <v>1989</v>
      </c>
      <c r="B20" s="2">
        <v>2.6981747739999999</v>
      </c>
      <c r="C20" s="2">
        <v>2.310928766</v>
      </c>
      <c r="D20" s="2">
        <v>2.6007041069999999</v>
      </c>
      <c r="E20" s="2">
        <f t="shared" si="0"/>
        <v>-0.38724600799999997</v>
      </c>
      <c r="F20" s="2">
        <f t="shared" si="1"/>
        <v>-9.7470667000000066E-2</v>
      </c>
    </row>
    <row r="21" spans="1:6" x14ac:dyDescent="0.25">
      <c r="A21" s="1">
        <v>1990</v>
      </c>
      <c r="B21" s="2">
        <v>0.74148151799999995</v>
      </c>
      <c r="C21" s="2">
        <v>0.433081147</v>
      </c>
      <c r="D21" s="2">
        <v>2.3936124589999999</v>
      </c>
      <c r="E21" s="2">
        <f t="shared" si="0"/>
        <v>-0.30840037099999995</v>
      </c>
      <c r="F21" s="2">
        <f t="shared" si="1"/>
        <v>1.6521309409999998</v>
      </c>
    </row>
    <row r="22" spans="1:6" x14ac:dyDescent="0.25">
      <c r="A22" s="1">
        <v>1991</v>
      </c>
      <c r="B22" s="2">
        <v>-1.4341945149999999</v>
      </c>
      <c r="C22" s="2">
        <v>-1.4084857669999999</v>
      </c>
      <c r="D22" s="2">
        <v>7.8129577899999996</v>
      </c>
      <c r="E22" s="2">
        <f t="shared" si="0"/>
        <v>2.5708748000000003E-2</v>
      </c>
      <c r="F22" s="2">
        <f t="shared" si="1"/>
        <v>9.2471523050000002</v>
      </c>
    </row>
    <row r="23" spans="1:6" x14ac:dyDescent="0.25">
      <c r="A23" s="1">
        <v>1992</v>
      </c>
      <c r="B23" s="2">
        <v>2.0966147049999999</v>
      </c>
      <c r="C23" s="2">
        <v>0.12993302300000001</v>
      </c>
      <c r="D23" s="2">
        <v>12.824945469999999</v>
      </c>
      <c r="E23" s="2">
        <f t="shared" si="0"/>
        <v>-1.9666816819999999</v>
      </c>
      <c r="F23" s="2">
        <f t="shared" si="1"/>
        <v>10.728330764999999</v>
      </c>
    </row>
    <row r="24" spans="1:6" x14ac:dyDescent="0.25">
      <c r="A24" s="1">
        <v>1993</v>
      </c>
      <c r="B24" s="2">
        <v>1.406757912</v>
      </c>
      <c r="C24" s="2">
        <v>2.2444105630000002</v>
      </c>
      <c r="D24" s="2">
        <v>12.566027999999999</v>
      </c>
      <c r="E24" s="2">
        <f t="shared" si="0"/>
        <v>0.83765265100000019</v>
      </c>
      <c r="F24" s="2">
        <f t="shared" si="1"/>
        <v>11.159270088</v>
      </c>
    </row>
    <row r="25" spans="1:6" x14ac:dyDescent="0.25">
      <c r="A25" s="1">
        <v>1994</v>
      </c>
      <c r="B25" s="2">
        <v>2.7609275430000002</v>
      </c>
      <c r="C25" s="2">
        <v>3.5819675169999998</v>
      </c>
      <c r="D25" s="2">
        <v>11.78156869</v>
      </c>
      <c r="E25" s="2">
        <f t="shared" si="0"/>
        <v>0.82103997399999962</v>
      </c>
      <c r="F25" s="2">
        <f t="shared" si="1"/>
        <v>9.0206411469999992</v>
      </c>
    </row>
    <row r="26" spans="1:6" x14ac:dyDescent="0.25">
      <c r="A26" s="1">
        <v>1995</v>
      </c>
      <c r="B26" s="2">
        <v>1.468787267</v>
      </c>
      <c r="C26" s="2">
        <v>2.2607836130000001</v>
      </c>
      <c r="D26" s="2">
        <v>9.7502790009999991</v>
      </c>
      <c r="E26" s="2">
        <f t="shared" si="0"/>
        <v>0.79199634600000013</v>
      </c>
      <c r="F26" s="2">
        <f t="shared" si="1"/>
        <v>8.2814917339999994</v>
      </c>
    </row>
    <row r="27" spans="1:6" x14ac:dyDescent="0.25">
      <c r="A27" s="1">
        <v>1996</v>
      </c>
      <c r="B27" s="2">
        <v>2.5721957660000001</v>
      </c>
      <c r="C27" s="2">
        <v>2.2308946459999999</v>
      </c>
      <c r="D27" s="2">
        <v>8.7821848829999993</v>
      </c>
      <c r="E27" s="2">
        <f t="shared" si="0"/>
        <v>-0.34130112000000024</v>
      </c>
      <c r="F27" s="2">
        <f t="shared" si="1"/>
        <v>6.2099891169999992</v>
      </c>
    </row>
    <row r="28" spans="1:6" x14ac:dyDescent="0.25">
      <c r="A28" s="1">
        <v>1997</v>
      </c>
      <c r="B28" s="2">
        <v>3.1972529569999999</v>
      </c>
      <c r="C28" s="2">
        <v>3.5876925439999998</v>
      </c>
      <c r="D28" s="2">
        <v>8.1185481189999997</v>
      </c>
      <c r="E28" s="2">
        <f t="shared" si="0"/>
        <v>0.39043958699999992</v>
      </c>
      <c r="F28" s="2">
        <f t="shared" si="1"/>
        <v>4.9212951619999998</v>
      </c>
    </row>
    <row r="29" spans="1:6" x14ac:dyDescent="0.25">
      <c r="A29" s="1">
        <v>1998</v>
      </c>
      <c r="B29" s="2">
        <v>3.2705240440000001</v>
      </c>
      <c r="C29" s="2">
        <v>3.343265631</v>
      </c>
      <c r="D29" s="2">
        <v>6.807806319</v>
      </c>
      <c r="E29" s="2">
        <f t="shared" si="0"/>
        <v>7.2741586999999885E-2</v>
      </c>
      <c r="F29" s="2">
        <f t="shared" si="1"/>
        <v>3.5372822749999999</v>
      </c>
    </row>
    <row r="30" spans="1:6" x14ac:dyDescent="0.25">
      <c r="A30" s="1">
        <v>1999</v>
      </c>
      <c r="B30" s="2">
        <v>3.5571930919999999</v>
      </c>
      <c r="C30" s="2">
        <v>3.0839617829999999</v>
      </c>
      <c r="D30" s="2">
        <v>6.7392700269999999</v>
      </c>
      <c r="E30" s="2">
        <f t="shared" si="0"/>
        <v>-0.47323130899999999</v>
      </c>
      <c r="F30" s="2">
        <f t="shared" si="1"/>
        <v>3.182076935</v>
      </c>
    </row>
    <row r="31" spans="1:6" x14ac:dyDescent="0.25">
      <c r="A31" s="1">
        <v>2000</v>
      </c>
      <c r="B31" s="2">
        <v>2.9752086260000001</v>
      </c>
      <c r="C31" s="2">
        <v>3.0685480940000001</v>
      </c>
      <c r="D31" s="2">
        <v>7.6400016549999998</v>
      </c>
      <c r="E31" s="2">
        <f t="shared" si="0"/>
        <v>9.3339467999999925E-2</v>
      </c>
      <c r="F31" s="2">
        <f t="shared" si="1"/>
        <v>4.6647930290000001</v>
      </c>
    </row>
    <row r="32" spans="1:6" x14ac:dyDescent="0.25">
      <c r="A32" s="1">
        <v>2001</v>
      </c>
      <c r="B32" s="2">
        <v>3.6489790000000001E-3</v>
      </c>
      <c r="C32" s="2">
        <v>2.5786992209999999</v>
      </c>
      <c r="D32" s="2">
        <v>7.5558016720000003</v>
      </c>
      <c r="E32" s="2">
        <f t="shared" si="0"/>
        <v>2.5750502420000001</v>
      </c>
      <c r="F32" s="2">
        <f t="shared" si="1"/>
        <v>7.552152693</v>
      </c>
    </row>
    <row r="33" spans="1:6" x14ac:dyDescent="0.25">
      <c r="A33" s="1">
        <v>2002</v>
      </c>
      <c r="B33" s="2">
        <v>0.80210385200000001</v>
      </c>
      <c r="C33" s="2">
        <v>1.8920897889999999</v>
      </c>
      <c r="D33" s="2">
        <v>8.4019150610000004</v>
      </c>
      <c r="E33" s="2">
        <f t="shared" si="0"/>
        <v>1.0899859369999998</v>
      </c>
      <c r="F33" s="2">
        <f t="shared" si="1"/>
        <v>7.5998112090000003</v>
      </c>
    </row>
    <row r="34" spans="1:6" x14ac:dyDescent="0.25">
      <c r="A34" s="1">
        <v>2003</v>
      </c>
      <c r="B34" s="2">
        <v>1.980925834</v>
      </c>
      <c r="C34" s="2">
        <v>2.806551733</v>
      </c>
      <c r="D34" s="2">
        <v>9.352364262</v>
      </c>
      <c r="E34" s="2">
        <f t="shared" si="0"/>
        <v>0.82562589900000005</v>
      </c>
      <c r="F34" s="2">
        <f t="shared" si="1"/>
        <v>7.3714384280000003</v>
      </c>
    </row>
    <row r="35" spans="1:6" x14ac:dyDescent="0.25">
      <c r="A35" s="1">
        <v>2004</v>
      </c>
      <c r="B35" s="2">
        <v>2.8426806419999999</v>
      </c>
      <c r="C35" s="2">
        <v>1.79315566</v>
      </c>
      <c r="D35" s="2">
        <v>9.4591750500000007</v>
      </c>
      <c r="E35" s="2">
        <f t="shared" si="0"/>
        <v>-1.0495249819999999</v>
      </c>
      <c r="F35" s="2">
        <f t="shared" si="1"/>
        <v>6.6164944080000012</v>
      </c>
    </row>
    <row r="36" spans="1:6" x14ac:dyDescent="0.25">
      <c r="A36" s="1">
        <v>2005</v>
      </c>
      <c r="B36" s="2">
        <v>2.563502406</v>
      </c>
      <c r="C36" s="2">
        <v>2.4737118100000002</v>
      </c>
      <c r="D36" s="2">
        <v>10.742552310000001</v>
      </c>
      <c r="E36" s="2">
        <f t="shared" si="0"/>
        <v>-8.9790595999999834E-2</v>
      </c>
      <c r="F36" s="2">
        <f t="shared" si="1"/>
        <v>8.1790499040000011</v>
      </c>
    </row>
    <row r="37" spans="1:6" x14ac:dyDescent="0.25">
      <c r="A37" s="1">
        <v>2006</v>
      </c>
      <c r="B37" s="2">
        <v>1.8679555139999999</v>
      </c>
      <c r="C37" s="2">
        <v>2.0355503559999999</v>
      </c>
      <c r="D37" s="2">
        <v>12.09183627</v>
      </c>
      <c r="E37" s="2">
        <f t="shared" si="0"/>
        <v>0.16759484199999997</v>
      </c>
      <c r="F37" s="2">
        <f t="shared" si="1"/>
        <v>10.223880756</v>
      </c>
    </row>
    <row r="38" spans="1:6" x14ac:dyDescent="0.25">
      <c r="A38" s="1">
        <v>2007</v>
      </c>
      <c r="B38" s="2">
        <v>0.911865598</v>
      </c>
      <c r="C38" s="2">
        <v>1.636058451</v>
      </c>
      <c r="D38" s="2">
        <v>13.636344859999999</v>
      </c>
      <c r="E38" s="2">
        <f t="shared" si="0"/>
        <v>0.72419285300000003</v>
      </c>
      <c r="F38" s="2">
        <f t="shared" si="1"/>
        <v>12.724479261999999</v>
      </c>
    </row>
    <row r="39" spans="1:6" x14ac:dyDescent="0.25">
      <c r="A39" s="1">
        <v>2008</v>
      </c>
      <c r="B39" s="2">
        <v>-1.0767000870000001</v>
      </c>
      <c r="C39" s="2">
        <v>-1.0628931340000001</v>
      </c>
      <c r="D39" s="2">
        <v>9.0938721020000006</v>
      </c>
      <c r="E39" s="2">
        <f t="shared" si="0"/>
        <v>1.3806953000000011E-2</v>
      </c>
      <c r="F39" s="2">
        <f t="shared" si="1"/>
        <v>10.170572189000001</v>
      </c>
    </row>
    <row r="40" spans="1:6" x14ac:dyDescent="0.25">
      <c r="A40" s="1">
        <v>2009</v>
      </c>
      <c r="B40" s="2">
        <v>-3.38743566</v>
      </c>
      <c r="C40" s="2">
        <v>-4.9693502430000001</v>
      </c>
      <c r="D40" s="2">
        <v>8.8570298189999992</v>
      </c>
      <c r="E40" s="2">
        <f t="shared" si="0"/>
        <v>-1.5819145830000001</v>
      </c>
      <c r="F40" s="2">
        <f t="shared" si="1"/>
        <v>12.244465478999999</v>
      </c>
    </row>
    <row r="41" spans="1:6" x14ac:dyDescent="0.25">
      <c r="A41" s="1">
        <v>2010</v>
      </c>
      <c r="B41" s="2">
        <v>1.7182012950000001</v>
      </c>
      <c r="C41" s="2">
        <v>1.1534748930000001</v>
      </c>
      <c r="D41" s="2">
        <v>10.10310072</v>
      </c>
      <c r="E41" s="2">
        <f t="shared" si="0"/>
        <v>-0.56472640200000002</v>
      </c>
      <c r="F41" s="2">
        <f t="shared" si="1"/>
        <v>8.3848994250000004</v>
      </c>
    </row>
    <row r="42" spans="1:6" x14ac:dyDescent="0.25">
      <c r="A42" s="1">
        <v>2011</v>
      </c>
      <c r="B42" s="2">
        <v>0.82227754799999997</v>
      </c>
      <c r="C42" s="2">
        <v>0.74969718600000002</v>
      </c>
      <c r="D42" s="2">
        <v>9.0272559450000003</v>
      </c>
      <c r="E42" s="2">
        <f t="shared" si="0"/>
        <v>-7.2580361999999954E-2</v>
      </c>
      <c r="F42" s="2">
        <f t="shared" si="1"/>
        <v>8.2049783969999996</v>
      </c>
    </row>
    <row r="43" spans="1:6" x14ac:dyDescent="0.25">
      <c r="A43" s="1">
        <v>2012</v>
      </c>
      <c r="B43" s="2">
        <v>1.5086141550000001</v>
      </c>
      <c r="C43" s="2">
        <v>0.77573472799999998</v>
      </c>
      <c r="D43" s="2">
        <v>7.3353800099999997</v>
      </c>
      <c r="E43" s="2">
        <f t="shared" si="0"/>
        <v>-0.73287942700000008</v>
      </c>
      <c r="F43" s="2">
        <f t="shared" si="1"/>
        <v>5.8267658549999997</v>
      </c>
    </row>
    <row r="44" spans="1:6" x14ac:dyDescent="0.25">
      <c r="A44" s="1">
        <v>2013</v>
      </c>
      <c r="B44" s="2">
        <v>1.1450532369999999</v>
      </c>
      <c r="C44" s="2">
        <v>1.457701803</v>
      </c>
      <c r="D44" s="2">
        <v>7.2378625149999998</v>
      </c>
      <c r="E44" s="2">
        <f t="shared" si="0"/>
        <v>0.31264856600000002</v>
      </c>
      <c r="F44" s="2">
        <f t="shared" si="1"/>
        <v>6.0928092779999998</v>
      </c>
    </row>
    <row r="45" spans="1:6" x14ac:dyDescent="0.25">
      <c r="A45" s="1">
        <v>2014</v>
      </c>
      <c r="B45" s="2">
        <v>1.709321538</v>
      </c>
      <c r="C45" s="2">
        <v>1.854584596</v>
      </c>
      <c r="D45" s="2">
        <v>6.8819954409999999</v>
      </c>
      <c r="E45" s="2">
        <f t="shared" si="0"/>
        <v>0.14526305800000006</v>
      </c>
      <c r="F45" s="2">
        <f t="shared" si="1"/>
        <v>5.1726739029999997</v>
      </c>
    </row>
    <row r="46" spans="1:6" x14ac:dyDescent="0.25">
      <c r="A46" s="1">
        <v>2015</v>
      </c>
      <c r="B46" s="2">
        <v>2.1319595730000001</v>
      </c>
      <c r="C46" s="2">
        <v>1.547697098</v>
      </c>
      <c r="D46" s="2">
        <v>6.4993167830000003</v>
      </c>
      <c r="E46" s="2">
        <f t="shared" si="0"/>
        <v>-0.58426247500000006</v>
      </c>
      <c r="F46" s="2">
        <f t="shared" si="1"/>
        <v>4.3673572099999998</v>
      </c>
    </row>
    <row r="47" spans="1:6" x14ac:dyDescent="0.25">
      <c r="A47" s="1">
        <v>2016</v>
      </c>
      <c r="B47" s="2">
        <v>0.84191610699999997</v>
      </c>
      <c r="C47" s="2">
        <v>1.1486629799999999</v>
      </c>
      <c r="D47" s="2">
        <v>6.2717290910000001</v>
      </c>
      <c r="E47" s="2">
        <f t="shared" si="0"/>
        <v>0.30674687299999992</v>
      </c>
      <c r="F47" s="2">
        <f t="shared" si="1"/>
        <v>5.4298129839999998</v>
      </c>
    </row>
    <row r="48" spans="1:6" x14ac:dyDescent="0.25">
      <c r="A48" s="1">
        <v>2017</v>
      </c>
      <c r="B48" s="2">
        <v>1.574043646</v>
      </c>
      <c r="C48" s="2">
        <v>1.202194373</v>
      </c>
      <c r="D48" s="2">
        <v>6.3499096220000002</v>
      </c>
      <c r="E48" s="2">
        <f t="shared" si="0"/>
        <v>-0.37184927300000004</v>
      </c>
      <c r="F48" s="2">
        <f t="shared" si="1"/>
        <v>4.7758659760000004</v>
      </c>
    </row>
    <row r="49" spans="1:6" x14ac:dyDescent="0.25">
      <c r="A49" s="1">
        <v>2018</v>
      </c>
      <c r="B49" s="2">
        <v>2.3910965439999998</v>
      </c>
      <c r="C49" s="2">
        <v>0.72852424000000005</v>
      </c>
      <c r="D49" s="2">
        <v>6.2660418269999996</v>
      </c>
      <c r="E49" s="2">
        <f t="shared" si="0"/>
        <v>-1.6625723039999998</v>
      </c>
      <c r="F49" s="2">
        <f t="shared" si="1"/>
        <v>3.8749452829999997</v>
      </c>
    </row>
    <row r="50" spans="1:6" x14ac:dyDescent="0.25">
      <c r="A50" s="1">
        <v>2019</v>
      </c>
      <c r="B50" s="2">
        <v>1.8497114349999999</v>
      </c>
      <c r="C50" s="2">
        <v>0.841074871</v>
      </c>
      <c r="D50" s="2">
        <v>5.7301206909999998</v>
      </c>
      <c r="E50" s="2">
        <f t="shared" si="0"/>
        <v>-1.0086365639999999</v>
      </c>
      <c r="F50" s="2">
        <f t="shared" si="1"/>
        <v>3.8804092560000001</v>
      </c>
    </row>
    <row r="51" spans="1:6" x14ac:dyDescent="0.25">
      <c r="A51" s="1"/>
    </row>
    <row r="52" spans="1:6" x14ac:dyDescent="0.25">
      <c r="A52" s="1" t="s">
        <v>6</v>
      </c>
      <c r="B52" s="1">
        <f>COUNT(B2:B50)</f>
        <v>49</v>
      </c>
      <c r="C52" s="1">
        <f>COUNT(C2:C50)</f>
        <v>49</v>
      </c>
      <c r="D52" s="1">
        <f>COUNT(D2:D50)</f>
        <v>40</v>
      </c>
      <c r="E52" s="1">
        <f>COUNT(E2:E50)</f>
        <v>49</v>
      </c>
      <c r="F52" s="1">
        <f>COUNT(F2:F50)</f>
        <v>40</v>
      </c>
    </row>
    <row r="53" spans="1:6" x14ac:dyDescent="0.25">
      <c r="A53" s="1" t="s">
        <v>4</v>
      </c>
      <c r="B53" s="2">
        <f>AVERAGE(B2:B50)</f>
        <v>1.8195058383673481</v>
      </c>
      <c r="C53" s="2">
        <f t="shared" ref="C53:F53" si="2">AVERAGE(C2:C50)</f>
        <v>1.8568110188163265</v>
      </c>
      <c r="D53" s="2">
        <f t="shared" si="2"/>
        <v>8.4461074640999989</v>
      </c>
      <c r="E53" s="2">
        <f t="shared" si="2"/>
        <v>3.7305180448979569E-2</v>
      </c>
      <c r="F53" s="2">
        <f t="shared" si="2"/>
        <v>6.781503307425</v>
      </c>
    </row>
    <row r="54" spans="1:6" x14ac:dyDescent="0.25">
      <c r="A54" s="1" t="s">
        <v>5</v>
      </c>
      <c r="B54" s="3">
        <f>_xlfn.STDEV.S(B2:B50)</f>
        <v>1.9153618496691098</v>
      </c>
      <c r="C54" s="3">
        <f t="shared" ref="C54:F54" si="3">_xlfn.STDEV.S(C2:C50)</f>
        <v>2.1200176420672316</v>
      </c>
      <c r="D54" s="3">
        <f t="shared" si="3"/>
        <v>2.6750217958896125</v>
      </c>
      <c r="E54" s="3">
        <f t="shared" si="3"/>
        <v>1.4113082002826807</v>
      </c>
      <c r="F54" s="3">
        <f t="shared" si="3"/>
        <v>2.8828331595702399</v>
      </c>
    </row>
    <row r="56" spans="1:6" x14ac:dyDescent="0.25">
      <c r="A56" s="1" t="s">
        <v>9</v>
      </c>
      <c r="C56" s="4"/>
      <c r="D56" s="4"/>
      <c r="E56" s="4">
        <f>E54/SQRT(E52)</f>
        <v>0.20161545718324009</v>
      </c>
      <c r="F56" s="4">
        <f>F54/SQRT(F52)</f>
        <v>0.45581594492507971</v>
      </c>
    </row>
    <row r="59" spans="1:6" x14ac:dyDescent="0.25">
      <c r="A59" s="1" t="s">
        <v>11</v>
      </c>
      <c r="C59" s="4"/>
      <c r="D59" s="4"/>
      <c r="E59" s="4">
        <f>E53/E56</f>
        <v>0.18503135111845323</v>
      </c>
      <c r="F59" s="4">
        <f>F53/F56</f>
        <v>14.877722868030963</v>
      </c>
    </row>
    <row r="62" spans="1:6" x14ac:dyDescent="0.25">
      <c r="A62" s="1" t="s">
        <v>10</v>
      </c>
      <c r="C62" s="2"/>
      <c r="D62" s="2"/>
      <c r="E62" s="6">
        <f>E52-1</f>
        <v>48</v>
      </c>
      <c r="F62" s="6">
        <f>F52-1</f>
        <v>39</v>
      </c>
    </row>
    <row r="65" spans="1:6" x14ac:dyDescent="0.25">
      <c r="A65" s="1" t="s">
        <v>8</v>
      </c>
      <c r="C65" s="5"/>
      <c r="D65" s="5"/>
      <c r="E65" s="5">
        <f>_xlfn.T.DIST.2T(ABS(E59),E62)</f>
        <v>0.85398406138293503</v>
      </c>
      <c r="F65" s="5">
        <f>_xlfn.T.DIST.2T(ABS(F59),F62)</f>
        <v>1.1468648342009809E-17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Equal_variance</vt:lpstr>
      <vt:lpstr>Unequal_variance</vt:lpstr>
      <vt:lpstr>Paired_samples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2020-10-20T15:18:21Z</dcterms:created>
  <dcterms:modified xsi:type="dcterms:W3CDTF">2020-10-20T16:39:18Z</dcterms:modified>
</cp:coreProperties>
</file>