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nold\Downloads\"/>
    </mc:Choice>
  </mc:AlternateContent>
  <xr:revisionPtr revIDLastSave="0" documentId="13_ncr:1_{5980190E-FF6D-4A7A-8DDE-0408697CC5A0}" xr6:coauthVersionLast="45" xr6:coauthVersionMax="46" xr10:uidLastSave="{00000000-0000-0000-0000-000000000000}"/>
  <bookViews>
    <workbookView xWindow="2460" yWindow="470" windowWidth="32630" windowHeight="20330" xr2:uid="{2EE1E68C-00F5-244C-9F08-38694E87EB54}"/>
  </bookViews>
  <sheets>
    <sheet name="Shortage Distributions" sheetId="4" r:id="rId1"/>
    <sheet name="Low" sheetId="8" r:id="rId2"/>
    <sheet name="Mid" sheetId="1" r:id="rId3"/>
    <sheet name="High" sheetId="7" r:id="rId4"/>
    <sheet name="Action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4" l="1"/>
  <c r="I9" i="4" a="1"/>
  <c r="I9" i="4" s="1"/>
  <c r="I3" i="4" a="1"/>
  <c r="I3" i="4" s="1"/>
  <c r="J3" i="4" s="1"/>
  <c r="I4" i="4" a="1"/>
  <c r="I4" i="4" s="1"/>
  <c r="J4" i="4" s="1"/>
  <c r="I5" i="4" a="1"/>
  <c r="I5" i="4" s="1"/>
  <c r="I6" i="4" a="1"/>
  <c r="I6" i="4" s="1"/>
  <c r="I7" i="4" a="1"/>
  <c r="I7" i="4" s="1"/>
  <c r="I8" i="4" a="1"/>
  <c r="I8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F4" i="7"/>
  <c r="B76" i="7" s="1"/>
  <c r="B75" i="7" s="1"/>
  <c r="B74" i="7" s="1"/>
  <c r="B73" i="7" s="1"/>
  <c r="B72" i="7" s="1"/>
  <c r="B71" i="7" s="1"/>
  <c r="B70" i="7" s="1"/>
  <c r="B69" i="7" s="1"/>
  <c r="B68" i="7" s="1"/>
  <c r="B67" i="7" s="1"/>
  <c r="B66" i="7" s="1"/>
  <c r="B65" i="7" s="1"/>
  <c r="B64" i="7" s="1"/>
  <c r="B63" i="7" s="1"/>
  <c r="B62" i="7" s="1"/>
  <c r="B61" i="7" s="1"/>
  <c r="B60" i="7" s="1"/>
  <c r="B59" i="7" s="1"/>
  <c r="B58" i="7" s="1"/>
  <c r="B57" i="7" s="1"/>
  <c r="B56" i="7" s="1"/>
  <c r="B55" i="7" s="1"/>
  <c r="B54" i="7" s="1"/>
  <c r="B53" i="7" s="1"/>
  <c r="B52" i="7" s="1"/>
  <c r="B51" i="7" s="1"/>
  <c r="B50" i="7" s="1"/>
  <c r="B49" i="7" s="1"/>
  <c r="B48" i="7" s="1"/>
  <c r="B47" i="7" s="1"/>
  <c r="B46" i="7" s="1"/>
  <c r="B45" i="7" s="1"/>
  <c r="B44" i="7" s="1"/>
  <c r="B43" i="7" s="1"/>
  <c r="B42" i="7" s="1"/>
  <c r="B41" i="7" s="1"/>
  <c r="B40" i="7" s="1"/>
  <c r="B39" i="7" s="1"/>
  <c r="B38" i="7" s="1"/>
  <c r="B37" i="7" s="1"/>
  <c r="B36" i="7" s="1"/>
  <c r="B35" i="7" s="1"/>
  <c r="B34" i="7" s="1"/>
  <c r="B33" i="7" s="1"/>
  <c r="B32" i="7" s="1"/>
  <c r="B31" i="7" s="1"/>
  <c r="B30" i="7" s="1"/>
  <c r="B29" i="7" s="1"/>
  <c r="B28" i="7" s="1"/>
  <c r="B27" i="7" s="1"/>
  <c r="B26" i="7" s="1"/>
  <c r="B25" i="7" s="1"/>
  <c r="B24" i="7" s="1"/>
  <c r="B23" i="7" s="1"/>
  <c r="B22" i="7" s="1"/>
  <c r="B21" i="7" s="1"/>
  <c r="B20" i="7" s="1"/>
  <c r="B19" i="7" s="1"/>
  <c r="B18" i="7" s="1"/>
  <c r="B17" i="7" s="1"/>
  <c r="B16" i="7" s="1"/>
  <c r="B15" i="7" s="1"/>
  <c r="B14" i="7" s="1"/>
  <c r="B13" i="7" s="1"/>
  <c r="B12" i="7" s="1"/>
  <c r="B11" i="7" s="1"/>
  <c r="B10" i="7" s="1"/>
  <c r="B9" i="7" s="1"/>
  <c r="B8" i="7" s="1"/>
  <c r="B7" i="7" s="1"/>
  <c r="B6" i="7" s="1"/>
  <c r="B5" i="7" s="1"/>
  <c r="B4" i="7" s="1"/>
  <c r="B3" i="7" s="1"/>
  <c r="F5" i="7"/>
  <c r="F2" i="7"/>
  <c r="F3" i="7"/>
  <c r="B100" i="7"/>
  <c r="B99" i="7" s="1"/>
  <c r="B98" i="7" s="1"/>
  <c r="B97" i="7" s="1"/>
  <c r="B96" i="7" s="1"/>
  <c r="B95" i="7" s="1"/>
  <c r="B94" i="7" s="1"/>
  <c r="B93" i="7" s="1"/>
  <c r="B92" i="7" s="1"/>
  <c r="B91" i="7" s="1"/>
  <c r="B90" i="7" s="1"/>
  <c r="B89" i="7" s="1"/>
  <c r="B88" i="7" s="1"/>
  <c r="B87" i="7" s="1"/>
  <c r="B86" i="7" s="1"/>
  <c r="B85" i="7" s="1"/>
  <c r="B84" i="7" s="1"/>
  <c r="B83" i="7" s="1"/>
  <c r="B82" i="7" s="1"/>
  <c r="B81" i="7" s="1"/>
  <c r="B80" i="7" s="1"/>
  <c r="B79" i="7" s="1"/>
  <c r="B78" i="7" s="1"/>
  <c r="B77" i="7" s="1"/>
  <c r="E4" i="4" a="1"/>
  <c r="E4" i="4"/>
  <c r="E5" i="4" a="1"/>
  <c r="E5" i="4" s="1"/>
  <c r="E6" i="4" a="1"/>
  <c r="E6" i="4" s="1"/>
  <c r="E7" i="4" a="1"/>
  <c r="E7" i="4" s="1"/>
  <c r="E8" i="4" a="1"/>
  <c r="E8" i="4" s="1"/>
  <c r="E9" i="4" a="1"/>
  <c r="E9" i="4" s="1"/>
  <c r="E3" i="4" a="1"/>
  <c r="E3" i="4" s="1"/>
  <c r="C86" i="8"/>
  <c r="C3" i="8"/>
  <c r="C45" i="8"/>
  <c r="C61" i="8"/>
  <c r="B17" i="8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E2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E4" i="7"/>
  <c r="C4" i="7"/>
  <c r="E3" i="7"/>
  <c r="C3" i="7"/>
  <c r="E2" i="7"/>
  <c r="C9" i="4"/>
  <c r="C8" i="4" s="1"/>
  <c r="C3" i="1"/>
  <c r="J5" i="4" l="1"/>
  <c r="J8" i="4"/>
  <c r="J9" i="4"/>
  <c r="J6" i="4"/>
  <c r="J7" i="4"/>
  <c r="D8" i="4"/>
  <c r="C7" i="4"/>
  <c r="D9" i="4"/>
  <c r="C4" i="2"/>
  <c r="F8" i="2"/>
  <c r="F9" i="2"/>
  <c r="F3" i="2"/>
  <c r="F4" i="2"/>
  <c r="F5" i="2"/>
  <c r="F6" i="2"/>
  <c r="F7" i="2"/>
  <c r="F2" i="2"/>
  <c r="C5" i="2"/>
  <c r="C6" i="2"/>
  <c r="C7" i="2"/>
  <c r="C8" i="2"/>
  <c r="C9" i="2"/>
  <c r="C2" i="2"/>
  <c r="C3" i="2"/>
  <c r="E2" i="1"/>
  <c r="E3" i="1"/>
  <c r="B58" i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E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6" i="4" l="1"/>
  <c r="D7" i="4"/>
  <c r="B16" i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F10" i="2"/>
  <c r="H9" i="4" l="1"/>
  <c r="F10" i="4"/>
  <c r="H8" i="4"/>
  <c r="D6" i="4"/>
  <c r="C5" i="4"/>
  <c r="H10" i="4"/>
  <c r="F9" i="4" l="1"/>
  <c r="C4" i="4"/>
  <c r="D5" i="4"/>
  <c r="H7" i="4"/>
  <c r="F8" i="4"/>
  <c r="F7" i="4" l="1"/>
  <c r="D4" i="4"/>
  <c r="C3" i="4"/>
  <c r="D3" i="4" s="1"/>
  <c r="H3" i="4" l="1"/>
  <c r="F3" i="4"/>
  <c r="F4" i="4"/>
  <c r="H4" i="4"/>
  <c r="H6" i="4"/>
  <c r="F6" i="4"/>
  <c r="H5" i="4" l="1"/>
  <c r="F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<sst xmlns="http://schemas.openxmlformats.org/spreadsheetml/2006/main" count="42" uniqueCount="28">
  <si>
    <t>Sh</t>
  </si>
  <si>
    <t>Rank</t>
  </si>
  <si>
    <t>P (r+1/n+2)</t>
  </si>
  <si>
    <t>&lt;=0</t>
  </si>
  <si>
    <t>f(p)</t>
  </si>
  <si>
    <t>F(p)</t>
  </si>
  <si>
    <t>$$c_i$$</t>
  </si>
  <si>
    <r>
      <t>$$L_{i}$$</t>
    </r>
    <r>
      <rPr>
        <sz val="12"/>
        <color theme="1"/>
        <rFont val="Calibri"/>
        <family val="2"/>
        <scheme val="minor"/>
      </rPr>
      <t xml:space="preserve"> max volume</t>
    </r>
  </si>
  <si>
    <t>Landscape retrofitting</t>
  </si>
  <si>
    <t>Dry Year Option Contract</t>
  </si>
  <si>
    <t>Small Recycling</t>
  </si>
  <si>
    <t>Large Recycling</t>
  </si>
  <si>
    <t>Small Desalination</t>
  </si>
  <si>
    <t>Large Desalination</t>
  </si>
  <si>
    <t>Small GW Recovery/Brackish</t>
  </si>
  <si>
    <t>Large Scale GW Recovery/Brackish</t>
  </si>
  <si>
    <t>Long-Term Measure, $$i$$</t>
  </si>
  <si>
    <t>$$q$$ (af/yr)</t>
  </si>
  <si>
    <t>$$c$$
($/af)</t>
  </si>
  <si>
    <r>
      <t xml:space="preserve">$$L_i$$
</t>
    </r>
    <r>
      <rPr>
        <sz val="12"/>
        <color theme="1"/>
        <rFont val="Calibri"/>
        <family val="2"/>
        <scheme val="minor"/>
      </rPr>
      <t>max count</t>
    </r>
  </si>
  <si>
    <t>No Shortage</t>
  </si>
  <si>
    <t>Shortage Level</t>
  </si>
  <si>
    <t>Mid-Point</t>
  </si>
  <si>
    <t>Shortage Discretization</t>
  </si>
  <si>
    <t>Mid</t>
  </si>
  <si>
    <t>High</t>
  </si>
  <si>
    <t>Low</t>
  </si>
  <si>
    <t>Bound (&lt;=)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</si>
</sst>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11" fontId="0" fillId="0" borderId="0" xfId="0" applyNumberForma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1" applyNumberFormat="1" applyFont="1" applyAlignme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6699"/>
      <color rgb="FFFF9900"/>
      <color rgb="FF009999"/>
      <color rgb="FFCC0000"/>
      <color rgb="FF000000"/>
      <color rgb="FFED7D31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63617047869012"/>
          <c:y val="0.10910617221234442"/>
          <c:w val="0.72779950893235124"/>
          <c:h val="0.7401046482092964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High!$B$1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High!$B$3:$B$102</c:f>
              <c:numCache>
                <c:formatCode>0.000</c:formatCode>
                <c:ptCount val="100"/>
                <c:pt idx="0">
                  <c:v>2.4652801120448191</c:v>
                </c:pt>
                <c:pt idx="1">
                  <c:v>2.4319467787114859</c:v>
                </c:pt>
                <c:pt idx="2">
                  <c:v>2.3986134453781527</c:v>
                </c:pt>
                <c:pt idx="3">
                  <c:v>2.3652801120448195</c:v>
                </c:pt>
                <c:pt idx="4">
                  <c:v>2.3319467787114863</c:v>
                </c:pt>
                <c:pt idx="5">
                  <c:v>2.298613445378153</c:v>
                </c:pt>
                <c:pt idx="6">
                  <c:v>2.2652801120448198</c:v>
                </c:pt>
                <c:pt idx="7">
                  <c:v>2.2319467787114866</c:v>
                </c:pt>
                <c:pt idx="8">
                  <c:v>2.1986134453781534</c:v>
                </c:pt>
                <c:pt idx="9">
                  <c:v>2.1652801120448202</c:v>
                </c:pt>
                <c:pt idx="10">
                  <c:v>2.131946778711487</c:v>
                </c:pt>
                <c:pt idx="11">
                  <c:v>2.0986134453781538</c:v>
                </c:pt>
                <c:pt idx="12">
                  <c:v>2.0652801120448205</c:v>
                </c:pt>
                <c:pt idx="13">
                  <c:v>2.0319467787114873</c:v>
                </c:pt>
                <c:pt idx="14">
                  <c:v>1.9986134453781539</c:v>
                </c:pt>
                <c:pt idx="15">
                  <c:v>1.9652801120448204</c:v>
                </c:pt>
                <c:pt idx="16">
                  <c:v>1.931946778711487</c:v>
                </c:pt>
                <c:pt idx="17">
                  <c:v>1.8986134453781536</c:v>
                </c:pt>
                <c:pt idx="18">
                  <c:v>1.8869467787114869</c:v>
                </c:pt>
                <c:pt idx="19">
                  <c:v>1.8752801120448201</c:v>
                </c:pt>
                <c:pt idx="20">
                  <c:v>1.8636134453781534</c:v>
                </c:pt>
                <c:pt idx="21">
                  <c:v>1.8519467787114867</c:v>
                </c:pt>
                <c:pt idx="22">
                  <c:v>1.84028011204482</c:v>
                </c:pt>
                <c:pt idx="23">
                  <c:v>1.8286134453781533</c:v>
                </c:pt>
                <c:pt idx="24">
                  <c:v>1.8169467787114866</c:v>
                </c:pt>
                <c:pt idx="25">
                  <c:v>1.8052801120448199</c:v>
                </c:pt>
                <c:pt idx="26">
                  <c:v>1.7936134453781531</c:v>
                </c:pt>
                <c:pt idx="27">
                  <c:v>1.7819467787114864</c:v>
                </c:pt>
                <c:pt idx="28">
                  <c:v>1.7702801120448197</c:v>
                </c:pt>
                <c:pt idx="29">
                  <c:v>1.758613445378153</c:v>
                </c:pt>
                <c:pt idx="30">
                  <c:v>1.7469467787114863</c:v>
                </c:pt>
                <c:pt idx="31">
                  <c:v>1.7352801120448196</c:v>
                </c:pt>
                <c:pt idx="32">
                  <c:v>1.7236134453781529</c:v>
                </c:pt>
                <c:pt idx="33">
                  <c:v>1.7119467787114862</c:v>
                </c:pt>
                <c:pt idx="34">
                  <c:v>1.7002801120448194</c:v>
                </c:pt>
                <c:pt idx="35">
                  <c:v>1.6886134453781527</c:v>
                </c:pt>
                <c:pt idx="36">
                  <c:v>1.676946778711486</c:v>
                </c:pt>
                <c:pt idx="37">
                  <c:v>1.6652801120448193</c:v>
                </c:pt>
                <c:pt idx="38">
                  <c:v>1.6536134453781526</c:v>
                </c:pt>
                <c:pt idx="39">
                  <c:v>1.6419467787114859</c:v>
                </c:pt>
                <c:pt idx="40">
                  <c:v>1.6302801120448192</c:v>
                </c:pt>
                <c:pt idx="41">
                  <c:v>1.6186134453781524</c:v>
                </c:pt>
                <c:pt idx="42">
                  <c:v>1.6069467787114857</c:v>
                </c:pt>
                <c:pt idx="43">
                  <c:v>1.595280112044819</c:v>
                </c:pt>
                <c:pt idx="44">
                  <c:v>1.5836134453781523</c:v>
                </c:pt>
                <c:pt idx="45">
                  <c:v>1.5719467787114856</c:v>
                </c:pt>
                <c:pt idx="46">
                  <c:v>1.5602801120448189</c:v>
                </c:pt>
                <c:pt idx="47">
                  <c:v>1.5486134453781522</c:v>
                </c:pt>
                <c:pt idx="48">
                  <c:v>1.5369467787114854</c:v>
                </c:pt>
                <c:pt idx="49">
                  <c:v>1.5252801120448187</c:v>
                </c:pt>
                <c:pt idx="50">
                  <c:v>1.513613445378152</c:v>
                </c:pt>
                <c:pt idx="51">
                  <c:v>1.5019467787114853</c:v>
                </c:pt>
                <c:pt idx="52">
                  <c:v>1.4902801120448186</c:v>
                </c:pt>
                <c:pt idx="53">
                  <c:v>1.4786134453781519</c:v>
                </c:pt>
                <c:pt idx="54">
                  <c:v>1.4669467787114852</c:v>
                </c:pt>
                <c:pt idx="55">
                  <c:v>1.4552801120448184</c:v>
                </c:pt>
                <c:pt idx="56">
                  <c:v>1.4436134453781517</c:v>
                </c:pt>
                <c:pt idx="57">
                  <c:v>1.431946778711485</c:v>
                </c:pt>
                <c:pt idx="58">
                  <c:v>1.4202801120448183</c:v>
                </c:pt>
                <c:pt idx="59">
                  <c:v>1.4086134453781516</c:v>
                </c:pt>
                <c:pt idx="60">
                  <c:v>1.3969467787114849</c:v>
                </c:pt>
                <c:pt idx="61">
                  <c:v>1.3852801120448182</c:v>
                </c:pt>
                <c:pt idx="62">
                  <c:v>1.3736134453781514</c:v>
                </c:pt>
                <c:pt idx="63">
                  <c:v>1.3619467787114847</c:v>
                </c:pt>
                <c:pt idx="64">
                  <c:v>1.350280112044818</c:v>
                </c:pt>
                <c:pt idx="65">
                  <c:v>1.3386134453781513</c:v>
                </c:pt>
                <c:pt idx="66">
                  <c:v>1.3269467787114846</c:v>
                </c:pt>
                <c:pt idx="67">
                  <c:v>1.3152801120448179</c:v>
                </c:pt>
                <c:pt idx="68">
                  <c:v>1.3036134453781512</c:v>
                </c:pt>
                <c:pt idx="69">
                  <c:v>1.2919467787114844</c:v>
                </c:pt>
                <c:pt idx="70">
                  <c:v>1.2802801120448177</c:v>
                </c:pt>
                <c:pt idx="71">
                  <c:v>1.268613445378151</c:v>
                </c:pt>
                <c:pt idx="72">
                  <c:v>1.2569467787114843</c:v>
                </c:pt>
                <c:pt idx="73">
                  <c:v>1.2452801120448176</c:v>
                </c:pt>
                <c:pt idx="74">
                  <c:v>1.2336134453781509</c:v>
                </c:pt>
                <c:pt idx="75">
                  <c:v>1.2100840336134451</c:v>
                </c:pt>
                <c:pt idx="76">
                  <c:v>1.1865546218487393</c:v>
                </c:pt>
                <c:pt idx="77">
                  <c:v>1.1630252100840335</c:v>
                </c:pt>
                <c:pt idx="78">
                  <c:v>1.1394957983193277</c:v>
                </c:pt>
                <c:pt idx="79">
                  <c:v>1.1159663865546219</c:v>
                </c:pt>
                <c:pt idx="80">
                  <c:v>1.0924369747899161</c:v>
                </c:pt>
                <c:pt idx="81">
                  <c:v>1.0689075630252103</c:v>
                </c:pt>
                <c:pt idx="82">
                  <c:v>1.0453781512605045</c:v>
                </c:pt>
                <c:pt idx="83">
                  <c:v>1.0218487394957987</c:v>
                </c:pt>
                <c:pt idx="84">
                  <c:v>0.99831932773109278</c:v>
                </c:pt>
                <c:pt idx="85">
                  <c:v>0.97478991596638687</c:v>
                </c:pt>
                <c:pt idx="86">
                  <c:v>0.95126050420168096</c:v>
                </c:pt>
                <c:pt idx="87">
                  <c:v>0.92773109243697505</c:v>
                </c:pt>
                <c:pt idx="88">
                  <c:v>0.90420168067226914</c:v>
                </c:pt>
                <c:pt idx="89">
                  <c:v>0.88067226890756323</c:v>
                </c:pt>
                <c:pt idx="90">
                  <c:v>0.85714285714285732</c:v>
                </c:pt>
                <c:pt idx="91">
                  <c:v>0.80000000000000016</c:v>
                </c:pt>
                <c:pt idx="92">
                  <c:v>0.74285714285714299</c:v>
                </c:pt>
                <c:pt idx="93">
                  <c:v>0.68571428571428583</c:v>
                </c:pt>
                <c:pt idx="94">
                  <c:v>0.62857142857142867</c:v>
                </c:pt>
                <c:pt idx="95">
                  <c:v>0.57142857142857151</c:v>
                </c:pt>
                <c:pt idx="96">
                  <c:v>0.51428571428571435</c:v>
                </c:pt>
                <c:pt idx="97">
                  <c:v>0.45714285714285718</c:v>
                </c:pt>
                <c:pt idx="98">
                  <c:v>0.4</c:v>
                </c:pt>
                <c:pt idx="99">
                  <c:v>0</c:v>
                </c:pt>
              </c:numCache>
            </c:numRef>
          </c:xVal>
          <c:yVal>
            <c:numRef>
              <c:f>High!$C$3:$C$102</c:f>
              <c:numCache>
                <c:formatCode>0.000</c:formatCode>
                <c:ptCount val="100"/>
                <c:pt idx="0">
                  <c:v>1.9607843137254902E-2</c:v>
                </c:pt>
                <c:pt idx="1">
                  <c:v>2.9411764705882353E-2</c:v>
                </c:pt>
                <c:pt idx="2">
                  <c:v>3.9215686274509803E-2</c:v>
                </c:pt>
                <c:pt idx="3">
                  <c:v>4.9019607843137254E-2</c:v>
                </c:pt>
                <c:pt idx="4">
                  <c:v>5.8823529411764705E-2</c:v>
                </c:pt>
                <c:pt idx="5">
                  <c:v>6.8627450980392163E-2</c:v>
                </c:pt>
                <c:pt idx="6">
                  <c:v>7.8431372549019607E-2</c:v>
                </c:pt>
                <c:pt idx="7">
                  <c:v>8.8235294117647065E-2</c:v>
                </c:pt>
                <c:pt idx="8">
                  <c:v>9.8039215686274508E-2</c:v>
                </c:pt>
                <c:pt idx="9">
                  <c:v>0.10784313725490197</c:v>
                </c:pt>
                <c:pt idx="10">
                  <c:v>0.11764705882352941</c:v>
                </c:pt>
                <c:pt idx="11">
                  <c:v>0.12745098039215685</c:v>
                </c:pt>
                <c:pt idx="12">
                  <c:v>0.13725490196078433</c:v>
                </c:pt>
                <c:pt idx="13">
                  <c:v>0.14705882352941177</c:v>
                </c:pt>
                <c:pt idx="14">
                  <c:v>0.15686274509803921</c:v>
                </c:pt>
                <c:pt idx="15">
                  <c:v>0.16666666666666666</c:v>
                </c:pt>
                <c:pt idx="16">
                  <c:v>0.17647058823529413</c:v>
                </c:pt>
                <c:pt idx="17">
                  <c:v>0.18627450980392157</c:v>
                </c:pt>
                <c:pt idx="18">
                  <c:v>0.19607843137254902</c:v>
                </c:pt>
                <c:pt idx="19">
                  <c:v>0.20588235294117646</c:v>
                </c:pt>
                <c:pt idx="20">
                  <c:v>0.21568627450980393</c:v>
                </c:pt>
                <c:pt idx="21">
                  <c:v>0.22549019607843138</c:v>
                </c:pt>
                <c:pt idx="22">
                  <c:v>0.23529411764705882</c:v>
                </c:pt>
                <c:pt idx="23">
                  <c:v>0.24509803921568626</c:v>
                </c:pt>
                <c:pt idx="24">
                  <c:v>0.25490196078431371</c:v>
                </c:pt>
                <c:pt idx="25">
                  <c:v>0.26470588235294118</c:v>
                </c:pt>
                <c:pt idx="26">
                  <c:v>0.27450980392156865</c:v>
                </c:pt>
                <c:pt idx="27">
                  <c:v>0.28431372549019607</c:v>
                </c:pt>
                <c:pt idx="28">
                  <c:v>0.29411764705882354</c:v>
                </c:pt>
                <c:pt idx="29">
                  <c:v>0.30392156862745096</c:v>
                </c:pt>
                <c:pt idx="30">
                  <c:v>0.31372549019607843</c:v>
                </c:pt>
                <c:pt idx="31">
                  <c:v>0.3235294117647059</c:v>
                </c:pt>
                <c:pt idx="32">
                  <c:v>0.33333333333333331</c:v>
                </c:pt>
                <c:pt idx="33">
                  <c:v>0.34313725490196079</c:v>
                </c:pt>
                <c:pt idx="34">
                  <c:v>0.35294117647058826</c:v>
                </c:pt>
                <c:pt idx="35">
                  <c:v>0.36274509803921567</c:v>
                </c:pt>
                <c:pt idx="36">
                  <c:v>0.37254901960784315</c:v>
                </c:pt>
                <c:pt idx="37">
                  <c:v>0.38235294117647056</c:v>
                </c:pt>
                <c:pt idx="38">
                  <c:v>0.39215686274509803</c:v>
                </c:pt>
                <c:pt idx="39">
                  <c:v>0.40196078431372551</c:v>
                </c:pt>
                <c:pt idx="40">
                  <c:v>0.41176470588235292</c:v>
                </c:pt>
                <c:pt idx="41">
                  <c:v>0.42156862745098039</c:v>
                </c:pt>
                <c:pt idx="42">
                  <c:v>0.43137254901960786</c:v>
                </c:pt>
                <c:pt idx="43">
                  <c:v>0.44117647058823528</c:v>
                </c:pt>
                <c:pt idx="44">
                  <c:v>0.45098039215686275</c:v>
                </c:pt>
                <c:pt idx="45">
                  <c:v>0.46078431372549017</c:v>
                </c:pt>
                <c:pt idx="46">
                  <c:v>0.47058823529411764</c:v>
                </c:pt>
                <c:pt idx="47">
                  <c:v>0.48039215686274511</c:v>
                </c:pt>
                <c:pt idx="48">
                  <c:v>0.49019607843137253</c:v>
                </c:pt>
                <c:pt idx="49">
                  <c:v>0.5</c:v>
                </c:pt>
                <c:pt idx="50">
                  <c:v>0.50980392156862742</c:v>
                </c:pt>
                <c:pt idx="51">
                  <c:v>0.51960784313725494</c:v>
                </c:pt>
                <c:pt idx="52">
                  <c:v>0.52941176470588236</c:v>
                </c:pt>
                <c:pt idx="53">
                  <c:v>0.53921568627450978</c:v>
                </c:pt>
                <c:pt idx="54">
                  <c:v>0.5490196078431373</c:v>
                </c:pt>
                <c:pt idx="55">
                  <c:v>0.55882352941176472</c:v>
                </c:pt>
                <c:pt idx="56">
                  <c:v>0.56862745098039214</c:v>
                </c:pt>
                <c:pt idx="57">
                  <c:v>0.57843137254901966</c:v>
                </c:pt>
                <c:pt idx="58">
                  <c:v>0.58823529411764708</c:v>
                </c:pt>
                <c:pt idx="59">
                  <c:v>0.59803921568627449</c:v>
                </c:pt>
                <c:pt idx="60">
                  <c:v>0.60784313725490191</c:v>
                </c:pt>
                <c:pt idx="61">
                  <c:v>0.61764705882352944</c:v>
                </c:pt>
                <c:pt idx="62">
                  <c:v>0.62745098039215685</c:v>
                </c:pt>
                <c:pt idx="63">
                  <c:v>0.63725490196078427</c:v>
                </c:pt>
                <c:pt idx="64">
                  <c:v>0.6470588235294118</c:v>
                </c:pt>
                <c:pt idx="65">
                  <c:v>0.65686274509803921</c:v>
                </c:pt>
                <c:pt idx="66">
                  <c:v>0.66666666666666663</c:v>
                </c:pt>
                <c:pt idx="67">
                  <c:v>0.67647058823529416</c:v>
                </c:pt>
                <c:pt idx="68">
                  <c:v>0.68627450980392157</c:v>
                </c:pt>
                <c:pt idx="69">
                  <c:v>0.69607843137254899</c:v>
                </c:pt>
                <c:pt idx="70">
                  <c:v>0.70588235294117652</c:v>
                </c:pt>
                <c:pt idx="71">
                  <c:v>0.71568627450980393</c:v>
                </c:pt>
                <c:pt idx="72">
                  <c:v>0.72549019607843135</c:v>
                </c:pt>
                <c:pt idx="73">
                  <c:v>0.73529411764705888</c:v>
                </c:pt>
                <c:pt idx="74">
                  <c:v>0.74509803921568629</c:v>
                </c:pt>
                <c:pt idx="75">
                  <c:v>0.75490196078431371</c:v>
                </c:pt>
                <c:pt idx="76">
                  <c:v>0.76470588235294112</c:v>
                </c:pt>
                <c:pt idx="77">
                  <c:v>0.77450980392156865</c:v>
                </c:pt>
                <c:pt idx="78">
                  <c:v>0.78431372549019607</c:v>
                </c:pt>
                <c:pt idx="79">
                  <c:v>0.79411764705882348</c:v>
                </c:pt>
                <c:pt idx="80">
                  <c:v>0.80392156862745101</c:v>
                </c:pt>
                <c:pt idx="81">
                  <c:v>0.81372549019607843</c:v>
                </c:pt>
                <c:pt idx="82">
                  <c:v>0.82352941176470584</c:v>
                </c:pt>
                <c:pt idx="83">
                  <c:v>0.83333333333333337</c:v>
                </c:pt>
                <c:pt idx="84">
                  <c:v>0.84313725490196079</c:v>
                </c:pt>
                <c:pt idx="85">
                  <c:v>0.8529411764705882</c:v>
                </c:pt>
                <c:pt idx="86">
                  <c:v>0.86274509803921573</c:v>
                </c:pt>
                <c:pt idx="87">
                  <c:v>0.87254901960784315</c:v>
                </c:pt>
                <c:pt idx="88">
                  <c:v>0.88235294117647056</c:v>
                </c:pt>
                <c:pt idx="89">
                  <c:v>0.89215686274509809</c:v>
                </c:pt>
                <c:pt idx="90">
                  <c:v>0.90196078431372551</c:v>
                </c:pt>
                <c:pt idx="91">
                  <c:v>0.91176470588235292</c:v>
                </c:pt>
                <c:pt idx="92">
                  <c:v>0.92156862745098034</c:v>
                </c:pt>
                <c:pt idx="93">
                  <c:v>0.93137254901960786</c:v>
                </c:pt>
                <c:pt idx="94">
                  <c:v>0.94117647058823528</c:v>
                </c:pt>
                <c:pt idx="95">
                  <c:v>0.9509803921568627</c:v>
                </c:pt>
                <c:pt idx="96">
                  <c:v>0.96078431372549022</c:v>
                </c:pt>
                <c:pt idx="97">
                  <c:v>0.97058823529411764</c:v>
                </c:pt>
                <c:pt idx="98">
                  <c:v>0.98039215686274506</c:v>
                </c:pt>
                <c:pt idx="99">
                  <c:v>0.99019607843137258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1B-4F57-AAAF-170F15F24723}"/>
            </c:ext>
          </c:extLst>
        </c:ser>
        <c:ser>
          <c:idx val="0"/>
          <c:order val="1"/>
          <c:tx>
            <c:strRef>
              <c:f>Mid!$B$1</c:f>
              <c:strCache>
                <c:ptCount val="1"/>
                <c:pt idx="0">
                  <c:v>Mid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Mid!$B$3:$B$102</c:f>
              <c:numCache>
                <c:formatCode>0.000</c:formatCode>
                <c:ptCount val="100"/>
                <c:pt idx="0">
                  <c:v>1.5116666666666683</c:v>
                </c:pt>
                <c:pt idx="1">
                  <c:v>1.4783333333333348</c:v>
                </c:pt>
                <c:pt idx="2">
                  <c:v>1.4450000000000014</c:v>
                </c:pt>
                <c:pt idx="3">
                  <c:v>1.411666666666668</c:v>
                </c:pt>
                <c:pt idx="4">
                  <c:v>1.3783333333333345</c:v>
                </c:pt>
                <c:pt idx="5">
                  <c:v>1.3450000000000011</c:v>
                </c:pt>
                <c:pt idx="6">
                  <c:v>1.3116666666666676</c:v>
                </c:pt>
                <c:pt idx="7">
                  <c:v>1.2783333333333342</c:v>
                </c:pt>
                <c:pt idx="8">
                  <c:v>1.2450000000000008</c:v>
                </c:pt>
                <c:pt idx="9">
                  <c:v>1.2116666666666673</c:v>
                </c:pt>
                <c:pt idx="10">
                  <c:v>1.1783333333333339</c:v>
                </c:pt>
                <c:pt idx="11">
                  <c:v>1.1450000000000005</c:v>
                </c:pt>
                <c:pt idx="12">
                  <c:v>1.111666666666667</c:v>
                </c:pt>
                <c:pt idx="13">
                  <c:v>1.0783333333333336</c:v>
                </c:pt>
                <c:pt idx="14">
                  <c:v>1.0450000000000002</c:v>
                </c:pt>
                <c:pt idx="15">
                  <c:v>1.0300000000000002</c:v>
                </c:pt>
                <c:pt idx="16">
                  <c:v>1.0150000000000003</c:v>
                </c:pt>
                <c:pt idx="17">
                  <c:v>1.0000000000000004</c:v>
                </c:pt>
                <c:pt idx="18">
                  <c:v>0.98500000000000043</c:v>
                </c:pt>
                <c:pt idx="19">
                  <c:v>0.97000000000000042</c:v>
                </c:pt>
                <c:pt idx="20">
                  <c:v>0.9550000000000004</c:v>
                </c:pt>
                <c:pt idx="21">
                  <c:v>0.94000000000000039</c:v>
                </c:pt>
                <c:pt idx="22">
                  <c:v>0.92500000000000038</c:v>
                </c:pt>
                <c:pt idx="23">
                  <c:v>0.91000000000000036</c:v>
                </c:pt>
                <c:pt idx="24">
                  <c:v>0.89500000000000035</c:v>
                </c:pt>
                <c:pt idx="25">
                  <c:v>0.88000000000000034</c:v>
                </c:pt>
                <c:pt idx="26">
                  <c:v>0.86500000000000032</c:v>
                </c:pt>
                <c:pt idx="27">
                  <c:v>0.85000000000000031</c:v>
                </c:pt>
                <c:pt idx="28">
                  <c:v>0.8350000000000003</c:v>
                </c:pt>
                <c:pt idx="29">
                  <c:v>0.82000000000000028</c:v>
                </c:pt>
                <c:pt idx="30">
                  <c:v>0.80500000000000027</c:v>
                </c:pt>
                <c:pt idx="31">
                  <c:v>0.79000000000000026</c:v>
                </c:pt>
                <c:pt idx="32">
                  <c:v>0.77500000000000024</c:v>
                </c:pt>
                <c:pt idx="33">
                  <c:v>0.76000000000000023</c:v>
                </c:pt>
                <c:pt idx="34">
                  <c:v>0.74500000000000022</c:v>
                </c:pt>
                <c:pt idx="35">
                  <c:v>0.7300000000000002</c:v>
                </c:pt>
                <c:pt idx="36">
                  <c:v>0.71500000000000019</c:v>
                </c:pt>
                <c:pt idx="37">
                  <c:v>0.70000000000000018</c:v>
                </c:pt>
                <c:pt idx="38">
                  <c:v>0.68500000000000016</c:v>
                </c:pt>
                <c:pt idx="39">
                  <c:v>0.67000000000000015</c:v>
                </c:pt>
                <c:pt idx="40">
                  <c:v>0.65500000000000014</c:v>
                </c:pt>
                <c:pt idx="41">
                  <c:v>0.64000000000000012</c:v>
                </c:pt>
                <c:pt idx="42">
                  <c:v>0.62500000000000011</c:v>
                </c:pt>
                <c:pt idx="43">
                  <c:v>0.6100000000000001</c:v>
                </c:pt>
                <c:pt idx="44">
                  <c:v>0.59500000000000008</c:v>
                </c:pt>
                <c:pt idx="45">
                  <c:v>0.58000000000000007</c:v>
                </c:pt>
                <c:pt idx="46">
                  <c:v>0.56500000000000006</c:v>
                </c:pt>
                <c:pt idx="47">
                  <c:v>0.55000000000000004</c:v>
                </c:pt>
                <c:pt idx="48">
                  <c:v>0.53500000000000003</c:v>
                </c:pt>
                <c:pt idx="49">
                  <c:v>0.52</c:v>
                </c:pt>
                <c:pt idx="50">
                  <c:v>0.45500000000000002</c:v>
                </c:pt>
                <c:pt idx="51">
                  <c:v>0.39</c:v>
                </c:pt>
                <c:pt idx="52">
                  <c:v>0.32500000000000001</c:v>
                </c:pt>
                <c:pt idx="53">
                  <c:v>0.26</c:v>
                </c:pt>
                <c:pt idx="54">
                  <c:v>0.19500000000000001</c:v>
                </c:pt>
                <c:pt idx="55">
                  <c:v>0.13</c:v>
                </c:pt>
                <c:pt idx="56">
                  <c:v>6.5000000000000002E-2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Mid!$C$3:$C$102</c:f>
              <c:numCache>
                <c:formatCode>0.000</c:formatCode>
                <c:ptCount val="100"/>
                <c:pt idx="0">
                  <c:v>1.9607843137254902E-2</c:v>
                </c:pt>
                <c:pt idx="1">
                  <c:v>2.9411764705882353E-2</c:v>
                </c:pt>
                <c:pt idx="2">
                  <c:v>3.9215686274509803E-2</c:v>
                </c:pt>
                <c:pt idx="3">
                  <c:v>4.9019607843137254E-2</c:v>
                </c:pt>
                <c:pt idx="4">
                  <c:v>5.8823529411764705E-2</c:v>
                </c:pt>
                <c:pt idx="5">
                  <c:v>6.8627450980392163E-2</c:v>
                </c:pt>
                <c:pt idx="6">
                  <c:v>7.8431372549019607E-2</c:v>
                </c:pt>
                <c:pt idx="7">
                  <c:v>8.8235294117647065E-2</c:v>
                </c:pt>
                <c:pt idx="8">
                  <c:v>9.8039215686274508E-2</c:v>
                </c:pt>
                <c:pt idx="9">
                  <c:v>0.10784313725490197</c:v>
                </c:pt>
                <c:pt idx="10">
                  <c:v>0.11764705882352941</c:v>
                </c:pt>
                <c:pt idx="11">
                  <c:v>0.12745098039215685</c:v>
                </c:pt>
                <c:pt idx="12">
                  <c:v>0.13725490196078433</c:v>
                </c:pt>
                <c:pt idx="13">
                  <c:v>0.14705882352941177</c:v>
                </c:pt>
                <c:pt idx="14">
                  <c:v>0.15686274509803921</c:v>
                </c:pt>
                <c:pt idx="15">
                  <c:v>0.16666666666666666</c:v>
                </c:pt>
                <c:pt idx="16">
                  <c:v>0.17647058823529413</c:v>
                </c:pt>
                <c:pt idx="17">
                  <c:v>0.18627450980392157</c:v>
                </c:pt>
                <c:pt idx="18">
                  <c:v>0.19607843137254902</c:v>
                </c:pt>
                <c:pt idx="19">
                  <c:v>0.20588235294117646</c:v>
                </c:pt>
                <c:pt idx="20">
                  <c:v>0.21568627450980393</c:v>
                </c:pt>
                <c:pt idx="21">
                  <c:v>0.22549019607843138</c:v>
                </c:pt>
                <c:pt idx="22">
                  <c:v>0.23529411764705882</c:v>
                </c:pt>
                <c:pt idx="23">
                  <c:v>0.24509803921568626</c:v>
                </c:pt>
                <c:pt idx="24">
                  <c:v>0.25490196078431371</c:v>
                </c:pt>
                <c:pt idx="25">
                  <c:v>0.26470588235294118</c:v>
                </c:pt>
                <c:pt idx="26">
                  <c:v>0.27450980392156865</c:v>
                </c:pt>
                <c:pt idx="27">
                  <c:v>0.28431372549019607</c:v>
                </c:pt>
                <c:pt idx="28">
                  <c:v>0.29411764705882354</c:v>
                </c:pt>
                <c:pt idx="29">
                  <c:v>0.30392156862745096</c:v>
                </c:pt>
                <c:pt idx="30">
                  <c:v>0.31372549019607843</c:v>
                </c:pt>
                <c:pt idx="31">
                  <c:v>0.3235294117647059</c:v>
                </c:pt>
                <c:pt idx="32">
                  <c:v>0.33333333333333331</c:v>
                </c:pt>
                <c:pt idx="33">
                  <c:v>0.34313725490196079</c:v>
                </c:pt>
                <c:pt idx="34">
                  <c:v>0.35294117647058826</c:v>
                </c:pt>
                <c:pt idx="35">
                  <c:v>0.36274509803921567</c:v>
                </c:pt>
                <c:pt idx="36">
                  <c:v>0.37254901960784315</c:v>
                </c:pt>
                <c:pt idx="37">
                  <c:v>0.38235294117647056</c:v>
                </c:pt>
                <c:pt idx="38">
                  <c:v>0.39215686274509803</c:v>
                </c:pt>
                <c:pt idx="39">
                  <c:v>0.40196078431372551</c:v>
                </c:pt>
                <c:pt idx="40">
                  <c:v>0.41176470588235292</c:v>
                </c:pt>
                <c:pt idx="41">
                  <c:v>0.42156862745098039</c:v>
                </c:pt>
                <c:pt idx="42">
                  <c:v>0.43137254901960786</c:v>
                </c:pt>
                <c:pt idx="43">
                  <c:v>0.44117647058823528</c:v>
                </c:pt>
                <c:pt idx="44">
                  <c:v>0.45098039215686275</c:v>
                </c:pt>
                <c:pt idx="45">
                  <c:v>0.46078431372549017</c:v>
                </c:pt>
                <c:pt idx="46">
                  <c:v>0.47058823529411764</c:v>
                </c:pt>
                <c:pt idx="47">
                  <c:v>0.48039215686274511</c:v>
                </c:pt>
                <c:pt idx="48">
                  <c:v>0.49019607843137253</c:v>
                </c:pt>
                <c:pt idx="49">
                  <c:v>0.5</c:v>
                </c:pt>
                <c:pt idx="50">
                  <c:v>0.50980392156862742</c:v>
                </c:pt>
                <c:pt idx="51">
                  <c:v>0.51960784313725494</c:v>
                </c:pt>
                <c:pt idx="52">
                  <c:v>0.52941176470588236</c:v>
                </c:pt>
                <c:pt idx="53">
                  <c:v>0.53921568627450978</c:v>
                </c:pt>
                <c:pt idx="54">
                  <c:v>0.5490196078431373</c:v>
                </c:pt>
                <c:pt idx="55">
                  <c:v>0.55882352941176472</c:v>
                </c:pt>
                <c:pt idx="56">
                  <c:v>0.56862745098039214</c:v>
                </c:pt>
                <c:pt idx="57">
                  <c:v>0.57843137254901966</c:v>
                </c:pt>
                <c:pt idx="58">
                  <c:v>0.57843137254901966</c:v>
                </c:pt>
                <c:pt idx="59">
                  <c:v>0.57843137254901966</c:v>
                </c:pt>
                <c:pt idx="60">
                  <c:v>0.57843137254901966</c:v>
                </c:pt>
                <c:pt idx="61">
                  <c:v>0.57843137254901966</c:v>
                </c:pt>
                <c:pt idx="62">
                  <c:v>0.57843137254901966</c:v>
                </c:pt>
                <c:pt idx="63">
                  <c:v>0.57843137254901966</c:v>
                </c:pt>
                <c:pt idx="64">
                  <c:v>0.57843137254901966</c:v>
                </c:pt>
                <c:pt idx="65">
                  <c:v>0.57843137254901966</c:v>
                </c:pt>
                <c:pt idx="66">
                  <c:v>0.57843137254901966</c:v>
                </c:pt>
                <c:pt idx="67">
                  <c:v>0.57843137254901966</c:v>
                </c:pt>
                <c:pt idx="68">
                  <c:v>0.57843137254901966</c:v>
                </c:pt>
                <c:pt idx="69">
                  <c:v>0.57843137254901966</c:v>
                </c:pt>
                <c:pt idx="70">
                  <c:v>0.57843137254901966</c:v>
                </c:pt>
                <c:pt idx="71">
                  <c:v>0.57843137254901966</c:v>
                </c:pt>
                <c:pt idx="72">
                  <c:v>0.57843137254901966</c:v>
                </c:pt>
                <c:pt idx="73">
                  <c:v>0.57843137254901966</c:v>
                </c:pt>
                <c:pt idx="74">
                  <c:v>0.57843137254901966</c:v>
                </c:pt>
                <c:pt idx="75">
                  <c:v>0.57843137254901966</c:v>
                </c:pt>
                <c:pt idx="76">
                  <c:v>0.57843137254901966</c:v>
                </c:pt>
                <c:pt idx="77">
                  <c:v>0.57843137254901966</c:v>
                </c:pt>
                <c:pt idx="78">
                  <c:v>0.57843137254901966</c:v>
                </c:pt>
                <c:pt idx="79">
                  <c:v>0.57843137254901966</c:v>
                </c:pt>
                <c:pt idx="80">
                  <c:v>0.57843137254901966</c:v>
                </c:pt>
                <c:pt idx="81">
                  <c:v>0.57843137254901966</c:v>
                </c:pt>
                <c:pt idx="82">
                  <c:v>0.57843137254901966</c:v>
                </c:pt>
                <c:pt idx="83">
                  <c:v>0.57843137254901966</c:v>
                </c:pt>
                <c:pt idx="84">
                  <c:v>0.57843137254901966</c:v>
                </c:pt>
                <c:pt idx="85">
                  <c:v>0.57843137254901966</c:v>
                </c:pt>
                <c:pt idx="86">
                  <c:v>0.57843137254901966</c:v>
                </c:pt>
                <c:pt idx="87">
                  <c:v>0.57843137254901966</c:v>
                </c:pt>
                <c:pt idx="88">
                  <c:v>0.57843137254901966</c:v>
                </c:pt>
                <c:pt idx="89">
                  <c:v>0.57843137254901966</c:v>
                </c:pt>
                <c:pt idx="90">
                  <c:v>0.57843137254901966</c:v>
                </c:pt>
                <c:pt idx="91">
                  <c:v>0.57843137254901966</c:v>
                </c:pt>
                <c:pt idx="92">
                  <c:v>0.57843137254901966</c:v>
                </c:pt>
                <c:pt idx="93">
                  <c:v>0.57843137254901966</c:v>
                </c:pt>
                <c:pt idx="94">
                  <c:v>0.57843137254901966</c:v>
                </c:pt>
                <c:pt idx="95">
                  <c:v>0.57843137254901966</c:v>
                </c:pt>
                <c:pt idx="96">
                  <c:v>0.57843137254901966</c:v>
                </c:pt>
                <c:pt idx="97">
                  <c:v>0.57843137254901966</c:v>
                </c:pt>
                <c:pt idx="98">
                  <c:v>0.57843137254901966</c:v>
                </c:pt>
                <c:pt idx="99">
                  <c:v>0.57843137254901966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1B-4F57-AAAF-170F15F24723}"/>
            </c:ext>
          </c:extLst>
        </c:ser>
        <c:ser>
          <c:idx val="1"/>
          <c:order val="2"/>
          <c:tx>
            <c:strRef>
              <c:f>Low!$B$1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Low!$B$3:$B$102</c:f>
              <c:numCache>
                <c:formatCode>0.000</c:formatCode>
                <c:ptCount val="100"/>
                <c:pt idx="0">
                  <c:v>0.99999999999999989</c:v>
                </c:pt>
                <c:pt idx="1">
                  <c:v>0.93333333333333324</c:v>
                </c:pt>
                <c:pt idx="2">
                  <c:v>0.86666666666666659</c:v>
                </c:pt>
                <c:pt idx="3">
                  <c:v>0.79999999999999993</c:v>
                </c:pt>
                <c:pt idx="4">
                  <c:v>0.73333333333333328</c:v>
                </c:pt>
                <c:pt idx="5">
                  <c:v>0.66666666666666663</c:v>
                </c:pt>
                <c:pt idx="6">
                  <c:v>0.6</c:v>
                </c:pt>
                <c:pt idx="7">
                  <c:v>0.53333333333333333</c:v>
                </c:pt>
                <c:pt idx="8">
                  <c:v>0.46666666666666662</c:v>
                </c:pt>
                <c:pt idx="9">
                  <c:v>0.39999999999999997</c:v>
                </c:pt>
                <c:pt idx="10">
                  <c:v>0.33333333333333331</c:v>
                </c:pt>
                <c:pt idx="11">
                  <c:v>0.26666666666666666</c:v>
                </c:pt>
                <c:pt idx="12">
                  <c:v>0.2</c:v>
                </c:pt>
                <c:pt idx="13">
                  <c:v>0.13333333333333333</c:v>
                </c:pt>
                <c:pt idx="14">
                  <c:v>6.6666666666666666E-2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Low!$C$3:$C$102</c:f>
              <c:numCache>
                <c:formatCode>0.000</c:formatCode>
                <c:ptCount val="100"/>
                <c:pt idx="0">
                  <c:v>1.9607843137254902E-2</c:v>
                </c:pt>
                <c:pt idx="1">
                  <c:v>2.9411764705882353E-2</c:v>
                </c:pt>
                <c:pt idx="2">
                  <c:v>3.9215686274509803E-2</c:v>
                </c:pt>
                <c:pt idx="3">
                  <c:v>4.9019607843137254E-2</c:v>
                </c:pt>
                <c:pt idx="4">
                  <c:v>5.8823529411764705E-2</c:v>
                </c:pt>
                <c:pt idx="5">
                  <c:v>6.8627450980392163E-2</c:v>
                </c:pt>
                <c:pt idx="6">
                  <c:v>7.8431372549019607E-2</c:v>
                </c:pt>
                <c:pt idx="7">
                  <c:v>8.8235294117647065E-2</c:v>
                </c:pt>
                <c:pt idx="8">
                  <c:v>9.8039215686274508E-2</c:v>
                </c:pt>
                <c:pt idx="9">
                  <c:v>0.10784313725490197</c:v>
                </c:pt>
                <c:pt idx="10">
                  <c:v>0.11764705882352941</c:v>
                </c:pt>
                <c:pt idx="11">
                  <c:v>0.12745098039215685</c:v>
                </c:pt>
                <c:pt idx="12">
                  <c:v>0.13725490196078433</c:v>
                </c:pt>
                <c:pt idx="13">
                  <c:v>0.14705882352941177</c:v>
                </c:pt>
                <c:pt idx="14">
                  <c:v>0.15686274509803921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0.16666666666666666</c:v>
                </c:pt>
                <c:pt idx="82">
                  <c:v>0.16666666666666666</c:v>
                </c:pt>
                <c:pt idx="83">
                  <c:v>0.16666666666666666</c:v>
                </c:pt>
                <c:pt idx="84">
                  <c:v>0.16666666666666666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0.16666666666666666</c:v>
                </c:pt>
                <c:pt idx="88">
                  <c:v>0.16666666666666666</c:v>
                </c:pt>
                <c:pt idx="89">
                  <c:v>0.16666666666666666</c:v>
                </c:pt>
                <c:pt idx="90">
                  <c:v>0.16666666666666666</c:v>
                </c:pt>
                <c:pt idx="91">
                  <c:v>0.16666666666666666</c:v>
                </c:pt>
                <c:pt idx="92">
                  <c:v>0.16666666666666666</c:v>
                </c:pt>
                <c:pt idx="93">
                  <c:v>0.16666666666666666</c:v>
                </c:pt>
                <c:pt idx="94">
                  <c:v>0.16666666666666666</c:v>
                </c:pt>
                <c:pt idx="95">
                  <c:v>0.16666666666666666</c:v>
                </c:pt>
                <c:pt idx="96">
                  <c:v>0.16666666666666666</c:v>
                </c:pt>
                <c:pt idx="97">
                  <c:v>0.16666666666666666</c:v>
                </c:pt>
                <c:pt idx="98">
                  <c:v>0.16666666666666666</c:v>
                </c:pt>
                <c:pt idx="99">
                  <c:v>0.16666666666666666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1B-4F57-AAAF-170F15F24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804864"/>
        <c:axId val="1413946752"/>
      </c:scatterChart>
      <c:valAx>
        <c:axId val="88180486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Shortage (MAF)</a:t>
                </a:r>
              </a:p>
            </c:rich>
          </c:tx>
          <c:layout>
            <c:manualLayout>
              <c:xMode val="edge"/>
              <c:yMode val="edge"/>
              <c:x val="0.4348928883889514"/>
              <c:y val="0.925877825755651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46752"/>
        <c:crosses val="autoZero"/>
        <c:crossBetween val="midCat"/>
      </c:valAx>
      <c:valAx>
        <c:axId val="1413946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F(p)</a:t>
                </a:r>
              </a:p>
            </c:rich>
          </c:tx>
          <c:layout>
            <c:manualLayout>
              <c:xMode val="edge"/>
              <c:yMode val="edge"/>
              <c:x val="1.8918885139357581E-2"/>
              <c:y val="0.417272034544069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04864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1346819452446497"/>
          <c:y val="0.16448598130841122"/>
          <c:w val="0.18531293344429509"/>
          <c:h val="0.16018821437642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53066580963096"/>
          <c:y val="5.5169658620822966E-2"/>
          <c:w val="0.82126905565375752"/>
          <c:h val="0.6482665566967796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'Shortage Distributions'!$I$1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val>
            <c:numRef>
              <c:f>'Shortage Distributions'!$J$3:$J$10</c:f>
              <c:numCache>
                <c:formatCode>0.000</c:formatCode>
                <c:ptCount val="8"/>
                <c:pt idx="0">
                  <c:v>2.9411764705882353E-2</c:v>
                </c:pt>
                <c:pt idx="1">
                  <c:v>0.14705882352941177</c:v>
                </c:pt>
                <c:pt idx="2">
                  <c:v>0.22549019607843138</c:v>
                </c:pt>
                <c:pt idx="3">
                  <c:v>0.31372549019607843</c:v>
                </c:pt>
                <c:pt idx="4">
                  <c:v>0.18627450980392157</c:v>
                </c:pt>
                <c:pt idx="5">
                  <c:v>8.8235294117647078E-2</c:v>
                </c:pt>
                <c:pt idx="6">
                  <c:v>2.9411764705882359E-2</c:v>
                </c:pt>
                <c:pt idx="7">
                  <c:v>9.8039215686274161E-3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4C-4237-82A2-13979027E8D1}"/>
            </c:ext>
          </c:extLst>
        </c:ser>
        <c:ser>
          <c:idx val="1"/>
          <c:order val="1"/>
          <c:tx>
            <c:strRef>
              <c:f>'Shortage Distributions'!$G$1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'Shortage Distributions'!$D$3:$D$10</c:f>
              <c:strCache>
                <c:ptCount val="8"/>
                <c:pt idx="0">
                  <c:v>2.438</c:v>
                </c:pt>
                <c:pt idx="1">
                  <c:v>2.063</c:v>
                </c:pt>
                <c:pt idx="2">
                  <c:v>1.688</c:v>
                </c:pt>
                <c:pt idx="3">
                  <c:v>1.313</c:v>
                </c:pt>
                <c:pt idx="4">
                  <c:v>0.938</c:v>
                </c:pt>
                <c:pt idx="5">
                  <c:v>0.563</c:v>
                </c:pt>
                <c:pt idx="6">
                  <c:v>0.188</c:v>
                </c:pt>
                <c:pt idx="7">
                  <c:v>&lt;=0</c:v>
                </c:pt>
              </c:strCache>
            </c:strRef>
          </c:cat>
          <c:val>
            <c:numRef>
              <c:f>'Shortage Distributions'!$H$3:$H$10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7.8431372549019607E-2</c:v>
                </c:pt>
                <c:pt idx="4">
                  <c:v>0.15686274509803921</c:v>
                </c:pt>
                <c:pt idx="5">
                  <c:v>0.24509803921568629</c:v>
                </c:pt>
                <c:pt idx="6">
                  <c:v>7.8431372549019607E-2</c:v>
                </c:pt>
                <c:pt idx="7">
                  <c:v>0.44117647058823528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C-4237-82A2-13979027E8D1}"/>
            </c:ext>
          </c:extLst>
        </c:ser>
        <c:ser>
          <c:idx val="0"/>
          <c:order val="2"/>
          <c:tx>
            <c:strRef>
              <c:f>'Shortage Distributions'!$E$1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'Shortage Distributions'!$D$3:$D$10</c:f>
              <c:strCache>
                <c:ptCount val="8"/>
                <c:pt idx="0">
                  <c:v>2.438</c:v>
                </c:pt>
                <c:pt idx="1">
                  <c:v>2.063</c:v>
                </c:pt>
                <c:pt idx="2">
                  <c:v>1.688</c:v>
                </c:pt>
                <c:pt idx="3">
                  <c:v>1.313</c:v>
                </c:pt>
                <c:pt idx="4">
                  <c:v>0.938</c:v>
                </c:pt>
                <c:pt idx="5">
                  <c:v>0.563</c:v>
                </c:pt>
                <c:pt idx="6">
                  <c:v>0.188</c:v>
                </c:pt>
                <c:pt idx="7">
                  <c:v>&lt;=0</c:v>
                </c:pt>
              </c:strCache>
            </c:strRef>
          </c:cat>
          <c:val>
            <c:numRef>
              <c:f>'Shortage Distributions'!$F$3:$F$10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2.9411764705882353E-2</c:v>
                </c:pt>
                <c:pt idx="5">
                  <c:v>5.8823529411764712E-2</c:v>
                </c:pt>
                <c:pt idx="6">
                  <c:v>5.8823529411764705E-2</c:v>
                </c:pt>
                <c:pt idx="7">
                  <c:v>0.8529411764705882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4C-4237-82A2-13979027E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4258912"/>
        <c:axId val="904319232"/>
      </c:barChart>
      <c:catAx>
        <c:axId val="904258912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Shortage</a:t>
                </a:r>
                <a:r>
                  <a:rPr lang="en-US" baseline="0"/>
                  <a:t> (MAF)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210210210210208"/>
              <c:y val="0.93442413347849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19232"/>
        <c:crosses val="autoZero"/>
        <c:auto val="1"/>
        <c:lblAlgn val="ctr"/>
        <c:lblOffset val="100"/>
        <c:noMultiLvlLbl val="0"/>
      </c:catAx>
      <c:valAx>
        <c:axId val="904319232"/>
        <c:scaling>
          <c:orientation val="minMax"/>
          <c:max val="1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f(p)</a:t>
                </a:r>
              </a:p>
            </c:rich>
          </c:tx>
          <c:layout>
            <c:manualLayout>
              <c:xMode val="edge"/>
              <c:yMode val="edge"/>
              <c:x val="6.8182355583930408E-3"/>
              <c:y val="0.30398308732308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258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12</xdr:row>
      <xdr:rowOff>25400</xdr:rowOff>
    </xdr:from>
    <xdr:to>
      <xdr:col>7</xdr:col>
      <xdr:colOff>114300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F2E34-E2CB-4114-B976-CCB7CB9EE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12</xdr:row>
      <xdr:rowOff>38100</xdr:rowOff>
    </xdr:from>
    <xdr:to>
      <xdr:col>13</xdr:col>
      <xdr:colOff>520700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271022-F1B2-420C-B3E9-D181F661E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E7C97E5-D2C6-4E21-BF19-7370F6C6A41F}"/>
            </a:ext>
          </a:extLst>
        </xdr:cNvPr>
        <xdr:cNvSpPr>
          <a:spLocks noChangeAspect="1" noChangeArrowheads="1"/>
        </xdr:cNvSpPr>
      </xdr:nvSpPr>
      <xdr:spPr bwMode="auto">
        <a:xfrm>
          <a:off x="812800" y="15748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12700</xdr:colOff>
      <xdr:row>7</xdr:row>
      <xdr:rowOff>31750</xdr:rowOff>
    </xdr:from>
    <xdr:to>
      <xdr:col>12</xdr:col>
      <xdr:colOff>80162</xdr:colOff>
      <xdr:row>29</xdr:row>
      <xdr:rowOff>101600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1F1925EC-53D2-44AC-A69E-74C3D140ACB0}"/>
            </a:ext>
          </a:extLst>
        </xdr:cNvPr>
        <xdr:cNvGrpSpPr/>
      </xdr:nvGrpSpPr>
      <xdr:grpSpPr>
        <a:xfrm>
          <a:off x="3263900" y="1409700"/>
          <a:ext cx="6569862" cy="4400550"/>
          <a:chOff x="2984500" y="863600"/>
          <a:chExt cx="6569862" cy="44005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926A9ACB-E151-4A48-87A3-1DE35B2E7586}"/>
              </a:ext>
            </a:extLst>
          </xdr:cNvPr>
          <xdr:cNvGrpSpPr/>
        </xdr:nvGrpSpPr>
        <xdr:grpSpPr>
          <a:xfrm>
            <a:off x="2984500" y="863600"/>
            <a:ext cx="6569862" cy="4400550"/>
            <a:chOff x="63500" y="0"/>
            <a:chExt cx="6582459" cy="4400550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1A5BA52-081B-4FFC-86F6-A42C07EE553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500" y="0"/>
              <a:ext cx="6582459" cy="44005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A5C05C09-2492-466D-8A17-8F9DC902A258}"/>
                </a:ext>
              </a:extLst>
            </xdr:cNvPr>
            <xdr:cNvCxnSpPr/>
          </xdr:nvCxnSpPr>
          <xdr:spPr>
            <a:xfrm>
              <a:off x="711225" y="1873250"/>
              <a:ext cx="5848056" cy="0"/>
            </a:xfrm>
            <a:prstGeom prst="line">
              <a:avLst/>
            </a:prstGeom>
            <a:ln w="28575">
              <a:solidFill>
                <a:srgbClr val="00B05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" name="Freeform: Shape 5">
              <a:extLst>
                <a:ext uri="{FF2B5EF4-FFF2-40B4-BE49-F238E27FC236}">
                  <a16:creationId xmlns:a16="http://schemas.microsoft.com/office/drawing/2014/main" id="{361CC855-A650-436C-B1ED-5ACCCE28B46A}"/>
                </a:ext>
              </a:extLst>
            </xdr:cNvPr>
            <xdr:cNvSpPr/>
          </xdr:nvSpPr>
          <xdr:spPr>
            <a:xfrm>
              <a:off x="793739" y="1873250"/>
              <a:ext cx="898477" cy="901700"/>
            </a:xfrm>
            <a:custGeom>
              <a:avLst/>
              <a:gdLst>
                <a:gd name="connsiteX0" fmla="*/ 3340100 w 3340100"/>
                <a:gd name="connsiteY0" fmla="*/ 12700 h 1333500"/>
                <a:gd name="connsiteX1" fmla="*/ 3016250 w 3340100"/>
                <a:gd name="connsiteY1" fmla="*/ 501650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744468 w 3340100"/>
                <a:gd name="connsiteY2" fmla="*/ 1103556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59955 w 3359955"/>
                <a:gd name="connsiteY0" fmla="*/ 12700 h 1382168"/>
                <a:gd name="connsiteX1" fmla="*/ 1566810 w 3359955"/>
                <a:gd name="connsiteY1" fmla="*/ 842325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1805074 w 3359955"/>
                <a:gd name="connsiteY1" fmla="*/ 744990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764323 w 3359955"/>
                <a:gd name="connsiteY1" fmla="*/ 1103556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725615 w 3359955"/>
                <a:gd name="connsiteY1" fmla="*/ 1084089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359955" h="1382168">
                  <a:moveTo>
                    <a:pt x="3359955" y="12700"/>
                  </a:moveTo>
                  <a:lnTo>
                    <a:pt x="725615" y="1084089"/>
                  </a:lnTo>
                  <a:lnTo>
                    <a:pt x="0" y="1382168"/>
                  </a:lnTo>
                  <a:cubicBezTo>
                    <a:pt x="2117" y="937668"/>
                    <a:pt x="24089" y="444500"/>
                    <a:pt x="26206" y="0"/>
                  </a:cubicBezTo>
                  <a:lnTo>
                    <a:pt x="3359955" y="12700"/>
                  </a:lnTo>
                  <a:close/>
                </a:path>
              </a:pathLst>
            </a:custGeom>
            <a:solidFill>
              <a:srgbClr val="C00000">
                <a:alpha val="49020"/>
              </a:srgbClr>
            </a:solidFill>
            <a:ln>
              <a:noFill/>
            </a:ln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Shortages</a:t>
              </a:r>
              <a:r>
                <a:rPr lang="en-US" sz="1100" baseline="0"/>
                <a:t> </a:t>
              </a:r>
              <a:endParaRPr lang="en-US" sz="1100"/>
            </a:p>
          </xdr:txBody>
        </xdr: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D90E47D0-C361-4750-AA24-2C0D34DC4F46}"/>
                </a:ext>
              </a:extLst>
            </xdr:cNvPr>
            <xdr:cNvCxnSpPr/>
          </xdr:nvCxnSpPr>
          <xdr:spPr>
            <a:xfrm flipH="1">
              <a:off x="1671664" y="1708150"/>
              <a:ext cx="14191" cy="1631950"/>
            </a:xfrm>
            <a:prstGeom prst="line">
              <a:avLst/>
            </a:prstGeom>
            <a:ln w="28575">
              <a:solidFill>
                <a:srgbClr val="00B05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1" name="Freeform: Shape 10">
            <a:extLst>
              <a:ext uri="{FF2B5EF4-FFF2-40B4-BE49-F238E27FC236}">
                <a16:creationId xmlns:a16="http://schemas.microsoft.com/office/drawing/2014/main" id="{3FEE851A-E853-4C4B-ACDA-CC980C3EE029}"/>
              </a:ext>
            </a:extLst>
          </xdr:cNvPr>
          <xdr:cNvSpPr/>
        </xdr:nvSpPr>
        <xdr:spPr>
          <a:xfrm>
            <a:off x="3898900" y="1638300"/>
            <a:ext cx="5441950" cy="1873250"/>
          </a:xfrm>
          <a:custGeom>
            <a:avLst/>
            <a:gdLst>
              <a:gd name="connsiteX0" fmla="*/ 5435600 w 5441950"/>
              <a:gd name="connsiteY0" fmla="*/ 0 h 1873250"/>
              <a:gd name="connsiteX1" fmla="*/ 5289550 w 5441950"/>
              <a:gd name="connsiteY1" fmla="*/ 393700 h 1873250"/>
              <a:gd name="connsiteX2" fmla="*/ 5010150 w 5441950"/>
              <a:gd name="connsiteY2" fmla="*/ 673100 h 1873250"/>
              <a:gd name="connsiteX3" fmla="*/ 4070350 w 5441950"/>
              <a:gd name="connsiteY3" fmla="*/ 977900 h 1873250"/>
              <a:gd name="connsiteX4" fmla="*/ 3181350 w 5441950"/>
              <a:gd name="connsiteY4" fmla="*/ 1098550 h 1873250"/>
              <a:gd name="connsiteX5" fmla="*/ 1695450 w 5441950"/>
              <a:gd name="connsiteY5" fmla="*/ 1339850 h 1873250"/>
              <a:gd name="connsiteX6" fmla="*/ 393700 w 5441950"/>
              <a:gd name="connsiteY6" fmla="*/ 1663700 h 1873250"/>
              <a:gd name="connsiteX7" fmla="*/ 0 w 5441950"/>
              <a:gd name="connsiteY7" fmla="*/ 1873250 h 1873250"/>
              <a:gd name="connsiteX8" fmla="*/ 742950 w 5441950"/>
              <a:gd name="connsiteY8" fmla="*/ 1111250 h 1873250"/>
              <a:gd name="connsiteX9" fmla="*/ 3149600 w 5441950"/>
              <a:gd name="connsiteY9" fmla="*/ 1092200 h 1873250"/>
              <a:gd name="connsiteX10" fmla="*/ 5441950 w 5441950"/>
              <a:gd name="connsiteY10" fmla="*/ 1104900 h 1873250"/>
              <a:gd name="connsiteX11" fmla="*/ 5435600 w 5441950"/>
              <a:gd name="connsiteY11" fmla="*/ 0 h 1873250"/>
              <a:gd name="connsiteX0" fmla="*/ 5435600 w 5441950"/>
              <a:gd name="connsiteY0" fmla="*/ 0 h 1873250"/>
              <a:gd name="connsiteX1" fmla="*/ 5289550 w 5441950"/>
              <a:gd name="connsiteY1" fmla="*/ 393700 h 1873250"/>
              <a:gd name="connsiteX2" fmla="*/ 5010150 w 5441950"/>
              <a:gd name="connsiteY2" fmla="*/ 673100 h 1873250"/>
              <a:gd name="connsiteX3" fmla="*/ 4070350 w 5441950"/>
              <a:gd name="connsiteY3" fmla="*/ 977900 h 1873250"/>
              <a:gd name="connsiteX4" fmla="*/ 3181350 w 5441950"/>
              <a:gd name="connsiteY4" fmla="*/ 1098550 h 1873250"/>
              <a:gd name="connsiteX5" fmla="*/ 1695450 w 5441950"/>
              <a:gd name="connsiteY5" fmla="*/ 1339850 h 1873250"/>
              <a:gd name="connsiteX6" fmla="*/ 393700 w 5441950"/>
              <a:gd name="connsiteY6" fmla="*/ 1663700 h 1873250"/>
              <a:gd name="connsiteX7" fmla="*/ 0 w 5441950"/>
              <a:gd name="connsiteY7" fmla="*/ 1873250 h 1873250"/>
              <a:gd name="connsiteX8" fmla="*/ 698500 w 5441950"/>
              <a:gd name="connsiteY8" fmla="*/ 1111250 h 1873250"/>
              <a:gd name="connsiteX9" fmla="*/ 3149600 w 5441950"/>
              <a:gd name="connsiteY9" fmla="*/ 1092200 h 1873250"/>
              <a:gd name="connsiteX10" fmla="*/ 5441950 w 5441950"/>
              <a:gd name="connsiteY10" fmla="*/ 1104900 h 1873250"/>
              <a:gd name="connsiteX11" fmla="*/ 5435600 w 5441950"/>
              <a:gd name="connsiteY11" fmla="*/ 0 h 1873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5441950" h="1873250">
                <a:moveTo>
                  <a:pt x="5435600" y="0"/>
                </a:moveTo>
                <a:lnTo>
                  <a:pt x="5289550" y="393700"/>
                </a:lnTo>
                <a:lnTo>
                  <a:pt x="5010150" y="673100"/>
                </a:lnTo>
                <a:lnTo>
                  <a:pt x="4070350" y="977900"/>
                </a:lnTo>
                <a:lnTo>
                  <a:pt x="3181350" y="1098550"/>
                </a:lnTo>
                <a:lnTo>
                  <a:pt x="1695450" y="1339850"/>
                </a:lnTo>
                <a:lnTo>
                  <a:pt x="393700" y="1663700"/>
                </a:lnTo>
                <a:lnTo>
                  <a:pt x="0" y="1873250"/>
                </a:lnTo>
                <a:lnTo>
                  <a:pt x="698500" y="1111250"/>
                </a:lnTo>
                <a:lnTo>
                  <a:pt x="3149600" y="1092200"/>
                </a:lnTo>
                <a:lnTo>
                  <a:pt x="5441950" y="1104900"/>
                </a:lnTo>
                <a:cubicBezTo>
                  <a:pt x="5439833" y="738717"/>
                  <a:pt x="5437717" y="372533"/>
                  <a:pt x="5435600" y="0"/>
                </a:cubicBezTo>
                <a:close/>
              </a:path>
            </a:pathLst>
          </a:custGeom>
          <a:solidFill>
            <a:srgbClr val="006699">
              <a:alpha val="4902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				</a:t>
            </a:r>
            <a:r>
              <a:rPr lang="en-US" sz="1100" baseline="0"/>
              <a:t>            </a:t>
            </a:r>
            <a:r>
              <a:rPr lang="en-US" sz="1100"/>
              <a:t>New</a:t>
            </a:r>
            <a:r>
              <a:rPr lang="en-US" sz="1100" baseline="0"/>
              <a:t> Storage Balance</a:t>
            </a:r>
            <a:endParaRPr 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B27E6D90-95F8-4E2B-B007-7EDBE1F0ED99}"/>
              </a:ext>
            </a:extLst>
          </xdr:cNvPr>
          <xdr:cNvSpPr txBox="1"/>
        </xdr:nvSpPr>
        <xdr:spPr>
          <a:xfrm>
            <a:off x="7600950" y="863600"/>
            <a:ext cx="1730987" cy="264560"/>
          </a:xfrm>
          <a:prstGeom prst="rect">
            <a:avLst/>
          </a:prstGeom>
          <a:noFill/>
          <a:ln w="28575">
            <a:solidFill>
              <a:srgbClr val="00B050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Low</a:t>
            </a:r>
            <a:r>
              <a:rPr lang="en-US" sz="1100" baseline="0"/>
              <a:t> Demand / High Supply</a:t>
            </a:r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AA6531E-5E9D-8D4F-A449-B4B0E1D66B2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12700</xdr:colOff>
      <xdr:row>7</xdr:row>
      <xdr:rowOff>31750</xdr:rowOff>
    </xdr:from>
    <xdr:to>
      <xdr:col>12</xdr:col>
      <xdr:colOff>67359</xdr:colOff>
      <xdr:row>29</xdr:row>
      <xdr:rowOff>107950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897E625F-48A4-42CE-A6CA-4D81031B0EEB}"/>
            </a:ext>
          </a:extLst>
        </xdr:cNvPr>
        <xdr:cNvGrpSpPr/>
      </xdr:nvGrpSpPr>
      <xdr:grpSpPr>
        <a:xfrm>
          <a:off x="3263900" y="1409700"/>
          <a:ext cx="6582459" cy="4406900"/>
          <a:chOff x="2984500" y="857250"/>
          <a:chExt cx="6582459" cy="44069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4F42A19A-3309-455C-BC17-5A527C57553E}"/>
              </a:ext>
            </a:extLst>
          </xdr:cNvPr>
          <xdr:cNvGrpSpPr/>
        </xdr:nvGrpSpPr>
        <xdr:grpSpPr>
          <a:xfrm>
            <a:off x="2984500" y="863600"/>
            <a:ext cx="6582459" cy="4400550"/>
            <a:chOff x="63500" y="0"/>
            <a:chExt cx="6582459" cy="4400550"/>
          </a:xfrm>
        </xdr:grpSpPr>
        <xdr:pic>
          <xdr:nvPicPr>
            <xdr:cNvPr id="70" name="Picture 69">
              <a:extLst>
                <a:ext uri="{FF2B5EF4-FFF2-40B4-BE49-F238E27FC236}">
                  <a16:creationId xmlns:a16="http://schemas.microsoft.com/office/drawing/2014/main" id="{DDEA18EC-03A6-48A0-8B1A-43146947DAF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500" y="0"/>
              <a:ext cx="6582459" cy="44005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1" name="Freeform: Shape 70">
              <a:extLst>
                <a:ext uri="{FF2B5EF4-FFF2-40B4-BE49-F238E27FC236}">
                  <a16:creationId xmlns:a16="http://schemas.microsoft.com/office/drawing/2014/main" id="{61DD6510-C3D9-485B-BCE6-907B8EBF5AA1}"/>
                </a:ext>
              </a:extLst>
            </xdr:cNvPr>
            <xdr:cNvSpPr/>
          </xdr:nvSpPr>
          <xdr:spPr>
            <a:xfrm>
              <a:off x="3835400" y="584200"/>
              <a:ext cx="2609850" cy="1377950"/>
            </a:xfrm>
            <a:custGeom>
              <a:avLst/>
              <a:gdLst>
                <a:gd name="connsiteX0" fmla="*/ 0 w 2609850"/>
                <a:gd name="connsiteY0" fmla="*/ 1276350 h 1276350"/>
                <a:gd name="connsiteX1" fmla="*/ 1219200 w 2609850"/>
                <a:gd name="connsiteY1" fmla="*/ 1092200 h 1276350"/>
                <a:gd name="connsiteX2" fmla="*/ 2038350 w 2609850"/>
                <a:gd name="connsiteY2" fmla="*/ 831850 h 1276350"/>
                <a:gd name="connsiteX3" fmla="*/ 2178050 w 2609850"/>
                <a:gd name="connsiteY3" fmla="*/ 806450 h 1276350"/>
                <a:gd name="connsiteX4" fmla="*/ 2603500 w 2609850"/>
                <a:gd name="connsiteY4" fmla="*/ 819150 h 1276350"/>
                <a:gd name="connsiteX5" fmla="*/ 2609850 w 2609850"/>
                <a:gd name="connsiteY5" fmla="*/ 0 h 1276350"/>
                <a:gd name="connsiteX6" fmla="*/ 1949450 w 2609850"/>
                <a:gd name="connsiteY6" fmla="*/ 819150 h 1276350"/>
                <a:gd name="connsiteX7" fmla="*/ 311150 w 2609850"/>
                <a:gd name="connsiteY7" fmla="*/ 819150 h 1276350"/>
                <a:gd name="connsiteX8" fmla="*/ 0 w 2609850"/>
                <a:gd name="connsiteY8" fmla="*/ 1276350 h 12763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609850" h="1276350">
                  <a:moveTo>
                    <a:pt x="0" y="1276350"/>
                  </a:moveTo>
                  <a:lnTo>
                    <a:pt x="1219200" y="1092200"/>
                  </a:lnTo>
                  <a:lnTo>
                    <a:pt x="2038350" y="831850"/>
                  </a:lnTo>
                  <a:lnTo>
                    <a:pt x="2178050" y="806450"/>
                  </a:lnTo>
                  <a:lnTo>
                    <a:pt x="2603500" y="819150"/>
                  </a:lnTo>
                  <a:cubicBezTo>
                    <a:pt x="2605617" y="546100"/>
                    <a:pt x="2607733" y="273050"/>
                    <a:pt x="2609850" y="0"/>
                  </a:cubicBezTo>
                  <a:lnTo>
                    <a:pt x="1949450" y="819150"/>
                  </a:lnTo>
                  <a:lnTo>
                    <a:pt x="311150" y="819150"/>
                  </a:lnTo>
                  <a:lnTo>
                    <a:pt x="0" y="1276350"/>
                  </a:lnTo>
                  <a:close/>
                </a:path>
              </a:pathLst>
            </a:custGeom>
            <a:solidFill>
              <a:srgbClr val="006699">
                <a:alpha val="50196"/>
              </a:srgb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r>
                <a:rPr lang="en-US" sz="1100"/>
                <a:t>         New Storage</a:t>
              </a:r>
              <a:r>
                <a:rPr lang="en-US" sz="1100" baseline="0"/>
                <a:t> Balance</a:t>
              </a:r>
              <a:endParaRPr lang="en-US" sz="1100"/>
            </a:p>
          </xdr:txBody>
        </xdr:sp>
        <xdr:sp macro="" textlink="">
          <xdr:nvSpPr>
            <xdr:cNvPr id="72" name="Freeform: Shape 71">
              <a:extLst>
                <a:ext uri="{FF2B5EF4-FFF2-40B4-BE49-F238E27FC236}">
                  <a16:creationId xmlns:a16="http://schemas.microsoft.com/office/drawing/2014/main" id="{CD4A8F66-138F-4EC8-8139-3CAE6BFC8590}"/>
                </a:ext>
              </a:extLst>
            </xdr:cNvPr>
            <xdr:cNvSpPr/>
          </xdr:nvSpPr>
          <xdr:spPr>
            <a:xfrm>
              <a:off x="800100" y="1454150"/>
              <a:ext cx="3340100" cy="1333500"/>
            </a:xfrm>
            <a:custGeom>
              <a:avLst/>
              <a:gdLst>
                <a:gd name="connsiteX0" fmla="*/ 3340100 w 3340100"/>
                <a:gd name="connsiteY0" fmla="*/ 12700 h 1333500"/>
                <a:gd name="connsiteX1" fmla="*/ 3016250 w 3340100"/>
                <a:gd name="connsiteY1" fmla="*/ 501650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3340100" h="1333500">
                  <a:moveTo>
                    <a:pt x="3340100" y="12700"/>
                  </a:moveTo>
                  <a:lnTo>
                    <a:pt x="3016250" y="501650"/>
                  </a:lnTo>
                  <a:lnTo>
                    <a:pt x="863600" y="869950"/>
                  </a:lnTo>
                  <a:lnTo>
                    <a:pt x="0" y="1333500"/>
                  </a:lnTo>
                  <a:cubicBezTo>
                    <a:pt x="2117" y="889000"/>
                    <a:pt x="4233" y="444500"/>
                    <a:pt x="6350" y="0"/>
                  </a:cubicBezTo>
                  <a:lnTo>
                    <a:pt x="3340100" y="12700"/>
                  </a:lnTo>
                  <a:close/>
                </a:path>
              </a:pathLst>
            </a:custGeom>
            <a:solidFill>
              <a:srgbClr val="C00000">
                <a:alpha val="49020"/>
              </a:srgbClr>
            </a:solidFill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Shortages</a:t>
              </a:r>
              <a:r>
                <a:rPr lang="en-US" sz="1100" baseline="0"/>
                <a:t> </a:t>
              </a:r>
              <a:endParaRPr lang="en-US" sz="1100"/>
            </a:p>
          </xdr:txBody>
        </xdr:sp>
      </xdr:grp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DB43F640-0785-4363-86C9-8D99E272AD18}"/>
              </a:ext>
            </a:extLst>
          </xdr:cNvPr>
          <xdr:cNvCxnSpPr/>
        </xdr:nvCxnSpPr>
        <xdr:spPr>
          <a:xfrm>
            <a:off x="7060951" y="2165350"/>
            <a:ext cx="0" cy="2108200"/>
          </a:xfrm>
          <a:prstGeom prst="line">
            <a:avLst/>
          </a:prstGeom>
          <a:ln w="28575">
            <a:solidFill>
              <a:schemeClr val="accent2"/>
            </a:solidFill>
            <a:prstDash val="lg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E3CD212A-A74D-42C7-B57F-FA29B281B932}"/>
              </a:ext>
            </a:extLst>
          </xdr:cNvPr>
          <xdr:cNvCxnSpPr/>
        </xdr:nvCxnSpPr>
        <xdr:spPr>
          <a:xfrm>
            <a:off x="3638550" y="2317750"/>
            <a:ext cx="5836864" cy="0"/>
          </a:xfrm>
          <a:prstGeom prst="line">
            <a:avLst/>
          </a:prstGeom>
          <a:ln w="28575">
            <a:solidFill>
              <a:schemeClr val="accent2"/>
            </a:solidFill>
            <a:prstDash val="lg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827506AD-AF6F-4A7C-82BB-C9DA316569F2}"/>
              </a:ext>
            </a:extLst>
          </xdr:cNvPr>
          <xdr:cNvSpPr txBox="1"/>
        </xdr:nvSpPr>
        <xdr:spPr>
          <a:xfrm>
            <a:off x="7569200" y="857250"/>
            <a:ext cx="1848263" cy="264560"/>
          </a:xfrm>
          <a:prstGeom prst="rect">
            <a:avLst/>
          </a:prstGeom>
          <a:noFill/>
          <a:ln w="28575">
            <a:solidFill>
              <a:schemeClr val="accent2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Mid</a:t>
            </a:r>
            <a:r>
              <a:rPr lang="en-US" sz="1100" baseline="0"/>
              <a:t> Demand / ~Same Supply</a:t>
            </a:r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BFB5704-6F41-4D27-BF97-57D8C57C6942}"/>
            </a:ext>
          </a:extLst>
        </xdr:cNvPr>
        <xdr:cNvSpPr>
          <a:spLocks noChangeAspect="1" noChangeArrowheads="1"/>
        </xdr:cNvSpPr>
      </xdr:nvSpPr>
      <xdr:spPr bwMode="auto">
        <a:xfrm>
          <a:off x="812800" y="15748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12700</xdr:colOff>
      <xdr:row>7</xdr:row>
      <xdr:rowOff>19050</xdr:rowOff>
    </xdr:from>
    <xdr:to>
      <xdr:col>12</xdr:col>
      <xdr:colOff>80162</xdr:colOff>
      <xdr:row>29</xdr:row>
      <xdr:rowOff>95250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69DE657F-27F7-40E9-8F03-1B99D794875B}"/>
            </a:ext>
          </a:extLst>
        </xdr:cNvPr>
        <xdr:cNvGrpSpPr/>
      </xdr:nvGrpSpPr>
      <xdr:grpSpPr>
        <a:xfrm>
          <a:off x="3263900" y="1397000"/>
          <a:ext cx="6569862" cy="4406900"/>
          <a:chOff x="3797300" y="1250950"/>
          <a:chExt cx="6569862" cy="4406900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5B4B81F0-E97C-4787-A534-51E3875E153A}"/>
              </a:ext>
            </a:extLst>
          </xdr:cNvPr>
          <xdr:cNvGrpSpPr/>
        </xdr:nvGrpSpPr>
        <xdr:grpSpPr>
          <a:xfrm>
            <a:off x="3797300" y="1257300"/>
            <a:ext cx="6569862" cy="4400550"/>
            <a:chOff x="63500" y="0"/>
            <a:chExt cx="6582459" cy="4400550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24974F5D-E1CB-4627-A7B7-78ED6B706FF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500" y="0"/>
              <a:ext cx="6582459" cy="44005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CE0ADE84-CFB0-4378-9419-F4E9F6859986}"/>
                </a:ext>
              </a:extLst>
            </xdr:cNvPr>
            <xdr:cNvCxnSpPr/>
          </xdr:nvCxnSpPr>
          <xdr:spPr>
            <a:xfrm>
              <a:off x="698500" y="660400"/>
              <a:ext cx="5848056" cy="0"/>
            </a:xfrm>
            <a:prstGeom prst="line">
              <a:avLst/>
            </a:prstGeom>
            <a:ln w="28575">
              <a:solidFill>
                <a:srgbClr val="FF000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" name="Freeform: Shape 13">
              <a:extLst>
                <a:ext uri="{FF2B5EF4-FFF2-40B4-BE49-F238E27FC236}">
                  <a16:creationId xmlns:a16="http://schemas.microsoft.com/office/drawing/2014/main" id="{6B258FFE-1F77-42B6-95B6-7D65CE3D5255}"/>
                </a:ext>
              </a:extLst>
            </xdr:cNvPr>
            <xdr:cNvSpPr/>
          </xdr:nvSpPr>
          <xdr:spPr>
            <a:xfrm>
              <a:off x="793739" y="655984"/>
              <a:ext cx="5644661" cy="2118965"/>
            </a:xfrm>
            <a:custGeom>
              <a:avLst/>
              <a:gdLst>
                <a:gd name="connsiteX0" fmla="*/ 3340100 w 3340100"/>
                <a:gd name="connsiteY0" fmla="*/ 12700 h 1333500"/>
                <a:gd name="connsiteX1" fmla="*/ 3016250 w 3340100"/>
                <a:gd name="connsiteY1" fmla="*/ 501650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863600 w 3340100"/>
                <a:gd name="connsiteY2" fmla="*/ 869950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2083049 w 3340100"/>
                <a:gd name="connsiteY1" fmla="*/ 822858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1101864 w 3340100"/>
                <a:gd name="connsiteY2" fmla="*/ 1054888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40100 w 3340100"/>
                <a:gd name="connsiteY0" fmla="*/ 12700 h 1333500"/>
                <a:gd name="connsiteX1" fmla="*/ 1546955 w 3340100"/>
                <a:gd name="connsiteY1" fmla="*/ 842325 h 1333500"/>
                <a:gd name="connsiteX2" fmla="*/ 744468 w 3340100"/>
                <a:gd name="connsiteY2" fmla="*/ 1103556 h 1333500"/>
                <a:gd name="connsiteX3" fmla="*/ 0 w 3340100"/>
                <a:gd name="connsiteY3" fmla="*/ 1333500 h 1333500"/>
                <a:gd name="connsiteX4" fmla="*/ 6350 w 3340100"/>
                <a:gd name="connsiteY4" fmla="*/ 0 h 1333500"/>
                <a:gd name="connsiteX5" fmla="*/ 3340100 w 3340100"/>
                <a:gd name="connsiteY5" fmla="*/ 12700 h 1333500"/>
                <a:gd name="connsiteX0" fmla="*/ 3359955 w 3359955"/>
                <a:gd name="connsiteY0" fmla="*/ 12700 h 1382168"/>
                <a:gd name="connsiteX1" fmla="*/ 1566810 w 3359955"/>
                <a:gd name="connsiteY1" fmla="*/ 842325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1805074 w 3359955"/>
                <a:gd name="connsiteY1" fmla="*/ 744990 h 1382168"/>
                <a:gd name="connsiteX2" fmla="*/ 764323 w 3359955"/>
                <a:gd name="connsiteY2" fmla="*/ 1103556 h 1382168"/>
                <a:gd name="connsiteX3" fmla="*/ 0 w 3359955"/>
                <a:gd name="connsiteY3" fmla="*/ 1382168 h 1382168"/>
                <a:gd name="connsiteX4" fmla="*/ 26205 w 3359955"/>
                <a:gd name="connsiteY4" fmla="*/ 0 h 1382168"/>
                <a:gd name="connsiteX5" fmla="*/ 3359955 w 3359955"/>
                <a:gd name="connsiteY5" fmla="*/ 12700 h 1382168"/>
                <a:gd name="connsiteX0" fmla="*/ 3359955 w 3359955"/>
                <a:gd name="connsiteY0" fmla="*/ 12700 h 1382168"/>
                <a:gd name="connsiteX1" fmla="*/ 764323 w 3359955"/>
                <a:gd name="connsiteY1" fmla="*/ 1103556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5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1558536 w 3359955"/>
                <a:gd name="connsiteY1" fmla="*/ 850483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  <a:gd name="connsiteX0" fmla="*/ 3359955 w 3359955"/>
                <a:gd name="connsiteY0" fmla="*/ 12700 h 1382168"/>
                <a:gd name="connsiteX1" fmla="*/ 725615 w 3359955"/>
                <a:gd name="connsiteY1" fmla="*/ 1084089 h 1382168"/>
                <a:gd name="connsiteX2" fmla="*/ 0 w 3359955"/>
                <a:gd name="connsiteY2" fmla="*/ 1382168 h 1382168"/>
                <a:gd name="connsiteX3" fmla="*/ 26206 w 3359955"/>
                <a:gd name="connsiteY3" fmla="*/ 0 h 1382168"/>
                <a:gd name="connsiteX4" fmla="*/ 3359955 w 3359955"/>
                <a:gd name="connsiteY4" fmla="*/ 12700 h 1382168"/>
                <a:gd name="connsiteX0" fmla="*/ 21061243 w 21061243"/>
                <a:gd name="connsiteY0" fmla="*/ 0 h 3228582"/>
                <a:gd name="connsiteX1" fmla="*/ 725615 w 21061243"/>
                <a:gd name="connsiteY1" fmla="*/ 2930503 h 3228582"/>
                <a:gd name="connsiteX2" fmla="*/ 0 w 21061243"/>
                <a:gd name="connsiteY2" fmla="*/ 3228582 h 3228582"/>
                <a:gd name="connsiteX3" fmla="*/ 26206 w 21061243"/>
                <a:gd name="connsiteY3" fmla="*/ 1846414 h 3228582"/>
                <a:gd name="connsiteX4" fmla="*/ 21061243 w 21061243"/>
                <a:gd name="connsiteY4" fmla="*/ 0 h 3228582"/>
                <a:gd name="connsiteX0" fmla="*/ 21061243 w 21061243"/>
                <a:gd name="connsiteY0" fmla="*/ 0 h 3228582"/>
                <a:gd name="connsiteX1" fmla="*/ 9647637 w 21061243"/>
                <a:gd name="connsiteY1" fmla="*/ 2005813 h 3228582"/>
                <a:gd name="connsiteX2" fmla="*/ 0 w 21061243"/>
                <a:gd name="connsiteY2" fmla="*/ 3228582 h 3228582"/>
                <a:gd name="connsiteX3" fmla="*/ 26206 w 21061243"/>
                <a:gd name="connsiteY3" fmla="*/ 1846414 h 3228582"/>
                <a:gd name="connsiteX4" fmla="*/ 21061243 w 21061243"/>
                <a:gd name="connsiteY4" fmla="*/ 0 h 3228582"/>
                <a:gd name="connsiteX0" fmla="*/ 21061243 w 21061243"/>
                <a:gd name="connsiteY0" fmla="*/ 0 h 3228582"/>
                <a:gd name="connsiteX1" fmla="*/ 9647637 w 21061243"/>
                <a:gd name="connsiteY1" fmla="*/ 2005813 h 3228582"/>
                <a:gd name="connsiteX2" fmla="*/ 2860322 w 21061243"/>
                <a:gd name="connsiteY2" fmla="*/ 2586167 h 3228582"/>
                <a:gd name="connsiteX3" fmla="*/ 0 w 21061243"/>
                <a:gd name="connsiteY3" fmla="*/ 3228582 h 3228582"/>
                <a:gd name="connsiteX4" fmla="*/ 26206 w 21061243"/>
                <a:gd name="connsiteY4" fmla="*/ 1846414 h 3228582"/>
                <a:gd name="connsiteX5" fmla="*/ 21061243 w 21061243"/>
                <a:gd name="connsiteY5" fmla="*/ 0 h 3228582"/>
                <a:gd name="connsiteX0" fmla="*/ 21061243 w 21061243"/>
                <a:gd name="connsiteY0" fmla="*/ 0 h 3228582"/>
                <a:gd name="connsiteX1" fmla="*/ 9647637 w 21061243"/>
                <a:gd name="connsiteY1" fmla="*/ 2005813 h 3228582"/>
                <a:gd name="connsiteX2" fmla="*/ 2860322 w 21061243"/>
                <a:gd name="connsiteY2" fmla="*/ 2586167 h 3228582"/>
                <a:gd name="connsiteX3" fmla="*/ 0 w 21061243"/>
                <a:gd name="connsiteY3" fmla="*/ 3228582 h 3228582"/>
                <a:gd name="connsiteX4" fmla="*/ 26206 w 21061243"/>
                <a:gd name="connsiteY4" fmla="*/ 1846414 h 3228582"/>
                <a:gd name="connsiteX5" fmla="*/ 12781608 w 21061243"/>
                <a:gd name="connsiteY5" fmla="*/ 727054 h 3228582"/>
                <a:gd name="connsiteX6" fmla="*/ 21061243 w 21061243"/>
                <a:gd name="connsiteY6" fmla="*/ 0 h 3228582"/>
                <a:gd name="connsiteX0" fmla="*/ 21061243 w 21061243"/>
                <a:gd name="connsiteY0" fmla="*/ 12698 h 3241280"/>
                <a:gd name="connsiteX1" fmla="*/ 9647637 w 21061243"/>
                <a:gd name="connsiteY1" fmla="*/ 2018511 h 3241280"/>
                <a:gd name="connsiteX2" fmla="*/ 2860322 w 21061243"/>
                <a:gd name="connsiteY2" fmla="*/ 2598865 h 3241280"/>
                <a:gd name="connsiteX3" fmla="*/ 0 w 21061243"/>
                <a:gd name="connsiteY3" fmla="*/ 3241280 h 3241280"/>
                <a:gd name="connsiteX4" fmla="*/ 26206 w 21061243"/>
                <a:gd name="connsiteY4" fmla="*/ 1859112 h 3241280"/>
                <a:gd name="connsiteX5" fmla="*/ 52860 w 21061243"/>
                <a:gd name="connsiteY5" fmla="*/ 0 h 3241280"/>
                <a:gd name="connsiteX6" fmla="*/ 21061243 w 21061243"/>
                <a:gd name="connsiteY6" fmla="*/ 12698 h 3241280"/>
                <a:gd name="connsiteX0" fmla="*/ 21061243 w 21061243"/>
                <a:gd name="connsiteY0" fmla="*/ 12698 h 3241280"/>
                <a:gd name="connsiteX1" fmla="*/ 16445585 w 21061243"/>
                <a:gd name="connsiteY1" fmla="*/ 798153 h 3241280"/>
                <a:gd name="connsiteX2" fmla="*/ 9647637 w 21061243"/>
                <a:gd name="connsiteY2" fmla="*/ 2018511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8015860 w 21061243"/>
                <a:gd name="connsiteY1" fmla="*/ 1469770 h 3241280"/>
                <a:gd name="connsiteX2" fmla="*/ 9647637 w 21061243"/>
                <a:gd name="connsiteY2" fmla="*/ 2018511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8015860 w 21061243"/>
                <a:gd name="connsiteY1" fmla="*/ 1469770 h 3241280"/>
                <a:gd name="connsiteX2" fmla="*/ 12312347 w 21061243"/>
                <a:gd name="connsiteY2" fmla="*/ 1862774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9633720 w 21061243"/>
                <a:gd name="connsiteY1" fmla="*/ 1226431 h 3241280"/>
                <a:gd name="connsiteX2" fmla="*/ 12312347 w 21061243"/>
                <a:gd name="connsiteY2" fmla="*/ 1862774 h 3241280"/>
                <a:gd name="connsiteX3" fmla="*/ 2860322 w 21061243"/>
                <a:gd name="connsiteY3" fmla="*/ 2598865 h 3241280"/>
                <a:gd name="connsiteX4" fmla="*/ 0 w 21061243"/>
                <a:gd name="connsiteY4" fmla="*/ 3241280 h 3241280"/>
                <a:gd name="connsiteX5" fmla="*/ 26206 w 21061243"/>
                <a:gd name="connsiteY5" fmla="*/ 1859112 h 3241280"/>
                <a:gd name="connsiteX6" fmla="*/ 52860 w 21061243"/>
                <a:gd name="connsiteY6" fmla="*/ 0 h 3241280"/>
                <a:gd name="connsiteX7" fmla="*/ 21061243 w 21061243"/>
                <a:gd name="connsiteY7" fmla="*/ 12698 h 3241280"/>
                <a:gd name="connsiteX0" fmla="*/ 21061243 w 21061243"/>
                <a:gd name="connsiteY0" fmla="*/ 12698 h 3241280"/>
                <a:gd name="connsiteX1" fmla="*/ 19633720 w 21061243"/>
                <a:gd name="connsiteY1" fmla="*/ 1226431 h 3241280"/>
                <a:gd name="connsiteX2" fmla="*/ 16302832 w 21061243"/>
                <a:gd name="connsiteY2" fmla="*/ 1508705 h 3241280"/>
                <a:gd name="connsiteX3" fmla="*/ 12312347 w 21061243"/>
                <a:gd name="connsiteY3" fmla="*/ 1862774 h 3241280"/>
                <a:gd name="connsiteX4" fmla="*/ 2860322 w 21061243"/>
                <a:gd name="connsiteY4" fmla="*/ 2598865 h 3241280"/>
                <a:gd name="connsiteX5" fmla="*/ 0 w 21061243"/>
                <a:gd name="connsiteY5" fmla="*/ 3241280 h 3241280"/>
                <a:gd name="connsiteX6" fmla="*/ 26206 w 21061243"/>
                <a:gd name="connsiteY6" fmla="*/ 1859112 h 3241280"/>
                <a:gd name="connsiteX7" fmla="*/ 52860 w 21061243"/>
                <a:gd name="connsiteY7" fmla="*/ 0 h 3241280"/>
                <a:gd name="connsiteX8" fmla="*/ 21061243 w 21061243"/>
                <a:gd name="connsiteY8" fmla="*/ 12698 h 3241280"/>
                <a:gd name="connsiteX0" fmla="*/ 21061243 w 21061243"/>
                <a:gd name="connsiteY0" fmla="*/ 12698 h 3241280"/>
                <a:gd name="connsiteX1" fmla="*/ 20276105 w 21061243"/>
                <a:gd name="connsiteY1" fmla="*/ 885756 h 3241280"/>
                <a:gd name="connsiteX2" fmla="*/ 16302832 w 21061243"/>
                <a:gd name="connsiteY2" fmla="*/ 1508705 h 3241280"/>
                <a:gd name="connsiteX3" fmla="*/ 12312347 w 21061243"/>
                <a:gd name="connsiteY3" fmla="*/ 1862774 h 3241280"/>
                <a:gd name="connsiteX4" fmla="*/ 2860322 w 21061243"/>
                <a:gd name="connsiteY4" fmla="*/ 2598865 h 3241280"/>
                <a:gd name="connsiteX5" fmla="*/ 0 w 21061243"/>
                <a:gd name="connsiteY5" fmla="*/ 3241280 h 3241280"/>
                <a:gd name="connsiteX6" fmla="*/ 26206 w 21061243"/>
                <a:gd name="connsiteY6" fmla="*/ 1859112 h 3241280"/>
                <a:gd name="connsiteX7" fmla="*/ 52860 w 21061243"/>
                <a:gd name="connsiteY7" fmla="*/ 0 h 3241280"/>
                <a:gd name="connsiteX8" fmla="*/ 21061243 w 21061243"/>
                <a:gd name="connsiteY8" fmla="*/ 12698 h 3241280"/>
                <a:gd name="connsiteX0" fmla="*/ 20609198 w 20609198"/>
                <a:gd name="connsiteY0" fmla="*/ 2965 h 3241280"/>
                <a:gd name="connsiteX1" fmla="*/ 20276105 w 20609198"/>
                <a:gd name="connsiteY1" fmla="*/ 885756 h 3241280"/>
                <a:gd name="connsiteX2" fmla="*/ 16302832 w 20609198"/>
                <a:gd name="connsiteY2" fmla="*/ 1508705 h 3241280"/>
                <a:gd name="connsiteX3" fmla="*/ 12312347 w 20609198"/>
                <a:gd name="connsiteY3" fmla="*/ 1862774 h 3241280"/>
                <a:gd name="connsiteX4" fmla="*/ 2860322 w 20609198"/>
                <a:gd name="connsiteY4" fmla="*/ 2598865 h 3241280"/>
                <a:gd name="connsiteX5" fmla="*/ 0 w 20609198"/>
                <a:gd name="connsiteY5" fmla="*/ 3241280 h 3241280"/>
                <a:gd name="connsiteX6" fmla="*/ 26206 w 20609198"/>
                <a:gd name="connsiteY6" fmla="*/ 1859112 h 3241280"/>
                <a:gd name="connsiteX7" fmla="*/ 52860 w 20609198"/>
                <a:gd name="connsiteY7" fmla="*/ 0 h 3241280"/>
                <a:gd name="connsiteX8" fmla="*/ 20609198 w 20609198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6302832 w 20632990"/>
                <a:gd name="connsiteY2" fmla="*/ 1508705 h 3241280"/>
                <a:gd name="connsiteX3" fmla="*/ 12312347 w 20632990"/>
                <a:gd name="connsiteY3" fmla="*/ 1862774 h 3241280"/>
                <a:gd name="connsiteX4" fmla="*/ 2860322 w 20632990"/>
                <a:gd name="connsiteY4" fmla="*/ 2598865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2312347 w 20632990"/>
                <a:gd name="connsiteY3" fmla="*/ 1862774 h 3241280"/>
                <a:gd name="connsiteX4" fmla="*/ 2860322 w 20632990"/>
                <a:gd name="connsiteY4" fmla="*/ 2598865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88708 w 20632990"/>
                <a:gd name="connsiteY3" fmla="*/ 1528172 h 3241280"/>
                <a:gd name="connsiteX4" fmla="*/ 12312347 w 20632990"/>
                <a:gd name="connsiteY4" fmla="*/ 1862774 h 3241280"/>
                <a:gd name="connsiteX5" fmla="*/ 2860322 w 20632990"/>
                <a:gd name="connsiteY5" fmla="*/ 2598865 h 3241280"/>
                <a:gd name="connsiteX6" fmla="*/ 0 w 20632990"/>
                <a:gd name="connsiteY6" fmla="*/ 3241280 h 3241280"/>
                <a:gd name="connsiteX7" fmla="*/ 26206 w 20632990"/>
                <a:gd name="connsiteY7" fmla="*/ 1859112 h 3241280"/>
                <a:gd name="connsiteX8" fmla="*/ 52860 w 20632990"/>
                <a:gd name="connsiteY8" fmla="*/ 0 h 3241280"/>
                <a:gd name="connsiteX9" fmla="*/ 20632990 w 20632990"/>
                <a:gd name="connsiteY9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64916 w 20632990"/>
                <a:gd name="connsiteY3" fmla="*/ 1674175 h 3241280"/>
                <a:gd name="connsiteX4" fmla="*/ 12312347 w 20632990"/>
                <a:gd name="connsiteY4" fmla="*/ 1862774 h 3241280"/>
                <a:gd name="connsiteX5" fmla="*/ 2860322 w 20632990"/>
                <a:gd name="connsiteY5" fmla="*/ 2598865 h 3241280"/>
                <a:gd name="connsiteX6" fmla="*/ 0 w 20632990"/>
                <a:gd name="connsiteY6" fmla="*/ 3241280 h 3241280"/>
                <a:gd name="connsiteX7" fmla="*/ 26206 w 20632990"/>
                <a:gd name="connsiteY7" fmla="*/ 1859112 h 3241280"/>
                <a:gd name="connsiteX8" fmla="*/ 52860 w 20632990"/>
                <a:gd name="connsiteY8" fmla="*/ 0 h 3241280"/>
                <a:gd name="connsiteX9" fmla="*/ 20632990 w 20632990"/>
                <a:gd name="connsiteY9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64916 w 20632990"/>
                <a:gd name="connsiteY3" fmla="*/ 1674175 h 3241280"/>
                <a:gd name="connsiteX4" fmla="*/ 2860322 w 20632990"/>
                <a:gd name="connsiteY4" fmla="*/ 2598865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20276105 w 20632990"/>
                <a:gd name="connsiteY1" fmla="*/ 885756 h 3241280"/>
                <a:gd name="connsiteX2" fmla="*/ 18872374 w 20632990"/>
                <a:gd name="connsiteY2" fmla="*/ 1275099 h 3241280"/>
                <a:gd name="connsiteX3" fmla="*/ 16064916 w 20632990"/>
                <a:gd name="connsiteY3" fmla="*/ 1674175 h 3241280"/>
                <a:gd name="connsiteX4" fmla="*/ 3859588 w 20632990"/>
                <a:gd name="connsiteY4" fmla="*/ 2443128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18872374 w 20632990"/>
                <a:gd name="connsiteY1" fmla="*/ 1275099 h 3241280"/>
                <a:gd name="connsiteX2" fmla="*/ 16064916 w 20632990"/>
                <a:gd name="connsiteY2" fmla="*/ 1674175 h 3241280"/>
                <a:gd name="connsiteX3" fmla="*/ 3859588 w 20632990"/>
                <a:gd name="connsiteY3" fmla="*/ 2443128 h 3241280"/>
                <a:gd name="connsiteX4" fmla="*/ 0 w 20632990"/>
                <a:gd name="connsiteY4" fmla="*/ 3241280 h 3241280"/>
                <a:gd name="connsiteX5" fmla="*/ 26206 w 20632990"/>
                <a:gd name="connsiteY5" fmla="*/ 1859112 h 3241280"/>
                <a:gd name="connsiteX6" fmla="*/ 52860 w 20632990"/>
                <a:gd name="connsiteY6" fmla="*/ 0 h 3241280"/>
                <a:gd name="connsiteX7" fmla="*/ 20632990 w 20632990"/>
                <a:gd name="connsiteY7" fmla="*/ 2965 h 3241280"/>
                <a:gd name="connsiteX0" fmla="*/ 20632990 w 20632990"/>
                <a:gd name="connsiteY0" fmla="*/ 2965 h 3241280"/>
                <a:gd name="connsiteX1" fmla="*/ 19705096 w 20632990"/>
                <a:gd name="connsiteY1" fmla="*/ 1216697 h 3241280"/>
                <a:gd name="connsiteX2" fmla="*/ 16064916 w 20632990"/>
                <a:gd name="connsiteY2" fmla="*/ 1674175 h 3241280"/>
                <a:gd name="connsiteX3" fmla="*/ 3859588 w 20632990"/>
                <a:gd name="connsiteY3" fmla="*/ 2443128 h 3241280"/>
                <a:gd name="connsiteX4" fmla="*/ 0 w 20632990"/>
                <a:gd name="connsiteY4" fmla="*/ 3241280 h 3241280"/>
                <a:gd name="connsiteX5" fmla="*/ 26206 w 20632990"/>
                <a:gd name="connsiteY5" fmla="*/ 1859112 h 3241280"/>
                <a:gd name="connsiteX6" fmla="*/ 52860 w 20632990"/>
                <a:gd name="connsiteY6" fmla="*/ 0 h 3241280"/>
                <a:gd name="connsiteX7" fmla="*/ 20632990 w 20632990"/>
                <a:gd name="connsiteY7" fmla="*/ 2965 h 3241280"/>
                <a:gd name="connsiteX0" fmla="*/ 20632990 w 20632990"/>
                <a:gd name="connsiteY0" fmla="*/ 2965 h 3241280"/>
                <a:gd name="connsiteX1" fmla="*/ 19705096 w 20632990"/>
                <a:gd name="connsiteY1" fmla="*/ 1216697 h 3241280"/>
                <a:gd name="connsiteX2" fmla="*/ 20061981 w 20632990"/>
                <a:gd name="connsiteY2" fmla="*/ 856555 h 3241280"/>
                <a:gd name="connsiteX3" fmla="*/ 16064916 w 20632990"/>
                <a:gd name="connsiteY3" fmla="*/ 1674175 h 3241280"/>
                <a:gd name="connsiteX4" fmla="*/ 3859588 w 20632990"/>
                <a:gd name="connsiteY4" fmla="*/ 2443128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0632990"/>
                <a:gd name="connsiteY0" fmla="*/ 2965 h 3241280"/>
                <a:gd name="connsiteX1" fmla="*/ 19705096 w 20632990"/>
                <a:gd name="connsiteY1" fmla="*/ 1216697 h 3241280"/>
                <a:gd name="connsiteX2" fmla="*/ 18919962 w 20632990"/>
                <a:gd name="connsiteY2" fmla="*/ 1323767 h 3241280"/>
                <a:gd name="connsiteX3" fmla="*/ 16064916 w 20632990"/>
                <a:gd name="connsiteY3" fmla="*/ 1674175 h 3241280"/>
                <a:gd name="connsiteX4" fmla="*/ 3859588 w 20632990"/>
                <a:gd name="connsiteY4" fmla="*/ 2443128 h 3241280"/>
                <a:gd name="connsiteX5" fmla="*/ 0 w 20632990"/>
                <a:gd name="connsiteY5" fmla="*/ 3241280 h 3241280"/>
                <a:gd name="connsiteX6" fmla="*/ 26206 w 20632990"/>
                <a:gd name="connsiteY6" fmla="*/ 1859112 h 3241280"/>
                <a:gd name="connsiteX7" fmla="*/ 52860 w 20632990"/>
                <a:gd name="connsiteY7" fmla="*/ 0 h 3241280"/>
                <a:gd name="connsiteX8" fmla="*/ 20632990 w 20632990"/>
                <a:gd name="connsiteY8" fmla="*/ 2965 h 3241280"/>
                <a:gd name="connsiteX0" fmla="*/ 20632990 w 21108827"/>
                <a:gd name="connsiteY0" fmla="*/ 2965 h 3241280"/>
                <a:gd name="connsiteX1" fmla="*/ 21108827 w 21108827"/>
                <a:gd name="connsiteY1" fmla="*/ 584015 h 3241280"/>
                <a:gd name="connsiteX2" fmla="*/ 18919962 w 21108827"/>
                <a:gd name="connsiteY2" fmla="*/ 1323767 h 3241280"/>
                <a:gd name="connsiteX3" fmla="*/ 16064916 w 21108827"/>
                <a:gd name="connsiteY3" fmla="*/ 1674175 h 3241280"/>
                <a:gd name="connsiteX4" fmla="*/ 3859588 w 21108827"/>
                <a:gd name="connsiteY4" fmla="*/ 2443128 h 3241280"/>
                <a:gd name="connsiteX5" fmla="*/ 0 w 21108827"/>
                <a:gd name="connsiteY5" fmla="*/ 3241280 h 3241280"/>
                <a:gd name="connsiteX6" fmla="*/ 26206 w 21108827"/>
                <a:gd name="connsiteY6" fmla="*/ 1859112 h 3241280"/>
                <a:gd name="connsiteX7" fmla="*/ 52860 w 21108827"/>
                <a:gd name="connsiteY7" fmla="*/ 0 h 3241280"/>
                <a:gd name="connsiteX8" fmla="*/ 20632990 w 21108827"/>
                <a:gd name="connsiteY8" fmla="*/ 2965 h 3241280"/>
                <a:gd name="connsiteX0" fmla="*/ 20989870 w 21108827"/>
                <a:gd name="connsiteY0" fmla="*/ 0 h 3257783"/>
                <a:gd name="connsiteX1" fmla="*/ 21108827 w 21108827"/>
                <a:gd name="connsiteY1" fmla="*/ 600518 h 3257783"/>
                <a:gd name="connsiteX2" fmla="*/ 18919962 w 21108827"/>
                <a:gd name="connsiteY2" fmla="*/ 1340270 h 3257783"/>
                <a:gd name="connsiteX3" fmla="*/ 16064916 w 21108827"/>
                <a:gd name="connsiteY3" fmla="*/ 1690678 h 3257783"/>
                <a:gd name="connsiteX4" fmla="*/ 3859588 w 21108827"/>
                <a:gd name="connsiteY4" fmla="*/ 2459631 h 3257783"/>
                <a:gd name="connsiteX5" fmla="*/ 0 w 21108827"/>
                <a:gd name="connsiteY5" fmla="*/ 3257783 h 3257783"/>
                <a:gd name="connsiteX6" fmla="*/ 26206 w 21108827"/>
                <a:gd name="connsiteY6" fmla="*/ 1875615 h 3257783"/>
                <a:gd name="connsiteX7" fmla="*/ 52860 w 21108827"/>
                <a:gd name="connsiteY7" fmla="*/ 16503 h 3257783"/>
                <a:gd name="connsiteX8" fmla="*/ 20989870 w 21108827"/>
                <a:gd name="connsiteY8" fmla="*/ 0 h 3257783"/>
                <a:gd name="connsiteX0" fmla="*/ 20989870 w 21108827"/>
                <a:gd name="connsiteY0" fmla="*/ 0 h 3257783"/>
                <a:gd name="connsiteX1" fmla="*/ 21108827 w 21108827"/>
                <a:gd name="connsiteY1" fmla="*/ 600518 h 3257783"/>
                <a:gd name="connsiteX2" fmla="*/ 19681308 w 21108827"/>
                <a:gd name="connsiteY2" fmla="*/ 1203999 h 3257783"/>
                <a:gd name="connsiteX3" fmla="*/ 16064916 w 21108827"/>
                <a:gd name="connsiteY3" fmla="*/ 1690678 h 3257783"/>
                <a:gd name="connsiteX4" fmla="*/ 3859588 w 21108827"/>
                <a:gd name="connsiteY4" fmla="*/ 2459631 h 3257783"/>
                <a:gd name="connsiteX5" fmla="*/ 0 w 21108827"/>
                <a:gd name="connsiteY5" fmla="*/ 3257783 h 3257783"/>
                <a:gd name="connsiteX6" fmla="*/ 26206 w 21108827"/>
                <a:gd name="connsiteY6" fmla="*/ 1875615 h 3257783"/>
                <a:gd name="connsiteX7" fmla="*/ 52860 w 21108827"/>
                <a:gd name="connsiteY7" fmla="*/ 16503 h 3257783"/>
                <a:gd name="connsiteX8" fmla="*/ 20989870 w 21108827"/>
                <a:gd name="connsiteY8" fmla="*/ 0 h 3257783"/>
                <a:gd name="connsiteX0" fmla="*/ 21108831 w 21108831"/>
                <a:gd name="connsiteY0" fmla="*/ 0 h 3248049"/>
                <a:gd name="connsiteX1" fmla="*/ 21108827 w 21108831"/>
                <a:gd name="connsiteY1" fmla="*/ 590784 h 3248049"/>
                <a:gd name="connsiteX2" fmla="*/ 19681308 w 21108831"/>
                <a:gd name="connsiteY2" fmla="*/ 1194265 h 3248049"/>
                <a:gd name="connsiteX3" fmla="*/ 16064916 w 21108831"/>
                <a:gd name="connsiteY3" fmla="*/ 1680944 h 3248049"/>
                <a:gd name="connsiteX4" fmla="*/ 3859588 w 21108831"/>
                <a:gd name="connsiteY4" fmla="*/ 2449897 h 3248049"/>
                <a:gd name="connsiteX5" fmla="*/ 0 w 21108831"/>
                <a:gd name="connsiteY5" fmla="*/ 3248049 h 3248049"/>
                <a:gd name="connsiteX6" fmla="*/ 26206 w 21108831"/>
                <a:gd name="connsiteY6" fmla="*/ 1865881 h 3248049"/>
                <a:gd name="connsiteX7" fmla="*/ 52860 w 21108831"/>
                <a:gd name="connsiteY7" fmla="*/ 6769 h 3248049"/>
                <a:gd name="connsiteX8" fmla="*/ 21108831 w 21108831"/>
                <a:gd name="connsiteY8" fmla="*/ 0 h 324804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1108831" h="3248049">
                  <a:moveTo>
                    <a:pt x="21108831" y="0"/>
                  </a:moveTo>
                  <a:cubicBezTo>
                    <a:pt x="21108830" y="196928"/>
                    <a:pt x="21108828" y="393856"/>
                    <a:pt x="21108827" y="590784"/>
                  </a:cubicBezTo>
                  <a:lnTo>
                    <a:pt x="19681308" y="1194265"/>
                  </a:lnTo>
                  <a:lnTo>
                    <a:pt x="16064916" y="1680944"/>
                  </a:lnTo>
                  <a:lnTo>
                    <a:pt x="3859588" y="2449897"/>
                  </a:lnTo>
                  <a:lnTo>
                    <a:pt x="0" y="3248049"/>
                  </a:lnTo>
                  <a:cubicBezTo>
                    <a:pt x="2117" y="2803549"/>
                    <a:pt x="24089" y="2310381"/>
                    <a:pt x="26206" y="1865881"/>
                  </a:cubicBezTo>
                  <a:lnTo>
                    <a:pt x="52860" y="6769"/>
                  </a:lnTo>
                  <a:lnTo>
                    <a:pt x="21108831" y="0"/>
                  </a:lnTo>
                  <a:close/>
                </a:path>
              </a:pathLst>
            </a:custGeom>
            <a:solidFill>
              <a:srgbClr val="C00000">
                <a:alpha val="49020"/>
              </a:srgbClr>
            </a:solidFill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Shortages</a:t>
              </a:r>
              <a:r>
                <a:rPr lang="en-US" sz="1100" baseline="0"/>
                <a:t> </a:t>
              </a:r>
              <a:endParaRPr lang="en-US" sz="1100"/>
            </a:p>
          </xdr:txBody>
        </xdr: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178FFC40-1E9B-4E28-9160-C8FCC24D0ED0}"/>
                </a:ext>
              </a:extLst>
            </xdr:cNvPr>
            <xdr:cNvCxnSpPr/>
          </xdr:nvCxnSpPr>
          <xdr:spPr>
            <a:xfrm flipH="1">
              <a:off x="6444762" y="609600"/>
              <a:ext cx="6362" cy="2755900"/>
            </a:xfrm>
            <a:prstGeom prst="line">
              <a:avLst/>
            </a:prstGeom>
            <a:ln w="28575">
              <a:solidFill>
                <a:srgbClr val="FF0000"/>
              </a:solidFill>
              <a:prstDash val="lg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D63DFAF-A7A8-4034-93FC-A020D500BBB6}"/>
              </a:ext>
            </a:extLst>
          </xdr:cNvPr>
          <xdr:cNvSpPr txBox="1"/>
        </xdr:nvSpPr>
        <xdr:spPr>
          <a:xfrm>
            <a:off x="8585200" y="1250950"/>
            <a:ext cx="1730987" cy="264560"/>
          </a:xfrm>
          <a:prstGeom prst="rect">
            <a:avLst/>
          </a:prstGeom>
          <a:noFill/>
          <a:ln w="28575">
            <a:solidFill>
              <a:srgbClr val="C00000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High</a:t>
            </a:r>
            <a:r>
              <a:rPr lang="en-US" sz="1100" baseline="0"/>
              <a:t> Demand / Low Supply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1D4F-3135-4BBC-B023-1FF980C88CC4}">
  <dimension ref="B1:J11"/>
  <sheetViews>
    <sheetView tabSelected="1" workbookViewId="0">
      <selection activeCell="U12" sqref="U12"/>
    </sheetView>
  </sheetViews>
  <sheetFormatPr defaultRowHeight="15.5" x14ac:dyDescent="0.35"/>
  <cols>
    <col min="2" max="2" width="20.08203125" customWidth="1"/>
    <col min="3" max="3" width="10.4140625" customWidth="1"/>
  </cols>
  <sheetData>
    <row r="1" spans="2:10" x14ac:dyDescent="0.35">
      <c r="E1" t="s">
        <v>26</v>
      </c>
      <c r="G1" t="s">
        <v>24</v>
      </c>
      <c r="I1" t="s">
        <v>25</v>
      </c>
    </row>
    <row r="2" spans="2:10" x14ac:dyDescent="0.35">
      <c r="B2" s="1" t="s">
        <v>21</v>
      </c>
      <c r="C2" s="11" t="s">
        <v>27</v>
      </c>
      <c r="D2" s="11" t="s">
        <v>22</v>
      </c>
      <c r="E2" s="11" t="s">
        <v>5</v>
      </c>
      <c r="F2" s="11" t="s">
        <v>4</v>
      </c>
      <c r="G2" s="11" t="s">
        <v>5</v>
      </c>
      <c r="H2" s="11" t="s">
        <v>4</v>
      </c>
      <c r="I2" s="11" t="s">
        <v>5</v>
      </c>
      <c r="J2" s="11" t="s">
        <v>4</v>
      </c>
    </row>
    <row r="3" spans="2:10" x14ac:dyDescent="0.35">
      <c r="B3" s="9">
        <v>7</v>
      </c>
      <c r="C3" s="11">
        <f>C4+$C$11</f>
        <v>2.625</v>
      </c>
      <c r="D3" s="10">
        <f>C3-$C$11/2</f>
        <v>2.4375</v>
      </c>
      <c r="E3" s="10" cm="1">
        <f t="array" ref="E3">IF(MATCH(FALSE,Low!$B$3:$B$102&gt;$D3,0)=1,0,INDEX(Low!$C$3:$C$102,MATCH(FALSE,Low!$B$3:$B$102&gt;$D3,0)))</f>
        <v>0</v>
      </c>
      <c r="F3" s="10">
        <f>E3</f>
        <v>0</v>
      </c>
      <c r="G3" s="10" cm="1">
        <f t="array" ref="G3">IF(MATCH(FALSE,Mid!$B$3:$B$102&gt;$D3,0)=1,0,INDEX(Mid!$C$3:$C$102,MATCH(FALSE,Mid!$B$3:$B$102&gt;$D3,0)))</f>
        <v>0</v>
      </c>
      <c r="H3" s="10">
        <f>G3</f>
        <v>0</v>
      </c>
      <c r="I3" s="10" cm="1">
        <f t="array" ref="I3">IF(MATCH(FALSE,High!$B$3:$B$102&gt;$D3,0)=1,0,INDEX(High!$C$3:$C$102,MATCH(FALSE,High!$B$3:$B$102&gt;$D3,0)))</f>
        <v>2.9411764705882353E-2</v>
      </c>
      <c r="J3" s="10">
        <f>I3</f>
        <v>2.9411764705882353E-2</v>
      </c>
    </row>
    <row r="4" spans="2:10" x14ac:dyDescent="0.35">
      <c r="B4" s="9">
        <v>6</v>
      </c>
      <c r="C4" s="11">
        <f>C5+$C$11</f>
        <v>2.25</v>
      </c>
      <c r="D4" s="10">
        <f>C4-$C$11/2</f>
        <v>2.0625</v>
      </c>
      <c r="E4" s="10" cm="1">
        <f t="array" ref="E4">IF(MATCH(FALSE,Low!$B$3:$B$102&gt;$D4,0)=1,0,INDEX(Low!$C$3:$C$102,MATCH(FALSE,Low!$B$3:$B$102&gt;$D4,0)))</f>
        <v>0</v>
      </c>
      <c r="F4" s="10">
        <f>E4</f>
        <v>0</v>
      </c>
      <c r="G4" s="10" cm="1">
        <f t="array" ref="G4">IF(MATCH(FALSE,Mid!$B$3:$B$102&gt;$D4,0)=1,0,INDEX(Mid!$C$3:$C$102,MATCH(FALSE,Mid!$B$3:$B$102&gt;$D4,0)))</f>
        <v>0</v>
      </c>
      <c r="H4" s="10">
        <f>G4</f>
        <v>0</v>
      </c>
      <c r="I4" s="10" cm="1">
        <f t="array" ref="I4">IF(MATCH(FALSE,High!$B$3:$B$102&gt;$D4,0)=1,0,INDEX(High!$C$3:$C$102,MATCH(FALSE,High!$B$3:$B$102&gt;$D4,0)))</f>
        <v>0.14705882352941177</v>
      </c>
      <c r="J4" s="10">
        <f>I4</f>
        <v>0.14705882352941177</v>
      </c>
    </row>
    <row r="5" spans="2:10" x14ac:dyDescent="0.35">
      <c r="B5" s="9">
        <v>5</v>
      </c>
      <c r="C5" s="11">
        <f>C6+$C$11</f>
        <v>1.875</v>
      </c>
      <c r="D5" s="10">
        <f>C5-$C$11/2</f>
        <v>1.6875</v>
      </c>
      <c r="E5" s="10" cm="1">
        <f t="array" ref="E5">IF(MATCH(FALSE,Low!$B$3:$B$102&gt;$D5,0)=1,0,INDEX(Low!$C$3:$C$102,MATCH(FALSE,Low!$B$3:$B$102&gt;$D5,0)))</f>
        <v>0</v>
      </c>
      <c r="F5" s="10">
        <f>E5-E4</f>
        <v>0</v>
      </c>
      <c r="G5" s="10" cm="1">
        <f t="array" ref="G5">IF(MATCH(FALSE,Mid!$B$3:$B$102&gt;$D5,0)=1,0,INDEX(Mid!$C$3:$C$102,MATCH(FALSE,Mid!$B$3:$B$102&gt;$D5,0)))</f>
        <v>0</v>
      </c>
      <c r="H5" s="10">
        <f>G5-G4</f>
        <v>0</v>
      </c>
      <c r="I5" s="10" cm="1">
        <f t="array" ref="I5">IF(MATCH(FALSE,High!$B$3:$B$102&gt;$D5,0)=1,0,INDEX(High!$C$3:$C$102,MATCH(FALSE,High!$B$3:$B$102&gt;$D5,0)))</f>
        <v>0.37254901960784315</v>
      </c>
      <c r="J5" s="10">
        <f>I5-I4</f>
        <v>0.22549019607843138</v>
      </c>
    </row>
    <row r="6" spans="2:10" x14ac:dyDescent="0.35">
      <c r="B6" s="9">
        <v>4</v>
      </c>
      <c r="C6" s="11">
        <f>C7+$C$11</f>
        <v>1.5</v>
      </c>
      <c r="D6" s="10">
        <f>C6-$C$11/2</f>
        <v>1.3125</v>
      </c>
      <c r="E6" s="10" cm="1">
        <f t="array" ref="E6">IF(MATCH(FALSE,Low!$B$3:$B$102&gt;$D6,0)=1,0,INDEX(Low!$C$3:$C$102,MATCH(FALSE,Low!$B$3:$B$102&gt;$D6,0)))</f>
        <v>0</v>
      </c>
      <c r="F6" s="10">
        <f>E6-E5</f>
        <v>0</v>
      </c>
      <c r="G6" s="10" cm="1">
        <f t="array" ref="G6">IF(MATCH(FALSE,Mid!$B$3:$B$102&gt;$D6,0)=1,0,INDEX(Mid!$C$3:$C$102,MATCH(FALSE,Mid!$B$3:$B$102&gt;$D6,0)))</f>
        <v>7.8431372549019607E-2</v>
      </c>
      <c r="H6" s="10">
        <f>G6-G5</f>
        <v>7.8431372549019607E-2</v>
      </c>
      <c r="I6" s="10" cm="1">
        <f t="array" ref="I6">IF(MATCH(FALSE,High!$B$3:$B$102&gt;$D6,0)=1,0,INDEX(High!$C$3:$C$102,MATCH(FALSE,High!$B$3:$B$102&gt;$D6,0)))</f>
        <v>0.68627450980392157</v>
      </c>
      <c r="J6" s="10">
        <f>I6-I5</f>
        <v>0.31372549019607843</v>
      </c>
    </row>
    <row r="7" spans="2:10" x14ac:dyDescent="0.35">
      <c r="B7" s="9">
        <v>3</v>
      </c>
      <c r="C7" s="11">
        <f>C8+$C$11</f>
        <v>1.125</v>
      </c>
      <c r="D7" s="10">
        <f>C7-$C$11/2</f>
        <v>0.9375</v>
      </c>
      <c r="E7" s="10" cm="1">
        <f t="array" ref="E7">IF(MATCH(FALSE,Low!$B$3:$B$102&gt;$D7,0)=1,0,INDEX(Low!$C$3:$C$102,MATCH(FALSE,Low!$B$3:$B$102&gt;$D7,0)))</f>
        <v>2.9411764705882353E-2</v>
      </c>
      <c r="F7" s="10">
        <f>E7-E6</f>
        <v>2.9411764705882353E-2</v>
      </c>
      <c r="G7" s="10" cm="1">
        <f t="array" ref="G7">IF(MATCH(FALSE,Mid!$B$3:$B$102&gt;$D7,0)=1,0,INDEX(Mid!$C$3:$C$102,MATCH(FALSE,Mid!$B$3:$B$102&gt;$D7,0)))</f>
        <v>0.23529411764705882</v>
      </c>
      <c r="H7" s="10">
        <f>G7-G6</f>
        <v>0.15686274509803921</v>
      </c>
      <c r="I7" s="10" cm="1">
        <f t="array" ref="I7">IF(MATCH(FALSE,High!$B$3:$B$102&gt;$D7,0)=1,0,INDEX(High!$C$3:$C$102,MATCH(FALSE,High!$B$3:$B$102&gt;$D7,0)))</f>
        <v>0.87254901960784315</v>
      </c>
      <c r="J7" s="10">
        <f>I7-I6</f>
        <v>0.18627450980392157</v>
      </c>
    </row>
    <row r="8" spans="2:10" x14ac:dyDescent="0.35">
      <c r="B8" s="9">
        <v>2</v>
      </c>
      <c r="C8" s="11">
        <f>C9+$C$11</f>
        <v>0.75</v>
      </c>
      <c r="D8" s="10">
        <f>C8-$C$11/2</f>
        <v>0.5625</v>
      </c>
      <c r="E8" s="10" cm="1">
        <f t="array" ref="E8">IF(MATCH(FALSE,Low!$B$3:$B$102&gt;$D8,0)=1,0,INDEX(Low!$C$3:$C$102,MATCH(FALSE,Low!$B$3:$B$102&gt;$D8,0)))</f>
        <v>8.8235294117647065E-2</v>
      </c>
      <c r="F8" s="10">
        <f>E8-E7</f>
        <v>5.8823529411764712E-2</v>
      </c>
      <c r="G8" s="10" cm="1">
        <f t="array" ref="G8">IF(MATCH(FALSE,Mid!$B$3:$B$102&gt;$D8,0)=1,0,INDEX(Mid!$C$3:$C$102,MATCH(FALSE,Mid!$B$3:$B$102&gt;$D8,0)))</f>
        <v>0.48039215686274511</v>
      </c>
      <c r="H8" s="10">
        <f>G8-G7</f>
        <v>0.24509803921568629</v>
      </c>
      <c r="I8" s="10" cm="1">
        <f t="array" ref="I8">IF(MATCH(FALSE,High!$B$3:$B$102&gt;$D8,0)=1,0,INDEX(High!$C$3:$C$102,MATCH(FALSE,High!$B$3:$B$102&gt;$D8,0)))</f>
        <v>0.96078431372549022</v>
      </c>
      <c r="J8" s="10">
        <f>I8-I7</f>
        <v>8.8235294117647078E-2</v>
      </c>
    </row>
    <row r="9" spans="2:10" x14ac:dyDescent="0.35">
      <c r="B9" s="9">
        <v>1</v>
      </c>
      <c r="C9" s="11">
        <f>$C$11</f>
        <v>0.375</v>
      </c>
      <c r="D9" s="10">
        <f>C9-$C$11/2</f>
        <v>0.1875</v>
      </c>
      <c r="E9" s="10" cm="1">
        <f t="array" ref="E9">IF(MATCH(FALSE,Low!$B$3:$B$102&gt;$D9,0)=1,0,INDEX(Low!$C$3:$C$102,MATCH(FALSE,Low!$B$3:$B$102&gt;$D9,0)))</f>
        <v>0.14705882352941177</v>
      </c>
      <c r="F9" s="10">
        <f>E9-E8</f>
        <v>5.8823529411764705E-2</v>
      </c>
      <c r="G9" s="10" cm="1">
        <f t="array" ref="G9">IF(MATCH(FALSE,Mid!$B$3:$B$102&gt;$D9,0)=1,0,INDEX(Mid!$C$3:$C$102,MATCH(FALSE,Mid!$B$3:$B$102&gt;$D9,0)))</f>
        <v>0.55882352941176472</v>
      </c>
      <c r="H9" s="10">
        <f>G9-G8</f>
        <v>7.8431372549019607E-2</v>
      </c>
      <c r="I9" s="10" cm="1">
        <f t="array" ref="I9">IF(MATCH(FALSE,High!$B$3:$B$102&gt;$D9,0)=1,0,INDEX(High!$C$3:$C$102,MATCH(FALSE,High!$B$3:$B$102&gt;$D9,0)))</f>
        <v>0.99019607843137258</v>
      </c>
      <c r="J9" s="10">
        <f>I9-I8</f>
        <v>2.9411764705882359E-2</v>
      </c>
    </row>
    <row r="10" spans="2:10" x14ac:dyDescent="0.35">
      <c r="B10" s="10" t="s">
        <v>20</v>
      </c>
      <c r="C10" s="11" t="s">
        <v>3</v>
      </c>
      <c r="D10" s="10" t="s">
        <v>3</v>
      </c>
      <c r="E10" s="10">
        <v>1</v>
      </c>
      <c r="F10" s="10">
        <f>E10-E9</f>
        <v>0.8529411764705882</v>
      </c>
      <c r="G10" s="10">
        <v>1</v>
      </c>
      <c r="H10" s="10">
        <f>G10-G9</f>
        <v>0.44117647058823528</v>
      </c>
      <c r="I10" s="10">
        <v>1</v>
      </c>
      <c r="J10" s="10">
        <f>I10-I9</f>
        <v>9.8039215686274161E-3</v>
      </c>
    </row>
    <row r="11" spans="2:10" x14ac:dyDescent="0.35">
      <c r="B11" s="1" t="s">
        <v>23</v>
      </c>
      <c r="C11">
        <v>0.375</v>
      </c>
      <c r="E11" s="2"/>
      <c r="F11" s="1"/>
    </row>
  </sheetData>
  <pageMargins left="0.7" right="0.7" top="0.75" bottom="0.75" header="0.3" footer="0.3"/>
  <ignoredErrors>
    <ignoredError sqref="F3:F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7F05-DE89-4055-AE1B-37D4204FE339}">
  <dimension ref="A1:R102"/>
  <sheetViews>
    <sheetView zoomScaleNormal="100" workbookViewId="0">
      <selection activeCell="O13" sqref="O13"/>
    </sheetView>
  </sheetViews>
  <sheetFormatPr defaultColWidth="10.6640625" defaultRowHeight="15.5" x14ac:dyDescent="0.35"/>
  <cols>
    <col min="11" max="13" width="10.6640625" style="1"/>
    <col min="14" max="14" width="10.6640625" style="1" customWidth="1"/>
    <col min="15" max="16" width="9.4140625" customWidth="1"/>
    <col min="17" max="17" width="12.1640625" customWidth="1"/>
  </cols>
  <sheetData>
    <row r="1" spans="1:18" x14ac:dyDescent="0.35">
      <c r="B1" s="1" t="s">
        <v>26</v>
      </c>
      <c r="C1" s="1"/>
    </row>
    <row r="2" spans="1:18" x14ac:dyDescent="0.35">
      <c r="A2" t="s">
        <v>1</v>
      </c>
      <c r="B2" s="1" t="s">
        <v>0</v>
      </c>
      <c r="C2" s="1" t="s">
        <v>2</v>
      </c>
      <c r="E2" s="1">
        <f>(0.5+0.3+0.2)/15</f>
        <v>6.6666666666666666E-2</v>
      </c>
      <c r="F2" s="1"/>
    </row>
    <row r="3" spans="1:18" x14ac:dyDescent="0.35">
      <c r="A3">
        <v>1</v>
      </c>
      <c r="B3" s="1">
        <f>B4+$E$2</f>
        <v>0.99999999999999989</v>
      </c>
      <c r="C3" s="1">
        <f>((A3+1)/(COUNT($A$3:$A$102)+2))</f>
        <v>1.9607843137254902E-2</v>
      </c>
      <c r="E3" s="1"/>
    </row>
    <row r="4" spans="1:18" x14ac:dyDescent="0.35">
      <c r="A4">
        <v>2</v>
      </c>
      <c r="B4" s="1">
        <f>B5+$E$2</f>
        <v>0.93333333333333324</v>
      </c>
      <c r="C4" s="1">
        <f>((A4+1)/(COUNT($A$3:$A$102)+2))</f>
        <v>2.9411764705882353E-2</v>
      </c>
      <c r="E4" s="1"/>
    </row>
    <row r="5" spans="1:18" x14ac:dyDescent="0.35">
      <c r="A5">
        <v>3</v>
      </c>
      <c r="B5" s="1">
        <f>B6+$E$2</f>
        <v>0.86666666666666659</v>
      </c>
      <c r="C5" s="1">
        <f>((A5+1)/(COUNT($A$3:$A$102)+2))</f>
        <v>3.9215686274509803E-2</v>
      </c>
    </row>
    <row r="6" spans="1:18" x14ac:dyDescent="0.35">
      <c r="A6">
        <v>4</v>
      </c>
      <c r="B6" s="1">
        <f>B7+$E$2</f>
        <v>0.79999999999999993</v>
      </c>
      <c r="C6" s="1">
        <f>((A6+1)/(COUNT($A$3:$A$102)+2))</f>
        <v>4.9019607843137254E-2</v>
      </c>
    </row>
    <row r="7" spans="1:18" x14ac:dyDescent="0.35">
      <c r="A7">
        <v>5</v>
      </c>
      <c r="B7" s="1">
        <f>B8+$E$2</f>
        <v>0.73333333333333328</v>
      </c>
      <c r="C7" s="1">
        <f>((A7+1)/(COUNT($A$3:$A$102)+2))</f>
        <v>5.8823529411764705E-2</v>
      </c>
    </row>
    <row r="8" spans="1:18" x14ac:dyDescent="0.35">
      <c r="A8">
        <v>6</v>
      </c>
      <c r="B8" s="1">
        <f>B9+$E$2</f>
        <v>0.66666666666666663</v>
      </c>
      <c r="C8" s="1">
        <f>((A8+1)/(COUNT($A$3:$A$102)+2))</f>
        <v>6.8627450980392163E-2</v>
      </c>
    </row>
    <row r="9" spans="1:18" x14ac:dyDescent="0.35">
      <c r="A9">
        <v>7</v>
      </c>
      <c r="B9" s="1">
        <f>B10+$E$2</f>
        <v>0.6</v>
      </c>
      <c r="C9" s="1">
        <f>((A9+1)/(COUNT($A$3:$A$102)+2))</f>
        <v>7.8431372549019607E-2</v>
      </c>
    </row>
    <row r="10" spans="1:18" x14ac:dyDescent="0.35">
      <c r="A10">
        <v>8</v>
      </c>
      <c r="B10" s="1">
        <f>B11+$E$2</f>
        <v>0.53333333333333333</v>
      </c>
      <c r="C10" s="1">
        <f>((A10+1)/(COUNT($A$3:$A$102)+2))</f>
        <v>8.8235294117647065E-2</v>
      </c>
    </row>
    <row r="11" spans="1:18" x14ac:dyDescent="0.35">
      <c r="A11">
        <v>9</v>
      </c>
      <c r="B11" s="1">
        <f>B12+$E$2</f>
        <v>0.46666666666666662</v>
      </c>
      <c r="C11" s="1">
        <f>((A11+1)/(COUNT($A$3:$A$102)+2))</f>
        <v>9.8039215686274508E-2</v>
      </c>
    </row>
    <row r="12" spans="1:18" x14ac:dyDescent="0.35">
      <c r="A12">
        <v>10</v>
      </c>
      <c r="B12" s="1">
        <f>B13+$E$2</f>
        <v>0.39999999999999997</v>
      </c>
      <c r="C12" s="1">
        <f>((A12+1)/(COUNT($A$3:$A$102)+2))</f>
        <v>0.10784313725490197</v>
      </c>
    </row>
    <row r="13" spans="1:18" x14ac:dyDescent="0.35">
      <c r="A13">
        <v>11</v>
      </c>
      <c r="B13" s="1">
        <f>B14+$E$2</f>
        <v>0.33333333333333331</v>
      </c>
      <c r="C13" s="1">
        <f>((A13+1)/(COUNT($A$3:$A$102)+2))</f>
        <v>0.11764705882352941</v>
      </c>
      <c r="Q13" s="2"/>
      <c r="R13" s="1"/>
    </row>
    <row r="14" spans="1:18" x14ac:dyDescent="0.35">
      <c r="A14">
        <v>12</v>
      </c>
      <c r="B14" s="1">
        <f>B15+$E$2</f>
        <v>0.26666666666666666</v>
      </c>
      <c r="C14" s="1">
        <f>((A14+1)/(COUNT($A$3:$A$102)+2))</f>
        <v>0.12745098039215685</v>
      </c>
      <c r="Q14" s="2"/>
      <c r="R14" s="1"/>
    </row>
    <row r="15" spans="1:18" x14ac:dyDescent="0.35">
      <c r="A15">
        <v>13</v>
      </c>
      <c r="B15" s="1">
        <f>B16+$E$2</f>
        <v>0.2</v>
      </c>
      <c r="C15" s="1">
        <f>((A15+1)/(COUNT($A$3:$A$102)+2))</f>
        <v>0.13725490196078433</v>
      </c>
      <c r="Q15" s="2"/>
      <c r="R15" s="1"/>
    </row>
    <row r="16" spans="1:18" x14ac:dyDescent="0.35">
      <c r="A16">
        <v>14</v>
      </c>
      <c r="B16" s="1">
        <f>B17+$E$2</f>
        <v>0.13333333333333333</v>
      </c>
      <c r="C16" s="1">
        <f>((A16+1)/(COUNT($A$3:$A$102)+2))</f>
        <v>0.14705882352941177</v>
      </c>
      <c r="Q16" s="2"/>
      <c r="R16" s="1"/>
    </row>
    <row r="17" spans="1:18" x14ac:dyDescent="0.35">
      <c r="A17">
        <v>15</v>
      </c>
      <c r="B17" s="1">
        <f>B18+E2</f>
        <v>6.6666666666666666E-2</v>
      </c>
      <c r="C17" s="1">
        <f>((A17+1)/(COUNT($A$3:$A$102)+2))</f>
        <v>0.15686274509803921</v>
      </c>
      <c r="Q17" s="2"/>
      <c r="R17" s="1"/>
    </row>
    <row r="18" spans="1:18" x14ac:dyDescent="0.35">
      <c r="A18">
        <v>16</v>
      </c>
      <c r="B18" s="1">
        <v>0</v>
      </c>
      <c r="C18" s="1">
        <f>((A18+1)/(COUNT($A$3:$A$102)+2))</f>
        <v>0.16666666666666666</v>
      </c>
      <c r="O18" s="3"/>
      <c r="P18" s="3"/>
      <c r="Q18" s="2"/>
      <c r="R18" s="1"/>
    </row>
    <row r="19" spans="1:18" x14ac:dyDescent="0.35">
      <c r="A19">
        <v>16</v>
      </c>
      <c r="B19" s="1">
        <v>0</v>
      </c>
      <c r="C19" s="1">
        <f>((A19+1)/(COUNT($A$3:$A$102)+2))</f>
        <v>0.16666666666666666</v>
      </c>
    </row>
    <row r="20" spans="1:18" x14ac:dyDescent="0.35">
      <c r="A20">
        <v>16</v>
      </c>
      <c r="B20" s="1">
        <v>0</v>
      </c>
      <c r="C20" s="1">
        <f>((A20+1)/(COUNT($A$3:$A$102)+2))</f>
        <v>0.16666666666666666</v>
      </c>
    </row>
    <row r="21" spans="1:18" x14ac:dyDescent="0.35">
      <c r="A21">
        <v>16</v>
      </c>
      <c r="B21" s="1">
        <v>0</v>
      </c>
      <c r="C21" s="1">
        <f>((A21+1)/(COUNT($A$3:$A$102)+2))</f>
        <v>0.16666666666666666</v>
      </c>
    </row>
    <row r="22" spans="1:18" x14ac:dyDescent="0.35">
      <c r="A22">
        <v>16</v>
      </c>
      <c r="B22" s="1">
        <v>0</v>
      </c>
      <c r="C22" s="1">
        <f>((A22+1)/(COUNT($A$3:$A$102)+2))</f>
        <v>0.16666666666666666</v>
      </c>
    </row>
    <row r="23" spans="1:18" x14ac:dyDescent="0.35">
      <c r="A23">
        <v>16</v>
      </c>
      <c r="B23" s="1">
        <v>0</v>
      </c>
      <c r="C23" s="1">
        <f>((A23+1)/(COUNT($A$3:$A$102)+2))</f>
        <v>0.16666666666666666</v>
      </c>
    </row>
    <row r="24" spans="1:18" x14ac:dyDescent="0.35">
      <c r="A24">
        <v>16</v>
      </c>
      <c r="B24" s="1">
        <v>0</v>
      </c>
      <c r="C24" s="1">
        <f>((A24+1)/(COUNT($A$3:$A$102)+2))</f>
        <v>0.16666666666666666</v>
      </c>
    </row>
    <row r="25" spans="1:18" x14ac:dyDescent="0.35">
      <c r="A25">
        <v>16</v>
      </c>
      <c r="B25" s="1">
        <v>0</v>
      </c>
      <c r="C25" s="1">
        <f>((A25+1)/(COUNT($A$3:$A$102)+2))</f>
        <v>0.16666666666666666</v>
      </c>
    </row>
    <row r="26" spans="1:18" x14ac:dyDescent="0.35">
      <c r="A26">
        <v>16</v>
      </c>
      <c r="B26" s="1">
        <v>0</v>
      </c>
      <c r="C26" s="1">
        <f>((A26+1)/(COUNT($A$3:$A$102)+2))</f>
        <v>0.16666666666666666</v>
      </c>
    </row>
    <row r="27" spans="1:18" x14ac:dyDescent="0.35">
      <c r="A27">
        <v>16</v>
      </c>
      <c r="B27" s="1">
        <v>0</v>
      </c>
      <c r="C27" s="1">
        <f>((A27+1)/(COUNT($A$3:$A$102)+2))</f>
        <v>0.16666666666666666</v>
      </c>
    </row>
    <row r="28" spans="1:18" x14ac:dyDescent="0.35">
      <c r="A28">
        <v>16</v>
      </c>
      <c r="B28" s="1">
        <v>0</v>
      </c>
      <c r="C28" s="1">
        <f>((A28+1)/(COUNT($A$3:$A$102)+2))</f>
        <v>0.16666666666666666</v>
      </c>
    </row>
    <row r="29" spans="1:18" x14ac:dyDescent="0.35">
      <c r="A29">
        <v>16</v>
      </c>
      <c r="B29" s="1">
        <v>0</v>
      </c>
      <c r="C29" s="1">
        <f>((A29+1)/(COUNT($A$3:$A$102)+2))</f>
        <v>0.16666666666666666</v>
      </c>
    </row>
    <row r="30" spans="1:18" x14ac:dyDescent="0.35">
      <c r="A30">
        <v>16</v>
      </c>
      <c r="B30" s="1">
        <v>0</v>
      </c>
      <c r="C30" s="1">
        <f>((A30+1)/(COUNT($A$3:$A$102)+2))</f>
        <v>0.16666666666666666</v>
      </c>
    </row>
    <row r="31" spans="1:18" x14ac:dyDescent="0.35">
      <c r="A31">
        <v>16</v>
      </c>
      <c r="B31" s="1">
        <v>0</v>
      </c>
      <c r="C31" s="1">
        <f>((A31+1)/(COUNT($A$3:$A$102)+2))</f>
        <v>0.16666666666666666</v>
      </c>
    </row>
    <row r="32" spans="1:18" x14ac:dyDescent="0.35">
      <c r="A32">
        <v>16</v>
      </c>
      <c r="B32" s="1">
        <v>0</v>
      </c>
      <c r="C32" s="1">
        <f>((A32+1)/(COUNT($A$3:$A$102)+2))</f>
        <v>0.16666666666666666</v>
      </c>
    </row>
    <row r="33" spans="1:3" x14ac:dyDescent="0.35">
      <c r="A33">
        <v>16</v>
      </c>
      <c r="B33" s="1">
        <v>0</v>
      </c>
      <c r="C33" s="1">
        <f>((A33+1)/(COUNT($A$3:$A$102)+2))</f>
        <v>0.16666666666666666</v>
      </c>
    </row>
    <row r="34" spans="1:3" x14ac:dyDescent="0.35">
      <c r="A34">
        <v>16</v>
      </c>
      <c r="B34" s="1">
        <v>0</v>
      </c>
      <c r="C34" s="1">
        <f>((A34+1)/(COUNT($A$3:$A$102)+2))</f>
        <v>0.16666666666666666</v>
      </c>
    </row>
    <row r="35" spans="1:3" x14ac:dyDescent="0.35">
      <c r="A35">
        <v>16</v>
      </c>
      <c r="B35" s="1">
        <v>0</v>
      </c>
      <c r="C35" s="1">
        <f>((A35+1)/(COUNT($A$3:$A$102)+2))</f>
        <v>0.16666666666666666</v>
      </c>
    </row>
    <row r="36" spans="1:3" x14ac:dyDescent="0.35">
      <c r="A36">
        <v>16</v>
      </c>
      <c r="B36" s="1">
        <v>0</v>
      </c>
      <c r="C36" s="1">
        <f>((A36+1)/(COUNT($A$3:$A$102)+2))</f>
        <v>0.16666666666666666</v>
      </c>
    </row>
    <row r="37" spans="1:3" x14ac:dyDescent="0.35">
      <c r="A37">
        <v>16</v>
      </c>
      <c r="B37" s="1">
        <v>0</v>
      </c>
      <c r="C37" s="1">
        <f>((A37+1)/(COUNT($A$3:$A$102)+2))</f>
        <v>0.16666666666666666</v>
      </c>
    </row>
    <row r="38" spans="1:3" x14ac:dyDescent="0.35">
      <c r="A38">
        <v>16</v>
      </c>
      <c r="B38" s="1">
        <v>0</v>
      </c>
      <c r="C38" s="1">
        <f>((A38+1)/(COUNT($A$3:$A$102)+2))</f>
        <v>0.16666666666666666</v>
      </c>
    </row>
    <row r="39" spans="1:3" x14ac:dyDescent="0.35">
      <c r="A39">
        <v>16</v>
      </c>
      <c r="B39" s="1">
        <v>0</v>
      </c>
      <c r="C39" s="1">
        <f>((A39+1)/(COUNT($A$3:$A$102)+2))</f>
        <v>0.16666666666666666</v>
      </c>
    </row>
    <row r="40" spans="1:3" x14ac:dyDescent="0.35">
      <c r="A40">
        <v>16</v>
      </c>
      <c r="B40" s="1">
        <v>0</v>
      </c>
      <c r="C40" s="1">
        <f>((A40+1)/(COUNT($A$3:$A$102)+2))</f>
        <v>0.16666666666666666</v>
      </c>
    </row>
    <row r="41" spans="1:3" x14ac:dyDescent="0.35">
      <c r="A41">
        <v>16</v>
      </c>
      <c r="B41" s="1">
        <v>0</v>
      </c>
      <c r="C41" s="1">
        <f>((A41+1)/(COUNT($A$3:$A$102)+2))</f>
        <v>0.16666666666666666</v>
      </c>
    </row>
    <row r="42" spans="1:3" x14ac:dyDescent="0.35">
      <c r="A42">
        <v>16</v>
      </c>
      <c r="B42" s="1">
        <v>0</v>
      </c>
      <c r="C42" s="1">
        <f>((A42+1)/(COUNT($A$3:$A$102)+2))</f>
        <v>0.16666666666666666</v>
      </c>
    </row>
    <row r="43" spans="1:3" x14ac:dyDescent="0.35">
      <c r="A43">
        <v>16</v>
      </c>
      <c r="B43" s="1">
        <v>0</v>
      </c>
      <c r="C43" s="1">
        <f>((A43+1)/(COUNT($A$3:$A$102)+2))</f>
        <v>0.16666666666666666</v>
      </c>
    </row>
    <row r="44" spans="1:3" x14ac:dyDescent="0.35">
      <c r="A44">
        <v>16</v>
      </c>
      <c r="B44" s="1">
        <v>0</v>
      </c>
      <c r="C44" s="1">
        <f>((A44+1)/(COUNT($A$3:$A$102)+2))</f>
        <v>0.16666666666666666</v>
      </c>
    </row>
    <row r="45" spans="1:3" x14ac:dyDescent="0.35">
      <c r="A45">
        <v>16</v>
      </c>
      <c r="B45" s="1">
        <v>0</v>
      </c>
      <c r="C45" s="1">
        <f>((A45+1)/(COUNT($A$3:$A$102)+2))</f>
        <v>0.16666666666666666</v>
      </c>
    </row>
    <row r="46" spans="1:3" x14ac:dyDescent="0.35">
      <c r="A46">
        <v>16</v>
      </c>
      <c r="B46" s="1">
        <v>0</v>
      </c>
      <c r="C46" s="1">
        <f>((A46+1)/(COUNT($A$3:$A$102)+2))</f>
        <v>0.16666666666666666</v>
      </c>
    </row>
    <row r="47" spans="1:3" x14ac:dyDescent="0.35">
      <c r="A47">
        <v>16</v>
      </c>
      <c r="B47" s="1">
        <v>0</v>
      </c>
      <c r="C47" s="1">
        <f>((A47+1)/(COUNT($A$3:$A$102)+2))</f>
        <v>0.16666666666666666</v>
      </c>
    </row>
    <row r="48" spans="1:3" x14ac:dyDescent="0.35">
      <c r="A48">
        <v>16</v>
      </c>
      <c r="B48" s="1">
        <v>0</v>
      </c>
      <c r="C48" s="1">
        <f>((A48+1)/(COUNT($A$3:$A$102)+2))</f>
        <v>0.16666666666666666</v>
      </c>
    </row>
    <row r="49" spans="1:3" x14ac:dyDescent="0.35">
      <c r="A49">
        <v>16</v>
      </c>
      <c r="B49" s="1">
        <v>0</v>
      </c>
      <c r="C49" s="1">
        <f>((A49+1)/(COUNT($A$3:$A$102)+2))</f>
        <v>0.16666666666666666</v>
      </c>
    </row>
    <row r="50" spans="1:3" x14ac:dyDescent="0.35">
      <c r="A50">
        <v>16</v>
      </c>
      <c r="B50" s="1">
        <v>0</v>
      </c>
      <c r="C50" s="1">
        <f>((A50+1)/(COUNT($A$3:$A$102)+2))</f>
        <v>0.16666666666666666</v>
      </c>
    </row>
    <row r="51" spans="1:3" x14ac:dyDescent="0.35">
      <c r="A51">
        <v>16</v>
      </c>
      <c r="B51" s="1">
        <v>0</v>
      </c>
      <c r="C51" s="1">
        <f>((A51+1)/(COUNT($A$3:$A$102)+2))</f>
        <v>0.16666666666666666</v>
      </c>
    </row>
    <row r="52" spans="1:3" x14ac:dyDescent="0.35">
      <c r="A52">
        <v>16</v>
      </c>
      <c r="B52" s="1">
        <v>0</v>
      </c>
      <c r="C52" s="1">
        <f>((A52+1)/(COUNT($A$3:$A$102)+2))</f>
        <v>0.16666666666666666</v>
      </c>
    </row>
    <row r="53" spans="1:3" x14ac:dyDescent="0.35">
      <c r="A53">
        <v>16</v>
      </c>
      <c r="B53" s="1">
        <v>0</v>
      </c>
      <c r="C53" s="1">
        <f>((A53+1)/(COUNT($A$3:$A$102)+2))</f>
        <v>0.16666666666666666</v>
      </c>
    </row>
    <row r="54" spans="1:3" x14ac:dyDescent="0.35">
      <c r="A54">
        <v>16</v>
      </c>
      <c r="B54" s="1">
        <v>0</v>
      </c>
      <c r="C54" s="1">
        <f>((A54+1)/(COUNT($A$3:$A$102)+2))</f>
        <v>0.16666666666666666</v>
      </c>
    </row>
    <row r="55" spans="1:3" x14ac:dyDescent="0.35">
      <c r="A55">
        <v>16</v>
      </c>
      <c r="B55" s="1">
        <v>0</v>
      </c>
      <c r="C55" s="1">
        <f>((A55+1)/(COUNT($A$3:$A$102)+2))</f>
        <v>0.16666666666666666</v>
      </c>
    </row>
    <row r="56" spans="1:3" x14ac:dyDescent="0.35">
      <c r="A56">
        <v>16</v>
      </c>
      <c r="B56" s="1">
        <v>0</v>
      </c>
      <c r="C56" s="1">
        <f>((A56+1)/(COUNT($A$3:$A$102)+2))</f>
        <v>0.16666666666666666</v>
      </c>
    </row>
    <row r="57" spans="1:3" x14ac:dyDescent="0.35">
      <c r="A57">
        <v>16</v>
      </c>
      <c r="B57" s="1">
        <v>0</v>
      </c>
      <c r="C57" s="1">
        <f>((A57+1)/(COUNT($A$3:$A$102)+2))</f>
        <v>0.16666666666666666</v>
      </c>
    </row>
    <row r="58" spans="1:3" x14ac:dyDescent="0.35">
      <c r="A58">
        <v>16</v>
      </c>
      <c r="B58" s="1">
        <v>0</v>
      </c>
      <c r="C58" s="1">
        <f>((A58+1)/(COUNT($A$3:$A$102)+2))</f>
        <v>0.16666666666666666</v>
      </c>
    </row>
    <row r="59" spans="1:3" x14ac:dyDescent="0.35">
      <c r="A59">
        <v>16</v>
      </c>
      <c r="B59" s="1">
        <v>0</v>
      </c>
      <c r="C59" s="1">
        <f>((A59+1)/(COUNT($A$3:$A$102)+2))</f>
        <v>0.16666666666666666</v>
      </c>
    </row>
    <row r="60" spans="1:3" x14ac:dyDescent="0.35">
      <c r="A60">
        <v>16</v>
      </c>
      <c r="B60" s="1">
        <v>0</v>
      </c>
      <c r="C60" s="1">
        <f>((A60+1)/(COUNT($A$3:$A$102)+2))</f>
        <v>0.16666666666666666</v>
      </c>
    </row>
    <row r="61" spans="1:3" x14ac:dyDescent="0.35">
      <c r="A61">
        <v>16</v>
      </c>
      <c r="B61" s="1">
        <v>0</v>
      </c>
      <c r="C61" s="1">
        <f>((A61+1)/(COUNT($A$3:$A$102)+2))</f>
        <v>0.16666666666666666</v>
      </c>
    </row>
    <row r="62" spans="1:3" x14ac:dyDescent="0.35">
      <c r="A62">
        <v>16</v>
      </c>
      <c r="B62" s="1">
        <v>0</v>
      </c>
      <c r="C62" s="1">
        <f>((A62+1)/(COUNT($A$3:$A$102)+2))</f>
        <v>0.16666666666666666</v>
      </c>
    </row>
    <row r="63" spans="1:3" x14ac:dyDescent="0.35">
      <c r="A63">
        <v>16</v>
      </c>
      <c r="B63" s="1">
        <v>0</v>
      </c>
      <c r="C63" s="1">
        <f>((A63+1)/(COUNT($A$3:$A$102)+2))</f>
        <v>0.16666666666666666</v>
      </c>
    </row>
    <row r="64" spans="1:3" x14ac:dyDescent="0.35">
      <c r="A64">
        <v>16</v>
      </c>
      <c r="B64" s="1">
        <v>0</v>
      </c>
      <c r="C64" s="1">
        <f>((A64+1)/(COUNT($A$3:$A$102)+2))</f>
        <v>0.16666666666666666</v>
      </c>
    </row>
    <row r="65" spans="1:3" x14ac:dyDescent="0.35">
      <c r="A65">
        <v>16</v>
      </c>
      <c r="B65" s="1">
        <v>0</v>
      </c>
      <c r="C65" s="1">
        <f>((A65+1)/(COUNT($A$3:$A$102)+2))</f>
        <v>0.16666666666666666</v>
      </c>
    </row>
    <row r="66" spans="1:3" x14ac:dyDescent="0.35">
      <c r="A66">
        <v>16</v>
      </c>
      <c r="B66" s="1">
        <v>0</v>
      </c>
      <c r="C66" s="1">
        <f>((A66+1)/(COUNT($A$3:$A$102)+2))</f>
        <v>0.16666666666666666</v>
      </c>
    </row>
    <row r="67" spans="1:3" x14ac:dyDescent="0.35">
      <c r="A67">
        <v>16</v>
      </c>
      <c r="B67" s="1">
        <v>0</v>
      </c>
      <c r="C67" s="1">
        <f>((A67+1)/(COUNT($A$3:$A$102)+2))</f>
        <v>0.16666666666666666</v>
      </c>
    </row>
    <row r="68" spans="1:3" x14ac:dyDescent="0.35">
      <c r="A68">
        <v>16</v>
      </c>
      <c r="B68" s="1">
        <v>0</v>
      </c>
      <c r="C68" s="1">
        <f>((A68+1)/(COUNT($A$3:$A$102)+2))</f>
        <v>0.16666666666666666</v>
      </c>
    </row>
    <row r="69" spans="1:3" x14ac:dyDescent="0.35">
      <c r="A69">
        <v>16</v>
      </c>
      <c r="B69" s="1">
        <v>0</v>
      </c>
      <c r="C69" s="1">
        <f>((A69+1)/(COUNT($A$3:$A$102)+2))</f>
        <v>0.16666666666666666</v>
      </c>
    </row>
    <row r="70" spans="1:3" x14ac:dyDescent="0.35">
      <c r="A70">
        <v>16</v>
      </c>
      <c r="B70" s="1">
        <v>0</v>
      </c>
      <c r="C70" s="1">
        <f>((A70+1)/(COUNT($A$3:$A$102)+2))</f>
        <v>0.16666666666666666</v>
      </c>
    </row>
    <row r="71" spans="1:3" x14ac:dyDescent="0.35">
      <c r="A71">
        <v>16</v>
      </c>
      <c r="B71" s="1">
        <v>0</v>
      </c>
      <c r="C71" s="1">
        <f>((A71+1)/(COUNT($A$3:$A$102)+2))</f>
        <v>0.16666666666666666</v>
      </c>
    </row>
    <row r="72" spans="1:3" x14ac:dyDescent="0.35">
      <c r="A72">
        <v>16</v>
      </c>
      <c r="B72" s="1">
        <v>0</v>
      </c>
      <c r="C72" s="1">
        <f>((A72+1)/(COUNT($A$3:$A$102)+2))</f>
        <v>0.16666666666666666</v>
      </c>
    </row>
    <row r="73" spans="1:3" x14ac:dyDescent="0.35">
      <c r="A73">
        <v>16</v>
      </c>
      <c r="B73" s="1">
        <v>0</v>
      </c>
      <c r="C73" s="1">
        <f>((A73+1)/(COUNT($A$3:$A$102)+2))</f>
        <v>0.16666666666666666</v>
      </c>
    </row>
    <row r="74" spans="1:3" x14ac:dyDescent="0.35">
      <c r="A74">
        <v>16</v>
      </c>
      <c r="B74" s="1">
        <v>0</v>
      </c>
      <c r="C74" s="1">
        <f>((A74+1)/(COUNT($A$3:$A$102)+2))</f>
        <v>0.16666666666666666</v>
      </c>
    </row>
    <row r="75" spans="1:3" x14ac:dyDescent="0.35">
      <c r="A75">
        <v>16</v>
      </c>
      <c r="B75" s="1">
        <v>0</v>
      </c>
      <c r="C75" s="1">
        <f>((A75+1)/(COUNT($A$3:$A$102)+2))</f>
        <v>0.16666666666666666</v>
      </c>
    </row>
    <row r="76" spans="1:3" x14ac:dyDescent="0.35">
      <c r="A76">
        <v>16</v>
      </c>
      <c r="B76" s="1">
        <v>0</v>
      </c>
      <c r="C76" s="1">
        <f>((A76+1)/(COUNT($A$3:$A$102)+2))</f>
        <v>0.16666666666666666</v>
      </c>
    </row>
    <row r="77" spans="1:3" x14ac:dyDescent="0.35">
      <c r="A77">
        <v>16</v>
      </c>
      <c r="B77" s="1">
        <v>0</v>
      </c>
      <c r="C77" s="1">
        <f>((A77+1)/(COUNT($A$3:$A$102)+2))</f>
        <v>0.16666666666666666</v>
      </c>
    </row>
    <row r="78" spans="1:3" x14ac:dyDescent="0.35">
      <c r="A78">
        <v>16</v>
      </c>
      <c r="B78" s="1">
        <v>0</v>
      </c>
      <c r="C78" s="1">
        <f>((A78+1)/(COUNT($A$3:$A$102)+2))</f>
        <v>0.16666666666666666</v>
      </c>
    </row>
    <row r="79" spans="1:3" x14ac:dyDescent="0.35">
      <c r="A79">
        <v>16</v>
      </c>
      <c r="B79" s="1">
        <v>0</v>
      </c>
      <c r="C79" s="1">
        <f>((A79+1)/(COUNT($A$3:$A$102)+2))</f>
        <v>0.16666666666666666</v>
      </c>
    </row>
    <row r="80" spans="1:3" x14ac:dyDescent="0.35">
      <c r="A80">
        <v>16</v>
      </c>
      <c r="B80" s="1">
        <v>0</v>
      </c>
      <c r="C80" s="1">
        <f>((A80+1)/(COUNT($A$3:$A$102)+2))</f>
        <v>0.16666666666666666</v>
      </c>
    </row>
    <row r="81" spans="1:3" x14ac:dyDescent="0.35">
      <c r="A81">
        <v>16</v>
      </c>
      <c r="B81" s="1">
        <v>0</v>
      </c>
      <c r="C81" s="1">
        <f>((A81+1)/(COUNT($A$3:$A$102)+2))</f>
        <v>0.16666666666666666</v>
      </c>
    </row>
    <row r="82" spans="1:3" x14ac:dyDescent="0.35">
      <c r="A82">
        <v>16</v>
      </c>
      <c r="B82" s="1">
        <v>0</v>
      </c>
      <c r="C82" s="1">
        <f>((A82+1)/(COUNT($A$3:$A$102)+2))</f>
        <v>0.16666666666666666</v>
      </c>
    </row>
    <row r="83" spans="1:3" x14ac:dyDescent="0.35">
      <c r="A83">
        <v>16</v>
      </c>
      <c r="B83" s="1">
        <v>0</v>
      </c>
      <c r="C83" s="1">
        <f>((A83+1)/(COUNT($A$3:$A$102)+2))</f>
        <v>0.16666666666666666</v>
      </c>
    </row>
    <row r="84" spans="1:3" x14ac:dyDescent="0.35">
      <c r="A84">
        <v>16</v>
      </c>
      <c r="B84" s="1">
        <v>0</v>
      </c>
      <c r="C84" s="1">
        <f>((A84+1)/(COUNT($A$3:$A$102)+2))</f>
        <v>0.16666666666666666</v>
      </c>
    </row>
    <row r="85" spans="1:3" x14ac:dyDescent="0.35">
      <c r="A85">
        <v>16</v>
      </c>
      <c r="B85" s="1">
        <v>0</v>
      </c>
      <c r="C85" s="1">
        <f>((A85+1)/(COUNT($A$3:$A$102)+2))</f>
        <v>0.16666666666666666</v>
      </c>
    </row>
    <row r="86" spans="1:3" x14ac:dyDescent="0.35">
      <c r="A86">
        <v>16</v>
      </c>
      <c r="B86" s="1">
        <v>0</v>
      </c>
      <c r="C86" s="1">
        <f>((A86+1)/(COUNT($A$3:$A$102)+2))</f>
        <v>0.16666666666666666</v>
      </c>
    </row>
    <row r="87" spans="1:3" x14ac:dyDescent="0.35">
      <c r="A87">
        <v>16</v>
      </c>
      <c r="B87" s="1">
        <v>0</v>
      </c>
      <c r="C87" s="1">
        <f>((A87+1)/(COUNT($A$3:$A$102)+2))</f>
        <v>0.16666666666666666</v>
      </c>
    </row>
    <row r="88" spans="1:3" x14ac:dyDescent="0.35">
      <c r="A88">
        <v>16</v>
      </c>
      <c r="B88" s="1">
        <v>0</v>
      </c>
      <c r="C88" s="1">
        <f>((A88+1)/(COUNT($A$3:$A$102)+2))</f>
        <v>0.16666666666666666</v>
      </c>
    </row>
    <row r="89" spans="1:3" x14ac:dyDescent="0.35">
      <c r="A89">
        <v>16</v>
      </c>
      <c r="B89" s="1">
        <v>0</v>
      </c>
      <c r="C89" s="1">
        <f>((A89+1)/(COUNT($A$3:$A$102)+2))</f>
        <v>0.16666666666666666</v>
      </c>
    </row>
    <row r="90" spans="1:3" x14ac:dyDescent="0.35">
      <c r="A90">
        <v>16</v>
      </c>
      <c r="B90" s="1">
        <v>0</v>
      </c>
      <c r="C90" s="1">
        <f>((A90+1)/(COUNT($A$3:$A$102)+2))</f>
        <v>0.16666666666666666</v>
      </c>
    </row>
    <row r="91" spans="1:3" x14ac:dyDescent="0.35">
      <c r="A91">
        <v>16</v>
      </c>
      <c r="B91" s="1">
        <v>0</v>
      </c>
      <c r="C91" s="1">
        <f>((A91+1)/(COUNT($A$3:$A$102)+2))</f>
        <v>0.16666666666666666</v>
      </c>
    </row>
    <row r="92" spans="1:3" x14ac:dyDescent="0.35">
      <c r="A92">
        <v>16</v>
      </c>
      <c r="B92" s="1">
        <v>0</v>
      </c>
      <c r="C92" s="1">
        <f>((A92+1)/(COUNT($A$3:$A$102)+2))</f>
        <v>0.16666666666666666</v>
      </c>
    </row>
    <row r="93" spans="1:3" x14ac:dyDescent="0.35">
      <c r="A93">
        <v>16</v>
      </c>
      <c r="B93" s="1">
        <v>0</v>
      </c>
      <c r="C93" s="1">
        <f>((A93+1)/(COUNT($A$3:$A$102)+2))</f>
        <v>0.16666666666666666</v>
      </c>
    </row>
    <row r="94" spans="1:3" x14ac:dyDescent="0.35">
      <c r="A94">
        <v>16</v>
      </c>
      <c r="B94" s="1">
        <v>0</v>
      </c>
      <c r="C94" s="1">
        <f>((A94+1)/(COUNT($A$3:$A$102)+2))</f>
        <v>0.16666666666666666</v>
      </c>
    </row>
    <row r="95" spans="1:3" x14ac:dyDescent="0.35">
      <c r="A95">
        <v>16</v>
      </c>
      <c r="B95" s="1">
        <v>0</v>
      </c>
      <c r="C95" s="1">
        <f>((A95+1)/(COUNT($A$3:$A$102)+2))</f>
        <v>0.16666666666666666</v>
      </c>
    </row>
    <row r="96" spans="1:3" x14ac:dyDescent="0.35">
      <c r="A96">
        <v>16</v>
      </c>
      <c r="B96" s="1">
        <v>0</v>
      </c>
      <c r="C96" s="1">
        <f>((A96+1)/(COUNT($A$3:$A$102)+2))</f>
        <v>0.16666666666666666</v>
      </c>
    </row>
    <row r="97" spans="1:3" x14ac:dyDescent="0.35">
      <c r="A97">
        <v>16</v>
      </c>
      <c r="B97" s="1">
        <v>0</v>
      </c>
      <c r="C97" s="1">
        <f>((A97+1)/(COUNT($A$3:$A$102)+2))</f>
        <v>0.16666666666666666</v>
      </c>
    </row>
    <row r="98" spans="1:3" x14ac:dyDescent="0.35">
      <c r="A98">
        <v>16</v>
      </c>
      <c r="B98" s="1">
        <v>0</v>
      </c>
      <c r="C98" s="1">
        <f>((A98+1)/(COUNT($A$3:$A$102)+2))</f>
        <v>0.16666666666666666</v>
      </c>
    </row>
    <row r="99" spans="1:3" x14ac:dyDescent="0.35">
      <c r="A99">
        <v>16</v>
      </c>
      <c r="B99" s="1">
        <v>0</v>
      </c>
      <c r="C99" s="1">
        <f>((A99+1)/(COUNT($A$3:$A$102)+2))</f>
        <v>0.16666666666666666</v>
      </c>
    </row>
    <row r="100" spans="1:3" x14ac:dyDescent="0.35">
      <c r="A100">
        <v>16</v>
      </c>
      <c r="B100" s="1">
        <v>0</v>
      </c>
      <c r="C100" s="1">
        <f>((A100+1)/(COUNT($A$3:$A$102)+2))</f>
        <v>0.16666666666666666</v>
      </c>
    </row>
    <row r="101" spans="1:3" x14ac:dyDescent="0.35">
      <c r="A101">
        <v>16</v>
      </c>
      <c r="B101" s="1">
        <v>0</v>
      </c>
      <c r="C101" s="1">
        <f>((A101+1)/(COUNT($A$3:$A$102)+2))</f>
        <v>0.16666666666666666</v>
      </c>
    </row>
    <row r="102" spans="1:3" x14ac:dyDescent="0.35">
      <c r="A102">
        <v>16</v>
      </c>
      <c r="B102" s="1">
        <v>0</v>
      </c>
      <c r="C102" s="1">
        <f>((A102+1)/(COUNT($A$3:$A$102)+2))</f>
        <v>0.16666666666666666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C0A7-8AC5-7644-A147-80B76406AEB1}">
  <dimension ref="A1:R102"/>
  <sheetViews>
    <sheetView zoomScaleNormal="100" workbookViewId="0">
      <selection activeCell="M9" sqref="M9"/>
    </sheetView>
  </sheetViews>
  <sheetFormatPr defaultColWidth="10.6640625" defaultRowHeight="15.5" x14ac:dyDescent="0.35"/>
  <cols>
    <col min="11" max="12" width="10.83203125" style="1"/>
    <col min="13" max="13" width="10.6640625" style="1"/>
    <col min="14" max="14" width="10.6640625" style="1" customWidth="1"/>
    <col min="15" max="16" width="9.4140625" customWidth="1"/>
    <col min="17" max="17" width="12.1640625" customWidth="1"/>
  </cols>
  <sheetData>
    <row r="1" spans="1:18" x14ac:dyDescent="0.35">
      <c r="B1" s="1" t="s">
        <v>24</v>
      </c>
      <c r="C1" s="1"/>
    </row>
    <row r="2" spans="1:18" x14ac:dyDescent="0.35">
      <c r="A2" t="s">
        <v>1</v>
      </c>
      <c r="B2" s="1" t="s">
        <v>0</v>
      </c>
      <c r="C2" s="1" t="s">
        <v>2</v>
      </c>
      <c r="E2" s="1">
        <f>0.5/15</f>
        <v>3.3333333333333333E-2</v>
      </c>
    </row>
    <row r="3" spans="1:18" x14ac:dyDescent="0.35">
      <c r="A3">
        <v>1</v>
      </c>
      <c r="B3" s="1">
        <f>B4+$E$2</f>
        <v>1.5116666666666683</v>
      </c>
      <c r="C3" s="1">
        <f>((A3+1)/(COUNT($A$3:$A$102)+2))</f>
        <v>1.9607843137254902E-2</v>
      </c>
      <c r="E3" s="1">
        <f>0.5/35</f>
        <v>1.4285714285714285E-2</v>
      </c>
    </row>
    <row r="4" spans="1:18" x14ac:dyDescent="0.35">
      <c r="A4">
        <v>2</v>
      </c>
      <c r="B4" s="1">
        <f>B5+$E$2</f>
        <v>1.4783333333333348</v>
      </c>
      <c r="C4" s="1">
        <f>((A4+1)/(COUNT($A$3:$A$102)+2))</f>
        <v>2.9411764705882353E-2</v>
      </c>
      <c r="E4" s="1">
        <f>0.52/8</f>
        <v>6.5000000000000002E-2</v>
      </c>
    </row>
    <row r="5" spans="1:18" x14ac:dyDescent="0.35">
      <c r="A5">
        <v>3</v>
      </c>
      <c r="B5" s="1">
        <f>B6+$E$2</f>
        <v>1.4450000000000014</v>
      </c>
      <c r="C5" s="1">
        <f>((A5+1)/(COUNT($A$3:$A$102)+2))</f>
        <v>3.9215686274509803E-2</v>
      </c>
    </row>
    <row r="6" spans="1:18" x14ac:dyDescent="0.35">
      <c r="A6">
        <v>4</v>
      </c>
      <c r="B6" s="1">
        <f>B7+$E$2</f>
        <v>1.411666666666668</v>
      </c>
      <c r="C6" s="1">
        <f>((A6+1)/(COUNT($A$3:$A$102)+2))</f>
        <v>4.9019607843137254E-2</v>
      </c>
    </row>
    <row r="7" spans="1:18" x14ac:dyDescent="0.35">
      <c r="A7">
        <v>5</v>
      </c>
      <c r="B7" s="1">
        <f>B8+$E$2</f>
        <v>1.3783333333333345</v>
      </c>
      <c r="C7" s="1">
        <f>((A7+1)/(COUNT($A$3:$A$102)+2))</f>
        <v>5.8823529411764705E-2</v>
      </c>
    </row>
    <row r="8" spans="1:18" x14ac:dyDescent="0.35">
      <c r="A8">
        <v>6</v>
      </c>
      <c r="B8" s="1">
        <f>B9+$E$2</f>
        <v>1.3450000000000011</v>
      </c>
      <c r="C8" s="1">
        <f>((A8+1)/(COUNT($A$3:$A$102)+2))</f>
        <v>6.8627450980392163E-2</v>
      </c>
    </row>
    <row r="9" spans="1:18" x14ac:dyDescent="0.35">
      <c r="A9">
        <v>7</v>
      </c>
      <c r="B9" s="1">
        <f>B10+$E$2</f>
        <v>1.3116666666666676</v>
      </c>
      <c r="C9" s="1">
        <f>((A9+1)/(COUNT($A$3:$A$102)+2))</f>
        <v>7.8431372549019607E-2</v>
      </c>
    </row>
    <row r="10" spans="1:18" x14ac:dyDescent="0.35">
      <c r="A10">
        <v>8</v>
      </c>
      <c r="B10" s="1">
        <f>B11+$E$2</f>
        <v>1.2783333333333342</v>
      </c>
      <c r="C10" s="1">
        <f>((A10+1)/(COUNT($A$3:$A$102)+2))</f>
        <v>8.8235294117647065E-2</v>
      </c>
    </row>
    <row r="11" spans="1:18" x14ac:dyDescent="0.35">
      <c r="A11">
        <v>9</v>
      </c>
      <c r="B11" s="1">
        <f>B12+$E$2</f>
        <v>1.2450000000000008</v>
      </c>
      <c r="C11" s="1">
        <f>((A11+1)/(COUNT($A$3:$A$102)+2))</f>
        <v>9.8039215686274508E-2</v>
      </c>
    </row>
    <row r="12" spans="1:18" x14ac:dyDescent="0.35">
      <c r="A12">
        <v>10</v>
      </c>
      <c r="B12" s="1">
        <f>B13+$E$2</f>
        <v>1.2116666666666673</v>
      </c>
      <c r="C12" s="1">
        <f>((A12+1)/(COUNT($A$3:$A$102)+2))</f>
        <v>0.10784313725490197</v>
      </c>
    </row>
    <row r="13" spans="1:18" x14ac:dyDescent="0.35">
      <c r="A13">
        <v>11</v>
      </c>
      <c r="B13" s="1">
        <f>B14+$E$2</f>
        <v>1.1783333333333339</v>
      </c>
      <c r="C13" s="1">
        <f>((A13+1)/(COUNT($A$3:$A$102)+2))</f>
        <v>0.11764705882352941</v>
      </c>
      <c r="Q13" s="2"/>
      <c r="R13" s="1"/>
    </row>
    <row r="14" spans="1:18" x14ac:dyDescent="0.35">
      <c r="A14">
        <v>12</v>
      </c>
      <c r="B14" s="1">
        <f>B15+$E$2</f>
        <v>1.1450000000000005</v>
      </c>
      <c r="C14" s="1">
        <f>((A14+1)/(COUNT($A$3:$A$102)+2))</f>
        <v>0.12745098039215685</v>
      </c>
      <c r="Q14" s="2"/>
      <c r="R14" s="1"/>
    </row>
    <row r="15" spans="1:18" x14ac:dyDescent="0.35">
      <c r="A15">
        <v>13</v>
      </c>
      <c r="B15" s="1">
        <f>B16+$E$2</f>
        <v>1.111666666666667</v>
      </c>
      <c r="C15" s="1">
        <f>((A15+1)/(COUNT($A$3:$A$102)+2))</f>
        <v>0.13725490196078433</v>
      </c>
      <c r="Q15" s="2"/>
      <c r="R15" s="1"/>
    </row>
    <row r="16" spans="1:18" x14ac:dyDescent="0.35">
      <c r="A16">
        <v>14</v>
      </c>
      <c r="B16" s="1">
        <f>B17+$E$2</f>
        <v>1.0783333333333336</v>
      </c>
      <c r="C16" s="1">
        <f>((A16+1)/(COUNT($A$3:$A$102)+2))</f>
        <v>0.14705882352941177</v>
      </c>
      <c r="Q16" s="2"/>
      <c r="R16" s="1"/>
    </row>
    <row r="17" spans="1:18" x14ac:dyDescent="0.35">
      <c r="A17">
        <v>15</v>
      </c>
      <c r="B17" s="1">
        <f t="shared" ref="B17:B50" si="0">B18+0.015</f>
        <v>1.0450000000000002</v>
      </c>
      <c r="C17" s="1">
        <f>((A17+1)/(COUNT($A$3:$A$102)+2))</f>
        <v>0.15686274509803921</v>
      </c>
      <c r="Q17" s="2"/>
      <c r="R17" s="1"/>
    </row>
    <row r="18" spans="1:18" x14ac:dyDescent="0.35">
      <c r="A18">
        <v>16</v>
      </c>
      <c r="B18" s="1">
        <f t="shared" si="0"/>
        <v>1.0300000000000002</v>
      </c>
      <c r="C18" s="1">
        <f>((A18+1)/(COUNT($A$3:$A$102)+2))</f>
        <v>0.16666666666666666</v>
      </c>
      <c r="O18" s="3"/>
      <c r="P18" s="3"/>
      <c r="Q18" s="2"/>
      <c r="R18" s="1"/>
    </row>
    <row r="19" spans="1:18" x14ac:dyDescent="0.35">
      <c r="A19">
        <v>17</v>
      </c>
      <c r="B19" s="1">
        <f t="shared" si="0"/>
        <v>1.0150000000000003</v>
      </c>
      <c r="C19" s="1">
        <f>((A19+1)/(COUNT($A$3:$A$102)+2))</f>
        <v>0.17647058823529413</v>
      </c>
    </row>
    <row r="20" spans="1:18" x14ac:dyDescent="0.35">
      <c r="A20">
        <v>18</v>
      </c>
      <c r="B20" s="1">
        <f t="shared" si="0"/>
        <v>1.0000000000000004</v>
      </c>
      <c r="C20" s="1">
        <f>((A20+1)/(COUNT($A$3:$A$102)+2))</f>
        <v>0.18627450980392157</v>
      </c>
    </row>
    <row r="21" spans="1:18" x14ac:dyDescent="0.35">
      <c r="A21">
        <v>19</v>
      </c>
      <c r="B21" s="1">
        <f t="shared" si="0"/>
        <v>0.98500000000000043</v>
      </c>
      <c r="C21" s="1">
        <f>((A21+1)/(COUNT($A$3:$A$102)+2))</f>
        <v>0.19607843137254902</v>
      </c>
    </row>
    <row r="22" spans="1:18" x14ac:dyDescent="0.35">
      <c r="A22">
        <v>20</v>
      </c>
      <c r="B22" s="1">
        <f t="shared" si="0"/>
        <v>0.97000000000000042</v>
      </c>
      <c r="C22" s="1">
        <f>((A22+1)/(COUNT($A$3:$A$102)+2))</f>
        <v>0.20588235294117646</v>
      </c>
    </row>
    <row r="23" spans="1:18" x14ac:dyDescent="0.35">
      <c r="A23">
        <v>21</v>
      </c>
      <c r="B23" s="1">
        <f t="shared" si="0"/>
        <v>0.9550000000000004</v>
      </c>
      <c r="C23" s="1">
        <f>((A23+1)/(COUNT($A$3:$A$102)+2))</f>
        <v>0.21568627450980393</v>
      </c>
    </row>
    <row r="24" spans="1:18" x14ac:dyDescent="0.35">
      <c r="A24">
        <v>22</v>
      </c>
      <c r="B24" s="1">
        <f t="shared" si="0"/>
        <v>0.94000000000000039</v>
      </c>
      <c r="C24" s="1">
        <f>((A24+1)/(COUNT($A$3:$A$102)+2))</f>
        <v>0.22549019607843138</v>
      </c>
    </row>
    <row r="25" spans="1:18" x14ac:dyDescent="0.35">
      <c r="A25">
        <v>23</v>
      </c>
      <c r="B25" s="1">
        <f t="shared" si="0"/>
        <v>0.92500000000000038</v>
      </c>
      <c r="C25" s="1">
        <f>((A25+1)/(COUNT($A$3:$A$102)+2))</f>
        <v>0.23529411764705882</v>
      </c>
    </row>
    <row r="26" spans="1:18" x14ac:dyDescent="0.35">
      <c r="A26">
        <v>24</v>
      </c>
      <c r="B26" s="1">
        <f t="shared" si="0"/>
        <v>0.91000000000000036</v>
      </c>
      <c r="C26" s="1">
        <f>((A26+1)/(COUNT($A$3:$A$102)+2))</f>
        <v>0.24509803921568626</v>
      </c>
    </row>
    <row r="27" spans="1:18" x14ac:dyDescent="0.35">
      <c r="A27">
        <v>25</v>
      </c>
      <c r="B27" s="1">
        <f t="shared" si="0"/>
        <v>0.89500000000000035</v>
      </c>
      <c r="C27" s="1">
        <f>((A27+1)/(COUNT($A$3:$A$102)+2))</f>
        <v>0.25490196078431371</v>
      </c>
    </row>
    <row r="28" spans="1:18" x14ac:dyDescent="0.35">
      <c r="A28">
        <v>26</v>
      </c>
      <c r="B28" s="1">
        <f t="shared" si="0"/>
        <v>0.88000000000000034</v>
      </c>
      <c r="C28" s="1">
        <f>((A28+1)/(COUNT($A$3:$A$102)+2))</f>
        <v>0.26470588235294118</v>
      </c>
    </row>
    <row r="29" spans="1:18" x14ac:dyDescent="0.35">
      <c r="A29">
        <v>27</v>
      </c>
      <c r="B29" s="1">
        <f t="shared" si="0"/>
        <v>0.86500000000000032</v>
      </c>
      <c r="C29" s="1">
        <f>((A29+1)/(COUNT($A$3:$A$102)+2))</f>
        <v>0.27450980392156865</v>
      </c>
    </row>
    <row r="30" spans="1:18" x14ac:dyDescent="0.35">
      <c r="A30">
        <v>28</v>
      </c>
      <c r="B30" s="1">
        <f t="shared" si="0"/>
        <v>0.85000000000000031</v>
      </c>
      <c r="C30" s="1">
        <f>((A30+1)/(COUNT($A$3:$A$102)+2))</f>
        <v>0.28431372549019607</v>
      </c>
    </row>
    <row r="31" spans="1:18" x14ac:dyDescent="0.35">
      <c r="A31">
        <v>29</v>
      </c>
      <c r="B31" s="1">
        <f t="shared" si="0"/>
        <v>0.8350000000000003</v>
      </c>
      <c r="C31" s="1">
        <f>((A31+1)/(COUNT($A$3:$A$102)+2))</f>
        <v>0.29411764705882354</v>
      </c>
    </row>
    <row r="32" spans="1:18" x14ac:dyDescent="0.35">
      <c r="A32">
        <v>30</v>
      </c>
      <c r="B32" s="1">
        <f t="shared" si="0"/>
        <v>0.82000000000000028</v>
      </c>
      <c r="C32" s="1">
        <f>((A32+1)/(COUNT($A$3:$A$102)+2))</f>
        <v>0.30392156862745096</v>
      </c>
    </row>
    <row r="33" spans="1:3" x14ac:dyDescent="0.35">
      <c r="A33">
        <v>31</v>
      </c>
      <c r="B33" s="1">
        <f t="shared" si="0"/>
        <v>0.80500000000000027</v>
      </c>
      <c r="C33" s="1">
        <f>((A33+1)/(COUNT($A$3:$A$102)+2))</f>
        <v>0.31372549019607843</v>
      </c>
    </row>
    <row r="34" spans="1:3" x14ac:dyDescent="0.35">
      <c r="A34">
        <v>32</v>
      </c>
      <c r="B34" s="1">
        <f t="shared" si="0"/>
        <v>0.79000000000000026</v>
      </c>
      <c r="C34" s="1">
        <f>((A34+1)/(COUNT($A$3:$A$102)+2))</f>
        <v>0.3235294117647059</v>
      </c>
    </row>
    <row r="35" spans="1:3" x14ac:dyDescent="0.35">
      <c r="A35">
        <v>33</v>
      </c>
      <c r="B35" s="1">
        <f t="shared" si="0"/>
        <v>0.77500000000000024</v>
      </c>
      <c r="C35" s="1">
        <f>((A35+1)/(COUNT($A$3:$A$102)+2))</f>
        <v>0.33333333333333331</v>
      </c>
    </row>
    <row r="36" spans="1:3" x14ac:dyDescent="0.35">
      <c r="A36">
        <v>34</v>
      </c>
      <c r="B36" s="1">
        <f t="shared" si="0"/>
        <v>0.76000000000000023</v>
      </c>
      <c r="C36" s="1">
        <f>((A36+1)/(COUNT($A$3:$A$102)+2))</f>
        <v>0.34313725490196079</v>
      </c>
    </row>
    <row r="37" spans="1:3" x14ac:dyDescent="0.35">
      <c r="A37">
        <v>35</v>
      </c>
      <c r="B37" s="1">
        <f t="shared" si="0"/>
        <v>0.74500000000000022</v>
      </c>
      <c r="C37" s="1">
        <f>((A37+1)/(COUNT($A$3:$A$102)+2))</f>
        <v>0.35294117647058826</v>
      </c>
    </row>
    <row r="38" spans="1:3" x14ac:dyDescent="0.35">
      <c r="A38">
        <v>36</v>
      </c>
      <c r="B38" s="1">
        <f t="shared" si="0"/>
        <v>0.7300000000000002</v>
      </c>
      <c r="C38" s="1">
        <f>((A38+1)/(COUNT($A$3:$A$102)+2))</f>
        <v>0.36274509803921567</v>
      </c>
    </row>
    <row r="39" spans="1:3" x14ac:dyDescent="0.35">
      <c r="A39">
        <v>37</v>
      </c>
      <c r="B39" s="1">
        <f t="shared" si="0"/>
        <v>0.71500000000000019</v>
      </c>
      <c r="C39" s="1">
        <f>((A39+1)/(COUNT($A$3:$A$102)+2))</f>
        <v>0.37254901960784315</v>
      </c>
    </row>
    <row r="40" spans="1:3" x14ac:dyDescent="0.35">
      <c r="A40">
        <v>38</v>
      </c>
      <c r="B40" s="1">
        <f t="shared" si="0"/>
        <v>0.70000000000000018</v>
      </c>
      <c r="C40" s="1">
        <f>((A40+1)/(COUNT($A$3:$A$102)+2))</f>
        <v>0.38235294117647056</v>
      </c>
    </row>
    <row r="41" spans="1:3" x14ac:dyDescent="0.35">
      <c r="A41">
        <v>39</v>
      </c>
      <c r="B41" s="1">
        <f t="shared" si="0"/>
        <v>0.68500000000000016</v>
      </c>
      <c r="C41" s="1">
        <f>((A41+1)/(COUNT($A$3:$A$102)+2))</f>
        <v>0.39215686274509803</v>
      </c>
    </row>
    <row r="42" spans="1:3" x14ac:dyDescent="0.35">
      <c r="A42">
        <v>40</v>
      </c>
      <c r="B42" s="1">
        <f t="shared" si="0"/>
        <v>0.67000000000000015</v>
      </c>
      <c r="C42" s="1">
        <f>((A42+1)/(COUNT($A$3:$A$102)+2))</f>
        <v>0.40196078431372551</v>
      </c>
    </row>
    <row r="43" spans="1:3" x14ac:dyDescent="0.35">
      <c r="A43">
        <v>41</v>
      </c>
      <c r="B43" s="1">
        <f t="shared" si="0"/>
        <v>0.65500000000000014</v>
      </c>
      <c r="C43" s="1">
        <f>((A43+1)/(COUNT($A$3:$A$102)+2))</f>
        <v>0.41176470588235292</v>
      </c>
    </row>
    <row r="44" spans="1:3" x14ac:dyDescent="0.35">
      <c r="A44">
        <v>42</v>
      </c>
      <c r="B44" s="1">
        <f t="shared" si="0"/>
        <v>0.64000000000000012</v>
      </c>
      <c r="C44" s="1">
        <f>((A44+1)/(COUNT($A$3:$A$102)+2))</f>
        <v>0.42156862745098039</v>
      </c>
    </row>
    <row r="45" spans="1:3" x14ac:dyDescent="0.35">
      <c r="A45">
        <v>43</v>
      </c>
      <c r="B45" s="1">
        <f t="shared" si="0"/>
        <v>0.62500000000000011</v>
      </c>
      <c r="C45" s="1">
        <f>((A45+1)/(COUNT($A$3:$A$102)+2))</f>
        <v>0.43137254901960786</v>
      </c>
    </row>
    <row r="46" spans="1:3" x14ac:dyDescent="0.35">
      <c r="A46">
        <v>44</v>
      </c>
      <c r="B46" s="1">
        <f t="shared" si="0"/>
        <v>0.6100000000000001</v>
      </c>
      <c r="C46" s="1">
        <f>((A46+1)/(COUNT($A$3:$A$102)+2))</f>
        <v>0.44117647058823528</v>
      </c>
    </row>
    <row r="47" spans="1:3" x14ac:dyDescent="0.35">
      <c r="A47">
        <v>45</v>
      </c>
      <c r="B47" s="1">
        <f t="shared" si="0"/>
        <v>0.59500000000000008</v>
      </c>
      <c r="C47" s="1">
        <f>((A47+1)/(COUNT($A$3:$A$102)+2))</f>
        <v>0.45098039215686275</v>
      </c>
    </row>
    <row r="48" spans="1:3" x14ac:dyDescent="0.35">
      <c r="A48">
        <v>46</v>
      </c>
      <c r="B48" s="1">
        <f t="shared" si="0"/>
        <v>0.58000000000000007</v>
      </c>
      <c r="C48" s="1">
        <f>((A48+1)/(COUNT($A$3:$A$102)+2))</f>
        <v>0.46078431372549017</v>
      </c>
    </row>
    <row r="49" spans="1:3" x14ac:dyDescent="0.35">
      <c r="A49">
        <v>47</v>
      </c>
      <c r="B49" s="1">
        <f t="shared" si="0"/>
        <v>0.56500000000000006</v>
      </c>
      <c r="C49" s="1">
        <f>((A49+1)/(COUNT($A$3:$A$102)+2))</f>
        <v>0.47058823529411764</v>
      </c>
    </row>
    <row r="50" spans="1:3" x14ac:dyDescent="0.35">
      <c r="A50">
        <v>48</v>
      </c>
      <c r="B50" s="1">
        <f t="shared" si="0"/>
        <v>0.55000000000000004</v>
      </c>
      <c r="C50" s="1">
        <f>((A50+1)/(COUNT($A$3:$A$102)+2))</f>
        <v>0.48039215686274511</v>
      </c>
    </row>
    <row r="51" spans="1:3" x14ac:dyDescent="0.35">
      <c r="A51">
        <v>49</v>
      </c>
      <c r="B51" s="1">
        <f>B52+0.015</f>
        <v>0.53500000000000003</v>
      </c>
      <c r="C51" s="1">
        <f>((A51+1)/(COUNT($A$3:$A$102)+2))</f>
        <v>0.49019607843137253</v>
      </c>
    </row>
    <row r="52" spans="1:3" x14ac:dyDescent="0.35">
      <c r="A52">
        <v>50</v>
      </c>
      <c r="B52" s="1">
        <f t="shared" ref="B52:B58" si="1">B53+0.065</f>
        <v>0.52</v>
      </c>
      <c r="C52" s="1">
        <f>((A52+1)/(COUNT($A$3:$A$102)+2))</f>
        <v>0.5</v>
      </c>
    </row>
    <row r="53" spans="1:3" x14ac:dyDescent="0.35">
      <c r="A53">
        <v>51</v>
      </c>
      <c r="B53" s="1">
        <f t="shared" si="1"/>
        <v>0.45500000000000002</v>
      </c>
      <c r="C53" s="1">
        <f>((A53+1)/(COUNT($A$3:$A$102)+2))</f>
        <v>0.50980392156862742</v>
      </c>
    </row>
    <row r="54" spans="1:3" x14ac:dyDescent="0.35">
      <c r="A54">
        <v>52</v>
      </c>
      <c r="B54" s="1">
        <f t="shared" si="1"/>
        <v>0.39</v>
      </c>
      <c r="C54" s="1">
        <f>((A54+1)/(COUNT($A$3:$A$102)+2))</f>
        <v>0.51960784313725494</v>
      </c>
    </row>
    <row r="55" spans="1:3" x14ac:dyDescent="0.35">
      <c r="A55">
        <v>53</v>
      </c>
      <c r="B55" s="1">
        <f t="shared" si="1"/>
        <v>0.32500000000000001</v>
      </c>
      <c r="C55" s="1">
        <f>((A55+1)/(COUNT($A$3:$A$102)+2))</f>
        <v>0.52941176470588236</v>
      </c>
    </row>
    <row r="56" spans="1:3" x14ac:dyDescent="0.35">
      <c r="A56">
        <v>54</v>
      </c>
      <c r="B56" s="1">
        <f t="shared" si="1"/>
        <v>0.26</v>
      </c>
      <c r="C56" s="1">
        <f>((A56+1)/(COUNT($A$3:$A$102)+2))</f>
        <v>0.53921568627450978</v>
      </c>
    </row>
    <row r="57" spans="1:3" x14ac:dyDescent="0.35">
      <c r="A57">
        <v>55</v>
      </c>
      <c r="B57" s="1">
        <f t="shared" si="1"/>
        <v>0.19500000000000001</v>
      </c>
      <c r="C57" s="1">
        <f>((A57+1)/(COUNT($A$3:$A$102)+2))</f>
        <v>0.5490196078431373</v>
      </c>
    </row>
    <row r="58" spans="1:3" x14ac:dyDescent="0.35">
      <c r="A58">
        <v>56</v>
      </c>
      <c r="B58" s="1">
        <f t="shared" si="1"/>
        <v>0.13</v>
      </c>
      <c r="C58" s="1">
        <f>((A58+1)/(COUNT($A$3:$A$102)+2))</f>
        <v>0.55882352941176472</v>
      </c>
    </row>
    <row r="59" spans="1:3" x14ac:dyDescent="0.35">
      <c r="A59">
        <v>57</v>
      </c>
      <c r="B59" s="1">
        <v>6.5000000000000002E-2</v>
      </c>
      <c r="C59" s="1">
        <f>((A59+1)/(COUNT($A$3:$A$102)+2))</f>
        <v>0.56862745098039214</v>
      </c>
    </row>
    <row r="60" spans="1:3" x14ac:dyDescent="0.35">
      <c r="A60">
        <v>58</v>
      </c>
      <c r="B60" s="1">
        <v>0</v>
      </c>
      <c r="C60" s="1">
        <f>((A60+1)/(COUNT($A$3:$A$102)+2))</f>
        <v>0.57843137254901966</v>
      </c>
    </row>
    <row r="61" spans="1:3" x14ac:dyDescent="0.35">
      <c r="A61">
        <v>58</v>
      </c>
      <c r="B61" s="1">
        <v>0</v>
      </c>
      <c r="C61" s="1">
        <f>((A61+1)/(COUNT($A$3:$A$102)+2))</f>
        <v>0.57843137254901966</v>
      </c>
    </row>
    <row r="62" spans="1:3" x14ac:dyDescent="0.35">
      <c r="A62">
        <v>58</v>
      </c>
      <c r="B62" s="1">
        <v>0</v>
      </c>
      <c r="C62" s="1">
        <f>((A62+1)/(COUNT($A$3:$A$102)+2))</f>
        <v>0.57843137254901966</v>
      </c>
    </row>
    <row r="63" spans="1:3" x14ac:dyDescent="0.35">
      <c r="A63">
        <v>58</v>
      </c>
      <c r="B63" s="1">
        <v>0</v>
      </c>
      <c r="C63" s="1">
        <f>((A63+1)/(COUNT($A$3:$A$102)+2))</f>
        <v>0.57843137254901966</v>
      </c>
    </row>
    <row r="64" spans="1:3" x14ac:dyDescent="0.35">
      <c r="A64">
        <v>58</v>
      </c>
      <c r="B64" s="1">
        <v>0</v>
      </c>
      <c r="C64" s="1">
        <f>((A64+1)/(COUNT($A$3:$A$102)+2))</f>
        <v>0.57843137254901966</v>
      </c>
    </row>
    <row r="65" spans="1:3" x14ac:dyDescent="0.35">
      <c r="A65">
        <v>58</v>
      </c>
      <c r="B65" s="1">
        <v>0</v>
      </c>
      <c r="C65" s="1">
        <f>((A65+1)/(COUNT($A$3:$A$102)+2))</f>
        <v>0.57843137254901966</v>
      </c>
    </row>
    <row r="66" spans="1:3" x14ac:dyDescent="0.35">
      <c r="A66">
        <v>58</v>
      </c>
      <c r="B66" s="1">
        <v>0</v>
      </c>
      <c r="C66" s="1">
        <f>((A66+1)/(COUNT($A$3:$A$102)+2))</f>
        <v>0.57843137254901966</v>
      </c>
    </row>
    <row r="67" spans="1:3" x14ac:dyDescent="0.35">
      <c r="A67">
        <v>58</v>
      </c>
      <c r="B67" s="1">
        <v>0</v>
      </c>
      <c r="C67" s="1">
        <f>((A67+1)/(COUNT($A$3:$A$102)+2))</f>
        <v>0.57843137254901966</v>
      </c>
    </row>
    <row r="68" spans="1:3" x14ac:dyDescent="0.35">
      <c r="A68">
        <v>58</v>
      </c>
      <c r="B68" s="1">
        <v>0</v>
      </c>
      <c r="C68" s="1">
        <f>((A68+1)/(COUNT($A$3:$A$102)+2))</f>
        <v>0.57843137254901966</v>
      </c>
    </row>
    <row r="69" spans="1:3" x14ac:dyDescent="0.35">
      <c r="A69">
        <v>58</v>
      </c>
      <c r="B69" s="1">
        <v>0</v>
      </c>
      <c r="C69" s="1">
        <f>((A69+1)/(COUNT($A$3:$A$102)+2))</f>
        <v>0.57843137254901966</v>
      </c>
    </row>
    <row r="70" spans="1:3" x14ac:dyDescent="0.35">
      <c r="A70">
        <v>58</v>
      </c>
      <c r="B70" s="1">
        <v>0</v>
      </c>
      <c r="C70" s="1">
        <f>((A70+1)/(COUNT($A$3:$A$102)+2))</f>
        <v>0.57843137254901966</v>
      </c>
    </row>
    <row r="71" spans="1:3" x14ac:dyDescent="0.35">
      <c r="A71">
        <v>58</v>
      </c>
      <c r="B71" s="1">
        <v>0</v>
      </c>
      <c r="C71" s="1">
        <f>((A71+1)/(COUNT($A$3:$A$102)+2))</f>
        <v>0.57843137254901966</v>
      </c>
    </row>
    <row r="72" spans="1:3" x14ac:dyDescent="0.35">
      <c r="A72">
        <v>58</v>
      </c>
      <c r="B72" s="1">
        <v>0</v>
      </c>
      <c r="C72" s="1">
        <f>((A72+1)/(COUNT($A$3:$A$102)+2))</f>
        <v>0.57843137254901966</v>
      </c>
    </row>
    <row r="73" spans="1:3" x14ac:dyDescent="0.35">
      <c r="A73">
        <v>58</v>
      </c>
      <c r="B73" s="1">
        <v>0</v>
      </c>
      <c r="C73" s="1">
        <f>((A73+1)/(COUNT($A$3:$A$102)+2))</f>
        <v>0.57843137254901966</v>
      </c>
    </row>
    <row r="74" spans="1:3" x14ac:dyDescent="0.35">
      <c r="A74">
        <v>58</v>
      </c>
      <c r="B74" s="1">
        <v>0</v>
      </c>
      <c r="C74" s="1">
        <f>((A74+1)/(COUNT($A$3:$A$102)+2))</f>
        <v>0.57843137254901966</v>
      </c>
    </row>
    <row r="75" spans="1:3" x14ac:dyDescent="0.35">
      <c r="A75">
        <v>58</v>
      </c>
      <c r="B75" s="1">
        <v>0</v>
      </c>
      <c r="C75" s="1">
        <f>((A75+1)/(COUNT($A$3:$A$102)+2))</f>
        <v>0.57843137254901966</v>
      </c>
    </row>
    <row r="76" spans="1:3" x14ac:dyDescent="0.35">
      <c r="A76">
        <v>58</v>
      </c>
      <c r="B76" s="1">
        <v>0</v>
      </c>
      <c r="C76" s="1">
        <f>((A76+1)/(COUNT($A$3:$A$102)+2))</f>
        <v>0.57843137254901966</v>
      </c>
    </row>
    <row r="77" spans="1:3" x14ac:dyDescent="0.35">
      <c r="A77">
        <v>58</v>
      </c>
      <c r="B77" s="1">
        <v>0</v>
      </c>
      <c r="C77" s="1">
        <f>((A77+1)/(COUNT($A$3:$A$102)+2))</f>
        <v>0.57843137254901966</v>
      </c>
    </row>
    <row r="78" spans="1:3" x14ac:dyDescent="0.35">
      <c r="A78">
        <v>58</v>
      </c>
      <c r="B78" s="1">
        <v>0</v>
      </c>
      <c r="C78" s="1">
        <f>((A78+1)/(COUNT($A$3:$A$102)+2))</f>
        <v>0.57843137254901966</v>
      </c>
    </row>
    <row r="79" spans="1:3" x14ac:dyDescent="0.35">
      <c r="A79">
        <v>58</v>
      </c>
      <c r="B79" s="1">
        <v>0</v>
      </c>
      <c r="C79" s="1">
        <f>((A79+1)/(COUNT($A$3:$A$102)+2))</f>
        <v>0.57843137254901966</v>
      </c>
    </row>
    <row r="80" spans="1:3" x14ac:dyDescent="0.35">
      <c r="A80">
        <v>58</v>
      </c>
      <c r="B80" s="1">
        <v>0</v>
      </c>
      <c r="C80" s="1">
        <f>((A80+1)/(COUNT($A$3:$A$102)+2))</f>
        <v>0.57843137254901966</v>
      </c>
    </row>
    <row r="81" spans="1:3" x14ac:dyDescent="0.35">
      <c r="A81">
        <v>58</v>
      </c>
      <c r="B81" s="1">
        <v>0</v>
      </c>
      <c r="C81" s="1">
        <f>((A81+1)/(COUNT($A$3:$A$102)+2))</f>
        <v>0.57843137254901966</v>
      </c>
    </row>
    <row r="82" spans="1:3" x14ac:dyDescent="0.35">
      <c r="A82">
        <v>58</v>
      </c>
      <c r="B82" s="1">
        <v>0</v>
      </c>
      <c r="C82" s="1">
        <f>((A82+1)/(COUNT($A$3:$A$102)+2))</f>
        <v>0.57843137254901966</v>
      </c>
    </row>
    <row r="83" spans="1:3" x14ac:dyDescent="0.35">
      <c r="A83">
        <v>58</v>
      </c>
      <c r="B83" s="1">
        <v>0</v>
      </c>
      <c r="C83" s="1">
        <f>((A83+1)/(COUNT($A$3:$A$102)+2))</f>
        <v>0.57843137254901966</v>
      </c>
    </row>
    <row r="84" spans="1:3" x14ac:dyDescent="0.35">
      <c r="A84">
        <v>58</v>
      </c>
      <c r="B84" s="1">
        <v>0</v>
      </c>
      <c r="C84" s="1">
        <f>((A84+1)/(COUNT($A$3:$A$102)+2))</f>
        <v>0.57843137254901966</v>
      </c>
    </row>
    <row r="85" spans="1:3" x14ac:dyDescent="0.35">
      <c r="A85">
        <v>58</v>
      </c>
      <c r="B85" s="1">
        <v>0</v>
      </c>
      <c r="C85" s="1">
        <f>((A85+1)/(COUNT($A$3:$A$102)+2))</f>
        <v>0.57843137254901966</v>
      </c>
    </row>
    <row r="86" spans="1:3" x14ac:dyDescent="0.35">
      <c r="A86">
        <v>58</v>
      </c>
      <c r="B86" s="1">
        <v>0</v>
      </c>
      <c r="C86" s="1">
        <f>((A86+1)/(COUNT($A$3:$A$102)+2))</f>
        <v>0.57843137254901966</v>
      </c>
    </row>
    <row r="87" spans="1:3" x14ac:dyDescent="0.35">
      <c r="A87">
        <v>58</v>
      </c>
      <c r="B87" s="1">
        <v>0</v>
      </c>
      <c r="C87" s="1">
        <f>((A87+1)/(COUNT($A$3:$A$102)+2))</f>
        <v>0.57843137254901966</v>
      </c>
    </row>
    <row r="88" spans="1:3" x14ac:dyDescent="0.35">
      <c r="A88">
        <v>58</v>
      </c>
      <c r="B88" s="1">
        <v>0</v>
      </c>
      <c r="C88" s="1">
        <f>((A88+1)/(COUNT($A$3:$A$102)+2))</f>
        <v>0.57843137254901966</v>
      </c>
    </row>
    <row r="89" spans="1:3" x14ac:dyDescent="0.35">
      <c r="A89">
        <v>58</v>
      </c>
      <c r="B89" s="1">
        <v>0</v>
      </c>
      <c r="C89" s="1">
        <f>((A89+1)/(COUNT($A$3:$A$102)+2))</f>
        <v>0.57843137254901966</v>
      </c>
    </row>
    <row r="90" spans="1:3" x14ac:dyDescent="0.35">
      <c r="A90">
        <v>58</v>
      </c>
      <c r="B90" s="1">
        <v>0</v>
      </c>
      <c r="C90" s="1">
        <f>((A90+1)/(COUNT($A$3:$A$102)+2))</f>
        <v>0.57843137254901966</v>
      </c>
    </row>
    <row r="91" spans="1:3" x14ac:dyDescent="0.35">
      <c r="A91">
        <v>58</v>
      </c>
      <c r="B91" s="1">
        <v>0</v>
      </c>
      <c r="C91" s="1">
        <f>((A91+1)/(COUNT($A$3:$A$102)+2))</f>
        <v>0.57843137254901966</v>
      </c>
    </row>
    <row r="92" spans="1:3" x14ac:dyDescent="0.35">
      <c r="A92">
        <v>58</v>
      </c>
      <c r="B92" s="1">
        <v>0</v>
      </c>
      <c r="C92" s="1">
        <f>((A92+1)/(COUNT($A$3:$A$102)+2))</f>
        <v>0.57843137254901966</v>
      </c>
    </row>
    <row r="93" spans="1:3" x14ac:dyDescent="0.35">
      <c r="A93">
        <v>58</v>
      </c>
      <c r="B93" s="1">
        <v>0</v>
      </c>
      <c r="C93" s="1">
        <f>((A93+1)/(COUNT($A$3:$A$102)+2))</f>
        <v>0.57843137254901966</v>
      </c>
    </row>
    <row r="94" spans="1:3" x14ac:dyDescent="0.35">
      <c r="A94">
        <v>58</v>
      </c>
      <c r="B94" s="1">
        <v>0</v>
      </c>
      <c r="C94" s="1">
        <f>((A94+1)/(COUNT($A$3:$A$102)+2))</f>
        <v>0.57843137254901966</v>
      </c>
    </row>
    <row r="95" spans="1:3" x14ac:dyDescent="0.35">
      <c r="A95">
        <v>58</v>
      </c>
      <c r="B95" s="1">
        <v>0</v>
      </c>
      <c r="C95" s="1">
        <f>((A95+1)/(COUNT($A$3:$A$102)+2))</f>
        <v>0.57843137254901966</v>
      </c>
    </row>
    <row r="96" spans="1:3" x14ac:dyDescent="0.35">
      <c r="A96">
        <v>58</v>
      </c>
      <c r="B96" s="1">
        <v>0</v>
      </c>
      <c r="C96" s="1">
        <f>((A96+1)/(COUNT($A$3:$A$102)+2))</f>
        <v>0.57843137254901966</v>
      </c>
    </row>
    <row r="97" spans="1:3" x14ac:dyDescent="0.35">
      <c r="A97">
        <v>58</v>
      </c>
      <c r="B97" s="1">
        <v>0</v>
      </c>
      <c r="C97" s="1">
        <f>((A97+1)/(COUNT($A$3:$A$102)+2))</f>
        <v>0.57843137254901966</v>
      </c>
    </row>
    <row r="98" spans="1:3" x14ac:dyDescent="0.35">
      <c r="A98">
        <v>58</v>
      </c>
      <c r="B98" s="1">
        <v>0</v>
      </c>
      <c r="C98" s="1">
        <f>((A98+1)/(COUNT($A$3:$A$102)+2))</f>
        <v>0.57843137254901966</v>
      </c>
    </row>
    <row r="99" spans="1:3" x14ac:dyDescent="0.35">
      <c r="A99">
        <v>58</v>
      </c>
      <c r="B99" s="1">
        <v>0</v>
      </c>
      <c r="C99" s="1">
        <f>((A99+1)/(COUNT($A$3:$A$102)+2))</f>
        <v>0.57843137254901966</v>
      </c>
    </row>
    <row r="100" spans="1:3" x14ac:dyDescent="0.35">
      <c r="A100">
        <v>58</v>
      </c>
      <c r="B100" s="1">
        <v>0</v>
      </c>
      <c r="C100" s="1">
        <f>((A100+1)/(COUNT($A$3:$A$102)+2))</f>
        <v>0.57843137254901966</v>
      </c>
    </row>
    <row r="101" spans="1:3" x14ac:dyDescent="0.35">
      <c r="A101">
        <v>58</v>
      </c>
      <c r="B101" s="1">
        <v>0</v>
      </c>
      <c r="C101" s="1">
        <f>((A101+1)/(COUNT($A$3:$A$102)+2))</f>
        <v>0.57843137254901966</v>
      </c>
    </row>
    <row r="102" spans="1:3" x14ac:dyDescent="0.35">
      <c r="A102">
        <v>58</v>
      </c>
      <c r="B102" s="1">
        <v>0</v>
      </c>
      <c r="C102" s="1">
        <f>((A102+1)/(COUNT($A$3:$A$102)+2))</f>
        <v>0.57843137254901966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C68E-2A3D-444B-8131-76F18E97BFAF}">
  <dimension ref="A1:R102"/>
  <sheetViews>
    <sheetView zoomScaleNormal="100" workbookViewId="0">
      <selection activeCell="P20" sqref="P20"/>
    </sheetView>
  </sheetViews>
  <sheetFormatPr defaultColWidth="10.6640625" defaultRowHeight="15.5" x14ac:dyDescent="0.35"/>
  <cols>
    <col min="11" max="13" width="10.6640625" style="1"/>
    <col min="14" max="14" width="10.6640625" style="1" customWidth="1"/>
    <col min="15" max="16" width="9.4140625" customWidth="1"/>
    <col min="17" max="17" width="12.1640625" customWidth="1"/>
  </cols>
  <sheetData>
    <row r="1" spans="1:18" x14ac:dyDescent="0.35">
      <c r="B1" s="1" t="s">
        <v>25</v>
      </c>
      <c r="C1" s="1"/>
    </row>
    <row r="2" spans="1:18" x14ac:dyDescent="0.35">
      <c r="A2" t="s">
        <v>1</v>
      </c>
      <c r="B2" s="1" t="s">
        <v>0</v>
      </c>
      <c r="C2" s="1" t="s">
        <v>2</v>
      </c>
      <c r="E2" s="1">
        <f>0.5/15</f>
        <v>3.3333333333333333E-2</v>
      </c>
      <c r="F2" s="1">
        <f>0.4/7</f>
        <v>5.7142857142857148E-2</v>
      </c>
    </row>
    <row r="3" spans="1:18" x14ac:dyDescent="0.35">
      <c r="A3">
        <v>1</v>
      </c>
      <c r="B3" s="1">
        <f t="shared" ref="B3:B18" si="0">B4+$F$5</f>
        <v>2.4652801120448191</v>
      </c>
      <c r="C3" s="1">
        <f>((A3+1)/(COUNT($A$3:$A$102)+2))</f>
        <v>1.9607843137254902E-2</v>
      </c>
      <c r="E3" s="1">
        <f>0.5/35</f>
        <v>1.4285714285714285E-2</v>
      </c>
      <c r="F3">
        <f>0.4/17</f>
        <v>2.3529411764705882E-2</v>
      </c>
    </row>
    <row r="4" spans="1:18" x14ac:dyDescent="0.35">
      <c r="A4">
        <v>2</v>
      </c>
      <c r="B4" s="1">
        <f t="shared" si="0"/>
        <v>2.4319467787114859</v>
      </c>
      <c r="C4" s="1">
        <f>((A4+1)/(COUNT($A$3:$A$102)+2))</f>
        <v>2.9411764705882353E-2</v>
      </c>
      <c r="E4" s="1">
        <f>0.52/8</f>
        <v>6.5000000000000002E-2</v>
      </c>
      <c r="F4">
        <f>0.7/60</f>
        <v>1.1666666666666665E-2</v>
      </c>
    </row>
    <row r="5" spans="1:18" x14ac:dyDescent="0.35">
      <c r="A5">
        <v>3</v>
      </c>
      <c r="B5" s="1">
        <f t="shared" si="0"/>
        <v>2.3986134453781527</v>
      </c>
      <c r="C5" s="1">
        <f>((A5+1)/(COUNT($A$3:$A$102)+2))</f>
        <v>3.9215686274509803E-2</v>
      </c>
      <c r="F5">
        <f>0.6/18</f>
        <v>3.3333333333333333E-2</v>
      </c>
    </row>
    <row r="6" spans="1:18" x14ac:dyDescent="0.35">
      <c r="A6">
        <v>4</v>
      </c>
      <c r="B6" s="1">
        <f t="shared" si="0"/>
        <v>2.3652801120448195</v>
      </c>
      <c r="C6" s="1">
        <f>((A6+1)/(COUNT($A$3:$A$102)+2))</f>
        <v>4.9019607843137254E-2</v>
      </c>
      <c r="F6" s="1"/>
      <c r="K6"/>
    </row>
    <row r="7" spans="1:18" x14ac:dyDescent="0.35">
      <c r="A7">
        <v>5</v>
      </c>
      <c r="B7" s="1">
        <f t="shared" si="0"/>
        <v>2.3319467787114863</v>
      </c>
      <c r="C7" s="1">
        <f>((A7+1)/(COUNT($A$3:$A$102)+2))</f>
        <v>5.8823529411764705E-2</v>
      </c>
      <c r="K7"/>
    </row>
    <row r="8" spans="1:18" x14ac:dyDescent="0.35">
      <c r="A8">
        <v>6</v>
      </c>
      <c r="B8" s="1">
        <f t="shared" si="0"/>
        <v>2.298613445378153</v>
      </c>
      <c r="C8" s="1">
        <f>((A8+1)/(COUNT($A$3:$A$102)+2))</f>
        <v>6.8627450980392163E-2</v>
      </c>
      <c r="K8"/>
    </row>
    <row r="9" spans="1:18" x14ac:dyDescent="0.35">
      <c r="A9">
        <v>7</v>
      </c>
      <c r="B9" s="1">
        <f t="shared" si="0"/>
        <v>2.2652801120448198</v>
      </c>
      <c r="C9" s="1">
        <f>((A9+1)/(COUNT($A$3:$A$102)+2))</f>
        <v>7.8431372549019607E-2</v>
      </c>
      <c r="K9"/>
    </row>
    <row r="10" spans="1:18" x14ac:dyDescent="0.35">
      <c r="A10">
        <v>8</v>
      </c>
      <c r="B10" s="1">
        <f t="shared" si="0"/>
        <v>2.2319467787114866</v>
      </c>
      <c r="C10" s="1">
        <f>((A10+1)/(COUNT($A$3:$A$102)+2))</f>
        <v>8.8235294117647065E-2</v>
      </c>
      <c r="K10"/>
    </row>
    <row r="11" spans="1:18" x14ac:dyDescent="0.35">
      <c r="A11">
        <v>9</v>
      </c>
      <c r="B11" s="1">
        <f t="shared" si="0"/>
        <v>2.1986134453781534</v>
      </c>
      <c r="C11" s="1">
        <f>((A11+1)/(COUNT($A$3:$A$102)+2))</f>
        <v>9.8039215686274508E-2</v>
      </c>
      <c r="K11"/>
    </row>
    <row r="12" spans="1:18" x14ac:dyDescent="0.35">
      <c r="A12">
        <v>10</v>
      </c>
      <c r="B12" s="1">
        <f t="shared" si="0"/>
        <v>2.1652801120448202</v>
      </c>
      <c r="C12" s="1">
        <f>((A12+1)/(COUNT($A$3:$A$102)+2))</f>
        <v>0.10784313725490197</v>
      </c>
      <c r="K12"/>
    </row>
    <row r="13" spans="1:18" x14ac:dyDescent="0.35">
      <c r="A13">
        <v>11</v>
      </c>
      <c r="B13" s="1">
        <f t="shared" si="0"/>
        <v>2.131946778711487</v>
      </c>
      <c r="C13" s="1">
        <f>((A13+1)/(COUNT($A$3:$A$102)+2))</f>
        <v>0.11764705882352941</v>
      </c>
      <c r="K13"/>
      <c r="Q13" s="2"/>
      <c r="R13" s="1"/>
    </row>
    <row r="14" spans="1:18" x14ac:dyDescent="0.35">
      <c r="A14">
        <v>12</v>
      </c>
      <c r="B14" s="1">
        <f t="shared" si="0"/>
        <v>2.0986134453781538</v>
      </c>
      <c r="C14" s="1">
        <f>((A14+1)/(COUNT($A$3:$A$102)+2))</f>
        <v>0.12745098039215685</v>
      </c>
      <c r="K14"/>
      <c r="Q14" s="2"/>
      <c r="R14" s="1"/>
    </row>
    <row r="15" spans="1:18" x14ac:dyDescent="0.35">
      <c r="A15">
        <v>13</v>
      </c>
      <c r="B15" s="1">
        <f t="shared" si="0"/>
        <v>2.0652801120448205</v>
      </c>
      <c r="C15" s="1">
        <f>((A15+1)/(COUNT($A$3:$A$102)+2))</f>
        <v>0.13725490196078433</v>
      </c>
      <c r="K15"/>
      <c r="Q15" s="2"/>
      <c r="R15" s="1"/>
    </row>
    <row r="16" spans="1:18" x14ac:dyDescent="0.35">
      <c r="A16">
        <v>14</v>
      </c>
      <c r="B16" s="1">
        <f t="shared" si="0"/>
        <v>2.0319467787114873</v>
      </c>
      <c r="C16" s="1">
        <f>((A16+1)/(COUNT($A$3:$A$102)+2))</f>
        <v>0.14705882352941177</v>
      </c>
      <c r="K16"/>
      <c r="Q16" s="2"/>
      <c r="R16" s="1"/>
    </row>
    <row r="17" spans="1:18" x14ac:dyDescent="0.35">
      <c r="A17">
        <v>15</v>
      </c>
      <c r="B17" s="1">
        <f t="shared" si="0"/>
        <v>1.9986134453781539</v>
      </c>
      <c r="C17" s="1">
        <f>((A17+1)/(COUNT($A$3:$A$102)+2))</f>
        <v>0.15686274509803921</v>
      </c>
      <c r="K17"/>
      <c r="Q17" s="2"/>
      <c r="R17" s="1"/>
    </row>
    <row r="18" spans="1:18" x14ac:dyDescent="0.35">
      <c r="A18">
        <v>16</v>
      </c>
      <c r="B18" s="1">
        <f t="shared" si="0"/>
        <v>1.9652801120448204</v>
      </c>
      <c r="C18" s="1">
        <f>((A18+1)/(COUNT($A$3:$A$102)+2))</f>
        <v>0.16666666666666666</v>
      </c>
      <c r="K18"/>
      <c r="O18" s="3"/>
      <c r="P18" s="3"/>
      <c r="Q18" s="2"/>
      <c r="R18" s="1"/>
    </row>
    <row r="19" spans="1:18" x14ac:dyDescent="0.35">
      <c r="A19">
        <v>17</v>
      </c>
      <c r="B19" s="1">
        <f>B20+$F$5</f>
        <v>1.931946778711487</v>
      </c>
      <c r="C19" s="1">
        <f>((A19+1)/(COUNT($A$3:$A$102)+2))</f>
        <v>0.17647058823529413</v>
      </c>
      <c r="K19"/>
    </row>
    <row r="20" spans="1:18" x14ac:dyDescent="0.35">
      <c r="A20">
        <v>18</v>
      </c>
      <c r="B20" s="1">
        <f t="shared" ref="B18:B75" si="1">B21+$F$4</f>
        <v>1.8986134453781536</v>
      </c>
      <c r="C20" s="1">
        <f>((A20+1)/(COUNT($A$3:$A$102)+2))</f>
        <v>0.18627450980392157</v>
      </c>
      <c r="K20"/>
    </row>
    <row r="21" spans="1:18" x14ac:dyDescent="0.35">
      <c r="A21">
        <v>19</v>
      </c>
      <c r="B21" s="1">
        <f t="shared" si="1"/>
        <v>1.8869467787114869</v>
      </c>
      <c r="C21" s="1">
        <f>((A21+1)/(COUNT($A$3:$A$102)+2))</f>
        <v>0.19607843137254902</v>
      </c>
      <c r="K21"/>
    </row>
    <row r="22" spans="1:18" x14ac:dyDescent="0.35">
      <c r="A22">
        <v>20</v>
      </c>
      <c r="B22" s="1">
        <f t="shared" si="1"/>
        <v>1.8752801120448201</v>
      </c>
      <c r="C22" s="1">
        <f>((A22+1)/(COUNT($A$3:$A$102)+2))</f>
        <v>0.20588235294117646</v>
      </c>
      <c r="K22"/>
    </row>
    <row r="23" spans="1:18" x14ac:dyDescent="0.35">
      <c r="A23">
        <v>21</v>
      </c>
      <c r="B23" s="1">
        <f t="shared" si="1"/>
        <v>1.8636134453781534</v>
      </c>
      <c r="C23" s="1">
        <f>((A23+1)/(COUNT($A$3:$A$102)+2))</f>
        <v>0.21568627450980393</v>
      </c>
      <c r="K23"/>
    </row>
    <row r="24" spans="1:18" x14ac:dyDescent="0.35">
      <c r="A24">
        <v>22</v>
      </c>
      <c r="B24" s="1">
        <f t="shared" si="1"/>
        <v>1.8519467787114867</v>
      </c>
      <c r="C24" s="1">
        <f>((A24+1)/(COUNT($A$3:$A$102)+2))</f>
        <v>0.22549019607843138</v>
      </c>
      <c r="K24"/>
    </row>
    <row r="25" spans="1:18" x14ac:dyDescent="0.35">
      <c r="A25">
        <v>23</v>
      </c>
      <c r="B25" s="1">
        <f t="shared" si="1"/>
        <v>1.84028011204482</v>
      </c>
      <c r="C25" s="1">
        <f>((A25+1)/(COUNT($A$3:$A$102)+2))</f>
        <v>0.23529411764705882</v>
      </c>
      <c r="K25"/>
    </row>
    <row r="26" spans="1:18" x14ac:dyDescent="0.35">
      <c r="A26">
        <v>24</v>
      </c>
      <c r="B26" s="1">
        <f t="shared" si="1"/>
        <v>1.8286134453781533</v>
      </c>
      <c r="C26" s="1">
        <f>((A26+1)/(COUNT($A$3:$A$102)+2))</f>
        <v>0.24509803921568626</v>
      </c>
      <c r="K26"/>
    </row>
    <row r="27" spans="1:18" x14ac:dyDescent="0.35">
      <c r="A27">
        <v>25</v>
      </c>
      <c r="B27" s="1">
        <f t="shared" si="1"/>
        <v>1.8169467787114866</v>
      </c>
      <c r="C27" s="1">
        <f>((A27+1)/(COUNT($A$3:$A$102)+2))</f>
        <v>0.25490196078431371</v>
      </c>
      <c r="K27"/>
    </row>
    <row r="28" spans="1:18" x14ac:dyDescent="0.35">
      <c r="A28">
        <v>26</v>
      </c>
      <c r="B28" s="1">
        <f t="shared" si="1"/>
        <v>1.8052801120448199</v>
      </c>
      <c r="C28" s="1">
        <f>((A28+1)/(COUNT($A$3:$A$102)+2))</f>
        <v>0.26470588235294118</v>
      </c>
      <c r="K28"/>
    </row>
    <row r="29" spans="1:18" x14ac:dyDescent="0.35">
      <c r="A29">
        <v>27</v>
      </c>
      <c r="B29" s="1">
        <f t="shared" si="1"/>
        <v>1.7936134453781531</v>
      </c>
      <c r="C29" s="1">
        <f>((A29+1)/(COUNT($A$3:$A$102)+2))</f>
        <v>0.27450980392156865</v>
      </c>
      <c r="K29"/>
    </row>
    <row r="30" spans="1:18" x14ac:dyDescent="0.35">
      <c r="A30">
        <v>28</v>
      </c>
      <c r="B30" s="1">
        <f t="shared" si="1"/>
        <v>1.7819467787114864</v>
      </c>
      <c r="C30" s="1">
        <f>((A30+1)/(COUNT($A$3:$A$102)+2))</f>
        <v>0.28431372549019607</v>
      </c>
      <c r="K30"/>
    </row>
    <row r="31" spans="1:18" x14ac:dyDescent="0.35">
      <c r="A31">
        <v>29</v>
      </c>
      <c r="B31" s="1">
        <f t="shared" si="1"/>
        <v>1.7702801120448197</v>
      </c>
      <c r="C31" s="1">
        <f>((A31+1)/(COUNT($A$3:$A$102)+2))</f>
        <v>0.29411764705882354</v>
      </c>
    </row>
    <row r="32" spans="1:18" x14ac:dyDescent="0.35">
      <c r="A32">
        <v>30</v>
      </c>
      <c r="B32" s="1">
        <f t="shared" si="1"/>
        <v>1.758613445378153</v>
      </c>
      <c r="C32" s="1">
        <f>((A32+1)/(COUNT($A$3:$A$102)+2))</f>
        <v>0.30392156862745096</v>
      </c>
    </row>
    <row r="33" spans="1:3" x14ac:dyDescent="0.35">
      <c r="A33">
        <v>31</v>
      </c>
      <c r="B33" s="1">
        <f t="shared" si="1"/>
        <v>1.7469467787114863</v>
      </c>
      <c r="C33" s="1">
        <f>((A33+1)/(COUNT($A$3:$A$102)+2))</f>
        <v>0.31372549019607843</v>
      </c>
    </row>
    <row r="34" spans="1:3" x14ac:dyDescent="0.35">
      <c r="A34">
        <v>32</v>
      </c>
      <c r="B34" s="1">
        <f t="shared" si="1"/>
        <v>1.7352801120448196</v>
      </c>
      <c r="C34" s="1">
        <f>((A34+1)/(COUNT($A$3:$A$102)+2))</f>
        <v>0.3235294117647059</v>
      </c>
    </row>
    <row r="35" spans="1:3" x14ac:dyDescent="0.35">
      <c r="A35">
        <v>33</v>
      </c>
      <c r="B35" s="1">
        <f t="shared" si="1"/>
        <v>1.7236134453781529</v>
      </c>
      <c r="C35" s="1">
        <f>((A35+1)/(COUNT($A$3:$A$102)+2))</f>
        <v>0.33333333333333331</v>
      </c>
    </row>
    <row r="36" spans="1:3" x14ac:dyDescent="0.35">
      <c r="A36">
        <v>34</v>
      </c>
      <c r="B36" s="1">
        <f t="shared" si="1"/>
        <v>1.7119467787114862</v>
      </c>
      <c r="C36" s="1">
        <f>((A36+1)/(COUNT($A$3:$A$102)+2))</f>
        <v>0.34313725490196079</v>
      </c>
    </row>
    <row r="37" spans="1:3" x14ac:dyDescent="0.35">
      <c r="A37">
        <v>35</v>
      </c>
      <c r="B37" s="1">
        <f t="shared" si="1"/>
        <v>1.7002801120448194</v>
      </c>
      <c r="C37" s="1">
        <f>((A37+1)/(COUNT($A$3:$A$102)+2))</f>
        <v>0.35294117647058826</v>
      </c>
    </row>
    <row r="38" spans="1:3" x14ac:dyDescent="0.35">
      <c r="A38">
        <v>36</v>
      </c>
      <c r="B38" s="1">
        <f t="shared" si="1"/>
        <v>1.6886134453781527</v>
      </c>
      <c r="C38" s="1">
        <f>((A38+1)/(COUNT($A$3:$A$102)+2))</f>
        <v>0.36274509803921567</v>
      </c>
    </row>
    <row r="39" spans="1:3" x14ac:dyDescent="0.35">
      <c r="A39">
        <v>37</v>
      </c>
      <c r="B39" s="1">
        <f t="shared" si="1"/>
        <v>1.676946778711486</v>
      </c>
      <c r="C39" s="1">
        <f>((A39+1)/(COUNT($A$3:$A$102)+2))</f>
        <v>0.37254901960784315</v>
      </c>
    </row>
    <row r="40" spans="1:3" x14ac:dyDescent="0.35">
      <c r="A40">
        <v>38</v>
      </c>
      <c r="B40" s="1">
        <f t="shared" si="1"/>
        <v>1.6652801120448193</v>
      </c>
      <c r="C40" s="1">
        <f>((A40+1)/(COUNT($A$3:$A$102)+2))</f>
        <v>0.38235294117647056</v>
      </c>
    </row>
    <row r="41" spans="1:3" x14ac:dyDescent="0.35">
      <c r="A41">
        <v>39</v>
      </c>
      <c r="B41" s="1">
        <f t="shared" si="1"/>
        <v>1.6536134453781526</v>
      </c>
      <c r="C41" s="1">
        <f>((A41+1)/(COUNT($A$3:$A$102)+2))</f>
        <v>0.39215686274509803</v>
      </c>
    </row>
    <row r="42" spans="1:3" x14ac:dyDescent="0.35">
      <c r="A42">
        <v>40</v>
      </c>
      <c r="B42" s="1">
        <f t="shared" si="1"/>
        <v>1.6419467787114859</v>
      </c>
      <c r="C42" s="1">
        <f>((A42+1)/(COUNT($A$3:$A$102)+2))</f>
        <v>0.40196078431372551</v>
      </c>
    </row>
    <row r="43" spans="1:3" x14ac:dyDescent="0.35">
      <c r="A43">
        <v>41</v>
      </c>
      <c r="B43" s="1">
        <f t="shared" si="1"/>
        <v>1.6302801120448192</v>
      </c>
      <c r="C43" s="1">
        <f>((A43+1)/(COUNT($A$3:$A$102)+2))</f>
        <v>0.41176470588235292</v>
      </c>
    </row>
    <row r="44" spans="1:3" x14ac:dyDescent="0.35">
      <c r="A44">
        <v>42</v>
      </c>
      <c r="B44" s="1">
        <f t="shared" si="1"/>
        <v>1.6186134453781524</v>
      </c>
      <c r="C44" s="1">
        <f>((A44+1)/(COUNT($A$3:$A$102)+2))</f>
        <v>0.42156862745098039</v>
      </c>
    </row>
    <row r="45" spans="1:3" x14ac:dyDescent="0.35">
      <c r="A45">
        <v>43</v>
      </c>
      <c r="B45" s="1">
        <f t="shared" si="1"/>
        <v>1.6069467787114857</v>
      </c>
      <c r="C45" s="1">
        <f>((A45+1)/(COUNT($A$3:$A$102)+2))</f>
        <v>0.43137254901960786</v>
      </c>
    </row>
    <row r="46" spans="1:3" x14ac:dyDescent="0.35">
      <c r="A46">
        <v>44</v>
      </c>
      <c r="B46" s="1">
        <f t="shared" si="1"/>
        <v>1.595280112044819</v>
      </c>
      <c r="C46" s="1">
        <f>((A46+1)/(COUNT($A$3:$A$102)+2))</f>
        <v>0.44117647058823528</v>
      </c>
    </row>
    <row r="47" spans="1:3" x14ac:dyDescent="0.35">
      <c r="A47">
        <v>45</v>
      </c>
      <c r="B47" s="1">
        <f t="shared" si="1"/>
        <v>1.5836134453781523</v>
      </c>
      <c r="C47" s="1">
        <f>((A47+1)/(COUNT($A$3:$A$102)+2))</f>
        <v>0.45098039215686275</v>
      </c>
    </row>
    <row r="48" spans="1:3" x14ac:dyDescent="0.35">
      <c r="A48">
        <v>46</v>
      </c>
      <c r="B48" s="1">
        <f t="shared" si="1"/>
        <v>1.5719467787114856</v>
      </c>
      <c r="C48" s="1">
        <f>((A48+1)/(COUNT($A$3:$A$102)+2))</f>
        <v>0.46078431372549017</v>
      </c>
    </row>
    <row r="49" spans="1:3" x14ac:dyDescent="0.35">
      <c r="A49">
        <v>47</v>
      </c>
      <c r="B49" s="1">
        <f t="shared" si="1"/>
        <v>1.5602801120448189</v>
      </c>
      <c r="C49" s="1">
        <f>((A49+1)/(COUNT($A$3:$A$102)+2))</f>
        <v>0.47058823529411764</v>
      </c>
    </row>
    <row r="50" spans="1:3" x14ac:dyDescent="0.35">
      <c r="A50">
        <v>48</v>
      </c>
      <c r="B50" s="1">
        <f t="shared" si="1"/>
        <v>1.5486134453781522</v>
      </c>
      <c r="C50" s="1">
        <f>((A50+1)/(COUNT($A$3:$A$102)+2))</f>
        <v>0.48039215686274511</v>
      </c>
    </row>
    <row r="51" spans="1:3" x14ac:dyDescent="0.35">
      <c r="A51">
        <v>49</v>
      </c>
      <c r="B51" s="1">
        <f t="shared" si="1"/>
        <v>1.5369467787114854</v>
      </c>
      <c r="C51" s="1">
        <f>((A51+1)/(COUNT($A$3:$A$102)+2))</f>
        <v>0.49019607843137253</v>
      </c>
    </row>
    <row r="52" spans="1:3" x14ac:dyDescent="0.35">
      <c r="A52">
        <v>50</v>
      </c>
      <c r="B52" s="1">
        <f t="shared" si="1"/>
        <v>1.5252801120448187</v>
      </c>
      <c r="C52" s="1">
        <f>((A52+1)/(COUNT($A$3:$A$102)+2))</f>
        <v>0.5</v>
      </c>
    </row>
    <row r="53" spans="1:3" x14ac:dyDescent="0.35">
      <c r="A53">
        <v>51</v>
      </c>
      <c r="B53" s="1">
        <f t="shared" si="1"/>
        <v>1.513613445378152</v>
      </c>
      <c r="C53" s="1">
        <f>((A53+1)/(COUNT($A$3:$A$102)+2))</f>
        <v>0.50980392156862742</v>
      </c>
    </row>
    <row r="54" spans="1:3" x14ac:dyDescent="0.35">
      <c r="A54">
        <v>52</v>
      </c>
      <c r="B54" s="1">
        <f t="shared" si="1"/>
        <v>1.5019467787114853</v>
      </c>
      <c r="C54" s="1">
        <f>((A54+1)/(COUNT($A$3:$A$102)+2))</f>
        <v>0.51960784313725494</v>
      </c>
    </row>
    <row r="55" spans="1:3" x14ac:dyDescent="0.35">
      <c r="A55">
        <v>53</v>
      </c>
      <c r="B55" s="1">
        <f t="shared" si="1"/>
        <v>1.4902801120448186</v>
      </c>
      <c r="C55" s="1">
        <f>((A55+1)/(COUNT($A$3:$A$102)+2))</f>
        <v>0.52941176470588236</v>
      </c>
    </row>
    <row r="56" spans="1:3" x14ac:dyDescent="0.35">
      <c r="A56">
        <v>54</v>
      </c>
      <c r="B56" s="1">
        <f t="shared" si="1"/>
        <v>1.4786134453781519</v>
      </c>
      <c r="C56" s="1">
        <f>((A56+1)/(COUNT($A$3:$A$102)+2))</f>
        <v>0.53921568627450978</v>
      </c>
    </row>
    <row r="57" spans="1:3" x14ac:dyDescent="0.35">
      <c r="A57">
        <v>55</v>
      </c>
      <c r="B57" s="1">
        <f t="shared" si="1"/>
        <v>1.4669467787114852</v>
      </c>
      <c r="C57" s="1">
        <f>((A57+1)/(COUNT($A$3:$A$102)+2))</f>
        <v>0.5490196078431373</v>
      </c>
    </row>
    <row r="58" spans="1:3" x14ac:dyDescent="0.35">
      <c r="A58">
        <v>56</v>
      </c>
      <c r="B58" s="1">
        <f t="shared" si="1"/>
        <v>1.4552801120448184</v>
      </c>
      <c r="C58" s="1">
        <f>((A58+1)/(COUNT($A$3:$A$102)+2))</f>
        <v>0.55882352941176472</v>
      </c>
    </row>
    <row r="59" spans="1:3" x14ac:dyDescent="0.35">
      <c r="A59">
        <v>57</v>
      </c>
      <c r="B59" s="1">
        <f t="shared" si="1"/>
        <v>1.4436134453781517</v>
      </c>
      <c r="C59" s="1">
        <f>((A59+1)/(COUNT($A$3:$A$102)+2))</f>
        <v>0.56862745098039214</v>
      </c>
    </row>
    <row r="60" spans="1:3" x14ac:dyDescent="0.35">
      <c r="A60">
        <v>58</v>
      </c>
      <c r="B60" s="1">
        <f t="shared" si="1"/>
        <v>1.431946778711485</v>
      </c>
      <c r="C60" s="1">
        <f>((A60+1)/(COUNT($A$3:$A$102)+2))</f>
        <v>0.57843137254901966</v>
      </c>
    </row>
    <row r="61" spans="1:3" x14ac:dyDescent="0.35">
      <c r="A61">
        <v>59</v>
      </c>
      <c r="B61" s="1">
        <f t="shared" si="1"/>
        <v>1.4202801120448183</v>
      </c>
      <c r="C61" s="1">
        <f>((A61+1)/(COUNT($A$3:$A$102)+2))</f>
        <v>0.58823529411764708</v>
      </c>
    </row>
    <row r="62" spans="1:3" x14ac:dyDescent="0.35">
      <c r="A62">
        <v>60</v>
      </c>
      <c r="B62" s="1">
        <f t="shared" si="1"/>
        <v>1.4086134453781516</v>
      </c>
      <c r="C62" s="1">
        <f>((A62+1)/(COUNT($A$3:$A$102)+2))</f>
        <v>0.59803921568627449</v>
      </c>
    </row>
    <row r="63" spans="1:3" x14ac:dyDescent="0.35">
      <c r="A63">
        <v>61</v>
      </c>
      <c r="B63" s="1">
        <f t="shared" si="1"/>
        <v>1.3969467787114849</v>
      </c>
      <c r="C63" s="1">
        <f>((A63+1)/(COUNT($A$3:$A$102)+2))</f>
        <v>0.60784313725490191</v>
      </c>
    </row>
    <row r="64" spans="1:3" x14ac:dyDescent="0.35">
      <c r="A64">
        <v>62</v>
      </c>
      <c r="B64" s="1">
        <f t="shared" si="1"/>
        <v>1.3852801120448182</v>
      </c>
      <c r="C64" s="1">
        <f>((A64+1)/(COUNT($A$3:$A$102)+2))</f>
        <v>0.61764705882352944</v>
      </c>
    </row>
    <row r="65" spans="1:3" x14ac:dyDescent="0.35">
      <c r="A65">
        <v>63</v>
      </c>
      <c r="B65" s="1">
        <f t="shared" si="1"/>
        <v>1.3736134453781514</v>
      </c>
      <c r="C65" s="1">
        <f>((A65+1)/(COUNT($A$3:$A$102)+2))</f>
        <v>0.62745098039215685</v>
      </c>
    </row>
    <row r="66" spans="1:3" x14ac:dyDescent="0.35">
      <c r="A66">
        <v>64</v>
      </c>
      <c r="B66" s="1">
        <f t="shared" si="1"/>
        <v>1.3619467787114847</v>
      </c>
      <c r="C66" s="1">
        <f>((A66+1)/(COUNT($A$3:$A$102)+2))</f>
        <v>0.63725490196078427</v>
      </c>
    </row>
    <row r="67" spans="1:3" x14ac:dyDescent="0.35">
      <c r="A67">
        <v>65</v>
      </c>
      <c r="B67" s="1">
        <f t="shared" si="1"/>
        <v>1.350280112044818</v>
      </c>
      <c r="C67" s="1">
        <f>((A67+1)/(COUNT($A$3:$A$102)+2))</f>
        <v>0.6470588235294118</v>
      </c>
    </row>
    <row r="68" spans="1:3" x14ac:dyDescent="0.35">
      <c r="A68">
        <v>66</v>
      </c>
      <c r="B68" s="1">
        <f t="shared" si="1"/>
        <v>1.3386134453781513</v>
      </c>
      <c r="C68" s="1">
        <f>((A68+1)/(COUNT($A$3:$A$102)+2))</f>
        <v>0.65686274509803921</v>
      </c>
    </row>
    <row r="69" spans="1:3" x14ac:dyDescent="0.35">
      <c r="A69">
        <v>67</v>
      </c>
      <c r="B69" s="1">
        <f t="shared" si="1"/>
        <v>1.3269467787114846</v>
      </c>
      <c r="C69" s="1">
        <f>((A69+1)/(COUNT($A$3:$A$102)+2))</f>
        <v>0.66666666666666663</v>
      </c>
    </row>
    <row r="70" spans="1:3" x14ac:dyDescent="0.35">
      <c r="A70">
        <v>68</v>
      </c>
      <c r="B70" s="1">
        <f t="shared" si="1"/>
        <v>1.3152801120448179</v>
      </c>
      <c r="C70" s="1">
        <f>((A70+1)/(COUNT($A$3:$A$102)+2))</f>
        <v>0.67647058823529416</v>
      </c>
    </row>
    <row r="71" spans="1:3" x14ac:dyDescent="0.35">
      <c r="A71">
        <v>69</v>
      </c>
      <c r="B71" s="1">
        <f t="shared" si="1"/>
        <v>1.3036134453781512</v>
      </c>
      <c r="C71" s="1">
        <f>((A71+1)/(COUNT($A$3:$A$102)+2))</f>
        <v>0.68627450980392157</v>
      </c>
    </row>
    <row r="72" spans="1:3" x14ac:dyDescent="0.35">
      <c r="A72">
        <v>70</v>
      </c>
      <c r="B72" s="1">
        <f t="shared" si="1"/>
        <v>1.2919467787114844</v>
      </c>
      <c r="C72" s="1">
        <f>((A72+1)/(COUNT($A$3:$A$102)+2))</f>
        <v>0.69607843137254899</v>
      </c>
    </row>
    <row r="73" spans="1:3" x14ac:dyDescent="0.35">
      <c r="A73">
        <v>71</v>
      </c>
      <c r="B73" s="1">
        <f t="shared" si="1"/>
        <v>1.2802801120448177</v>
      </c>
      <c r="C73" s="1">
        <f>((A73+1)/(COUNT($A$3:$A$102)+2))</f>
        <v>0.70588235294117652</v>
      </c>
    </row>
    <row r="74" spans="1:3" x14ac:dyDescent="0.35">
      <c r="A74">
        <v>72</v>
      </c>
      <c r="B74" s="1">
        <f t="shared" si="1"/>
        <v>1.268613445378151</v>
      </c>
      <c r="C74" s="1">
        <f>((A74+1)/(COUNT($A$3:$A$102)+2))</f>
        <v>0.71568627450980393</v>
      </c>
    </row>
    <row r="75" spans="1:3" x14ac:dyDescent="0.35">
      <c r="A75">
        <v>73</v>
      </c>
      <c r="B75" s="1">
        <f t="shared" si="1"/>
        <v>1.2569467787114843</v>
      </c>
      <c r="C75" s="1">
        <f>((A75+1)/(COUNT($A$3:$A$102)+2))</f>
        <v>0.72549019607843135</v>
      </c>
    </row>
    <row r="76" spans="1:3" x14ac:dyDescent="0.35">
      <c r="A76">
        <v>74</v>
      </c>
      <c r="B76" s="1">
        <f>B77+$F$4</f>
        <v>1.2452801120448176</v>
      </c>
      <c r="C76" s="1">
        <f>((A76+1)/(COUNT($A$3:$A$102)+2))</f>
        <v>0.73529411764705888</v>
      </c>
    </row>
    <row r="77" spans="1:3" x14ac:dyDescent="0.35">
      <c r="A77">
        <v>75</v>
      </c>
      <c r="B77" s="1">
        <f t="shared" ref="B67:B91" si="2">B78+$F$3</f>
        <v>1.2336134453781509</v>
      </c>
      <c r="C77" s="1">
        <f>((A77+1)/(COUNT($A$3:$A$102)+2))</f>
        <v>0.74509803921568629</v>
      </c>
    </row>
    <row r="78" spans="1:3" x14ac:dyDescent="0.35">
      <c r="A78">
        <v>76</v>
      </c>
      <c r="B78" s="1">
        <f t="shared" si="2"/>
        <v>1.2100840336134451</v>
      </c>
      <c r="C78" s="1">
        <f>((A78+1)/(COUNT($A$3:$A$102)+2))</f>
        <v>0.75490196078431371</v>
      </c>
    </row>
    <row r="79" spans="1:3" x14ac:dyDescent="0.35">
      <c r="A79">
        <v>77</v>
      </c>
      <c r="B79" s="1">
        <f t="shared" si="2"/>
        <v>1.1865546218487393</v>
      </c>
      <c r="C79" s="1">
        <f>((A79+1)/(COUNT($A$3:$A$102)+2))</f>
        <v>0.76470588235294112</v>
      </c>
    </row>
    <row r="80" spans="1:3" x14ac:dyDescent="0.35">
      <c r="A80">
        <v>78</v>
      </c>
      <c r="B80" s="1">
        <f t="shared" si="2"/>
        <v>1.1630252100840335</v>
      </c>
      <c r="C80" s="1">
        <f>((A80+1)/(COUNT($A$3:$A$102)+2))</f>
        <v>0.77450980392156865</v>
      </c>
    </row>
    <row r="81" spans="1:3" x14ac:dyDescent="0.35">
      <c r="A81">
        <v>79</v>
      </c>
      <c r="B81" s="1">
        <f t="shared" si="2"/>
        <v>1.1394957983193277</v>
      </c>
      <c r="C81" s="1">
        <f>((A81+1)/(COUNT($A$3:$A$102)+2))</f>
        <v>0.78431372549019607</v>
      </c>
    </row>
    <row r="82" spans="1:3" x14ac:dyDescent="0.35">
      <c r="A82">
        <v>80</v>
      </c>
      <c r="B82" s="1">
        <f t="shared" si="2"/>
        <v>1.1159663865546219</v>
      </c>
      <c r="C82" s="1">
        <f>((A82+1)/(COUNT($A$3:$A$102)+2))</f>
        <v>0.79411764705882348</v>
      </c>
    </row>
    <row r="83" spans="1:3" x14ac:dyDescent="0.35">
      <c r="A83">
        <v>81</v>
      </c>
      <c r="B83" s="1">
        <f t="shared" si="2"/>
        <v>1.0924369747899161</v>
      </c>
      <c r="C83" s="1">
        <f>((A83+1)/(COUNT($A$3:$A$102)+2))</f>
        <v>0.80392156862745101</v>
      </c>
    </row>
    <row r="84" spans="1:3" x14ac:dyDescent="0.35">
      <c r="A84">
        <v>82</v>
      </c>
      <c r="B84" s="1">
        <f t="shared" si="2"/>
        <v>1.0689075630252103</v>
      </c>
      <c r="C84" s="1">
        <f>((A84+1)/(COUNT($A$3:$A$102)+2))</f>
        <v>0.81372549019607843</v>
      </c>
    </row>
    <row r="85" spans="1:3" x14ac:dyDescent="0.35">
      <c r="A85">
        <v>83</v>
      </c>
      <c r="B85" s="1">
        <f t="shared" si="2"/>
        <v>1.0453781512605045</v>
      </c>
      <c r="C85" s="1">
        <f>((A85+1)/(COUNT($A$3:$A$102)+2))</f>
        <v>0.82352941176470584</v>
      </c>
    </row>
    <row r="86" spans="1:3" x14ac:dyDescent="0.35">
      <c r="A86">
        <v>84</v>
      </c>
      <c r="B86" s="1">
        <f t="shared" si="2"/>
        <v>1.0218487394957987</v>
      </c>
      <c r="C86" s="1">
        <f>((A86+1)/(COUNT($A$3:$A$102)+2))</f>
        <v>0.83333333333333337</v>
      </c>
    </row>
    <row r="87" spans="1:3" x14ac:dyDescent="0.35">
      <c r="A87">
        <v>85</v>
      </c>
      <c r="B87" s="1">
        <f t="shared" si="2"/>
        <v>0.99831932773109278</v>
      </c>
      <c r="C87" s="1">
        <f>((A87+1)/(COUNT($A$3:$A$102)+2))</f>
        <v>0.84313725490196079</v>
      </c>
    </row>
    <row r="88" spans="1:3" x14ac:dyDescent="0.35">
      <c r="A88">
        <v>86</v>
      </c>
      <c r="B88" s="1">
        <f t="shared" si="2"/>
        <v>0.97478991596638687</v>
      </c>
      <c r="C88" s="1">
        <f>((A88+1)/(COUNT($A$3:$A$102)+2))</f>
        <v>0.8529411764705882</v>
      </c>
    </row>
    <row r="89" spans="1:3" x14ac:dyDescent="0.35">
      <c r="A89">
        <v>87</v>
      </c>
      <c r="B89" s="1">
        <f t="shared" si="2"/>
        <v>0.95126050420168096</v>
      </c>
      <c r="C89" s="1">
        <f>((A89+1)/(COUNT($A$3:$A$102)+2))</f>
        <v>0.86274509803921573</v>
      </c>
    </row>
    <row r="90" spans="1:3" x14ac:dyDescent="0.35">
      <c r="A90">
        <v>88</v>
      </c>
      <c r="B90" s="1">
        <f t="shared" si="2"/>
        <v>0.92773109243697505</v>
      </c>
      <c r="C90" s="1">
        <f>((A90+1)/(COUNT($A$3:$A$102)+2))</f>
        <v>0.87254901960784315</v>
      </c>
    </row>
    <row r="91" spans="1:3" x14ac:dyDescent="0.35">
      <c r="A91">
        <v>89</v>
      </c>
      <c r="B91" s="1">
        <f t="shared" si="2"/>
        <v>0.90420168067226914</v>
      </c>
      <c r="C91" s="1">
        <f>((A91+1)/(COUNT($A$3:$A$102)+2))</f>
        <v>0.88235294117647056</v>
      </c>
    </row>
    <row r="92" spans="1:3" x14ac:dyDescent="0.35">
      <c r="A92">
        <v>90</v>
      </c>
      <c r="B92" s="1">
        <f>B93+$F$3</f>
        <v>0.88067226890756323</v>
      </c>
      <c r="C92" s="1">
        <f>((A92+1)/(COUNT($A$3:$A$102)+2))</f>
        <v>0.89215686274509809</v>
      </c>
    </row>
    <row r="93" spans="1:3" x14ac:dyDescent="0.35">
      <c r="A93">
        <v>91</v>
      </c>
      <c r="B93" s="1">
        <f t="shared" ref="B93:B99" si="3">B94+$F$2</f>
        <v>0.85714285714285732</v>
      </c>
      <c r="C93" s="1">
        <f>((A93+1)/(COUNT($A$3:$A$102)+2))</f>
        <v>0.90196078431372551</v>
      </c>
    </row>
    <row r="94" spans="1:3" x14ac:dyDescent="0.35">
      <c r="A94">
        <v>92</v>
      </c>
      <c r="B94" s="1">
        <f t="shared" si="3"/>
        <v>0.80000000000000016</v>
      </c>
      <c r="C94" s="1">
        <f>((A94+1)/(COUNT($A$3:$A$102)+2))</f>
        <v>0.91176470588235292</v>
      </c>
    </row>
    <row r="95" spans="1:3" x14ac:dyDescent="0.35">
      <c r="A95">
        <v>93</v>
      </c>
      <c r="B95" s="1">
        <f t="shared" si="3"/>
        <v>0.74285714285714299</v>
      </c>
      <c r="C95" s="1">
        <f>((A95+1)/(COUNT($A$3:$A$102)+2))</f>
        <v>0.92156862745098034</v>
      </c>
    </row>
    <row r="96" spans="1:3" x14ac:dyDescent="0.35">
      <c r="A96">
        <v>94</v>
      </c>
      <c r="B96" s="1">
        <f t="shared" si="3"/>
        <v>0.68571428571428583</v>
      </c>
      <c r="C96" s="1">
        <f>((A96+1)/(COUNT($A$3:$A$102)+2))</f>
        <v>0.93137254901960786</v>
      </c>
    </row>
    <row r="97" spans="1:3" x14ac:dyDescent="0.35">
      <c r="A97">
        <v>95</v>
      </c>
      <c r="B97" s="1">
        <f t="shared" si="3"/>
        <v>0.62857142857142867</v>
      </c>
      <c r="C97" s="1">
        <f>((A97+1)/(COUNT($A$3:$A$102)+2))</f>
        <v>0.94117647058823528</v>
      </c>
    </row>
    <row r="98" spans="1:3" x14ac:dyDescent="0.35">
      <c r="A98">
        <v>96</v>
      </c>
      <c r="B98" s="1">
        <f t="shared" si="3"/>
        <v>0.57142857142857151</v>
      </c>
      <c r="C98" s="1">
        <f>((A98+1)/(COUNT($A$3:$A$102)+2))</f>
        <v>0.9509803921568627</v>
      </c>
    </row>
    <row r="99" spans="1:3" x14ac:dyDescent="0.35">
      <c r="A99">
        <v>97</v>
      </c>
      <c r="B99" s="1">
        <f t="shared" si="3"/>
        <v>0.51428571428571435</v>
      </c>
      <c r="C99" s="1">
        <f>((A99+1)/(COUNT($A$3:$A$102)+2))</f>
        <v>0.96078431372549022</v>
      </c>
    </row>
    <row r="100" spans="1:3" x14ac:dyDescent="0.35">
      <c r="A100">
        <v>98</v>
      </c>
      <c r="B100" s="1">
        <f>B101+$F$2</f>
        <v>0.45714285714285718</v>
      </c>
      <c r="C100" s="1">
        <f>((A100+1)/(COUNT($A$3:$A$102)+2))</f>
        <v>0.97058823529411764</v>
      </c>
    </row>
    <row r="101" spans="1:3" x14ac:dyDescent="0.35">
      <c r="A101">
        <v>99</v>
      </c>
      <c r="B101" s="1">
        <v>0.4</v>
      </c>
      <c r="C101" s="1">
        <f>((A101+1)/(COUNT($A$3:$A$102)+2))</f>
        <v>0.98039215686274506</v>
      </c>
    </row>
    <row r="102" spans="1:3" x14ac:dyDescent="0.35">
      <c r="A102">
        <v>100</v>
      </c>
      <c r="B102" s="1">
        <v>0</v>
      </c>
      <c r="C102" s="1">
        <f>((A102+1)/(COUNT($A$3:$A$102)+2))</f>
        <v>0.99019607843137258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E03-BFE7-8447-B556-6739EAB41C5B}">
  <dimension ref="A1:F10"/>
  <sheetViews>
    <sheetView zoomScaleNormal="100" workbookViewId="0">
      <selection activeCell="C15" sqref="C15"/>
    </sheetView>
  </sheetViews>
  <sheetFormatPr defaultColWidth="10.6640625" defaultRowHeight="15.5" x14ac:dyDescent="0.35"/>
  <cols>
    <col min="1" max="1" width="23.1640625" customWidth="1"/>
  </cols>
  <sheetData>
    <row r="1" spans="1:6" ht="33" customHeight="1" x14ac:dyDescent="0.35">
      <c r="A1" s="6" t="s">
        <v>16</v>
      </c>
      <c r="B1" s="7" t="s">
        <v>18</v>
      </c>
      <c r="C1" s="7" t="s">
        <v>6</v>
      </c>
      <c r="D1" s="7" t="s">
        <v>17</v>
      </c>
      <c r="E1" s="7" t="s">
        <v>19</v>
      </c>
      <c r="F1" s="7" t="s">
        <v>7</v>
      </c>
    </row>
    <row r="2" spans="1:6" x14ac:dyDescent="0.35">
      <c r="A2" s="4" t="s">
        <v>8</v>
      </c>
      <c r="B2" s="8">
        <v>450</v>
      </c>
      <c r="C2" s="5">
        <f t="shared" ref="C2:C9" si="0">D2*B2</f>
        <v>450</v>
      </c>
      <c r="D2" s="4">
        <v>1</v>
      </c>
      <c r="E2" s="4">
        <v>360000</v>
      </c>
      <c r="F2" s="5">
        <f t="shared" ref="F2:F9" si="1">E2*D2</f>
        <v>360000</v>
      </c>
    </row>
    <row r="3" spans="1:6" x14ac:dyDescent="0.35">
      <c r="A3" s="4" t="s">
        <v>9</v>
      </c>
      <c r="B3" s="8">
        <v>20</v>
      </c>
      <c r="C3" s="5">
        <f t="shared" si="0"/>
        <v>200000</v>
      </c>
      <c r="D3" s="4">
        <v>10000</v>
      </c>
      <c r="E3" s="4">
        <v>100</v>
      </c>
      <c r="F3" s="5">
        <f t="shared" si="1"/>
        <v>1000000</v>
      </c>
    </row>
    <row r="4" spans="1:6" x14ac:dyDescent="0.35">
      <c r="A4" s="4" t="s">
        <v>10</v>
      </c>
      <c r="B4" s="8">
        <v>2300</v>
      </c>
      <c r="C4" s="5">
        <f>D4*B4</f>
        <v>575000</v>
      </c>
      <c r="D4" s="4">
        <v>250</v>
      </c>
      <c r="E4" s="4">
        <v>1000</v>
      </c>
      <c r="F4" s="5">
        <f t="shared" si="1"/>
        <v>250000</v>
      </c>
    </row>
    <row r="5" spans="1:6" x14ac:dyDescent="0.35">
      <c r="A5" s="4" t="s">
        <v>11</v>
      </c>
      <c r="B5" s="8">
        <v>1800</v>
      </c>
      <c r="C5" s="5">
        <f t="shared" si="0"/>
        <v>18000000</v>
      </c>
      <c r="D5" s="4">
        <v>10000</v>
      </c>
      <c r="E5" s="4">
        <v>100</v>
      </c>
      <c r="F5" s="5">
        <f t="shared" si="1"/>
        <v>1000000</v>
      </c>
    </row>
    <row r="6" spans="1:6" x14ac:dyDescent="0.35">
      <c r="A6" s="4" t="s">
        <v>12</v>
      </c>
      <c r="B6" s="8">
        <v>2800</v>
      </c>
      <c r="C6" s="5">
        <f t="shared" si="0"/>
        <v>2800000</v>
      </c>
      <c r="D6" s="4">
        <v>1000</v>
      </c>
      <c r="E6" s="4">
        <v>10</v>
      </c>
      <c r="F6" s="5">
        <f t="shared" si="1"/>
        <v>10000</v>
      </c>
    </row>
    <row r="7" spans="1:6" x14ac:dyDescent="0.35">
      <c r="A7" s="4" t="s">
        <v>13</v>
      </c>
      <c r="B7" s="8">
        <v>2100</v>
      </c>
      <c r="C7" s="5">
        <f t="shared" si="0"/>
        <v>42000000</v>
      </c>
      <c r="D7" s="4">
        <v>20000</v>
      </c>
      <c r="E7" s="4">
        <v>100</v>
      </c>
      <c r="F7" s="5">
        <f t="shared" si="1"/>
        <v>2000000</v>
      </c>
    </row>
    <row r="8" spans="1:6" x14ac:dyDescent="0.35">
      <c r="A8" s="4" t="s">
        <v>14</v>
      </c>
      <c r="B8" s="8">
        <v>1600</v>
      </c>
      <c r="C8" s="5">
        <f t="shared" si="0"/>
        <v>1600000</v>
      </c>
      <c r="D8" s="4">
        <v>1000</v>
      </c>
      <c r="E8" s="4">
        <v>100</v>
      </c>
      <c r="F8" s="5">
        <f t="shared" si="1"/>
        <v>100000</v>
      </c>
    </row>
    <row r="9" spans="1:6" x14ac:dyDescent="0.35">
      <c r="A9" s="4" t="s">
        <v>15</v>
      </c>
      <c r="B9" s="8">
        <v>1100</v>
      </c>
      <c r="C9" s="5">
        <f t="shared" si="0"/>
        <v>11000000</v>
      </c>
      <c r="D9" s="4">
        <v>10000</v>
      </c>
      <c r="E9" s="4">
        <v>100</v>
      </c>
      <c r="F9" s="5">
        <f t="shared" si="1"/>
        <v>1000000</v>
      </c>
    </row>
    <row r="10" spans="1:6" x14ac:dyDescent="0.35">
      <c r="F10" s="5">
        <f>SUM(F2:F9)</f>
        <v>5720000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Shortage Distributions</vt:lpstr>
      <vt:lpstr>Low</vt:lpstr>
      <vt:lpstr>Mid</vt:lpstr>
      <vt:lpstr>High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Arnold, Wyatt@DWR</cp:lastModifiedBy>
  <dcterms:created xsi:type="dcterms:W3CDTF">2021-01-25T17:36:41Z</dcterms:created>
  <dcterms:modified xsi:type="dcterms:W3CDTF">2021-02-02T23:13:47Z</dcterms:modified>
</cp:coreProperties>
</file>