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Wyattf1\Documents\"/>
    </mc:Choice>
  </mc:AlternateContent>
  <xr:revisionPtr revIDLastSave="0" documentId="13_ncr:1_{AB2B6722-80D0-485E-9C98-0B5D8E71830E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Instructions" sheetId="1" r:id="rId1"/>
    <sheet name="Sheet 1" sheetId="2" r:id="rId2"/>
    <sheet name="Sheet 2" sheetId="3" r:id="rId3"/>
    <sheet name="Sheet 3" sheetId="4" r:id="rId4"/>
    <sheet name="Sheet 4" sheetId="5" r:id="rId5"/>
  </sheets>
  <definedNames>
    <definedName name="solver_adj" localSheetId="2" hidden="1">'Sheet 2'!$E$12</definedName>
    <definedName name="solver_adj" localSheetId="3" hidden="1">'Sheet 3'!$E$6</definedName>
    <definedName name="solver_adj" localSheetId="4" hidden="1">'Sheet 4'!$G$3:$H$3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drv" localSheetId="2" hidden="1">2</definedName>
    <definedName name="solver_drv" localSheetId="3" hidden="1">2</definedName>
    <definedName name="solver_drv" localSheetId="4" hidden="1">2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opt" localSheetId="2" hidden="1">'Sheet 2'!$E$14</definedName>
    <definedName name="solver_opt" localSheetId="3" hidden="1">'Sheet 3'!$E$8</definedName>
    <definedName name="solver_opt" localSheetId="4" hidden="1">'Sheet 4'!$G$7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rbv" localSheetId="2" hidden="1">2</definedName>
    <definedName name="solver_rbv" localSheetId="3" hidden="1">2</definedName>
    <definedName name="solver_rbv" localSheetId="4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scl" localSheetId="2" hidden="1">2</definedName>
    <definedName name="solver_scl" localSheetId="3" hidden="1">2</definedName>
    <definedName name="solver_scl" localSheetId="4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yp" localSheetId="2" hidden="1">1</definedName>
    <definedName name="solver_typ" localSheetId="3" hidden="1">1</definedName>
    <definedName name="solver_typ" localSheetId="4" hidden="1">1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er" localSheetId="2" hidden="1">3</definedName>
    <definedName name="solver_ver" localSheetId="3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3" i="3" l="1"/>
  <c r="E14" i="3" s="1"/>
  <c r="E9" i="3"/>
  <c r="E10" i="3" s="1"/>
  <c r="E4" i="3"/>
  <c r="H4" i="5"/>
  <c r="H5" i="5" s="1"/>
  <c r="G4" i="5"/>
  <c r="G9" i="5" s="1"/>
  <c r="E7" i="4"/>
  <c r="E8" i="4" s="1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5" i="4"/>
  <c r="D4" i="3"/>
  <c r="K23" i="2"/>
  <c r="K22" i="2"/>
  <c r="J23" i="2"/>
  <c r="J22" i="2"/>
  <c r="I23" i="2"/>
  <c r="I22" i="2"/>
  <c r="F23" i="2"/>
  <c r="F24" i="2"/>
  <c r="F22" i="2"/>
  <c r="G5" i="5" l="1"/>
  <c r="G7" i="5" s="1"/>
</calcChain>
</file>

<file path=xl/sharedStrings.xml><?xml version="1.0" encoding="utf-8"?>
<sst xmlns="http://schemas.openxmlformats.org/spreadsheetml/2006/main" count="111" uniqueCount="84">
  <si>
    <t>Instructions - Price Optimization</t>
  </si>
  <si>
    <t>Sheet 1:</t>
  </si>
  <si>
    <t xml:space="preserve">This sheet gives data for coffee purchases at Port City Java coffee house. Use the data to determine the price/demand relationship for coffee at Port City Java, as well as </t>
  </si>
  <si>
    <t>elasticity estimates for select price points.</t>
  </si>
  <si>
    <t>A) In the space provided, graph the linear relationship between price and coffee sales. Given the visual appearance of the data, insert a linear trend line and equation into the graph.</t>
  </si>
  <si>
    <r>
      <t xml:space="preserve">B) Use the linear equation formula provided in the graph to predict coffee sales at three different prices points given in E22:E24. </t>
    </r>
    <r>
      <rPr>
        <b/>
        <sz val="12"/>
        <rFont val="Calibri"/>
        <family val="2"/>
        <scheme val="minor"/>
      </rPr>
      <t>Must use E22:E24 in formulas.</t>
    </r>
  </si>
  <si>
    <t>C) Calculate the relative change in price and demand for the sample price points.</t>
  </si>
  <si>
    <t>D) Use the results of part C to calculate the price point elasticity values for the sample prices.</t>
  </si>
  <si>
    <r>
      <t xml:space="preserve">E) Given the results of part D, what would best describe the type of elasticity for coffee sales at Port City Java? Insert the appropriate value below in cell </t>
    </r>
    <r>
      <rPr>
        <b/>
        <sz val="12"/>
        <rFont val="Calibri"/>
        <family val="2"/>
        <scheme val="minor"/>
      </rPr>
      <t>I25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that corresponds to your</t>
    </r>
  </si>
  <si>
    <t xml:space="preserve">     response.</t>
  </si>
  <si>
    <t>1 = Very Elastic</t>
  </si>
  <si>
    <t>2 = Slightly Elastic</t>
  </si>
  <si>
    <t>3 = Unit Elastic</t>
  </si>
  <si>
    <t>4 = Slightly Inelastic</t>
  </si>
  <si>
    <t>5 = Very Inelastic</t>
  </si>
  <si>
    <t>Sheet 2:</t>
  </si>
  <si>
    <t>A) Use the given price elasticity estimate to calculate a second price and demand data point.</t>
  </si>
  <si>
    <t>B) In the space provided, graph the linear relationship between price and video console sales. Given the appearance of the data, insert a linear trend line and equation into the graph.</t>
  </si>
  <si>
    <r>
      <t xml:space="preserve">C) Use the linear equation formula provided in the graph to predict sales of video game consoles. </t>
    </r>
    <r>
      <rPr>
        <b/>
        <sz val="12"/>
        <rFont val="Calibri"/>
        <family val="2"/>
        <scheme val="minor"/>
      </rPr>
      <t>Use cell E8 in your formula.</t>
    </r>
  </si>
  <si>
    <t>D) Calculate the profit earned for the estimated video game console sales.</t>
  </si>
  <si>
    <r>
      <t xml:space="preserve">Run </t>
    </r>
    <r>
      <rPr>
        <b/>
        <sz val="12"/>
        <color theme="1"/>
        <rFont val="Calibri"/>
        <family val="2"/>
        <scheme val="minor"/>
      </rPr>
      <t>GRG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rFont val="Calibri"/>
        <family val="2"/>
        <scheme val="minor"/>
      </rPr>
      <t xml:space="preserve">SOLVER </t>
    </r>
    <r>
      <rPr>
        <sz val="12"/>
        <color theme="1"/>
        <rFont val="Calibri"/>
        <family val="2"/>
        <scheme val="minor"/>
      </rPr>
      <t>to determine the profit maximizing price for video game console sales.</t>
    </r>
  </si>
  <si>
    <r>
      <t xml:space="preserve">E) Use the linear equation formula provided in the graph to predict sales of video game consoles with games. </t>
    </r>
    <r>
      <rPr>
        <b/>
        <sz val="12"/>
        <rFont val="Calibri"/>
        <family val="2"/>
        <scheme val="minor"/>
      </rPr>
      <t>Use cell E12 in your formula.</t>
    </r>
  </si>
  <si>
    <t>F) Calculate the profit earned for video game consoles with game sales.</t>
  </si>
  <si>
    <r>
      <t xml:space="preserve">Run </t>
    </r>
    <r>
      <rPr>
        <b/>
        <sz val="12"/>
        <color theme="1"/>
        <rFont val="Calibri"/>
        <family val="2"/>
        <scheme val="minor"/>
      </rPr>
      <t xml:space="preserve">GRG </t>
    </r>
    <r>
      <rPr>
        <b/>
        <sz val="12"/>
        <rFont val="Calibri"/>
        <family val="2"/>
        <scheme val="minor"/>
      </rPr>
      <t>SOLVER</t>
    </r>
    <r>
      <rPr>
        <sz val="12"/>
        <color theme="1"/>
        <rFont val="Calibri"/>
        <family val="2"/>
        <scheme val="minor"/>
      </rPr>
      <t xml:space="preserve"> to determine the profit maximizing price for video game consoles with games sales.</t>
    </r>
  </si>
  <si>
    <t>Sheet 3:</t>
  </si>
  <si>
    <t>A) Rank the prices such that an appropriate price/demand relationship (i.e., negative) exists.</t>
  </si>
  <si>
    <t>B) In the space provided, graph the linear relationship between price and concert ticket value. Given the appearance of the data, insert a linear trend line and equation into the graph.</t>
  </si>
  <si>
    <t>C) Use the linear equation formula provided in the graph to predict concert ticket sales.</t>
  </si>
  <si>
    <t>D) Calculate the profit earned for the estimated concert ticket sales.</t>
  </si>
  <si>
    <r>
      <t xml:space="preserve">Run </t>
    </r>
    <r>
      <rPr>
        <b/>
        <sz val="12"/>
        <color theme="1"/>
        <rFont val="Calibri"/>
        <family val="2"/>
        <scheme val="minor"/>
      </rPr>
      <t>GRG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rFont val="Calibri"/>
        <family val="2"/>
        <scheme val="minor"/>
      </rPr>
      <t>SOLVER</t>
    </r>
    <r>
      <rPr>
        <sz val="12"/>
        <color theme="1"/>
        <rFont val="Calibri"/>
        <family val="2"/>
        <scheme val="minor"/>
      </rPr>
      <t xml:space="preserve"> to determine the profit maximizing price for concert tickets.</t>
    </r>
  </si>
  <si>
    <t>Sheet 4:</t>
  </si>
  <si>
    <t>C) Calculate the total combined profit earned for both seasons.</t>
  </si>
  <si>
    <t>Price Elasticity: Port City Java</t>
  </si>
  <si>
    <t>Coffee Price</t>
  </si>
  <si>
    <t>A</t>
  </si>
  <si>
    <t>C</t>
  </si>
  <si>
    <t>Change</t>
  </si>
  <si>
    <t>Elasticity</t>
  </si>
  <si>
    <t>B</t>
  </si>
  <si>
    <t>Price</t>
  </si>
  <si>
    <t>Demand</t>
  </si>
  <si>
    <t>D</t>
  </si>
  <si>
    <t>E</t>
  </si>
  <si>
    <t xml:space="preserve">    Level of Elasticity</t>
  </si>
  <si>
    <t>Console Retail Price</t>
  </si>
  <si>
    <t>Demand (millions)</t>
  </si>
  <si>
    <t>Price Elasticity</t>
  </si>
  <si>
    <t>Console Unit Cost</t>
  </si>
  <si>
    <t>F</t>
  </si>
  <si>
    <t>Customer</t>
  </si>
  <si>
    <t>Value/Price</t>
  </si>
  <si>
    <t>Rank/Demand</t>
  </si>
  <si>
    <t>Profit</t>
  </si>
  <si>
    <t>Summer</t>
  </si>
  <si>
    <t>Winter</t>
  </si>
  <si>
    <t>Season</t>
  </si>
  <si>
    <t>Intercept</t>
  </si>
  <si>
    <t>Slope</t>
  </si>
  <si>
    <t>Total Profit</t>
  </si>
  <si>
    <t>with and without games.</t>
  </si>
  <si>
    <t>for the concert.</t>
  </si>
  <si>
    <t>This sheet gives sales demand data for surfboards at Hot Wax Surf Shop. Given a yield management strategy, use the data to calculate profit maximizing prices based on seasonality.</t>
  </si>
  <si>
    <t>B) Calculate the profit earned for surfboard sales for both summer and winter seasons.</t>
  </si>
  <si>
    <t>D) Calculate the total number of surfboards sold during both seasons.</t>
  </si>
  <si>
    <t>A) Using the given demand formulas based upon seasonality, predict sales of surfboards for both summer and winter seasons.</t>
  </si>
  <si>
    <t>Mark Down Pricing:  Hot Wax Surfboards</t>
  </si>
  <si>
    <t>Surfboard Cost</t>
  </si>
  <si>
    <r>
      <t xml:space="preserve">Run </t>
    </r>
    <r>
      <rPr>
        <b/>
        <sz val="12"/>
        <color theme="1"/>
        <rFont val="Calibri"/>
        <family val="2"/>
        <scheme val="minor"/>
      </rPr>
      <t>GRG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rFont val="Calibri"/>
        <family val="2"/>
        <scheme val="minor"/>
      </rPr>
      <t xml:space="preserve">SOLVER </t>
    </r>
    <r>
      <rPr>
        <sz val="12"/>
        <color theme="1"/>
        <rFont val="Calibri"/>
        <family val="2"/>
        <scheme val="minor"/>
      </rPr>
      <t>to determine the profit maximizing price for surfboards in both summer and winter seasons.</t>
    </r>
  </si>
  <si>
    <t>Game Download Price</t>
  </si>
  <si>
    <t>Game Development Cost</t>
  </si>
  <si>
    <t>This sheet gives data for Nintendo Switch video game console and game downloads. Use the data to determine the profit maximizing price to charge for the video game console</t>
  </si>
  <si>
    <t>Concert Cost/Ticket</t>
  </si>
  <si>
    <t>Game Downloads</t>
  </si>
  <si>
    <t>Predicted Sales</t>
  </si>
  <si>
    <t>Coffee Cups  Sold</t>
  </si>
  <si>
    <t>1% Price Increase</t>
  </si>
  <si>
    <t>Demand Decrease</t>
  </si>
  <si>
    <t>Value Pricing:  The Avett Brothers (Azalea Concert)</t>
  </si>
  <si>
    <t>Total Surfboards Sold/Ordered</t>
  </si>
  <si>
    <t>Price Optimization: Nintendo Switch and Games</t>
  </si>
  <si>
    <t>This sheet gives customer price/value data for an Avett Brothers concert during the Azalea Festival. Use the data to determine the profit maximizing price to charge</t>
  </si>
  <si>
    <t>Console Price</t>
  </si>
  <si>
    <t>Console Demand</t>
  </si>
  <si>
    <t>Profit w/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</si>
</sst>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0.000000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rebuchet MS"/>
      <family val="2"/>
    </font>
    <font>
      <sz val="12"/>
      <color theme="1"/>
      <name val="Trebuchet MS"/>
      <family val="2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2" borderId="0" xfId="0" applyFont="1" applyFill="1"/>
    <xf numFmtId="0" fontId="4" fillId="2" borderId="0" xfId="0" applyFont="1" applyFill="1"/>
    <xf numFmtId="0" fontId="7" fillId="2" borderId="0" xfId="0" applyFont="1" applyFill="1"/>
    <xf numFmtId="0" fontId="5" fillId="4" borderId="1" xfId="0" applyFont="1" applyFill="1" applyBorder="1" applyAlignment="1">
      <alignment horizontal="center"/>
    </xf>
    <xf numFmtId="0" fontId="7" fillId="0" borderId="1" xfId="0" applyFont="1" applyBorder="1"/>
    <xf numFmtId="0" fontId="7" fillId="0" borderId="0" xfId="0" applyFont="1"/>
    <xf numFmtId="0" fontId="4" fillId="0" borderId="0" xfId="0" applyFont="1"/>
    <xf numFmtId="0" fontId="7" fillId="4" borderId="1" xfId="0" applyFont="1" applyFill="1" applyBorder="1" applyAlignment="1">
      <alignment horizontal="center"/>
    </xf>
    <xf numFmtId="164" fontId="8" fillId="7" borderId="1" xfId="0" applyNumberFormat="1" applyFont="1" applyFill="1" applyBorder="1"/>
    <xf numFmtId="0" fontId="7" fillId="8" borderId="1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4" fontId="7" fillId="5" borderId="1" xfId="0" applyNumberFormat="1" applyFont="1" applyFill="1" applyBorder="1"/>
    <xf numFmtId="164" fontId="7" fillId="5" borderId="1" xfId="0" applyNumberFormat="1" applyFont="1" applyFill="1" applyBorder="1"/>
    <xf numFmtId="0" fontId="7" fillId="0" borderId="0" xfId="0" applyFont="1" applyAlignment="1">
      <alignment horizontal="center"/>
    </xf>
    <xf numFmtId="164" fontId="7" fillId="8" borderId="1" xfId="1" applyNumberFormat="1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164" fontId="7" fillId="0" borderId="0" xfId="0" applyNumberFormat="1" applyFont="1" applyFill="1"/>
    <xf numFmtId="164" fontId="8" fillId="0" borderId="0" xfId="0" applyNumberFormat="1" applyFont="1"/>
    <xf numFmtId="0" fontId="7" fillId="0" borderId="2" xfId="0" applyFont="1" applyBorder="1"/>
    <xf numFmtId="0" fontId="4" fillId="0" borderId="4" xfId="0" applyFont="1" applyBorder="1"/>
    <xf numFmtId="0" fontId="4" fillId="0" borderId="3" xfId="0" applyFont="1" applyBorder="1"/>
    <xf numFmtId="164" fontId="7" fillId="8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0" fontId="10" fillId="5" borderId="3" xfId="0" applyFont="1" applyFill="1" applyBorder="1" applyAlignment="1">
      <alignment horizontal="center"/>
    </xf>
    <xf numFmtId="164" fontId="8" fillId="7" borderId="1" xfId="0" applyNumberFormat="1" applyFont="1" applyFill="1" applyBorder="1" applyAlignment="1">
      <alignment horizontal="center"/>
    </xf>
    <xf numFmtId="2" fontId="4" fillId="5" borderId="1" xfId="0" applyNumberFormat="1" applyFont="1" applyFill="1" applyBorder="1" applyAlignment="1">
      <alignment horizontal="center"/>
    </xf>
    <xf numFmtId="164" fontId="4" fillId="5" borderId="1" xfId="0" applyNumberFormat="1" applyFont="1" applyFill="1" applyBorder="1" applyAlignment="1">
      <alignment horizontal="center"/>
    </xf>
    <xf numFmtId="164" fontId="4" fillId="0" borderId="0" xfId="0" applyNumberFormat="1" applyFont="1"/>
    <xf numFmtId="0" fontId="5" fillId="0" borderId="2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0" xfId="0" applyFont="1"/>
    <xf numFmtId="8" fontId="5" fillId="8" borderId="1" xfId="0" applyNumberFormat="1" applyFont="1" applyFill="1" applyBorder="1" applyAlignment="1">
      <alignment horizontal="center"/>
    </xf>
    <xf numFmtId="4" fontId="5" fillId="8" borderId="1" xfId="0" applyNumberFormat="1" applyFont="1" applyFill="1" applyBorder="1" applyAlignment="1">
      <alignment horizontal="center"/>
    </xf>
    <xf numFmtId="8" fontId="5" fillId="5" borderId="1" xfId="0" applyNumberFormat="1" applyFont="1" applyFill="1" applyBorder="1" applyAlignment="1">
      <alignment horizontal="center"/>
    </xf>
    <xf numFmtId="4" fontId="5" fillId="5" borderId="1" xfId="0" applyNumberFormat="1" applyFont="1" applyFill="1" applyBorder="1" applyAlignment="1">
      <alignment horizontal="center"/>
    </xf>
    <xf numFmtId="166" fontId="5" fillId="8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8" borderId="1" xfId="0" applyFont="1" applyFill="1" applyBorder="1" applyAlignment="1">
      <alignment horizontal="center"/>
    </xf>
    <xf numFmtId="2" fontId="5" fillId="5" borderId="1" xfId="0" applyNumberFormat="1" applyFont="1" applyFill="1" applyBorder="1" applyAlignment="1">
      <alignment horizontal="center"/>
    </xf>
    <xf numFmtId="44" fontId="5" fillId="4" borderId="1" xfId="1" applyFont="1" applyFill="1" applyBorder="1" applyAlignment="1">
      <alignment horizontal="center"/>
    </xf>
    <xf numFmtId="164" fontId="5" fillId="5" borderId="1" xfId="0" applyNumberFormat="1" applyFont="1" applyFill="1" applyBorder="1" applyAlignment="1">
      <alignment horizontal="center"/>
    </xf>
    <xf numFmtId="8" fontId="7" fillId="5" borderId="1" xfId="0" applyNumberFormat="1" applyFont="1" applyFill="1" applyBorder="1" applyAlignment="1">
      <alignment horizontal="center"/>
    </xf>
    <xf numFmtId="0" fontId="7" fillId="0" borderId="3" xfId="0" applyFont="1" applyBorder="1"/>
    <xf numFmtId="164" fontId="7" fillId="0" borderId="0" xfId="0" applyNumberFormat="1" applyFont="1"/>
    <xf numFmtId="0" fontId="7" fillId="0" borderId="1" xfId="0" applyFont="1" applyFill="1" applyBorder="1" applyAlignment="1">
      <alignment horizontal="center"/>
    </xf>
    <xf numFmtId="164" fontId="7" fillId="0" borderId="1" xfId="0" applyNumberFormat="1" applyFont="1" applyFill="1" applyBorder="1" applyAlignment="1">
      <alignment horizontal="center"/>
    </xf>
    <xf numFmtId="164" fontId="7" fillId="4" borderId="1" xfId="0" applyNumberFormat="1" applyFont="1" applyFill="1" applyBorder="1" applyAlignment="1">
      <alignment horizontal="center"/>
    </xf>
    <xf numFmtId="0" fontId="4" fillId="8" borderId="0" xfId="0" applyFont="1" applyFill="1"/>
    <xf numFmtId="164" fontId="7" fillId="4" borderId="1" xfId="1" applyNumberFormat="1" applyFont="1" applyFill="1" applyBorder="1" applyAlignment="1">
      <alignment horizontal="center"/>
    </xf>
    <xf numFmtId="2" fontId="7" fillId="5" borderId="1" xfId="0" applyNumberFormat="1" applyFont="1" applyFill="1" applyBorder="1" applyAlignment="1">
      <alignment horizontal="center"/>
    </xf>
    <xf numFmtId="9" fontId="7" fillId="5" borderId="1" xfId="2" applyFont="1" applyFill="1" applyBorder="1"/>
    <xf numFmtId="165" fontId="7" fillId="5" borderId="1" xfId="0" applyNumberFormat="1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7" fillId="4" borderId="3" xfId="0" applyFont="1" applyFill="1" applyBorder="1"/>
    <xf numFmtId="0" fontId="4" fillId="4" borderId="1" xfId="0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9767548418873311E-2"/>
          <c:y val="2.2909362607046381E-2"/>
          <c:w val="0.9158578722032662"/>
          <c:h val="0.7619462530687314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2.5301540410267699E-2"/>
                  <c:y val="0.67679883080308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'Sheet 1'!$C$4:$C$104</c:f>
              <c:numCache>
                <c:formatCode>"$"#,##0.00</c:formatCode>
                <c:ptCount val="101"/>
                <c:pt idx="0">
                  <c:v>1.5</c:v>
                </c:pt>
                <c:pt idx="1">
                  <c:v>2.0999999999999996</c:v>
                </c:pt>
                <c:pt idx="2">
                  <c:v>1.8000000000000007</c:v>
                </c:pt>
                <c:pt idx="3">
                  <c:v>2.3000000000000007</c:v>
                </c:pt>
                <c:pt idx="4">
                  <c:v>1.6999999999999993</c:v>
                </c:pt>
                <c:pt idx="5">
                  <c:v>1.5</c:v>
                </c:pt>
                <c:pt idx="6">
                  <c:v>1.5</c:v>
                </c:pt>
                <c:pt idx="7">
                  <c:v>1.8000000000000007</c:v>
                </c:pt>
                <c:pt idx="8">
                  <c:v>1.0999999999999996</c:v>
                </c:pt>
                <c:pt idx="9">
                  <c:v>3</c:v>
                </c:pt>
                <c:pt idx="10">
                  <c:v>3</c:v>
                </c:pt>
                <c:pt idx="11">
                  <c:v>2.0999999999999996</c:v>
                </c:pt>
                <c:pt idx="12">
                  <c:v>1.5999999999999996</c:v>
                </c:pt>
                <c:pt idx="13">
                  <c:v>2.5999999999999996</c:v>
                </c:pt>
                <c:pt idx="14">
                  <c:v>2.3000000000000007</c:v>
                </c:pt>
                <c:pt idx="15">
                  <c:v>1.1999999999999993</c:v>
                </c:pt>
                <c:pt idx="16">
                  <c:v>1.6999999999999993</c:v>
                </c:pt>
                <c:pt idx="17">
                  <c:v>2.5</c:v>
                </c:pt>
                <c:pt idx="18">
                  <c:v>2.5</c:v>
                </c:pt>
                <c:pt idx="19">
                  <c:v>2.5</c:v>
                </c:pt>
                <c:pt idx="20">
                  <c:v>2.1999999999999993</c:v>
                </c:pt>
                <c:pt idx="21">
                  <c:v>2.6999999999999993</c:v>
                </c:pt>
                <c:pt idx="22">
                  <c:v>2.9000000000000004</c:v>
                </c:pt>
                <c:pt idx="23">
                  <c:v>1.5999999999999996</c:v>
                </c:pt>
                <c:pt idx="24">
                  <c:v>1.5</c:v>
                </c:pt>
                <c:pt idx="25">
                  <c:v>2.9000000000000004</c:v>
                </c:pt>
                <c:pt idx="26">
                  <c:v>2.5999999999999996</c:v>
                </c:pt>
                <c:pt idx="27">
                  <c:v>1.5</c:v>
                </c:pt>
                <c:pt idx="28">
                  <c:v>1.1999999999999993</c:v>
                </c:pt>
                <c:pt idx="29">
                  <c:v>2.3000000000000007</c:v>
                </c:pt>
                <c:pt idx="30">
                  <c:v>2.0999999999999996</c:v>
                </c:pt>
                <c:pt idx="31">
                  <c:v>3</c:v>
                </c:pt>
                <c:pt idx="32">
                  <c:v>1.9000000000000004</c:v>
                </c:pt>
                <c:pt idx="33">
                  <c:v>2</c:v>
                </c:pt>
                <c:pt idx="34">
                  <c:v>2.5</c:v>
                </c:pt>
                <c:pt idx="35">
                  <c:v>2.3000000000000007</c:v>
                </c:pt>
                <c:pt idx="36">
                  <c:v>1.0999999999999996</c:v>
                </c:pt>
                <c:pt idx="37">
                  <c:v>1.5999999999999996</c:v>
                </c:pt>
                <c:pt idx="38">
                  <c:v>1.4000000000000004</c:v>
                </c:pt>
                <c:pt idx="39">
                  <c:v>1.4000000000000004</c:v>
                </c:pt>
                <c:pt idx="40">
                  <c:v>2.1999999999999993</c:v>
                </c:pt>
                <c:pt idx="41">
                  <c:v>2.4000000000000004</c:v>
                </c:pt>
                <c:pt idx="42">
                  <c:v>2.5999999999999996</c:v>
                </c:pt>
                <c:pt idx="43">
                  <c:v>2</c:v>
                </c:pt>
                <c:pt idx="44">
                  <c:v>1.4000000000000004</c:v>
                </c:pt>
                <c:pt idx="45">
                  <c:v>1.6999999999999993</c:v>
                </c:pt>
                <c:pt idx="46">
                  <c:v>1.6999999999999993</c:v>
                </c:pt>
                <c:pt idx="47">
                  <c:v>2.1999999999999993</c:v>
                </c:pt>
                <c:pt idx="48">
                  <c:v>2.9000000000000004</c:v>
                </c:pt>
                <c:pt idx="49">
                  <c:v>1.5</c:v>
                </c:pt>
                <c:pt idx="50">
                  <c:v>1.9000000000000004</c:v>
                </c:pt>
                <c:pt idx="51">
                  <c:v>2.1999999999999993</c:v>
                </c:pt>
                <c:pt idx="52">
                  <c:v>2.4000000000000004</c:v>
                </c:pt>
                <c:pt idx="53">
                  <c:v>1</c:v>
                </c:pt>
                <c:pt idx="54">
                  <c:v>2.9000000000000004</c:v>
                </c:pt>
                <c:pt idx="55">
                  <c:v>1.4000000000000004</c:v>
                </c:pt>
                <c:pt idx="56">
                  <c:v>1.5</c:v>
                </c:pt>
                <c:pt idx="57">
                  <c:v>1.9000000000000004</c:v>
                </c:pt>
                <c:pt idx="58">
                  <c:v>2.0999999999999996</c:v>
                </c:pt>
                <c:pt idx="59">
                  <c:v>1.3000000000000007</c:v>
                </c:pt>
                <c:pt idx="60">
                  <c:v>2.8000000000000007</c:v>
                </c:pt>
                <c:pt idx="61">
                  <c:v>1.3000000000000007</c:v>
                </c:pt>
                <c:pt idx="62">
                  <c:v>2.1999999999999993</c:v>
                </c:pt>
                <c:pt idx="63">
                  <c:v>1.9000000000000004</c:v>
                </c:pt>
                <c:pt idx="64">
                  <c:v>2.8000000000000007</c:v>
                </c:pt>
                <c:pt idx="65">
                  <c:v>2.9000000000000004</c:v>
                </c:pt>
                <c:pt idx="66">
                  <c:v>1.5999999999999996</c:v>
                </c:pt>
                <c:pt idx="67">
                  <c:v>1.6999999999999993</c:v>
                </c:pt>
                <c:pt idx="68">
                  <c:v>1.0999999999999996</c:v>
                </c:pt>
                <c:pt idx="69">
                  <c:v>2.3000000000000007</c:v>
                </c:pt>
                <c:pt idx="70">
                  <c:v>1.5999999999999996</c:v>
                </c:pt>
                <c:pt idx="71">
                  <c:v>2.5999999999999996</c:v>
                </c:pt>
                <c:pt idx="72">
                  <c:v>2.6999999999999993</c:v>
                </c:pt>
                <c:pt idx="73">
                  <c:v>2.8000000000000007</c:v>
                </c:pt>
                <c:pt idx="74">
                  <c:v>2.4000000000000004</c:v>
                </c:pt>
                <c:pt idx="75">
                  <c:v>2.4000000000000004</c:v>
                </c:pt>
                <c:pt idx="76">
                  <c:v>2.9000000000000004</c:v>
                </c:pt>
                <c:pt idx="77">
                  <c:v>3</c:v>
                </c:pt>
                <c:pt idx="78">
                  <c:v>2.9000000000000004</c:v>
                </c:pt>
                <c:pt idx="79">
                  <c:v>1.3000000000000007</c:v>
                </c:pt>
                <c:pt idx="80">
                  <c:v>2.0999999999999996</c:v>
                </c:pt>
                <c:pt idx="81">
                  <c:v>1.3000000000000007</c:v>
                </c:pt>
                <c:pt idx="82">
                  <c:v>1.1999999999999993</c:v>
                </c:pt>
                <c:pt idx="83">
                  <c:v>2</c:v>
                </c:pt>
                <c:pt idx="84">
                  <c:v>2.0999999999999996</c:v>
                </c:pt>
                <c:pt idx="85">
                  <c:v>2.3000000000000007</c:v>
                </c:pt>
                <c:pt idx="86">
                  <c:v>2.4000000000000004</c:v>
                </c:pt>
                <c:pt idx="87">
                  <c:v>2.9000000000000004</c:v>
                </c:pt>
                <c:pt idx="88">
                  <c:v>2.4000000000000004</c:v>
                </c:pt>
                <c:pt idx="89">
                  <c:v>1.9000000000000004</c:v>
                </c:pt>
                <c:pt idx="90">
                  <c:v>2.5999999999999996</c:v>
                </c:pt>
                <c:pt idx="91">
                  <c:v>1.3000000000000007</c:v>
                </c:pt>
                <c:pt idx="92">
                  <c:v>1.5</c:v>
                </c:pt>
                <c:pt idx="93">
                  <c:v>3</c:v>
                </c:pt>
                <c:pt idx="94">
                  <c:v>1.9000000000000004</c:v>
                </c:pt>
                <c:pt idx="95">
                  <c:v>1.5999999999999996</c:v>
                </c:pt>
                <c:pt idx="96">
                  <c:v>1.5</c:v>
                </c:pt>
                <c:pt idx="97">
                  <c:v>2.4000000000000004</c:v>
                </c:pt>
                <c:pt idx="98">
                  <c:v>1.5</c:v>
                </c:pt>
                <c:pt idx="99">
                  <c:v>2</c:v>
                </c:pt>
                <c:pt idx="100">
                  <c:v>2.3000000000000007</c:v>
                </c:pt>
              </c:numCache>
            </c:numRef>
          </c:xVal>
          <c:yVal>
            <c:numRef>
              <c:f>'Sheet 1'!$B$4:$B$104</c:f>
              <c:numCache>
                <c:formatCode>General</c:formatCode>
                <c:ptCount val="101"/>
                <c:pt idx="0">
                  <c:v>291</c:v>
                </c:pt>
                <c:pt idx="1">
                  <c:v>259</c:v>
                </c:pt>
                <c:pt idx="2">
                  <c:v>293</c:v>
                </c:pt>
                <c:pt idx="3">
                  <c:v>275</c:v>
                </c:pt>
                <c:pt idx="4">
                  <c:v>295</c:v>
                </c:pt>
                <c:pt idx="5">
                  <c:v>317</c:v>
                </c:pt>
                <c:pt idx="6">
                  <c:v>323</c:v>
                </c:pt>
                <c:pt idx="7">
                  <c:v>287</c:v>
                </c:pt>
                <c:pt idx="8">
                  <c:v>295</c:v>
                </c:pt>
                <c:pt idx="9">
                  <c:v>230</c:v>
                </c:pt>
                <c:pt idx="10">
                  <c:v>265</c:v>
                </c:pt>
                <c:pt idx="11">
                  <c:v>280</c:v>
                </c:pt>
                <c:pt idx="12">
                  <c:v>283</c:v>
                </c:pt>
                <c:pt idx="13">
                  <c:v>245</c:v>
                </c:pt>
                <c:pt idx="14">
                  <c:v>273</c:v>
                </c:pt>
                <c:pt idx="15">
                  <c:v>313</c:v>
                </c:pt>
                <c:pt idx="16">
                  <c:v>286</c:v>
                </c:pt>
                <c:pt idx="17">
                  <c:v>244</c:v>
                </c:pt>
                <c:pt idx="18">
                  <c:v>262</c:v>
                </c:pt>
                <c:pt idx="19">
                  <c:v>266</c:v>
                </c:pt>
                <c:pt idx="20">
                  <c:v>269</c:v>
                </c:pt>
                <c:pt idx="21">
                  <c:v>279</c:v>
                </c:pt>
                <c:pt idx="22">
                  <c:v>259</c:v>
                </c:pt>
                <c:pt idx="23">
                  <c:v>265</c:v>
                </c:pt>
                <c:pt idx="24">
                  <c:v>287</c:v>
                </c:pt>
                <c:pt idx="25">
                  <c:v>267</c:v>
                </c:pt>
                <c:pt idx="26">
                  <c:v>291</c:v>
                </c:pt>
                <c:pt idx="27">
                  <c:v>271</c:v>
                </c:pt>
                <c:pt idx="28">
                  <c:v>286</c:v>
                </c:pt>
                <c:pt idx="29">
                  <c:v>297</c:v>
                </c:pt>
                <c:pt idx="30">
                  <c:v>266</c:v>
                </c:pt>
                <c:pt idx="31">
                  <c:v>265</c:v>
                </c:pt>
                <c:pt idx="32">
                  <c:v>297</c:v>
                </c:pt>
                <c:pt idx="33">
                  <c:v>309</c:v>
                </c:pt>
                <c:pt idx="34">
                  <c:v>275</c:v>
                </c:pt>
                <c:pt idx="35">
                  <c:v>282</c:v>
                </c:pt>
                <c:pt idx="36">
                  <c:v>287</c:v>
                </c:pt>
                <c:pt idx="37">
                  <c:v>273</c:v>
                </c:pt>
                <c:pt idx="38">
                  <c:v>309</c:v>
                </c:pt>
                <c:pt idx="39">
                  <c:v>323</c:v>
                </c:pt>
                <c:pt idx="40">
                  <c:v>287</c:v>
                </c:pt>
                <c:pt idx="41">
                  <c:v>263</c:v>
                </c:pt>
                <c:pt idx="42">
                  <c:v>291</c:v>
                </c:pt>
                <c:pt idx="43">
                  <c:v>264</c:v>
                </c:pt>
                <c:pt idx="44">
                  <c:v>305</c:v>
                </c:pt>
                <c:pt idx="45">
                  <c:v>273</c:v>
                </c:pt>
                <c:pt idx="46">
                  <c:v>269</c:v>
                </c:pt>
                <c:pt idx="47">
                  <c:v>258</c:v>
                </c:pt>
                <c:pt idx="48">
                  <c:v>248</c:v>
                </c:pt>
                <c:pt idx="49">
                  <c:v>271</c:v>
                </c:pt>
                <c:pt idx="50">
                  <c:v>301</c:v>
                </c:pt>
                <c:pt idx="51">
                  <c:v>274</c:v>
                </c:pt>
                <c:pt idx="52">
                  <c:v>260</c:v>
                </c:pt>
                <c:pt idx="53">
                  <c:v>300</c:v>
                </c:pt>
                <c:pt idx="54">
                  <c:v>265</c:v>
                </c:pt>
                <c:pt idx="55">
                  <c:v>310</c:v>
                </c:pt>
                <c:pt idx="56">
                  <c:v>314</c:v>
                </c:pt>
                <c:pt idx="57">
                  <c:v>289</c:v>
                </c:pt>
                <c:pt idx="58">
                  <c:v>287</c:v>
                </c:pt>
                <c:pt idx="59">
                  <c:v>309</c:v>
                </c:pt>
                <c:pt idx="60">
                  <c:v>283</c:v>
                </c:pt>
                <c:pt idx="61">
                  <c:v>282</c:v>
                </c:pt>
                <c:pt idx="62">
                  <c:v>281</c:v>
                </c:pt>
                <c:pt idx="63">
                  <c:v>267</c:v>
                </c:pt>
                <c:pt idx="64">
                  <c:v>230</c:v>
                </c:pt>
                <c:pt idx="65">
                  <c:v>273</c:v>
                </c:pt>
                <c:pt idx="66">
                  <c:v>281</c:v>
                </c:pt>
                <c:pt idx="67">
                  <c:v>301</c:v>
                </c:pt>
                <c:pt idx="68">
                  <c:v>324</c:v>
                </c:pt>
                <c:pt idx="69">
                  <c:v>263</c:v>
                </c:pt>
                <c:pt idx="70">
                  <c:v>281</c:v>
                </c:pt>
                <c:pt idx="71">
                  <c:v>237</c:v>
                </c:pt>
                <c:pt idx="72">
                  <c:v>254</c:v>
                </c:pt>
                <c:pt idx="73">
                  <c:v>274</c:v>
                </c:pt>
                <c:pt idx="74">
                  <c:v>241</c:v>
                </c:pt>
                <c:pt idx="75">
                  <c:v>296</c:v>
                </c:pt>
                <c:pt idx="76">
                  <c:v>272</c:v>
                </c:pt>
                <c:pt idx="77">
                  <c:v>265</c:v>
                </c:pt>
                <c:pt idx="78">
                  <c:v>272</c:v>
                </c:pt>
                <c:pt idx="79">
                  <c:v>310</c:v>
                </c:pt>
                <c:pt idx="80">
                  <c:v>294</c:v>
                </c:pt>
                <c:pt idx="81">
                  <c:v>284</c:v>
                </c:pt>
                <c:pt idx="82">
                  <c:v>280</c:v>
                </c:pt>
                <c:pt idx="83">
                  <c:v>261</c:v>
                </c:pt>
                <c:pt idx="84">
                  <c:v>286</c:v>
                </c:pt>
                <c:pt idx="85">
                  <c:v>282</c:v>
                </c:pt>
                <c:pt idx="86">
                  <c:v>280</c:v>
                </c:pt>
                <c:pt idx="87">
                  <c:v>275</c:v>
                </c:pt>
                <c:pt idx="88">
                  <c:v>250</c:v>
                </c:pt>
                <c:pt idx="89">
                  <c:v>298</c:v>
                </c:pt>
                <c:pt idx="90">
                  <c:v>244</c:v>
                </c:pt>
                <c:pt idx="91">
                  <c:v>284</c:v>
                </c:pt>
                <c:pt idx="92">
                  <c:v>298</c:v>
                </c:pt>
                <c:pt idx="93">
                  <c:v>242</c:v>
                </c:pt>
                <c:pt idx="94">
                  <c:v>257</c:v>
                </c:pt>
                <c:pt idx="95">
                  <c:v>303</c:v>
                </c:pt>
                <c:pt idx="96">
                  <c:v>312</c:v>
                </c:pt>
                <c:pt idx="97">
                  <c:v>260</c:v>
                </c:pt>
                <c:pt idx="98">
                  <c:v>318</c:v>
                </c:pt>
                <c:pt idx="99">
                  <c:v>277</c:v>
                </c:pt>
                <c:pt idx="100">
                  <c:v>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18-4401-A0B7-7E572960E1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869176"/>
        <c:axId val="459869960"/>
      </c:scatterChart>
      <c:valAx>
        <c:axId val="459869176"/>
        <c:scaling>
          <c:orientation val="minMax"/>
          <c:min val="0.7500000000000001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869960"/>
        <c:crosses val="autoZero"/>
        <c:crossBetween val="midCat"/>
      </c:valAx>
      <c:valAx>
        <c:axId val="459869960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869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3117714335987332"/>
                  <c:y val="0.261193985179388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'Sheet 2'!$D$3:$D$4</c:f>
              <c:numCache>
                <c:formatCode>"$"#,##0.00_);[Red]\("$"#,##0.00\)</c:formatCode>
                <c:ptCount val="2"/>
                <c:pt idx="0">
                  <c:v>300</c:v>
                </c:pt>
                <c:pt idx="1">
                  <c:v>303</c:v>
                </c:pt>
              </c:numCache>
            </c:numRef>
          </c:xVal>
          <c:yVal>
            <c:numRef>
              <c:f>'Sheet 2'!$E$3:$E$4</c:f>
              <c:numCache>
                <c:formatCode>#,##0.00</c:formatCode>
                <c:ptCount val="2"/>
                <c:pt idx="0">
                  <c:v>2</c:v>
                </c:pt>
                <c:pt idx="1">
                  <c:v>1.98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B7B-426E-9241-092AE3AFA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232192"/>
        <c:axId val="223695064"/>
      </c:scatterChart>
      <c:valAx>
        <c:axId val="227232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95064"/>
        <c:crosses val="autoZero"/>
        <c:crossBetween val="midCat"/>
      </c:valAx>
      <c:valAx>
        <c:axId val="223695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232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Azalea</a:t>
            </a:r>
            <a:r>
              <a:rPr lang="en-US" baseline="0"/>
              <a:t> Concert Value Pricing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3458188929480898E-2"/>
                  <c:y val="-0.824011827480760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'Sheet 3'!$B$5:$B$19</c:f>
              <c:numCache>
                <c:formatCode>"$"#,##0.00</c:formatCode>
                <c:ptCount val="15"/>
                <c:pt idx="0">
                  <c:v>33</c:v>
                </c:pt>
                <c:pt idx="1">
                  <c:v>59</c:v>
                </c:pt>
                <c:pt idx="2">
                  <c:v>44</c:v>
                </c:pt>
                <c:pt idx="3">
                  <c:v>85</c:v>
                </c:pt>
                <c:pt idx="4">
                  <c:v>48</c:v>
                </c:pt>
                <c:pt idx="5">
                  <c:v>62</c:v>
                </c:pt>
                <c:pt idx="6">
                  <c:v>60</c:v>
                </c:pt>
                <c:pt idx="7">
                  <c:v>52</c:v>
                </c:pt>
                <c:pt idx="8">
                  <c:v>38</c:v>
                </c:pt>
                <c:pt idx="9">
                  <c:v>29</c:v>
                </c:pt>
                <c:pt idx="10">
                  <c:v>42</c:v>
                </c:pt>
                <c:pt idx="11">
                  <c:v>32</c:v>
                </c:pt>
                <c:pt idx="12">
                  <c:v>68</c:v>
                </c:pt>
                <c:pt idx="13">
                  <c:v>90</c:v>
                </c:pt>
                <c:pt idx="14">
                  <c:v>45</c:v>
                </c:pt>
              </c:numCache>
            </c:numRef>
          </c:xVal>
          <c:yVal>
            <c:numRef>
              <c:f>'Sheet 3'!$C$5:$C$19</c:f>
              <c:numCache>
                <c:formatCode>General</c:formatCode>
                <c:ptCount val="15"/>
                <c:pt idx="0">
                  <c:v>13</c:v>
                </c:pt>
                <c:pt idx="1">
                  <c:v>6</c:v>
                </c:pt>
                <c:pt idx="2">
                  <c:v>10</c:v>
                </c:pt>
                <c:pt idx="3">
                  <c:v>2</c:v>
                </c:pt>
                <c:pt idx="4">
                  <c:v>8</c:v>
                </c:pt>
                <c:pt idx="5">
                  <c:v>4</c:v>
                </c:pt>
                <c:pt idx="6">
                  <c:v>5</c:v>
                </c:pt>
                <c:pt idx="7">
                  <c:v>7</c:v>
                </c:pt>
                <c:pt idx="8">
                  <c:v>12</c:v>
                </c:pt>
                <c:pt idx="9">
                  <c:v>15</c:v>
                </c:pt>
                <c:pt idx="10">
                  <c:v>11</c:v>
                </c:pt>
                <c:pt idx="11">
                  <c:v>14</c:v>
                </c:pt>
                <c:pt idx="12">
                  <c:v>3</c:v>
                </c:pt>
                <c:pt idx="13">
                  <c:v>1</c:v>
                </c:pt>
                <c:pt idx="14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29-47A2-9EC6-CC763FD3DA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537776"/>
        <c:axId val="467537384"/>
      </c:scatterChart>
      <c:valAx>
        <c:axId val="467537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537384"/>
        <c:crosses val="autoZero"/>
        <c:crossBetween val="midCat"/>
      </c:valAx>
      <c:valAx>
        <c:axId val="46753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537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49740</xdr:colOff>
      <xdr:row>2</xdr:row>
      <xdr:rowOff>3173</xdr:rowOff>
    </xdr:from>
    <xdr:to>
      <xdr:col>12</xdr:col>
      <xdr:colOff>49741</xdr:colOff>
      <xdr:row>17</xdr:row>
      <xdr:rowOff>31748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0</xdr:row>
      <xdr:rowOff>180975</xdr:rowOff>
    </xdr:from>
    <xdr:to>
      <xdr:col>13</xdr:col>
      <xdr:colOff>47625</xdr:colOff>
      <xdr:row>16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1257300</xdr:colOff>
      <xdr:row>11</xdr:row>
      <xdr:rowOff>0</xdr:rowOff>
    </xdr:from>
    <xdr:to>
      <xdr:col>10</xdr:col>
      <xdr:colOff>381000</xdr:colOff>
      <xdr:row>25</xdr:row>
      <xdr:rowOff>200024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workbookViewId="0"/>
  </sheetViews>
  <sheetFormatPr defaultRowHeight="14.5" x14ac:dyDescent="0.35"/>
  <sheetData>
    <row r="1" spans="1:21" ht="15.5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</row>
    <row r="2" spans="1:21" ht="15.5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</row>
    <row r="3" spans="1:21" ht="15.5" x14ac:dyDescent="0.35">
      <c r="A3" s="1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3"/>
    </row>
    <row r="4" spans="1:21" ht="15.5" x14ac:dyDescent="0.35">
      <c r="A4" s="2"/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1" ht="15.5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3"/>
    </row>
    <row r="6" spans="1:21" ht="15.5" x14ac:dyDescent="0.35">
      <c r="A6" s="4"/>
      <c r="B6" s="4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3"/>
    </row>
    <row r="7" spans="1:21" ht="15.5" x14ac:dyDescent="0.35">
      <c r="A7" s="4"/>
      <c r="B7" s="4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3"/>
    </row>
    <row r="8" spans="1:21" ht="15.5" x14ac:dyDescent="0.35">
      <c r="A8" s="4"/>
      <c r="B8" s="4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3"/>
    </row>
    <row r="9" spans="1:21" ht="15.5" x14ac:dyDescent="0.35">
      <c r="A9" s="4"/>
      <c r="B9" s="4" t="s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3"/>
    </row>
    <row r="10" spans="1:21" ht="15.5" x14ac:dyDescent="0.35">
      <c r="A10" s="4"/>
      <c r="B10" s="4" t="s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3"/>
    </row>
    <row r="11" spans="1:21" ht="15.5" x14ac:dyDescent="0.35">
      <c r="A11" s="4"/>
      <c r="B11" s="4" t="s"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3"/>
    </row>
    <row r="12" spans="1:21" ht="15.5" x14ac:dyDescent="0.35">
      <c r="A12" s="4"/>
      <c r="B12" s="4"/>
      <c r="C12" s="4"/>
      <c r="D12" s="4" t="s">
        <v>10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3"/>
    </row>
    <row r="13" spans="1:21" ht="15.5" x14ac:dyDescent="0.35">
      <c r="A13" s="4"/>
      <c r="B13" s="4"/>
      <c r="C13" s="4"/>
      <c r="D13" s="4" t="s">
        <v>11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3"/>
    </row>
    <row r="14" spans="1:21" ht="15.5" x14ac:dyDescent="0.35">
      <c r="A14" s="4"/>
      <c r="B14" s="4"/>
      <c r="C14" s="4"/>
      <c r="D14" s="4" t="s">
        <v>12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3"/>
    </row>
    <row r="15" spans="1:21" ht="15.5" x14ac:dyDescent="0.35">
      <c r="A15" s="4"/>
      <c r="B15" s="4"/>
      <c r="C15" s="4"/>
      <c r="D15" s="4" t="s">
        <v>13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3"/>
    </row>
    <row r="16" spans="1:21" ht="15.5" x14ac:dyDescent="0.35">
      <c r="A16" s="4"/>
      <c r="B16" s="4"/>
      <c r="C16" s="4"/>
      <c r="D16" s="4" t="s">
        <v>14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3"/>
    </row>
    <row r="17" spans="1:21" ht="15.5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3"/>
    </row>
    <row r="18" spans="1:21" ht="15.5" x14ac:dyDescent="0.35">
      <c r="A18" s="1" t="s">
        <v>15</v>
      </c>
      <c r="B18" s="2" t="s">
        <v>70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3"/>
    </row>
    <row r="19" spans="1:21" ht="15.5" x14ac:dyDescent="0.35">
      <c r="A19" s="2"/>
      <c r="B19" s="2" t="s">
        <v>59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3"/>
    </row>
    <row r="20" spans="1:21" ht="15.5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3"/>
    </row>
    <row r="21" spans="1:21" ht="15.5" x14ac:dyDescent="0.35">
      <c r="A21" s="4"/>
      <c r="B21" s="4" t="s">
        <v>16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3"/>
    </row>
    <row r="22" spans="1:21" ht="15.5" x14ac:dyDescent="0.35">
      <c r="A22" s="4"/>
      <c r="B22" s="4" t="s">
        <v>17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3"/>
    </row>
    <row r="23" spans="1:21" ht="15.5" x14ac:dyDescent="0.35">
      <c r="A23" s="4"/>
      <c r="B23" s="4" t="s">
        <v>18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3"/>
    </row>
    <row r="24" spans="1:21" ht="15.5" x14ac:dyDescent="0.35">
      <c r="A24" s="4"/>
      <c r="B24" s="4" t="s">
        <v>19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3"/>
    </row>
    <row r="25" spans="1:21" ht="15.5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3"/>
    </row>
    <row r="26" spans="1:21" ht="15.5" x14ac:dyDescent="0.35">
      <c r="A26" s="4"/>
      <c r="B26" s="4" t="s">
        <v>20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3"/>
    </row>
    <row r="27" spans="1:21" ht="15.5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3"/>
    </row>
    <row r="28" spans="1:21" ht="15.5" x14ac:dyDescent="0.35">
      <c r="A28" s="4"/>
      <c r="B28" s="4" t="s">
        <v>21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3"/>
    </row>
    <row r="29" spans="1:21" ht="15.5" x14ac:dyDescent="0.35">
      <c r="A29" s="4"/>
      <c r="B29" s="4" t="s">
        <v>22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3"/>
    </row>
    <row r="30" spans="1:21" ht="15.5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3"/>
    </row>
    <row r="31" spans="1:21" ht="15.5" x14ac:dyDescent="0.35">
      <c r="A31" s="4"/>
      <c r="B31" s="4" t="s">
        <v>23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3"/>
    </row>
    <row r="32" spans="1:21" ht="24.75" customHeight="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3"/>
    </row>
    <row r="33" spans="1:21" ht="15.5" x14ac:dyDescent="0.35">
      <c r="A33" s="5" t="s">
        <v>24</v>
      </c>
      <c r="B33" s="2" t="s">
        <v>80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3"/>
    </row>
    <row r="34" spans="1:21" ht="15.5" x14ac:dyDescent="0.35">
      <c r="A34" s="4"/>
      <c r="B34" s="2" t="s">
        <v>60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3"/>
    </row>
    <row r="35" spans="1:21" ht="15.5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3"/>
    </row>
    <row r="36" spans="1:21" ht="15.5" x14ac:dyDescent="0.35">
      <c r="A36" s="4"/>
      <c r="B36" s="4" t="s">
        <v>25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3"/>
    </row>
    <row r="37" spans="1:21" ht="15.5" x14ac:dyDescent="0.35">
      <c r="A37" s="4"/>
      <c r="B37" s="4" t="s">
        <v>26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3"/>
    </row>
    <row r="38" spans="1:21" ht="15.5" x14ac:dyDescent="0.35">
      <c r="A38" s="4"/>
      <c r="B38" s="4" t="s">
        <v>27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3"/>
    </row>
    <row r="39" spans="1:21" ht="15.5" x14ac:dyDescent="0.35">
      <c r="A39" s="4"/>
      <c r="B39" s="4" t="s">
        <v>28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3"/>
    </row>
    <row r="40" spans="1:2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15.5" x14ac:dyDescent="0.35">
      <c r="A41" s="3"/>
      <c r="B41" s="4" t="s">
        <v>29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15.5" x14ac:dyDescent="0.35">
      <c r="A43" s="5" t="s">
        <v>30</v>
      </c>
      <c r="B43" s="2" t="s">
        <v>61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15.5" x14ac:dyDescent="0.35">
      <c r="A44" s="4"/>
      <c r="B44" s="4"/>
      <c r="C44" s="4"/>
      <c r="D44" s="4"/>
      <c r="E44" s="4"/>
      <c r="F44" s="4"/>
      <c r="G44" s="4"/>
      <c r="H44" s="4"/>
      <c r="I44" s="4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15.5" x14ac:dyDescent="0.35">
      <c r="A45" s="4"/>
      <c r="B45" s="4" t="s">
        <v>64</v>
      </c>
      <c r="C45" s="4"/>
      <c r="D45" s="4"/>
      <c r="E45" s="4"/>
      <c r="F45" s="4"/>
      <c r="G45" s="4"/>
      <c r="H45" s="4"/>
      <c r="I45" s="4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15.5" x14ac:dyDescent="0.35">
      <c r="A46" s="4"/>
      <c r="B46" s="4" t="s">
        <v>62</v>
      </c>
      <c r="C46" s="4"/>
      <c r="D46" s="4"/>
      <c r="E46" s="4"/>
      <c r="F46" s="4"/>
      <c r="G46" s="4"/>
      <c r="H46" s="4"/>
      <c r="I46" s="4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15.5" x14ac:dyDescent="0.35">
      <c r="A47" s="4"/>
      <c r="B47" s="4" t="s">
        <v>31</v>
      </c>
      <c r="C47" s="4"/>
      <c r="D47" s="4"/>
      <c r="E47" s="4"/>
      <c r="F47" s="4"/>
      <c r="G47" s="4"/>
      <c r="H47" s="4"/>
      <c r="I47" s="4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15.5" x14ac:dyDescent="0.35">
      <c r="A48" s="4"/>
      <c r="B48" s="4" t="s">
        <v>63</v>
      </c>
      <c r="C48" s="4"/>
      <c r="D48" s="4"/>
      <c r="E48" s="4"/>
      <c r="F48" s="4"/>
      <c r="G48" s="4"/>
      <c r="H48" s="4"/>
      <c r="I48" s="4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15.5" x14ac:dyDescent="0.35">
      <c r="A49" s="4"/>
      <c r="B49" s="4"/>
      <c r="C49" s="4"/>
      <c r="D49" s="4"/>
      <c r="E49" s="4"/>
      <c r="F49" s="4"/>
      <c r="G49" s="4"/>
      <c r="H49" s="4"/>
      <c r="I49" s="4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15.5" x14ac:dyDescent="0.35">
      <c r="A50" s="3"/>
      <c r="B50" s="4" t="s">
        <v>67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15.5" x14ac:dyDescent="0.35">
      <c r="A51" s="3"/>
      <c r="B51" s="4"/>
      <c r="C51" s="4"/>
      <c r="D51" s="4"/>
      <c r="E51" s="4"/>
      <c r="F51" s="4"/>
      <c r="G51" s="4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4"/>
  <sheetViews>
    <sheetView zoomScale="60" zoomScaleNormal="60" workbookViewId="0">
      <selection activeCell="K22" sqref="K22"/>
    </sheetView>
  </sheetViews>
  <sheetFormatPr defaultColWidth="9.1796875" defaultRowHeight="15.5" x14ac:dyDescent="0.35"/>
  <cols>
    <col min="1" max="1" width="8" style="9" customWidth="1"/>
    <col min="2" max="2" width="22.7265625" style="9" customWidth="1"/>
    <col min="3" max="3" width="20.81640625" style="9" customWidth="1"/>
    <col min="4" max="4" width="9.1796875" style="9"/>
    <col min="5" max="5" width="14.81640625" style="9" customWidth="1"/>
    <col min="6" max="6" width="17.26953125" style="9" customWidth="1"/>
    <col min="7" max="7" width="14.1796875" style="9" customWidth="1"/>
    <col min="8" max="8" width="9.1796875" style="9"/>
    <col min="9" max="9" width="14" style="9" customWidth="1"/>
    <col min="10" max="10" width="12.81640625" style="9" customWidth="1"/>
    <col min="11" max="11" width="13.1796875" style="9" customWidth="1"/>
    <col min="12" max="12" width="12" style="9" customWidth="1"/>
    <col min="13" max="16384" width="9.1796875" style="9"/>
  </cols>
  <sheetData>
    <row r="1" spans="1:4" x14ac:dyDescent="0.35">
      <c r="A1" s="21" t="s">
        <v>32</v>
      </c>
      <c r="B1" s="47"/>
      <c r="C1" s="8"/>
      <c r="D1" s="8"/>
    </row>
    <row r="2" spans="1:4" x14ac:dyDescent="0.35">
      <c r="A2" s="8"/>
      <c r="B2" s="8"/>
      <c r="C2" s="8"/>
      <c r="D2" s="8"/>
    </row>
    <row r="3" spans="1:4" x14ac:dyDescent="0.35">
      <c r="A3" s="8"/>
      <c r="B3" s="10" t="s">
        <v>74</v>
      </c>
      <c r="C3" s="10" t="s">
        <v>33</v>
      </c>
      <c r="D3" s="18" t="s">
        <v>34</v>
      </c>
    </row>
    <row r="4" spans="1:4" x14ac:dyDescent="0.35">
      <c r="A4" s="48"/>
      <c r="B4" s="49">
        <v>291</v>
      </c>
      <c r="C4" s="50">
        <v>1.5</v>
      </c>
      <c r="D4" s="8"/>
    </row>
    <row r="5" spans="1:4" x14ac:dyDescent="0.35">
      <c r="A5" s="48"/>
      <c r="B5" s="49">
        <v>259</v>
      </c>
      <c r="C5" s="50">
        <v>2.0999999999999996</v>
      </c>
      <c r="D5" s="48"/>
    </row>
    <row r="6" spans="1:4" x14ac:dyDescent="0.35">
      <c r="A6" s="48"/>
      <c r="B6" s="49">
        <v>293</v>
      </c>
      <c r="C6" s="50">
        <v>1.8000000000000007</v>
      </c>
      <c r="D6" s="48"/>
    </row>
    <row r="7" spans="1:4" x14ac:dyDescent="0.35">
      <c r="A7" s="48"/>
      <c r="B7" s="49">
        <v>275</v>
      </c>
      <c r="C7" s="50">
        <v>2.3000000000000007</v>
      </c>
      <c r="D7" s="48"/>
    </row>
    <row r="8" spans="1:4" x14ac:dyDescent="0.35">
      <c r="A8" s="48"/>
      <c r="B8" s="49">
        <v>295</v>
      </c>
      <c r="C8" s="50">
        <v>1.6999999999999993</v>
      </c>
      <c r="D8" s="48"/>
    </row>
    <row r="9" spans="1:4" x14ac:dyDescent="0.35">
      <c r="A9" s="48"/>
      <c r="B9" s="49">
        <v>317</v>
      </c>
      <c r="C9" s="50">
        <v>1.5</v>
      </c>
      <c r="D9" s="48"/>
    </row>
    <row r="10" spans="1:4" x14ac:dyDescent="0.35">
      <c r="A10" s="48"/>
      <c r="B10" s="49">
        <v>323</v>
      </c>
      <c r="C10" s="50">
        <v>1.5</v>
      </c>
      <c r="D10" s="48"/>
    </row>
    <row r="11" spans="1:4" x14ac:dyDescent="0.35">
      <c r="A11" s="48"/>
      <c r="B11" s="49">
        <v>287</v>
      </c>
      <c r="C11" s="50">
        <v>1.8000000000000007</v>
      </c>
      <c r="D11" s="48"/>
    </row>
    <row r="12" spans="1:4" x14ac:dyDescent="0.35">
      <c r="A12" s="48"/>
      <c r="B12" s="49">
        <v>295</v>
      </c>
      <c r="C12" s="50">
        <v>1.0999999999999996</v>
      </c>
      <c r="D12" s="48"/>
    </row>
    <row r="13" spans="1:4" x14ac:dyDescent="0.35">
      <c r="A13" s="48"/>
      <c r="B13" s="49">
        <v>230</v>
      </c>
      <c r="C13" s="50">
        <v>3</v>
      </c>
      <c r="D13" s="48"/>
    </row>
    <row r="14" spans="1:4" x14ac:dyDescent="0.35">
      <c r="A14" s="48"/>
      <c r="B14" s="49">
        <v>265</v>
      </c>
      <c r="C14" s="50">
        <v>3</v>
      </c>
      <c r="D14" s="48"/>
    </row>
    <row r="15" spans="1:4" x14ac:dyDescent="0.35">
      <c r="A15" s="48"/>
      <c r="B15" s="49">
        <v>280</v>
      </c>
      <c r="C15" s="50">
        <v>2.0999999999999996</v>
      </c>
      <c r="D15" s="48"/>
    </row>
    <row r="16" spans="1:4" x14ac:dyDescent="0.35">
      <c r="A16" s="48"/>
      <c r="B16" s="49">
        <v>283</v>
      </c>
      <c r="C16" s="50">
        <v>1.5999999999999996</v>
      </c>
      <c r="D16" s="48"/>
    </row>
    <row r="17" spans="1:11" x14ac:dyDescent="0.35">
      <c r="A17" s="48"/>
      <c r="B17" s="49">
        <v>245</v>
      </c>
      <c r="C17" s="50">
        <v>2.5999999999999996</v>
      </c>
      <c r="D17" s="48"/>
    </row>
    <row r="18" spans="1:11" x14ac:dyDescent="0.35">
      <c r="A18" s="48"/>
      <c r="B18" s="49">
        <v>273</v>
      </c>
      <c r="C18" s="50">
        <v>2.3000000000000007</v>
      </c>
      <c r="D18" s="48"/>
    </row>
    <row r="19" spans="1:11" x14ac:dyDescent="0.35">
      <c r="A19" s="48"/>
      <c r="B19" s="49">
        <v>313</v>
      </c>
      <c r="C19" s="50">
        <v>1.1999999999999993</v>
      </c>
      <c r="D19" s="48"/>
      <c r="I19" s="18" t="s">
        <v>35</v>
      </c>
      <c r="J19" s="18" t="s">
        <v>35</v>
      </c>
    </row>
    <row r="20" spans="1:11" x14ac:dyDescent="0.35">
      <c r="A20" s="48"/>
      <c r="B20" s="49">
        <v>286</v>
      </c>
      <c r="C20" s="50">
        <v>1.6999999999999993</v>
      </c>
      <c r="D20" s="48"/>
      <c r="E20" s="10" t="s">
        <v>33</v>
      </c>
      <c r="F20" s="10" t="s">
        <v>73</v>
      </c>
      <c r="I20" s="10" t="s">
        <v>39</v>
      </c>
      <c r="J20" s="10" t="s">
        <v>40</v>
      </c>
      <c r="K20" s="51" t="s">
        <v>37</v>
      </c>
    </row>
    <row r="21" spans="1:11" x14ac:dyDescent="0.35">
      <c r="A21" s="48"/>
      <c r="B21" s="49">
        <v>244</v>
      </c>
      <c r="C21" s="50">
        <v>2.5</v>
      </c>
      <c r="D21" s="48"/>
      <c r="E21" s="52"/>
      <c r="F21" s="18" t="s">
        <v>38</v>
      </c>
      <c r="I21" s="10" t="s">
        <v>36</v>
      </c>
      <c r="J21" s="10" t="s">
        <v>36</v>
      </c>
      <c r="K21" s="18" t="s">
        <v>41</v>
      </c>
    </row>
    <row r="22" spans="1:11" x14ac:dyDescent="0.35">
      <c r="A22" s="48"/>
      <c r="B22" s="49">
        <v>262</v>
      </c>
      <c r="C22" s="50">
        <v>2.5</v>
      </c>
      <c r="D22" s="48"/>
      <c r="E22" s="53">
        <v>1.32</v>
      </c>
      <c r="F22" s="54">
        <f>329.71-24.359*E22</f>
        <v>297.55611999999996</v>
      </c>
      <c r="I22" s="55">
        <f>(E23-E22)/E22</f>
        <v>0.49242424242424232</v>
      </c>
      <c r="J22" s="55">
        <f>(F23-F22)/F22</f>
        <v>-5.3211306828439615E-2</v>
      </c>
      <c r="K22" s="56">
        <f>J22/I22</f>
        <v>-0.10805988463621585</v>
      </c>
    </row>
    <row r="23" spans="1:11" x14ac:dyDescent="0.35">
      <c r="A23" s="48"/>
      <c r="B23" s="49">
        <v>266</v>
      </c>
      <c r="C23" s="50">
        <v>2.5</v>
      </c>
      <c r="D23" s="48"/>
      <c r="E23" s="53">
        <v>1.97</v>
      </c>
      <c r="F23" s="54">
        <f t="shared" ref="F23:F24" si="0">329.71-24.359*E23</f>
        <v>281.72276999999997</v>
      </c>
      <c r="I23" s="55">
        <f>(E24-E23)/E23</f>
        <v>0.40101522842639586</v>
      </c>
      <c r="J23" s="55">
        <f>(F24-F23)/F23</f>
        <v>-6.830690327231978E-2</v>
      </c>
      <c r="K23" s="56">
        <f>J23/I23</f>
        <v>-0.17033493600818986</v>
      </c>
    </row>
    <row r="24" spans="1:11" x14ac:dyDescent="0.35">
      <c r="A24" s="48"/>
      <c r="B24" s="49">
        <v>269</v>
      </c>
      <c r="C24" s="50">
        <v>2.1999999999999993</v>
      </c>
      <c r="E24" s="53">
        <v>2.76</v>
      </c>
      <c r="F24" s="54">
        <f t="shared" si="0"/>
        <v>262.47915999999998</v>
      </c>
    </row>
    <row r="25" spans="1:11" x14ac:dyDescent="0.35">
      <c r="A25" s="48"/>
      <c r="B25" s="49">
        <v>279</v>
      </c>
      <c r="C25" s="50">
        <v>2.6999999999999993</v>
      </c>
      <c r="I25" s="57">
        <v>5</v>
      </c>
      <c r="J25" s="58" t="s">
        <v>43</v>
      </c>
      <c r="K25" s="59"/>
    </row>
    <row r="26" spans="1:11" x14ac:dyDescent="0.35">
      <c r="A26" s="48"/>
      <c r="B26" s="49">
        <v>259</v>
      </c>
      <c r="C26" s="50">
        <v>2.9000000000000004</v>
      </c>
      <c r="I26" s="13" t="s">
        <v>42</v>
      </c>
    </row>
    <row r="27" spans="1:11" x14ac:dyDescent="0.35">
      <c r="A27" s="48"/>
      <c r="B27" s="49">
        <v>265</v>
      </c>
      <c r="C27" s="50">
        <v>1.5999999999999996</v>
      </c>
    </row>
    <row r="28" spans="1:11" x14ac:dyDescent="0.35">
      <c r="A28" s="48"/>
      <c r="B28" s="49">
        <v>287</v>
      </c>
      <c r="C28" s="50">
        <v>1.5</v>
      </c>
      <c r="E28" s="48"/>
    </row>
    <row r="29" spans="1:11" x14ac:dyDescent="0.35">
      <c r="A29" s="48"/>
      <c r="B29" s="49">
        <v>267</v>
      </c>
      <c r="C29" s="50">
        <v>2.9000000000000004</v>
      </c>
    </row>
    <row r="30" spans="1:11" x14ac:dyDescent="0.35">
      <c r="A30" s="48"/>
      <c r="B30" s="49">
        <v>291</v>
      </c>
      <c r="C30" s="50">
        <v>2.5999999999999996</v>
      </c>
    </row>
    <row r="31" spans="1:11" x14ac:dyDescent="0.35">
      <c r="A31" s="48"/>
      <c r="B31" s="49">
        <v>271</v>
      </c>
      <c r="C31" s="50">
        <v>1.5</v>
      </c>
      <c r="D31" s="48"/>
    </row>
    <row r="32" spans="1:11" x14ac:dyDescent="0.35">
      <c r="A32" s="48"/>
      <c r="B32" s="49">
        <v>286</v>
      </c>
      <c r="C32" s="50">
        <v>1.1999999999999993</v>
      </c>
      <c r="D32" s="48"/>
    </row>
    <row r="33" spans="1:4" x14ac:dyDescent="0.35">
      <c r="A33" s="48"/>
      <c r="B33" s="49">
        <v>297</v>
      </c>
      <c r="C33" s="50">
        <v>2.3000000000000007</v>
      </c>
    </row>
    <row r="34" spans="1:4" x14ac:dyDescent="0.35">
      <c r="A34" s="48"/>
      <c r="B34" s="49">
        <v>266</v>
      </c>
      <c r="C34" s="50">
        <v>2.0999999999999996</v>
      </c>
    </row>
    <row r="35" spans="1:4" x14ac:dyDescent="0.35">
      <c r="A35" s="48"/>
      <c r="B35" s="49">
        <v>265</v>
      </c>
      <c r="C35" s="50">
        <v>3</v>
      </c>
    </row>
    <row r="36" spans="1:4" x14ac:dyDescent="0.35">
      <c r="A36" s="48"/>
      <c r="B36" s="49">
        <v>297</v>
      </c>
      <c r="C36" s="50">
        <v>1.9000000000000004</v>
      </c>
    </row>
    <row r="37" spans="1:4" x14ac:dyDescent="0.35">
      <c r="A37" s="48"/>
      <c r="B37" s="49">
        <v>309</v>
      </c>
      <c r="C37" s="50">
        <v>2</v>
      </c>
      <c r="D37" s="48"/>
    </row>
    <row r="38" spans="1:4" x14ac:dyDescent="0.35">
      <c r="A38" s="48"/>
      <c r="B38" s="49">
        <v>275</v>
      </c>
      <c r="C38" s="50">
        <v>2.5</v>
      </c>
      <c r="D38" s="48"/>
    </row>
    <row r="39" spans="1:4" x14ac:dyDescent="0.35">
      <c r="A39" s="48"/>
      <c r="B39" s="49">
        <v>282</v>
      </c>
      <c r="C39" s="50">
        <v>2.3000000000000007</v>
      </c>
      <c r="D39" s="48"/>
    </row>
    <row r="40" spans="1:4" x14ac:dyDescent="0.35">
      <c r="A40" s="48"/>
      <c r="B40" s="49">
        <v>287</v>
      </c>
      <c r="C40" s="50">
        <v>1.0999999999999996</v>
      </c>
      <c r="D40" s="48"/>
    </row>
    <row r="41" spans="1:4" x14ac:dyDescent="0.35">
      <c r="A41" s="48"/>
      <c r="B41" s="49">
        <v>273</v>
      </c>
      <c r="C41" s="50">
        <v>1.5999999999999996</v>
      </c>
      <c r="D41" s="48"/>
    </row>
    <row r="42" spans="1:4" x14ac:dyDescent="0.35">
      <c r="A42" s="48"/>
      <c r="B42" s="49">
        <v>309</v>
      </c>
      <c r="C42" s="50">
        <v>1.4000000000000004</v>
      </c>
      <c r="D42" s="48"/>
    </row>
    <row r="43" spans="1:4" x14ac:dyDescent="0.35">
      <c r="A43" s="48"/>
      <c r="B43" s="49">
        <v>323</v>
      </c>
      <c r="C43" s="50">
        <v>1.4000000000000004</v>
      </c>
      <c r="D43" s="48"/>
    </row>
    <row r="44" spans="1:4" x14ac:dyDescent="0.35">
      <c r="A44" s="48"/>
      <c r="B44" s="49">
        <v>287</v>
      </c>
      <c r="C44" s="50">
        <v>2.1999999999999993</v>
      </c>
      <c r="D44" s="48"/>
    </row>
    <row r="45" spans="1:4" x14ac:dyDescent="0.35">
      <c r="A45" s="48"/>
      <c r="B45" s="49">
        <v>263</v>
      </c>
      <c r="C45" s="50">
        <v>2.4000000000000004</v>
      </c>
      <c r="D45" s="48"/>
    </row>
    <row r="46" spans="1:4" x14ac:dyDescent="0.35">
      <c r="A46" s="48"/>
      <c r="B46" s="49">
        <v>291</v>
      </c>
      <c r="C46" s="50">
        <v>2.5999999999999996</v>
      </c>
      <c r="D46" s="48"/>
    </row>
    <row r="47" spans="1:4" x14ac:dyDescent="0.35">
      <c r="A47" s="48"/>
      <c r="B47" s="49">
        <v>264</v>
      </c>
      <c r="C47" s="50">
        <v>2</v>
      </c>
      <c r="D47" s="48"/>
    </row>
    <row r="48" spans="1:4" x14ac:dyDescent="0.35">
      <c r="A48" s="48"/>
      <c r="B48" s="49">
        <v>305</v>
      </c>
      <c r="C48" s="50">
        <v>1.4000000000000004</v>
      </c>
      <c r="D48" s="48"/>
    </row>
    <row r="49" spans="1:4" x14ac:dyDescent="0.35">
      <c r="A49" s="48"/>
      <c r="B49" s="49">
        <v>273</v>
      </c>
      <c r="C49" s="50">
        <v>1.6999999999999993</v>
      </c>
      <c r="D49" s="48"/>
    </row>
    <row r="50" spans="1:4" x14ac:dyDescent="0.35">
      <c r="A50" s="48"/>
      <c r="B50" s="49">
        <v>269</v>
      </c>
      <c r="C50" s="50">
        <v>1.6999999999999993</v>
      </c>
      <c r="D50" s="48"/>
    </row>
    <row r="51" spans="1:4" x14ac:dyDescent="0.35">
      <c r="A51" s="48"/>
      <c r="B51" s="49">
        <v>258</v>
      </c>
      <c r="C51" s="50">
        <v>2.1999999999999993</v>
      </c>
      <c r="D51" s="48"/>
    </row>
    <row r="52" spans="1:4" x14ac:dyDescent="0.35">
      <c r="A52" s="48"/>
      <c r="B52" s="49">
        <v>248</v>
      </c>
      <c r="C52" s="50">
        <v>2.9000000000000004</v>
      </c>
      <c r="D52" s="48"/>
    </row>
    <row r="53" spans="1:4" x14ac:dyDescent="0.35">
      <c r="A53" s="48"/>
      <c r="B53" s="49">
        <v>271</v>
      </c>
      <c r="C53" s="50">
        <v>1.5</v>
      </c>
      <c r="D53" s="48"/>
    </row>
    <row r="54" spans="1:4" x14ac:dyDescent="0.35">
      <c r="A54" s="48"/>
      <c r="B54" s="49">
        <v>301</v>
      </c>
      <c r="C54" s="50">
        <v>1.9000000000000004</v>
      </c>
      <c r="D54" s="48"/>
    </row>
    <row r="55" spans="1:4" x14ac:dyDescent="0.35">
      <c r="A55" s="48"/>
      <c r="B55" s="49">
        <v>274</v>
      </c>
      <c r="C55" s="50">
        <v>2.1999999999999993</v>
      </c>
      <c r="D55" s="48"/>
    </row>
    <row r="56" spans="1:4" x14ac:dyDescent="0.35">
      <c r="A56" s="48"/>
      <c r="B56" s="49">
        <v>260</v>
      </c>
      <c r="C56" s="50">
        <v>2.4000000000000004</v>
      </c>
      <c r="D56" s="48"/>
    </row>
    <row r="57" spans="1:4" x14ac:dyDescent="0.35">
      <c r="A57" s="48"/>
      <c r="B57" s="49">
        <v>300</v>
      </c>
      <c r="C57" s="50">
        <v>1</v>
      </c>
      <c r="D57" s="48"/>
    </row>
    <row r="58" spans="1:4" x14ac:dyDescent="0.35">
      <c r="A58" s="48"/>
      <c r="B58" s="49">
        <v>265</v>
      </c>
      <c r="C58" s="50">
        <v>2.9000000000000004</v>
      </c>
      <c r="D58" s="48"/>
    </row>
    <row r="59" spans="1:4" x14ac:dyDescent="0.35">
      <c r="A59" s="48"/>
      <c r="B59" s="49">
        <v>310</v>
      </c>
      <c r="C59" s="50">
        <v>1.4000000000000004</v>
      </c>
      <c r="D59" s="48"/>
    </row>
    <row r="60" spans="1:4" x14ac:dyDescent="0.35">
      <c r="A60" s="48"/>
      <c r="B60" s="49">
        <v>314</v>
      </c>
      <c r="C60" s="50">
        <v>1.5</v>
      </c>
      <c r="D60" s="48"/>
    </row>
    <row r="61" spans="1:4" x14ac:dyDescent="0.35">
      <c r="A61" s="48"/>
      <c r="B61" s="49">
        <v>289</v>
      </c>
      <c r="C61" s="50">
        <v>1.9000000000000004</v>
      </c>
      <c r="D61" s="48"/>
    </row>
    <row r="62" spans="1:4" x14ac:dyDescent="0.35">
      <c r="A62" s="48"/>
      <c r="B62" s="49">
        <v>287</v>
      </c>
      <c r="C62" s="50">
        <v>2.0999999999999996</v>
      </c>
      <c r="D62" s="48"/>
    </row>
    <row r="63" spans="1:4" x14ac:dyDescent="0.35">
      <c r="A63" s="48"/>
      <c r="B63" s="49">
        <v>309</v>
      </c>
      <c r="C63" s="50">
        <v>1.3000000000000007</v>
      </c>
      <c r="D63" s="48"/>
    </row>
    <row r="64" spans="1:4" x14ac:dyDescent="0.35">
      <c r="A64" s="48"/>
      <c r="B64" s="49">
        <v>283</v>
      </c>
      <c r="C64" s="50">
        <v>2.8000000000000007</v>
      </c>
      <c r="D64" s="48"/>
    </row>
    <row r="65" spans="1:4" x14ac:dyDescent="0.35">
      <c r="A65" s="48"/>
      <c r="B65" s="49">
        <v>282</v>
      </c>
      <c r="C65" s="50">
        <v>1.3000000000000007</v>
      </c>
      <c r="D65" s="48"/>
    </row>
    <row r="66" spans="1:4" x14ac:dyDescent="0.35">
      <c r="A66" s="48"/>
      <c r="B66" s="49">
        <v>281</v>
      </c>
      <c r="C66" s="50">
        <v>2.1999999999999993</v>
      </c>
      <c r="D66" s="48"/>
    </row>
    <row r="67" spans="1:4" x14ac:dyDescent="0.35">
      <c r="A67" s="48"/>
      <c r="B67" s="49">
        <v>267</v>
      </c>
      <c r="C67" s="50">
        <v>1.9000000000000004</v>
      </c>
      <c r="D67" s="48"/>
    </row>
    <row r="68" spans="1:4" x14ac:dyDescent="0.35">
      <c r="A68" s="48"/>
      <c r="B68" s="49">
        <v>230</v>
      </c>
      <c r="C68" s="50">
        <v>2.8000000000000007</v>
      </c>
      <c r="D68" s="48"/>
    </row>
    <row r="69" spans="1:4" x14ac:dyDescent="0.35">
      <c r="A69" s="48"/>
      <c r="B69" s="49">
        <v>273</v>
      </c>
      <c r="C69" s="50">
        <v>2.9000000000000004</v>
      </c>
      <c r="D69" s="48"/>
    </row>
    <row r="70" spans="1:4" x14ac:dyDescent="0.35">
      <c r="A70" s="48"/>
      <c r="B70" s="49">
        <v>281</v>
      </c>
      <c r="C70" s="50">
        <v>1.5999999999999996</v>
      </c>
      <c r="D70" s="48"/>
    </row>
    <row r="71" spans="1:4" x14ac:dyDescent="0.35">
      <c r="A71" s="48"/>
      <c r="B71" s="49">
        <v>301</v>
      </c>
      <c r="C71" s="50">
        <v>1.6999999999999993</v>
      </c>
      <c r="D71" s="48"/>
    </row>
    <row r="72" spans="1:4" x14ac:dyDescent="0.35">
      <c r="A72" s="48"/>
      <c r="B72" s="49">
        <v>324</v>
      </c>
      <c r="C72" s="50">
        <v>1.0999999999999996</v>
      </c>
      <c r="D72" s="48"/>
    </row>
    <row r="73" spans="1:4" x14ac:dyDescent="0.35">
      <c r="A73" s="48"/>
      <c r="B73" s="49">
        <v>263</v>
      </c>
      <c r="C73" s="50">
        <v>2.3000000000000007</v>
      </c>
      <c r="D73" s="48"/>
    </row>
    <row r="74" spans="1:4" x14ac:dyDescent="0.35">
      <c r="A74" s="48"/>
      <c r="B74" s="49">
        <v>281</v>
      </c>
      <c r="C74" s="50">
        <v>1.5999999999999996</v>
      </c>
      <c r="D74" s="48"/>
    </row>
    <row r="75" spans="1:4" x14ac:dyDescent="0.35">
      <c r="A75" s="48"/>
      <c r="B75" s="49">
        <v>237</v>
      </c>
      <c r="C75" s="50">
        <v>2.5999999999999996</v>
      </c>
      <c r="D75" s="48"/>
    </row>
    <row r="76" spans="1:4" x14ac:dyDescent="0.35">
      <c r="A76" s="48"/>
      <c r="B76" s="49">
        <v>254</v>
      </c>
      <c r="C76" s="50">
        <v>2.6999999999999993</v>
      </c>
      <c r="D76" s="48"/>
    </row>
    <row r="77" spans="1:4" x14ac:dyDescent="0.35">
      <c r="A77" s="48"/>
      <c r="B77" s="49">
        <v>274</v>
      </c>
      <c r="C77" s="50">
        <v>2.8000000000000007</v>
      </c>
      <c r="D77" s="48"/>
    </row>
    <row r="78" spans="1:4" x14ac:dyDescent="0.35">
      <c r="A78" s="48"/>
      <c r="B78" s="49">
        <v>241</v>
      </c>
      <c r="C78" s="50">
        <v>2.4000000000000004</v>
      </c>
      <c r="D78" s="48"/>
    </row>
    <row r="79" spans="1:4" x14ac:dyDescent="0.35">
      <c r="A79" s="48"/>
      <c r="B79" s="49">
        <v>296</v>
      </c>
      <c r="C79" s="50">
        <v>2.4000000000000004</v>
      </c>
      <c r="D79" s="48"/>
    </row>
    <row r="80" spans="1:4" x14ac:dyDescent="0.35">
      <c r="A80" s="48"/>
      <c r="B80" s="49">
        <v>272</v>
      </c>
      <c r="C80" s="50">
        <v>2.9000000000000004</v>
      </c>
      <c r="D80" s="48"/>
    </row>
    <row r="81" spans="1:4" x14ac:dyDescent="0.35">
      <c r="A81" s="48"/>
      <c r="B81" s="49">
        <v>265</v>
      </c>
      <c r="C81" s="50">
        <v>3</v>
      </c>
      <c r="D81" s="48"/>
    </row>
    <row r="82" spans="1:4" x14ac:dyDescent="0.35">
      <c r="A82" s="48"/>
      <c r="B82" s="49">
        <v>272</v>
      </c>
      <c r="C82" s="50">
        <v>2.9000000000000004</v>
      </c>
      <c r="D82" s="48"/>
    </row>
    <row r="83" spans="1:4" x14ac:dyDescent="0.35">
      <c r="A83" s="48"/>
      <c r="B83" s="49">
        <v>310</v>
      </c>
      <c r="C83" s="50">
        <v>1.3000000000000007</v>
      </c>
      <c r="D83" s="48"/>
    </row>
    <row r="84" spans="1:4" x14ac:dyDescent="0.35">
      <c r="A84" s="48"/>
      <c r="B84" s="49">
        <v>294</v>
      </c>
      <c r="C84" s="50">
        <v>2.0999999999999996</v>
      </c>
      <c r="D84" s="48"/>
    </row>
    <row r="85" spans="1:4" x14ac:dyDescent="0.35">
      <c r="A85" s="48"/>
      <c r="B85" s="49">
        <v>284</v>
      </c>
      <c r="C85" s="50">
        <v>1.3000000000000007</v>
      </c>
      <c r="D85" s="48"/>
    </row>
    <row r="86" spans="1:4" x14ac:dyDescent="0.35">
      <c r="A86" s="48"/>
      <c r="B86" s="49">
        <v>280</v>
      </c>
      <c r="C86" s="50">
        <v>1.1999999999999993</v>
      </c>
      <c r="D86" s="48"/>
    </row>
    <row r="87" spans="1:4" x14ac:dyDescent="0.35">
      <c r="A87" s="48"/>
      <c r="B87" s="49">
        <v>261</v>
      </c>
      <c r="C87" s="50">
        <v>2</v>
      </c>
      <c r="D87" s="48"/>
    </row>
    <row r="88" spans="1:4" x14ac:dyDescent="0.35">
      <c r="A88" s="48"/>
      <c r="B88" s="49">
        <v>286</v>
      </c>
      <c r="C88" s="50">
        <v>2.0999999999999996</v>
      </c>
      <c r="D88" s="48"/>
    </row>
    <row r="89" spans="1:4" x14ac:dyDescent="0.35">
      <c r="A89" s="48"/>
      <c r="B89" s="49">
        <v>282</v>
      </c>
      <c r="C89" s="50">
        <v>2.3000000000000007</v>
      </c>
      <c r="D89" s="48"/>
    </row>
    <row r="90" spans="1:4" x14ac:dyDescent="0.35">
      <c r="A90" s="48"/>
      <c r="B90" s="49">
        <v>280</v>
      </c>
      <c r="C90" s="50">
        <v>2.4000000000000004</v>
      </c>
      <c r="D90" s="48"/>
    </row>
    <row r="91" spans="1:4" x14ac:dyDescent="0.35">
      <c r="A91" s="48"/>
      <c r="B91" s="49">
        <v>275</v>
      </c>
      <c r="C91" s="50">
        <v>2.9000000000000004</v>
      </c>
      <c r="D91" s="48"/>
    </row>
    <row r="92" spans="1:4" x14ac:dyDescent="0.35">
      <c r="A92" s="48"/>
      <c r="B92" s="49">
        <v>250</v>
      </c>
      <c r="C92" s="50">
        <v>2.4000000000000004</v>
      </c>
      <c r="D92" s="48"/>
    </row>
    <row r="93" spans="1:4" x14ac:dyDescent="0.35">
      <c r="A93" s="48"/>
      <c r="B93" s="49">
        <v>298</v>
      </c>
      <c r="C93" s="50">
        <v>1.9000000000000004</v>
      </c>
      <c r="D93" s="48"/>
    </row>
    <row r="94" spans="1:4" x14ac:dyDescent="0.35">
      <c r="A94" s="48"/>
      <c r="B94" s="49">
        <v>244</v>
      </c>
      <c r="C94" s="50">
        <v>2.5999999999999996</v>
      </c>
      <c r="D94" s="48"/>
    </row>
    <row r="95" spans="1:4" x14ac:dyDescent="0.35">
      <c r="A95" s="48"/>
      <c r="B95" s="49">
        <v>284</v>
      </c>
      <c r="C95" s="50">
        <v>1.3000000000000007</v>
      </c>
      <c r="D95" s="48"/>
    </row>
    <row r="96" spans="1:4" x14ac:dyDescent="0.35">
      <c r="A96" s="48"/>
      <c r="B96" s="49">
        <v>298</v>
      </c>
      <c r="C96" s="50">
        <v>1.5</v>
      </c>
      <c r="D96" s="48"/>
    </row>
    <row r="97" spans="1:4" x14ac:dyDescent="0.35">
      <c r="A97" s="48"/>
      <c r="B97" s="49">
        <v>242</v>
      </c>
      <c r="C97" s="50">
        <v>3</v>
      </c>
      <c r="D97" s="48"/>
    </row>
    <row r="98" spans="1:4" x14ac:dyDescent="0.35">
      <c r="A98" s="48"/>
      <c r="B98" s="49">
        <v>257</v>
      </c>
      <c r="C98" s="50">
        <v>1.9000000000000004</v>
      </c>
      <c r="D98" s="48"/>
    </row>
    <row r="99" spans="1:4" x14ac:dyDescent="0.35">
      <c r="A99" s="48"/>
      <c r="B99" s="49">
        <v>303</v>
      </c>
      <c r="C99" s="50">
        <v>1.5999999999999996</v>
      </c>
      <c r="D99" s="48"/>
    </row>
    <row r="100" spans="1:4" x14ac:dyDescent="0.35">
      <c r="A100" s="48"/>
      <c r="B100" s="49">
        <v>312</v>
      </c>
      <c r="C100" s="50">
        <v>1.5</v>
      </c>
      <c r="D100" s="48"/>
    </row>
    <row r="101" spans="1:4" x14ac:dyDescent="0.35">
      <c r="A101" s="48"/>
      <c r="B101" s="49">
        <v>260</v>
      </c>
      <c r="C101" s="50">
        <v>2.4000000000000004</v>
      </c>
      <c r="D101" s="48"/>
    </row>
    <row r="102" spans="1:4" x14ac:dyDescent="0.35">
      <c r="A102" s="48"/>
      <c r="B102" s="49">
        <v>318</v>
      </c>
      <c r="C102" s="50">
        <v>1.5</v>
      </c>
      <c r="D102" s="48"/>
    </row>
    <row r="103" spans="1:4" x14ac:dyDescent="0.35">
      <c r="A103" s="48"/>
      <c r="B103" s="49">
        <v>277</v>
      </c>
      <c r="C103" s="50">
        <v>2</v>
      </c>
      <c r="D103" s="48"/>
    </row>
    <row r="104" spans="1:4" x14ac:dyDescent="0.35">
      <c r="A104" s="48"/>
      <c r="B104" s="49">
        <v>295</v>
      </c>
      <c r="C104" s="50">
        <v>2.3000000000000007</v>
      </c>
      <c r="D104" s="48"/>
    </row>
  </sheetData>
  <dataValidations count="1">
    <dataValidation type="whole" allowBlank="1" showInputMessage="1" showErrorMessage="1" sqref="I25" xr:uid="{00000000-0002-0000-0100-000000000000}">
      <formula1>1</formula1>
      <formula2>5</formula2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tabSelected="1" zoomScale="70" zoomScaleNormal="70" workbookViewId="0">
      <selection activeCell="E10" sqref="E10"/>
    </sheetView>
  </sheetViews>
  <sheetFormatPr defaultColWidth="9.1796875" defaultRowHeight="15.5" x14ac:dyDescent="0.35"/>
  <cols>
    <col min="1" max="1" width="25.7265625" style="9" customWidth="1"/>
    <col min="2" max="2" width="12.7265625" style="9" customWidth="1"/>
    <col min="3" max="3" width="10" style="9" customWidth="1"/>
    <col min="4" max="4" width="30" style="9" customWidth="1"/>
    <col min="5" max="5" width="26.54296875" style="9" customWidth="1"/>
    <col min="6" max="6" width="6.54296875" style="9" customWidth="1"/>
    <col min="7" max="16384" width="9.1796875" style="9"/>
  </cols>
  <sheetData>
    <row r="1" spans="1:7" x14ac:dyDescent="0.35">
      <c r="A1" s="32" t="s">
        <v>79</v>
      </c>
      <c r="B1" s="33"/>
      <c r="C1" s="34"/>
      <c r="D1" s="35"/>
      <c r="E1" s="35"/>
      <c r="F1" s="35"/>
      <c r="G1" s="18" t="s">
        <v>38</v>
      </c>
    </row>
    <row r="2" spans="1:7" x14ac:dyDescent="0.35">
      <c r="A2" s="35"/>
      <c r="B2" s="35"/>
      <c r="C2" s="35"/>
      <c r="D2" s="6" t="s">
        <v>75</v>
      </c>
      <c r="E2" s="6" t="s">
        <v>76</v>
      </c>
      <c r="F2" s="35"/>
    </row>
    <row r="3" spans="1:7" x14ac:dyDescent="0.35">
      <c r="A3" s="6" t="s">
        <v>44</v>
      </c>
      <c r="B3" s="36">
        <v>300</v>
      </c>
      <c r="C3" s="35"/>
      <c r="D3" s="36">
        <v>300</v>
      </c>
      <c r="E3" s="37">
        <v>2</v>
      </c>
      <c r="F3" s="35"/>
    </row>
    <row r="4" spans="1:7" x14ac:dyDescent="0.35">
      <c r="A4" s="6" t="s">
        <v>45</v>
      </c>
      <c r="B4" s="37">
        <v>2</v>
      </c>
      <c r="C4" s="35"/>
      <c r="D4" s="38">
        <f>D3+(D3*0.01)</f>
        <v>303</v>
      </c>
      <c r="E4" s="39">
        <f>E3-(E3*0.01)</f>
        <v>1.98</v>
      </c>
      <c r="F4" s="35"/>
    </row>
    <row r="5" spans="1:7" x14ac:dyDescent="0.35">
      <c r="A5" s="6" t="s">
        <v>46</v>
      </c>
      <c r="B5" s="40">
        <v>1</v>
      </c>
      <c r="C5" s="35"/>
      <c r="D5" s="18" t="s">
        <v>34</v>
      </c>
      <c r="E5" s="18" t="s">
        <v>34</v>
      </c>
      <c r="F5" s="35"/>
    </row>
    <row r="6" spans="1:7" x14ac:dyDescent="0.35">
      <c r="A6" s="35"/>
      <c r="B6" s="41"/>
      <c r="C6" s="35"/>
      <c r="D6" s="35"/>
      <c r="E6" s="35"/>
      <c r="F6" s="35"/>
    </row>
    <row r="7" spans="1:7" x14ac:dyDescent="0.35">
      <c r="A7" s="6" t="s">
        <v>47</v>
      </c>
      <c r="B7" s="36">
        <v>125</v>
      </c>
      <c r="C7" s="35"/>
      <c r="D7" s="35"/>
      <c r="E7" s="35"/>
      <c r="F7" s="35"/>
    </row>
    <row r="8" spans="1:7" x14ac:dyDescent="0.35">
      <c r="A8" s="41"/>
      <c r="B8" s="41"/>
      <c r="C8" s="35"/>
      <c r="D8" s="6" t="s">
        <v>81</v>
      </c>
      <c r="E8" s="28">
        <v>361.00746268656718</v>
      </c>
      <c r="F8" s="35"/>
    </row>
    <row r="9" spans="1:7" x14ac:dyDescent="0.35">
      <c r="A9" s="6" t="s">
        <v>72</v>
      </c>
      <c r="B9" s="42">
        <v>8</v>
      </c>
      <c r="C9" s="35"/>
      <c r="D9" s="6" t="s">
        <v>82</v>
      </c>
      <c r="E9" s="43">
        <f>4-0.0067*E8</f>
        <v>1.5812499999999998</v>
      </c>
      <c r="F9" s="18" t="s">
        <v>35</v>
      </c>
    </row>
    <row r="10" spans="1:7" x14ac:dyDescent="0.35">
      <c r="A10" s="6" t="s">
        <v>68</v>
      </c>
      <c r="B10" s="36">
        <v>55</v>
      </c>
      <c r="C10" s="35"/>
      <c r="D10" s="44" t="s">
        <v>52</v>
      </c>
      <c r="E10" s="45">
        <f>(E8-B7)*E9</f>
        <v>373.1868003731343</v>
      </c>
      <c r="F10" s="18" t="s">
        <v>41</v>
      </c>
    </row>
    <row r="11" spans="1:7" x14ac:dyDescent="0.35">
      <c r="A11" s="6" t="s">
        <v>69</v>
      </c>
      <c r="B11" s="36">
        <v>35</v>
      </c>
      <c r="C11" s="35"/>
      <c r="D11" s="35"/>
      <c r="E11" s="35"/>
      <c r="F11" s="35"/>
    </row>
    <row r="12" spans="1:7" x14ac:dyDescent="0.35">
      <c r="A12" s="35"/>
      <c r="B12" s="35"/>
      <c r="C12" s="35"/>
      <c r="D12" s="6" t="s">
        <v>81</v>
      </c>
      <c r="E12" s="28">
        <v>281.0074649316893</v>
      </c>
      <c r="F12" s="35"/>
    </row>
    <row r="13" spans="1:7" x14ac:dyDescent="0.35">
      <c r="A13" s="35"/>
      <c r="B13" s="35"/>
      <c r="C13" s="35"/>
      <c r="D13" s="6" t="s">
        <v>82</v>
      </c>
      <c r="E13" s="43">
        <f>4-0.0067*E12</f>
        <v>2.1172499849576818</v>
      </c>
      <c r="F13" s="18" t="s">
        <v>42</v>
      </c>
    </row>
    <row r="14" spans="1:7" x14ac:dyDescent="0.35">
      <c r="A14" s="35"/>
      <c r="B14" s="35"/>
      <c r="C14" s="35"/>
      <c r="D14" s="44" t="s">
        <v>83</v>
      </c>
      <c r="E14" s="46">
        <f>(E12-B7)*E13+E13*B9*(B10-B11)</f>
        <v>669.06680037313436</v>
      </c>
      <c r="F14" s="18" t="s">
        <v>48</v>
      </c>
    </row>
    <row r="15" spans="1:7" x14ac:dyDescent="0.35">
      <c r="A15" s="35"/>
      <c r="B15" s="35"/>
      <c r="C15" s="35"/>
      <c r="D15" s="35"/>
      <c r="E15" s="35"/>
      <c r="F15" s="35"/>
    </row>
    <row r="16" spans="1:7" x14ac:dyDescent="0.35">
      <c r="A16" s="35"/>
      <c r="B16" s="35"/>
      <c r="C16" s="35"/>
      <c r="D16" s="35"/>
      <c r="E16" s="35"/>
      <c r="F16" s="35"/>
    </row>
    <row r="17" spans="1:6" x14ac:dyDescent="0.35">
      <c r="A17" s="35"/>
      <c r="B17" s="35"/>
      <c r="C17" s="35"/>
      <c r="D17" s="35"/>
      <c r="E17" s="35"/>
      <c r="F17" s="35"/>
    </row>
    <row r="18" spans="1:6" x14ac:dyDescent="0.35">
      <c r="C18" s="35"/>
      <c r="D18" s="35"/>
      <c r="E18" s="3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zoomScale="80" zoomScaleNormal="80" workbookViewId="0">
      <selection activeCell="G9" sqref="G9"/>
    </sheetView>
  </sheetViews>
  <sheetFormatPr defaultColWidth="9.1796875" defaultRowHeight="15.5" x14ac:dyDescent="0.35"/>
  <cols>
    <col min="1" max="1" width="15.1796875" style="9" customWidth="1"/>
    <col min="2" max="2" width="20" style="9" customWidth="1"/>
    <col min="3" max="3" width="18.453125" style="9" customWidth="1"/>
    <col min="4" max="4" width="21.81640625" style="9" customWidth="1"/>
    <col min="5" max="5" width="19" style="9" customWidth="1"/>
    <col min="6" max="6" width="11.26953125" style="9" customWidth="1"/>
    <col min="7" max="16384" width="9.1796875" style="9"/>
  </cols>
  <sheetData>
    <row r="1" spans="1:6" x14ac:dyDescent="0.35">
      <c r="A1" s="21" t="s">
        <v>77</v>
      </c>
      <c r="B1" s="22"/>
      <c r="C1" s="23"/>
    </row>
    <row r="2" spans="1:6" x14ac:dyDescent="0.35">
      <c r="A2" s="8"/>
    </row>
    <row r="3" spans="1:6" x14ac:dyDescent="0.35">
      <c r="C3" s="18" t="s">
        <v>34</v>
      </c>
    </row>
    <row r="4" spans="1:6" x14ac:dyDescent="0.35">
      <c r="A4" s="10" t="s">
        <v>49</v>
      </c>
      <c r="B4" s="10" t="s">
        <v>50</v>
      </c>
      <c r="C4" s="10" t="s">
        <v>51</v>
      </c>
      <c r="D4" s="10" t="s">
        <v>71</v>
      </c>
      <c r="E4" s="24">
        <v>36</v>
      </c>
    </row>
    <row r="5" spans="1:6" x14ac:dyDescent="0.35">
      <c r="A5" s="25">
        <v>1</v>
      </c>
      <c r="B5" s="26">
        <v>33</v>
      </c>
      <c r="C5" s="27">
        <f>RANK(B5,$B$5:$B$19,0)</f>
        <v>13</v>
      </c>
      <c r="D5" s="8"/>
    </row>
    <row r="6" spans="1:6" x14ac:dyDescent="0.35">
      <c r="A6" s="25">
        <v>2</v>
      </c>
      <c r="B6" s="26">
        <v>59</v>
      </c>
      <c r="C6" s="27">
        <f t="shared" ref="C6:C19" si="0">RANK(B6,$B$5:$B$19,0)</f>
        <v>6</v>
      </c>
      <c r="D6" s="10" t="s">
        <v>39</v>
      </c>
      <c r="E6" s="28">
        <v>61.275127705813453</v>
      </c>
    </row>
    <row r="7" spans="1:6" x14ac:dyDescent="0.35">
      <c r="A7" s="25">
        <v>3</v>
      </c>
      <c r="B7" s="26">
        <v>44</v>
      </c>
      <c r="C7" s="27">
        <f t="shared" si="0"/>
        <v>10</v>
      </c>
      <c r="D7" s="10" t="s">
        <v>40</v>
      </c>
      <c r="E7" s="29">
        <f>20.322-0.2348*E6</f>
        <v>5.9346000146750004</v>
      </c>
      <c r="F7" s="18" t="s">
        <v>35</v>
      </c>
    </row>
    <row r="8" spans="1:6" x14ac:dyDescent="0.35">
      <c r="A8" s="25">
        <v>4</v>
      </c>
      <c r="B8" s="26">
        <v>85</v>
      </c>
      <c r="C8" s="27">
        <f t="shared" si="0"/>
        <v>2</v>
      </c>
      <c r="D8" s="10" t="s">
        <v>52</v>
      </c>
      <c r="E8" s="30">
        <f>(E6-E4)*E7</f>
        <v>149.99777325383303</v>
      </c>
      <c r="F8" s="18" t="s">
        <v>41</v>
      </c>
    </row>
    <row r="9" spans="1:6" x14ac:dyDescent="0.35">
      <c r="A9" s="25">
        <v>5</v>
      </c>
      <c r="B9" s="26">
        <v>48</v>
      </c>
      <c r="C9" s="27">
        <f t="shared" si="0"/>
        <v>8</v>
      </c>
    </row>
    <row r="10" spans="1:6" x14ac:dyDescent="0.35">
      <c r="A10" s="25">
        <v>6</v>
      </c>
      <c r="B10" s="26">
        <v>62</v>
      </c>
      <c r="C10" s="27">
        <f t="shared" si="0"/>
        <v>4</v>
      </c>
    </row>
    <row r="11" spans="1:6" x14ac:dyDescent="0.35">
      <c r="A11" s="25">
        <v>7</v>
      </c>
      <c r="B11" s="26">
        <v>60</v>
      </c>
      <c r="C11" s="27">
        <f t="shared" si="0"/>
        <v>5</v>
      </c>
    </row>
    <row r="12" spans="1:6" x14ac:dyDescent="0.35">
      <c r="A12" s="25">
        <v>8</v>
      </c>
      <c r="B12" s="26">
        <v>52</v>
      </c>
      <c r="C12" s="27">
        <f t="shared" si="0"/>
        <v>7</v>
      </c>
      <c r="D12" s="18" t="s">
        <v>38</v>
      </c>
    </row>
    <row r="13" spans="1:6" x14ac:dyDescent="0.35">
      <c r="A13" s="25">
        <v>9</v>
      </c>
      <c r="B13" s="26">
        <v>38</v>
      </c>
      <c r="C13" s="27">
        <f t="shared" si="0"/>
        <v>12</v>
      </c>
    </row>
    <row r="14" spans="1:6" x14ac:dyDescent="0.35">
      <c r="A14" s="25">
        <v>10</v>
      </c>
      <c r="B14" s="26">
        <v>29</v>
      </c>
      <c r="C14" s="27">
        <f t="shared" si="0"/>
        <v>15</v>
      </c>
    </row>
    <row r="15" spans="1:6" x14ac:dyDescent="0.35">
      <c r="A15" s="25">
        <v>11</v>
      </c>
      <c r="B15" s="26">
        <v>42</v>
      </c>
      <c r="C15" s="27">
        <f t="shared" si="0"/>
        <v>11</v>
      </c>
    </row>
    <row r="16" spans="1:6" x14ac:dyDescent="0.35">
      <c r="A16" s="25">
        <v>12</v>
      </c>
      <c r="B16" s="26">
        <v>32</v>
      </c>
      <c r="C16" s="27">
        <f t="shared" si="0"/>
        <v>14</v>
      </c>
    </row>
    <row r="17" spans="1:3" x14ac:dyDescent="0.35">
      <c r="A17" s="25">
        <v>13</v>
      </c>
      <c r="B17" s="26">
        <v>68</v>
      </c>
      <c r="C17" s="27">
        <f t="shared" si="0"/>
        <v>3</v>
      </c>
    </row>
    <row r="18" spans="1:3" x14ac:dyDescent="0.35">
      <c r="A18" s="25">
        <v>14</v>
      </c>
      <c r="B18" s="26">
        <v>90</v>
      </c>
      <c r="C18" s="27">
        <f t="shared" si="0"/>
        <v>1</v>
      </c>
    </row>
    <row r="19" spans="1:3" x14ac:dyDescent="0.35">
      <c r="A19" s="25">
        <v>15</v>
      </c>
      <c r="B19" s="26">
        <v>45</v>
      </c>
      <c r="C19" s="27">
        <f t="shared" si="0"/>
        <v>9</v>
      </c>
    </row>
    <row r="20" spans="1:3" x14ac:dyDescent="0.35">
      <c r="B20" s="3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"/>
  <sheetViews>
    <sheetView zoomScale="80" zoomScaleNormal="80" workbookViewId="0">
      <selection activeCell="G15" sqref="G15"/>
    </sheetView>
  </sheetViews>
  <sheetFormatPr defaultColWidth="9.1796875" defaultRowHeight="15.5" x14ac:dyDescent="0.35"/>
  <cols>
    <col min="1" max="1" width="21.7265625" style="9" customWidth="1"/>
    <col min="2" max="2" width="18.1796875" style="9" customWidth="1"/>
    <col min="3" max="3" width="17.26953125" style="9" customWidth="1"/>
    <col min="4" max="5" width="9.1796875" style="9"/>
    <col min="6" max="6" width="32" style="9" customWidth="1"/>
    <col min="7" max="7" width="22.26953125" style="9" customWidth="1"/>
    <col min="8" max="8" width="24.81640625" style="9" customWidth="1"/>
    <col min="9" max="16384" width="9.1796875" style="9"/>
  </cols>
  <sheetData>
    <row r="1" spans="1:8" x14ac:dyDescent="0.35">
      <c r="A1" s="7" t="s">
        <v>65</v>
      </c>
      <c r="B1" s="7"/>
      <c r="C1" s="8"/>
    </row>
    <row r="2" spans="1:8" x14ac:dyDescent="0.35">
      <c r="B2" s="8"/>
      <c r="C2" s="8"/>
      <c r="G2" s="10" t="s">
        <v>53</v>
      </c>
      <c r="H2" s="10" t="s">
        <v>54</v>
      </c>
    </row>
    <row r="3" spans="1:8" x14ac:dyDescent="0.35">
      <c r="A3" s="10" t="s">
        <v>55</v>
      </c>
      <c r="B3" s="10" t="s">
        <v>53</v>
      </c>
      <c r="C3" s="10" t="s">
        <v>54</v>
      </c>
      <c r="F3" s="10" t="s">
        <v>39</v>
      </c>
      <c r="G3" s="11">
        <v>242.30769189825537</v>
      </c>
      <c r="H3" s="11">
        <v>105.55555533510368</v>
      </c>
    </row>
    <row r="4" spans="1:8" x14ac:dyDescent="0.35">
      <c r="A4" s="10" t="s">
        <v>56</v>
      </c>
      <c r="B4" s="12">
        <v>500</v>
      </c>
      <c r="C4" s="12">
        <v>200</v>
      </c>
      <c r="E4" s="13" t="s">
        <v>34</v>
      </c>
      <c r="F4" s="10" t="s">
        <v>40</v>
      </c>
      <c r="G4" s="14">
        <f>B4+B5*G3</f>
        <v>185.00000053226802</v>
      </c>
      <c r="H4" s="14">
        <f>C4+C5*H3</f>
        <v>10.000000396813391</v>
      </c>
    </row>
    <row r="5" spans="1:8" x14ac:dyDescent="0.35">
      <c r="A5" s="10" t="s">
        <v>57</v>
      </c>
      <c r="B5" s="12">
        <v>-1.3</v>
      </c>
      <c r="C5" s="12">
        <v>-1.8</v>
      </c>
      <c r="E5" s="13" t="s">
        <v>38</v>
      </c>
      <c r="F5" s="10" t="s">
        <v>52</v>
      </c>
      <c r="G5" s="15">
        <f>(G3-$B$7)*G4</f>
        <v>26326.923076923078</v>
      </c>
      <c r="H5" s="15">
        <f>(H3-$B$7)*H4</f>
        <v>55.555555555555515</v>
      </c>
    </row>
    <row r="6" spans="1:8" x14ac:dyDescent="0.35">
      <c r="A6" s="16"/>
      <c r="B6" s="8"/>
      <c r="C6" s="8"/>
      <c r="F6" s="16"/>
      <c r="G6" s="8"/>
      <c r="H6" s="8"/>
    </row>
    <row r="7" spans="1:8" x14ac:dyDescent="0.35">
      <c r="A7" s="10" t="s">
        <v>66</v>
      </c>
      <c r="B7" s="17">
        <v>100</v>
      </c>
      <c r="C7" s="8"/>
      <c r="E7" s="18" t="s">
        <v>35</v>
      </c>
      <c r="F7" s="10" t="s">
        <v>58</v>
      </c>
      <c r="G7" s="15">
        <f>G5+H5</f>
        <v>26382.478632478633</v>
      </c>
      <c r="H7" s="8"/>
    </row>
    <row r="8" spans="1:8" x14ac:dyDescent="0.35">
      <c r="A8" s="8"/>
      <c r="B8" s="19"/>
      <c r="C8" s="19"/>
      <c r="F8" s="16"/>
      <c r="G8" s="20"/>
      <c r="H8" s="8"/>
    </row>
    <row r="9" spans="1:8" x14ac:dyDescent="0.35">
      <c r="E9" s="18" t="s">
        <v>41</v>
      </c>
      <c r="F9" s="10" t="s">
        <v>78</v>
      </c>
      <c r="G9" s="14">
        <f>G4+H4</f>
        <v>195.00000092908141</v>
      </c>
      <c r="H9" s="8"/>
    </row>
    <row r="10" spans="1:8" x14ac:dyDescent="0.35">
      <c r="H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Sheet 1</vt:lpstr>
      <vt:lpstr>Sheet 2</vt:lpstr>
      <vt:lpstr>Sheet 3</vt:lpstr>
      <vt:lpstr>Sheet 4</vt:lpstr>
    </vt:vector>
  </TitlesOfParts>
  <Company>UNC Wilmington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UNCW</dc:creator>
  <cp:lastModifiedBy>Wyattf1</cp:lastModifiedBy>
  <dcterms:created xsi:type="dcterms:W3CDTF">2015-07-12T20:56:10Z</dcterms:created>
  <dcterms:modified xsi:type="dcterms:W3CDTF">2020-11-28T16:09:05Z</dcterms:modified>
</cp:coreProperties>
</file>