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yattf1\Documents\"/>
    </mc:Choice>
  </mc:AlternateContent>
  <xr:revisionPtr revIDLastSave="0" documentId="8_{F93EFF02-C2D8-4FB5-9CA7-7CF7072E8AC3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Instructions" sheetId="3" r:id="rId1"/>
    <sheet name="Sheet 1" sheetId="1" r:id="rId2"/>
  </sheets>
  <definedNames>
    <definedName name="solver_adj" localSheetId="1" hidden="1">'Sheet 1'!$B$4:$D$4,'Sheet 1'!$B$7:$E$7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'Sheet 1'!$B$4</definedName>
    <definedName name="solver_lhs2" localSheetId="1" hidden="1">'Sheet 1'!$B$4:$D$4</definedName>
    <definedName name="solver_lhs3" localSheetId="1" hidden="1">'Sheet 1'!$B$7:$E$7</definedName>
    <definedName name="solver_lhs4" localSheetId="1" hidden="1">'Sheet 1'!$B$7:$E$7</definedName>
    <definedName name="solver_lhs5" localSheetId="1" hidden="1">'Sheet 1'!$B$9</definedName>
    <definedName name="solver_lhs6" localSheetId="1" hidden="1">'Sheet 1'!$C$4:$D$4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'Sheet 1'!$F$10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2</definedName>
    <definedName name="solver_rel6" localSheetId="1" hidden="1">1</definedName>
    <definedName name="solver_rhs1" localSheetId="1" hidden="1">250</definedName>
    <definedName name="solver_rhs2" localSheetId="1" hidden="1">0.1</definedName>
    <definedName name="solver_rhs3" localSheetId="1" hidden="1">5</definedName>
    <definedName name="solver_rhs4" localSheetId="1" hidden="1">0.1</definedName>
    <definedName name="solver_rhs5" localSheetId="1" hidden="1">1</definedName>
    <definedName name="solver_rhs6" localSheetId="1" hidden="1">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E40" i="1"/>
  <c r="E41" i="1"/>
  <c r="E42" i="1"/>
  <c r="E13" i="1"/>
  <c r="F13" i="1" s="1"/>
  <c r="H2" i="1"/>
  <c r="B9" i="1"/>
  <c r="F10" i="1" l="1"/>
</calcChain>
</file>

<file path=xl/sharedStrings.xml><?xml version="1.0" encoding="utf-8"?>
<sst xmlns="http://schemas.openxmlformats.org/spreadsheetml/2006/main" count="46" uniqueCount="42">
  <si>
    <t>L (max)</t>
  </si>
  <si>
    <t>a</t>
  </si>
  <si>
    <t>b</t>
  </si>
  <si>
    <t>D</t>
  </si>
  <si>
    <t>E</t>
  </si>
  <si>
    <t>SSE</t>
  </si>
  <si>
    <t>A</t>
  </si>
  <si>
    <t>B</t>
  </si>
  <si>
    <t>C</t>
  </si>
  <si>
    <t>Year</t>
  </si>
  <si>
    <t>Inflection Point</t>
  </si>
  <si>
    <t>F</t>
  </si>
  <si>
    <t>Inflection Year</t>
  </si>
  <si>
    <t>G</t>
  </si>
  <si>
    <t>H</t>
  </si>
  <si>
    <t>Graph</t>
  </si>
  <si>
    <t>I</t>
  </si>
  <si>
    <t>Quarter</t>
  </si>
  <si>
    <t>Seasonal Index</t>
  </si>
  <si>
    <t>Seasonal Avg.</t>
  </si>
  <si>
    <t>Inflection Quarter</t>
  </si>
  <si>
    <t>Time Period</t>
  </si>
  <si>
    <t>J</t>
  </si>
  <si>
    <t>Sheet 1:</t>
  </si>
  <si>
    <t>E) Create a seasonal average index for constraint purposes.</t>
  </si>
  <si>
    <t>G) Calculate the inflection point for the curve.</t>
  </si>
  <si>
    <t>Snapchat</t>
  </si>
  <si>
    <t>Active Daily Users (millions)</t>
  </si>
  <si>
    <t>Instructions - New Product Sales</t>
  </si>
  <si>
    <t>Pearl Forecast Users (Millions)</t>
  </si>
  <si>
    <t>Squared Error of Prediction (Millions)</t>
  </si>
  <si>
    <r>
      <t xml:space="preserve">H) Based on the value calculated in part G, select the appropriate year that the inflection point occurred from the drop down list in </t>
    </r>
    <r>
      <rPr>
        <b/>
        <sz val="12"/>
        <rFont val="Calibri"/>
        <family val="2"/>
        <scheme val="minor"/>
      </rPr>
      <t>H4</t>
    </r>
    <r>
      <rPr>
        <sz val="12"/>
        <rFont val="Calibri"/>
        <family val="2"/>
        <scheme val="minor"/>
      </rPr>
      <t>.</t>
    </r>
  </si>
  <si>
    <t>K) Graph Snapchat user growth from 2014:Q1 through 2020:Q2 using a line graph.</t>
  </si>
  <si>
    <r>
      <t xml:space="preserve"> I) Based on the value calculated in part G, select the appropriate quarter that the inflection point occurred from the drop down list in </t>
    </r>
    <r>
      <rPr>
        <b/>
        <sz val="12"/>
        <rFont val="Calibri"/>
        <family val="2"/>
        <scheme val="minor"/>
      </rPr>
      <t>H6</t>
    </r>
    <r>
      <rPr>
        <sz val="12"/>
        <rFont val="Calibri"/>
        <family val="2"/>
        <scheme val="minor"/>
      </rPr>
      <t>.</t>
    </r>
  </si>
  <si>
    <t>K</t>
  </si>
  <si>
    <t>This sheet contains data for the number of cummulative active daily users on Snapchat (in millions) between 2014:Q1 to 2020:Q2. Use this data to predict the future growth of Snapchat.</t>
  </si>
  <si>
    <t>A) Condition the cells to assign an observation number (time period value) to all 30 data points.</t>
  </si>
  <si>
    <t>B) Compute the Pearl forecast model for Snapchat users from 2014:Q1 through 2020:Q2.</t>
  </si>
  <si>
    <t>C) Calculate the squared error term for each forecasted value from 2014:Q1 through 2020:Q2.</t>
  </si>
  <si>
    <t>D) Sum the squared error terms from 2014:Q1 through 2020:Q2.</t>
  </si>
  <si>
    <t xml:space="preserve"> J) Predict the cummulative active daily user growth on Snapchat from 2020:Q3 through 2021:Q2.</t>
  </si>
  <si>
    <r>
      <t>F) Run Solver using the provided constraints until your solution yields an L (Max) value of 221.27 (</t>
    </r>
    <r>
      <rPr>
        <b/>
        <sz val="12"/>
        <rFont val="Calibri"/>
        <family val="2"/>
        <scheme val="minor"/>
      </rPr>
      <t>CLEAR TRIAL CELLS BEFORE RE-RUNNING SOLVER</t>
    </r>
    <r>
      <rPr>
        <sz val="12"/>
        <rFont val="Calibri"/>
        <family val="2"/>
        <scheme val="minor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</si>
</sst>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rebuchet MS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rebuchet MS"/>
      <family val="2"/>
    </font>
    <font>
      <b/>
      <sz val="11"/>
      <color theme="1"/>
      <name val="Calibi"/>
    </font>
    <font>
      <b/>
      <sz val="11"/>
      <name val="Calibi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1" applyFont="1"/>
    <xf numFmtId="0" fontId="1" fillId="0" borderId="0" xfId="1" applyFont="1"/>
    <xf numFmtId="0" fontId="2" fillId="0" borderId="0" xfId="1"/>
    <xf numFmtId="0" fontId="4" fillId="2" borderId="1" xfId="1" applyFont="1" applyFill="1" applyBorder="1" applyAlignment="1">
      <alignment horizontal="center"/>
    </xf>
    <xf numFmtId="0" fontId="3" fillId="0" borderId="0" xfId="1" applyFont="1" applyFill="1" applyBorder="1"/>
    <xf numFmtId="0" fontId="4" fillId="5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8" fillId="8" borderId="0" xfId="1" applyFont="1" applyFill="1"/>
    <xf numFmtId="0" fontId="9" fillId="8" borderId="0" xfId="1" applyFont="1" applyFill="1"/>
    <xf numFmtId="0" fontId="9" fillId="0" borderId="0" xfId="1" applyFont="1"/>
    <xf numFmtId="0" fontId="11" fillId="8" borderId="0" xfId="1" applyFont="1" applyFill="1"/>
    <xf numFmtId="0" fontId="4" fillId="2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 wrapText="1"/>
    </xf>
    <xf numFmtId="0" fontId="7" fillId="6" borderId="1" xfId="1" applyFont="1" applyFill="1" applyBorder="1" applyAlignment="1">
      <alignment horizontal="center"/>
    </xf>
    <xf numFmtId="0" fontId="3" fillId="9" borderId="1" xfId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11" fillId="0" borderId="0" xfId="1" applyFont="1" applyFill="1"/>
    <xf numFmtId="0" fontId="8" fillId="0" borderId="0" xfId="1" applyFont="1" applyFill="1"/>
    <xf numFmtId="0" fontId="9" fillId="0" borderId="0" xfId="1" applyFont="1" applyFill="1"/>
    <xf numFmtId="2" fontId="5" fillId="3" borderId="1" xfId="1" applyNumberFormat="1" applyFont="1" applyFill="1" applyBorder="1" applyAlignment="1">
      <alignment horizontal="center"/>
    </xf>
    <xf numFmtId="2" fontId="5" fillId="3" borderId="3" xfId="1" applyNumberFormat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2" fontId="3" fillId="4" borderId="3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'Sheet 1'!$E$13:$E$42</c:f>
              <c:numCache>
                <c:formatCode>0.00</c:formatCode>
                <c:ptCount val="30"/>
                <c:pt idx="0">
                  <c:v>44.221428015143623</c:v>
                </c:pt>
                <c:pt idx="1">
                  <c:v>52.696904022860927</c:v>
                </c:pt>
                <c:pt idx="2">
                  <c:v>59.104189157951836</c:v>
                </c:pt>
                <c:pt idx="3">
                  <c:v>68.362162683988032</c:v>
                </c:pt>
                <c:pt idx="4">
                  <c:v>79.183170518365841</c:v>
                </c:pt>
                <c:pt idx="5">
                  <c:v>91.302906889997672</c:v>
                </c:pt>
                <c:pt idx="6">
                  <c:v>98.841994587718219</c:v>
                </c:pt>
                <c:pt idx="7">
                  <c:v>110.12617459393644</c:v>
                </c:pt>
                <c:pt idx="8">
                  <c:v>122.70097036756147</c:v>
                </c:pt>
                <c:pt idx="9">
                  <c:v>135.99815928846721</c:v>
                </c:pt>
                <c:pt idx="10">
                  <c:v>141.52815421422233</c:v>
                </c:pt>
                <c:pt idx="11">
                  <c:v>151.70140261663724</c:v>
                </c:pt>
                <c:pt idx="12">
                  <c:v>162.85066000627313</c:v>
                </c:pt>
                <c:pt idx="13">
                  <c:v>174.26759439381433</c:v>
                </c:pt>
                <c:pt idx="14">
                  <c:v>175.53515355935943</c:v>
                </c:pt>
                <c:pt idx="15">
                  <c:v>182.63125230385535</c:v>
                </c:pt>
                <c:pt idx="16">
                  <c:v>190.86792769344495</c:v>
                </c:pt>
                <c:pt idx="17">
                  <c:v>199.4443248610684</c:v>
                </c:pt>
                <c:pt idx="18">
                  <c:v>196.74227839774088</c:v>
                </c:pt>
                <c:pt idx="19">
                  <c:v>201.01692220386292</c:v>
                </c:pt>
                <c:pt idx="20">
                  <c:v>206.83076235384641</c:v>
                </c:pt>
                <c:pt idx="21">
                  <c:v>213.26607700105251</c:v>
                </c:pt>
                <c:pt idx="22">
                  <c:v>208.01615782943634</c:v>
                </c:pt>
                <c:pt idx="23">
                  <c:v>210.52440242812682</c:v>
                </c:pt>
                <c:pt idx="24">
                  <c:v>214.89304545259901</c:v>
                </c:pt>
                <c:pt idx="25">
                  <c:v>220.10893806405574</c:v>
                </c:pt>
                <c:pt idx="26">
                  <c:v>213.50450219160999</c:v>
                </c:pt>
                <c:pt idx="27">
                  <c:v>215.0880029908393</c:v>
                </c:pt>
                <c:pt idx="28">
                  <c:v>218.71763952382221</c:v>
                </c:pt>
                <c:pt idx="29">
                  <c:v>223.32340384349234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0-4A06-8252-3EAAA10D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73456"/>
        <c:axId val="477580904"/>
      </c:lineChart>
      <c:catAx>
        <c:axId val="47757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77580904"/>
        <c:crosses val="autoZero"/>
        <c:auto val="1"/>
        <c:lblAlgn val="ctr"/>
        <c:lblOffset val="100"/>
        <c:noMultiLvlLbl val="0"/>
      </c:catAx>
      <c:valAx>
        <c:axId val="477580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757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Snapchat</a:t>
            </a:r>
            <a:r>
              <a:rPr lang="en-US" baseline="0"/>
              <a:t> Users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1'!$E$13:$E$42</c:f>
              <c:numCache>
                <c:formatCode>0.00</c:formatCode>
                <c:ptCount val="30"/>
                <c:pt idx="0">
                  <c:v>44.221428015143623</c:v>
                </c:pt>
                <c:pt idx="1">
                  <c:v>52.696904022860927</c:v>
                </c:pt>
                <c:pt idx="2">
                  <c:v>59.104189157951836</c:v>
                </c:pt>
                <c:pt idx="3">
                  <c:v>68.362162683988032</c:v>
                </c:pt>
                <c:pt idx="4">
                  <c:v>79.183170518365841</c:v>
                </c:pt>
                <c:pt idx="5">
                  <c:v>91.302906889997672</c:v>
                </c:pt>
                <c:pt idx="6">
                  <c:v>98.841994587718219</c:v>
                </c:pt>
                <c:pt idx="7">
                  <c:v>110.12617459393644</c:v>
                </c:pt>
                <c:pt idx="8">
                  <c:v>122.70097036756147</c:v>
                </c:pt>
                <c:pt idx="9">
                  <c:v>135.99815928846721</c:v>
                </c:pt>
                <c:pt idx="10">
                  <c:v>141.52815421422233</c:v>
                </c:pt>
                <c:pt idx="11">
                  <c:v>151.70140261663724</c:v>
                </c:pt>
                <c:pt idx="12">
                  <c:v>162.85066000627313</c:v>
                </c:pt>
                <c:pt idx="13">
                  <c:v>174.26759439381433</c:v>
                </c:pt>
                <c:pt idx="14">
                  <c:v>175.53515355935943</c:v>
                </c:pt>
                <c:pt idx="15">
                  <c:v>182.63125230385535</c:v>
                </c:pt>
                <c:pt idx="16">
                  <c:v>190.86792769344495</c:v>
                </c:pt>
                <c:pt idx="17">
                  <c:v>199.4443248610684</c:v>
                </c:pt>
                <c:pt idx="18">
                  <c:v>196.74227839774088</c:v>
                </c:pt>
                <c:pt idx="19">
                  <c:v>201.01692220386292</c:v>
                </c:pt>
                <c:pt idx="20">
                  <c:v>206.83076235384641</c:v>
                </c:pt>
                <c:pt idx="21">
                  <c:v>213.26607700105251</c:v>
                </c:pt>
                <c:pt idx="22">
                  <c:v>208.01615782943634</c:v>
                </c:pt>
                <c:pt idx="23">
                  <c:v>210.52440242812682</c:v>
                </c:pt>
                <c:pt idx="24">
                  <c:v>214.89304545259901</c:v>
                </c:pt>
                <c:pt idx="25">
                  <c:v>220.10893806405574</c:v>
                </c:pt>
                <c:pt idx="26">
                  <c:v>213.50450219160999</c:v>
                </c:pt>
                <c:pt idx="27">
                  <c:v>215.0880029908393</c:v>
                </c:pt>
                <c:pt idx="28">
                  <c:v>218.71763952382221</c:v>
                </c:pt>
                <c:pt idx="29">
                  <c:v>223.32340384349234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8-452B-89E5-E2E230AD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913152"/>
        <c:axId val="943921024"/>
      </c:lineChart>
      <c:catAx>
        <c:axId val="94391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21024"/>
        <c:crosses val="autoZero"/>
        <c:auto val="1"/>
        <c:lblAlgn val="ctr"/>
        <c:lblOffset val="100"/>
        <c:noMultiLvlLbl val="0"/>
      </c:catAx>
      <c:valAx>
        <c:axId val="9439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9</xdr:row>
      <xdr:rowOff>1905</xdr:rowOff>
    </xdr:from>
    <xdr:to>
      <xdr:col>12</xdr:col>
      <xdr:colOff>15240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579437</xdr:colOff>
      <xdr:row>9</xdr:row>
      <xdr:rowOff>1587</xdr:rowOff>
    </xdr:from>
    <xdr:to>
      <xdr:col>12</xdr:col>
      <xdr:colOff>31750</xdr:colOff>
      <xdr:row>21</xdr:row>
      <xdr:rowOff>173037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13B8D-BC72-47A2-B79A-DFB36EED3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3"/>
  <sheetViews>
    <sheetView workbookViewId="0">
      <selection activeCell="B7" sqref="B7"/>
    </sheetView>
  </sheetViews>
  <sheetFormatPr defaultColWidth="9.1796875" defaultRowHeight="15.5"/>
  <cols>
    <col min="1" max="17" width="9.1796875" style="14"/>
    <col min="18" max="19" width="9.1796875" style="14" customWidth="1"/>
    <col min="20" max="20" width="13.54296875" style="14" customWidth="1"/>
    <col min="21" max="21" width="12.26953125" style="14" customWidth="1"/>
    <col min="22" max="16384" width="9.1796875" style="14"/>
  </cols>
  <sheetData>
    <row r="1" spans="1:21">
      <c r="A1" s="15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3"/>
      <c r="U1" s="13"/>
    </row>
    <row r="2" spans="1:2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  <c r="T2" s="13"/>
      <c r="U2" s="13"/>
    </row>
    <row r="3" spans="1:21">
      <c r="A3" s="15" t="s">
        <v>23</v>
      </c>
      <c r="B3" s="12" t="s">
        <v>35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/>
      <c r="T3" s="13"/>
      <c r="U3" s="13"/>
    </row>
    <row r="4" spans="1:2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3"/>
      <c r="T4" s="13"/>
      <c r="U4" s="13"/>
    </row>
    <row r="5" spans="1:21">
      <c r="A5" s="13"/>
      <c r="B5" s="13" t="s">
        <v>36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3"/>
      <c r="B6" s="13" t="s">
        <v>37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3"/>
      <c r="B7" s="13" t="s">
        <v>38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3"/>
      <c r="B8" s="13" t="s">
        <v>39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3"/>
      <c r="B9" s="13" t="s">
        <v>24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3"/>
      <c r="B10" s="13" t="s">
        <v>41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3"/>
      <c r="B11" s="13" t="s">
        <v>25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3"/>
      <c r="B12" s="13" t="s">
        <v>31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3"/>
      <c r="B13" s="13" t="s">
        <v>33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3"/>
      <c r="B14" s="13" t="s">
        <v>40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A15" s="13"/>
      <c r="B15" s="13" t="s">
        <v>32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19" s="27" customForma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s="27" customFormat="1"/>
    <row r="19" spans="1:19" s="27" customFormat="1"/>
    <row r="20" spans="1:19" s="27" customFormat="1"/>
    <row r="21" spans="1:19" s="27" customFormat="1"/>
    <row r="22" spans="1:19" s="27" customFormat="1"/>
    <row r="23" spans="1:19" s="27" customFormat="1"/>
    <row r="24" spans="1:19" s="27" customFormat="1"/>
    <row r="25" spans="1:19" s="27" customFormat="1"/>
    <row r="26" spans="1:19" s="27" customFormat="1"/>
    <row r="27" spans="1:19" s="27" customFormat="1"/>
    <row r="28" spans="1:19" s="27" customFormat="1"/>
    <row r="29" spans="1:19" s="27" customFormat="1"/>
    <row r="30" spans="1:19" s="27" customFormat="1"/>
    <row r="31" spans="1:19" s="27" customFormat="1"/>
    <row r="32" spans="1:19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</sheetData>
  <pageMargins left="0.7" right="0.7" top="0.75" bottom="0.75" header="0.3" footer="0.3"/>
  <pageSetup scale="61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42"/>
  <sheetViews>
    <sheetView tabSelected="1" zoomScale="81" zoomScaleNormal="80" workbookViewId="0">
      <selection activeCell="H2" sqref="H2"/>
    </sheetView>
  </sheetViews>
  <sheetFormatPr defaultColWidth="9.1796875" defaultRowHeight="12.5"/>
  <cols>
    <col min="1" max="1" width="15.7265625" style="3" customWidth="1"/>
    <col min="2" max="2" width="14" style="3" customWidth="1"/>
    <col min="3" max="3" width="14.54296875" style="3" customWidth="1"/>
    <col min="4" max="4" width="16.7265625" style="3" customWidth="1"/>
    <col min="5" max="5" width="17.81640625" style="3" customWidth="1"/>
    <col min="6" max="6" width="20.81640625" style="3" customWidth="1"/>
    <col min="7" max="7" width="9.1796875" style="3"/>
    <col min="8" max="8" width="18.81640625" style="3" customWidth="1"/>
    <col min="9" max="9" width="13.54296875" style="3" customWidth="1"/>
    <col min="10" max="10" width="9.1796875" style="3"/>
    <col min="11" max="11" width="18.54296875" style="3" customWidth="1"/>
    <col min="12" max="12" width="13.1796875" style="3" customWidth="1"/>
    <col min="13" max="17" width="9.1796875" style="3"/>
    <col min="18" max="18" width="9.1796875" style="3" hidden="1" customWidth="1"/>
    <col min="19" max="16384" width="9.1796875" style="3"/>
  </cols>
  <sheetData>
    <row r="1" spans="1:18" ht="15.5">
      <c r="A1" s="20" t="s">
        <v>26</v>
      </c>
      <c r="B1" s="1"/>
      <c r="C1" s="1"/>
      <c r="D1" s="1"/>
      <c r="E1" s="1"/>
      <c r="F1" s="1"/>
      <c r="G1" s="1"/>
      <c r="H1" s="7" t="s">
        <v>10</v>
      </c>
      <c r="I1" s="2"/>
      <c r="J1" s="2"/>
      <c r="K1" s="2"/>
      <c r="L1" s="2"/>
      <c r="M1" s="2"/>
      <c r="N1" s="2"/>
      <c r="R1" s="10">
        <v>2015</v>
      </c>
    </row>
    <row r="2" spans="1:18" ht="15.5">
      <c r="A2" s="1"/>
      <c r="B2" s="1"/>
      <c r="C2" s="1"/>
      <c r="D2" s="1"/>
      <c r="E2" s="1"/>
      <c r="F2" s="1"/>
      <c r="G2" s="1"/>
      <c r="H2" s="31">
        <f>LN(C4)/D4</f>
        <v>7.9406090636736844</v>
      </c>
      <c r="I2" s="4" t="s">
        <v>13</v>
      </c>
      <c r="J2" s="2"/>
      <c r="K2" s="2"/>
      <c r="L2" s="2"/>
      <c r="M2" s="2"/>
      <c r="N2" s="2"/>
      <c r="R2" s="10">
        <v>2016</v>
      </c>
    </row>
    <row r="3" spans="1:18" ht="15.5">
      <c r="A3" s="1"/>
      <c r="B3" s="7" t="s">
        <v>0</v>
      </c>
      <c r="C3" s="7" t="s">
        <v>1</v>
      </c>
      <c r="D3" s="7" t="s">
        <v>2</v>
      </c>
      <c r="E3" s="1"/>
      <c r="G3" s="1"/>
      <c r="H3" s="7" t="s">
        <v>12</v>
      </c>
      <c r="I3" s="2"/>
      <c r="J3" s="2"/>
      <c r="K3" s="2"/>
      <c r="L3" s="2"/>
      <c r="M3" s="2"/>
      <c r="N3" s="2"/>
      <c r="R3" s="10">
        <v>2017</v>
      </c>
    </row>
    <row r="4" spans="1:18" ht="15.5">
      <c r="A4" s="4" t="s">
        <v>11</v>
      </c>
      <c r="B4" s="28">
        <v>221.26927196696283</v>
      </c>
      <c r="C4" s="28">
        <v>4.9103634364222239</v>
      </c>
      <c r="D4" s="28">
        <v>0.20040628444801048</v>
      </c>
      <c r="E4" s="1"/>
      <c r="G4" s="1"/>
      <c r="H4" s="11">
        <v>2015</v>
      </c>
      <c r="I4" s="4" t="s">
        <v>14</v>
      </c>
      <c r="J4" s="2"/>
      <c r="K4" s="2"/>
      <c r="L4" s="2"/>
      <c r="M4" s="2"/>
      <c r="N4" s="2"/>
      <c r="R4" s="10">
        <v>2018</v>
      </c>
    </row>
    <row r="5" spans="1:18" ht="15.5">
      <c r="A5" s="1"/>
      <c r="B5" s="5"/>
      <c r="C5" s="5"/>
      <c r="D5" s="5"/>
      <c r="E5" s="1"/>
      <c r="G5" s="1"/>
      <c r="H5" s="7" t="s">
        <v>20</v>
      </c>
      <c r="I5" s="2"/>
      <c r="J5" s="2"/>
      <c r="K5" s="2"/>
      <c r="L5" s="2"/>
      <c r="M5" s="2"/>
      <c r="N5" s="2"/>
      <c r="R5" s="10"/>
    </row>
    <row r="6" spans="1:18" ht="15.5">
      <c r="A6" s="19" t="s">
        <v>17</v>
      </c>
      <c r="B6" s="19">
        <v>1</v>
      </c>
      <c r="C6" s="19">
        <v>2</v>
      </c>
      <c r="D6" s="19">
        <v>3</v>
      </c>
      <c r="E6" s="19">
        <v>4</v>
      </c>
      <c r="G6" s="1"/>
      <c r="H6" s="11">
        <v>4</v>
      </c>
      <c r="I6" s="4" t="s">
        <v>16</v>
      </c>
      <c r="J6" s="2"/>
      <c r="K6" s="2"/>
      <c r="L6" s="2"/>
      <c r="M6" s="2"/>
      <c r="N6" s="2"/>
      <c r="R6" s="10"/>
    </row>
    <row r="7" spans="1:18" ht="15.5">
      <c r="A7" s="19" t="s">
        <v>18</v>
      </c>
      <c r="B7" s="29">
        <v>1.0029910366905379</v>
      </c>
      <c r="C7" s="29">
        <v>1.0214191488670794</v>
      </c>
      <c r="D7" s="29">
        <v>0.98607436894476996</v>
      </c>
      <c r="E7" s="29">
        <v>0.98951544549761072</v>
      </c>
      <c r="G7" s="1"/>
      <c r="H7" s="2"/>
      <c r="I7" s="2"/>
      <c r="J7" s="2"/>
      <c r="K7" s="2"/>
      <c r="L7" s="2"/>
      <c r="M7" s="2"/>
      <c r="N7" s="2"/>
      <c r="R7" s="10"/>
    </row>
    <row r="8" spans="1:18" ht="15.5">
      <c r="A8" s="10"/>
      <c r="B8" s="9"/>
      <c r="C8" s="9"/>
      <c r="D8" s="9"/>
      <c r="E8" s="9"/>
      <c r="F8" s="4" t="s">
        <v>3</v>
      </c>
      <c r="G8" s="1"/>
      <c r="H8" s="4" t="s">
        <v>34</v>
      </c>
      <c r="I8" s="2"/>
      <c r="J8" s="2"/>
      <c r="K8" s="2"/>
      <c r="L8" s="2"/>
      <c r="M8" s="2"/>
      <c r="N8" s="2"/>
      <c r="R8" s="10"/>
    </row>
    <row r="9" spans="1:18" ht="15.5">
      <c r="A9" s="19" t="s">
        <v>19</v>
      </c>
      <c r="B9" s="32">
        <f>AVERAGE(B7:E7)</f>
        <v>0.99999999999999944</v>
      </c>
      <c r="C9" s="4" t="s">
        <v>4</v>
      </c>
      <c r="D9" s="9"/>
      <c r="E9" s="9"/>
      <c r="F9" s="7" t="s">
        <v>5</v>
      </c>
      <c r="G9" s="1"/>
      <c r="H9" s="7" t="s">
        <v>15</v>
      </c>
      <c r="I9" s="2"/>
      <c r="J9" s="2"/>
      <c r="K9" s="2"/>
      <c r="L9" s="2"/>
      <c r="M9" s="2"/>
      <c r="N9" s="2"/>
      <c r="R9" s="10"/>
    </row>
    <row r="10" spans="1:18" ht="15.5">
      <c r="A10" s="1"/>
      <c r="B10" s="5"/>
      <c r="C10" s="5"/>
      <c r="D10" s="5"/>
      <c r="E10" s="1"/>
      <c r="F10" s="30">
        <f>SUM(F13:F38)</f>
        <v>1795.9869036728394</v>
      </c>
      <c r="G10" s="1"/>
      <c r="H10" s="5"/>
      <c r="I10" s="2"/>
      <c r="J10" s="2"/>
      <c r="K10" s="2"/>
      <c r="L10" s="2"/>
      <c r="M10" s="2"/>
      <c r="N10" s="2"/>
    </row>
    <row r="11" spans="1:18" ht="15.5">
      <c r="A11" s="16" t="s">
        <v>6</v>
      </c>
      <c r="B11" s="2"/>
      <c r="C11" s="1"/>
      <c r="D11" s="1"/>
      <c r="E11" s="16" t="s">
        <v>7</v>
      </c>
      <c r="F11" s="16" t="s">
        <v>8</v>
      </c>
      <c r="G11" s="1"/>
      <c r="H11" s="1"/>
      <c r="I11" s="2"/>
      <c r="J11" s="2"/>
      <c r="K11" s="2"/>
      <c r="L11" s="2"/>
      <c r="M11" s="2"/>
      <c r="N11" s="2"/>
    </row>
    <row r="12" spans="1:18" ht="30.5">
      <c r="A12" s="18" t="s">
        <v>21</v>
      </c>
      <c r="B12" s="7" t="s">
        <v>17</v>
      </c>
      <c r="C12" s="7" t="s">
        <v>9</v>
      </c>
      <c r="D12" s="18" t="s">
        <v>27</v>
      </c>
      <c r="E12" s="18" t="s">
        <v>29</v>
      </c>
      <c r="F12" s="18" t="s">
        <v>30</v>
      </c>
      <c r="G12" s="1"/>
      <c r="I12" s="2"/>
      <c r="J12" s="2"/>
      <c r="K12" s="2"/>
      <c r="L12" s="2"/>
      <c r="M12" s="2"/>
      <c r="N12" s="2"/>
    </row>
    <row r="13" spans="1:18" ht="15.5">
      <c r="A13" s="17">
        <v>1</v>
      </c>
      <c r="B13" s="21">
        <v>1</v>
      </c>
      <c r="C13" s="21">
        <v>2014</v>
      </c>
      <c r="D13" s="21">
        <v>46</v>
      </c>
      <c r="E13" s="33">
        <f>($B$4/(1+$C$4*EXP(-$D$4*A13)))*HLOOKUP(B13,$B$6:$E$7,2)</f>
        <v>44.221428015143623</v>
      </c>
      <c r="F13" s="33">
        <f>(D13-E13)^2</f>
        <v>3.1633183053159533</v>
      </c>
      <c r="G13" s="1"/>
      <c r="J13" s="2"/>
      <c r="K13" s="2"/>
      <c r="L13" s="2"/>
      <c r="M13" s="2"/>
      <c r="N13" s="2"/>
    </row>
    <row r="14" spans="1:18" ht="15.5">
      <c r="A14" s="6">
        <v>2</v>
      </c>
      <c r="B14" s="21">
        <v>2</v>
      </c>
      <c r="C14" s="21">
        <v>2014</v>
      </c>
      <c r="D14" s="21">
        <v>57</v>
      </c>
      <c r="E14" s="33">
        <f t="shared" ref="E14:E42" si="0">($B$4/(1+$C$4*EXP(-$D$4*A14)))*HLOOKUP(B14,$B$6:$E$7,2)</f>
        <v>52.696904022860927</v>
      </c>
      <c r="F14" s="33">
        <f t="shared" ref="F14:F38" si="1">(D14-E14)^2</f>
        <v>18.516634988470472</v>
      </c>
      <c r="G14" s="1"/>
      <c r="J14" s="2"/>
      <c r="K14" s="2"/>
      <c r="L14" s="2"/>
      <c r="M14" s="2"/>
      <c r="N14" s="2"/>
    </row>
    <row r="15" spans="1:18" ht="15.5">
      <c r="A15" s="17">
        <v>3</v>
      </c>
      <c r="B15" s="21">
        <v>3</v>
      </c>
      <c r="C15" s="21">
        <v>2014</v>
      </c>
      <c r="D15" s="21">
        <v>62</v>
      </c>
      <c r="E15" s="33">
        <f t="shared" si="0"/>
        <v>59.104189157951836</v>
      </c>
      <c r="F15" s="33">
        <f t="shared" si="1"/>
        <v>8.3857204329236943</v>
      </c>
      <c r="G15" s="1"/>
      <c r="J15" s="2"/>
      <c r="K15" s="2"/>
      <c r="L15" s="2"/>
      <c r="M15" s="2"/>
      <c r="N15" s="2"/>
    </row>
    <row r="16" spans="1:18" ht="15.5">
      <c r="A16" s="6">
        <v>4</v>
      </c>
      <c r="B16" s="21">
        <v>4</v>
      </c>
      <c r="C16" s="21">
        <v>2014</v>
      </c>
      <c r="D16" s="21">
        <v>71</v>
      </c>
      <c r="E16" s="33">
        <f t="shared" si="0"/>
        <v>68.362162683988032</v>
      </c>
      <c r="F16" s="33">
        <f t="shared" si="1"/>
        <v>6.9581857057452225</v>
      </c>
      <c r="G16" s="1"/>
      <c r="I16" s="2"/>
      <c r="J16" s="2"/>
      <c r="K16" s="2"/>
      <c r="L16" s="2"/>
      <c r="M16" s="2"/>
      <c r="N16" s="2"/>
    </row>
    <row r="17" spans="1:14" ht="15.5">
      <c r="A17" s="17">
        <v>5</v>
      </c>
      <c r="B17" s="21">
        <v>1</v>
      </c>
      <c r="C17" s="21">
        <v>2015</v>
      </c>
      <c r="D17" s="21">
        <v>80</v>
      </c>
      <c r="E17" s="33">
        <f t="shared" si="0"/>
        <v>79.183170518365841</v>
      </c>
      <c r="F17" s="33">
        <f t="shared" si="1"/>
        <v>0.66721040206672821</v>
      </c>
      <c r="G17" s="1"/>
      <c r="I17" s="2"/>
      <c r="J17" s="2"/>
      <c r="K17" s="2"/>
      <c r="L17" s="2"/>
      <c r="M17" s="2"/>
      <c r="N17" s="2"/>
    </row>
    <row r="18" spans="1:14" ht="15.5">
      <c r="A18" s="6">
        <v>6</v>
      </c>
      <c r="B18" s="21">
        <v>2</v>
      </c>
      <c r="C18" s="21">
        <v>2015</v>
      </c>
      <c r="D18" s="21">
        <v>86</v>
      </c>
      <c r="E18" s="33">
        <f t="shared" si="0"/>
        <v>91.302906889997672</v>
      </c>
      <c r="F18" s="33">
        <f t="shared" si="1"/>
        <v>28.120821483984784</v>
      </c>
      <c r="G18" s="1"/>
      <c r="I18" s="2"/>
      <c r="J18" s="2"/>
      <c r="K18" s="2"/>
      <c r="L18" s="2"/>
      <c r="M18" s="2"/>
      <c r="N18" s="2"/>
    </row>
    <row r="19" spans="1:14" ht="15.5">
      <c r="A19" s="17">
        <v>7</v>
      </c>
      <c r="B19" s="21">
        <v>3</v>
      </c>
      <c r="C19" s="21">
        <v>2015</v>
      </c>
      <c r="D19" s="21">
        <v>94</v>
      </c>
      <c r="E19" s="33">
        <f t="shared" si="0"/>
        <v>98.841994587718219</v>
      </c>
      <c r="F19" s="33">
        <f t="shared" si="1"/>
        <v>23.444911587492523</v>
      </c>
      <c r="G19" s="1"/>
      <c r="H19" s="5"/>
      <c r="I19" s="2"/>
      <c r="J19" s="2"/>
      <c r="K19" s="2"/>
      <c r="L19" s="2"/>
      <c r="M19" s="2"/>
      <c r="N19" s="2"/>
    </row>
    <row r="20" spans="1:14" ht="15.5">
      <c r="A20" s="6">
        <v>8</v>
      </c>
      <c r="B20" s="21">
        <v>4</v>
      </c>
      <c r="C20" s="21">
        <v>2015</v>
      </c>
      <c r="D20" s="21">
        <v>107</v>
      </c>
      <c r="E20" s="33">
        <f t="shared" si="0"/>
        <v>110.12617459393644</v>
      </c>
      <c r="F20" s="33">
        <f t="shared" si="1"/>
        <v>9.7729675917736678</v>
      </c>
      <c r="G20" s="1"/>
      <c r="H20" s="5"/>
      <c r="I20" s="2"/>
      <c r="J20" s="2"/>
      <c r="K20" s="2"/>
      <c r="L20" s="2"/>
      <c r="M20" s="2"/>
      <c r="N20" s="2"/>
    </row>
    <row r="21" spans="1:14" ht="15.5">
      <c r="A21" s="17">
        <v>9</v>
      </c>
      <c r="B21" s="21">
        <v>1</v>
      </c>
      <c r="C21" s="21">
        <v>2016</v>
      </c>
      <c r="D21" s="21">
        <v>122</v>
      </c>
      <c r="E21" s="33">
        <f t="shared" si="0"/>
        <v>122.70097036756147</v>
      </c>
      <c r="F21" s="33">
        <f t="shared" si="1"/>
        <v>0.49135945619925864</v>
      </c>
      <c r="G21" s="1"/>
      <c r="H21" s="5"/>
      <c r="I21" s="2"/>
      <c r="J21" s="2"/>
      <c r="K21" s="2"/>
      <c r="L21" s="2"/>
      <c r="M21" s="2"/>
      <c r="N21" s="2"/>
    </row>
    <row r="22" spans="1:14" ht="15.5">
      <c r="A22" s="6">
        <v>10</v>
      </c>
      <c r="B22" s="21">
        <v>2</v>
      </c>
      <c r="C22" s="21">
        <v>2016</v>
      </c>
      <c r="D22" s="21">
        <v>143</v>
      </c>
      <c r="E22" s="33">
        <f t="shared" si="0"/>
        <v>135.99815928846721</v>
      </c>
      <c r="F22" s="33">
        <f t="shared" si="1"/>
        <v>49.025773349678055</v>
      </c>
      <c r="G22" s="1"/>
      <c r="H22" s="5"/>
      <c r="I22" s="2"/>
      <c r="J22" s="2"/>
      <c r="K22" s="2"/>
      <c r="L22" s="2"/>
      <c r="M22" s="2"/>
      <c r="N22" s="2"/>
    </row>
    <row r="23" spans="1:14" ht="15.5">
      <c r="A23" s="17">
        <v>11</v>
      </c>
      <c r="B23" s="22">
        <v>3</v>
      </c>
      <c r="C23" s="21">
        <v>2016</v>
      </c>
      <c r="D23" s="21">
        <v>153</v>
      </c>
      <c r="E23" s="33">
        <f t="shared" si="0"/>
        <v>141.52815421422233</v>
      </c>
      <c r="F23" s="33">
        <f t="shared" si="1"/>
        <v>131.60324573266499</v>
      </c>
      <c r="G23" s="1"/>
      <c r="H23" s="5"/>
      <c r="I23" s="2"/>
      <c r="J23" s="2"/>
      <c r="K23" s="2"/>
      <c r="L23" s="2"/>
      <c r="M23" s="2"/>
      <c r="N23" s="2"/>
    </row>
    <row r="24" spans="1:14" ht="15.5">
      <c r="A24" s="6">
        <v>12</v>
      </c>
      <c r="B24" s="22">
        <v>4</v>
      </c>
      <c r="C24" s="21">
        <v>2016</v>
      </c>
      <c r="D24" s="21">
        <v>158</v>
      </c>
      <c r="E24" s="33">
        <f t="shared" si="0"/>
        <v>151.70140261663724</v>
      </c>
      <c r="F24" s="33">
        <f t="shared" si="1"/>
        <v>39.67232899770422</v>
      </c>
      <c r="G24" s="1"/>
      <c r="H24" s="5"/>
      <c r="I24" s="2"/>
      <c r="J24" s="2"/>
      <c r="K24" s="2"/>
      <c r="L24" s="2"/>
      <c r="M24" s="2"/>
      <c r="N24" s="2"/>
    </row>
    <row r="25" spans="1:14" ht="15.5">
      <c r="A25" s="17">
        <v>13</v>
      </c>
      <c r="B25" s="21">
        <v>1</v>
      </c>
      <c r="C25" s="21">
        <v>2017</v>
      </c>
      <c r="D25" s="23">
        <v>166</v>
      </c>
      <c r="E25" s="33">
        <f t="shared" si="0"/>
        <v>162.85066000627313</v>
      </c>
      <c r="F25" s="33">
        <f t="shared" si="1"/>
        <v>9.9183423960875565</v>
      </c>
      <c r="G25" s="8"/>
      <c r="H25" s="8"/>
      <c r="I25" s="2"/>
      <c r="J25" s="2"/>
      <c r="K25" s="2"/>
      <c r="L25" s="2"/>
      <c r="M25" s="2"/>
      <c r="N25" s="2"/>
    </row>
    <row r="26" spans="1:14" ht="15.5">
      <c r="A26" s="6">
        <v>14</v>
      </c>
      <c r="B26" s="21">
        <v>2</v>
      </c>
      <c r="C26" s="21">
        <v>2017</v>
      </c>
      <c r="D26" s="21">
        <v>173</v>
      </c>
      <c r="E26" s="33">
        <f t="shared" si="0"/>
        <v>174.26759439381433</v>
      </c>
      <c r="F26" s="33">
        <f t="shared" si="1"/>
        <v>1.606795547229531</v>
      </c>
      <c r="G26" s="2"/>
      <c r="H26" s="2"/>
      <c r="I26" s="2"/>
      <c r="J26" s="2"/>
      <c r="K26" s="2"/>
      <c r="L26" s="2"/>
      <c r="M26" s="2"/>
      <c r="N26" s="2"/>
    </row>
    <row r="27" spans="1:14" ht="15.5">
      <c r="A27" s="17">
        <v>15</v>
      </c>
      <c r="B27" s="21">
        <v>3</v>
      </c>
      <c r="C27" s="21">
        <v>2017</v>
      </c>
      <c r="D27" s="23">
        <v>178</v>
      </c>
      <c r="E27" s="33">
        <f t="shared" si="0"/>
        <v>175.53515355935943</v>
      </c>
      <c r="F27" s="33">
        <f t="shared" si="1"/>
        <v>6.0754679759384906</v>
      </c>
      <c r="G27" s="2"/>
      <c r="H27" s="2"/>
      <c r="I27" s="2"/>
      <c r="J27" s="2"/>
      <c r="K27" s="2"/>
      <c r="L27" s="2"/>
      <c r="M27" s="2"/>
      <c r="N27" s="2"/>
    </row>
    <row r="28" spans="1:14" ht="15.5">
      <c r="A28" s="6">
        <v>16</v>
      </c>
      <c r="B28" s="21">
        <v>4</v>
      </c>
      <c r="C28" s="24">
        <v>2017</v>
      </c>
      <c r="D28" s="21">
        <v>187</v>
      </c>
      <c r="E28" s="33">
        <f t="shared" si="0"/>
        <v>182.63125230385535</v>
      </c>
      <c r="F28" s="33">
        <f t="shared" si="1"/>
        <v>19.085956432569205</v>
      </c>
      <c r="G28" s="2"/>
      <c r="H28" s="2"/>
      <c r="I28" s="2"/>
      <c r="J28" s="2"/>
      <c r="K28" s="2"/>
      <c r="L28" s="2"/>
      <c r="M28" s="2"/>
      <c r="N28" s="2"/>
    </row>
    <row r="29" spans="1:14" ht="15.5">
      <c r="A29" s="17">
        <v>17</v>
      </c>
      <c r="B29" s="21">
        <v>1</v>
      </c>
      <c r="C29" s="24">
        <v>2018</v>
      </c>
      <c r="D29" s="21">
        <v>191</v>
      </c>
      <c r="E29" s="33">
        <f t="shared" si="0"/>
        <v>190.86792769344495</v>
      </c>
      <c r="F29" s="33">
        <f t="shared" si="1"/>
        <v>1.7443094158769865E-2</v>
      </c>
      <c r="G29" s="2"/>
    </row>
    <row r="30" spans="1:14" ht="15.5">
      <c r="A30" s="6">
        <v>18</v>
      </c>
      <c r="B30" s="21">
        <v>2</v>
      </c>
      <c r="C30" s="24">
        <v>2018</v>
      </c>
      <c r="D30" s="21">
        <v>188</v>
      </c>
      <c r="E30" s="33">
        <f t="shared" si="0"/>
        <v>199.4443248610684</v>
      </c>
      <c r="F30" s="33">
        <f t="shared" si="1"/>
        <v>130.97257152566814</v>
      </c>
      <c r="G30" s="2"/>
    </row>
    <row r="31" spans="1:14" ht="15.5">
      <c r="A31" s="17">
        <v>19</v>
      </c>
      <c r="B31" s="21">
        <v>3</v>
      </c>
      <c r="C31" s="24">
        <v>2018</v>
      </c>
      <c r="D31" s="21">
        <v>186</v>
      </c>
      <c r="E31" s="33">
        <f t="shared" si="0"/>
        <v>196.74227839774088</v>
      </c>
      <c r="F31" s="33">
        <f t="shared" si="1"/>
        <v>115.39654517457028</v>
      </c>
      <c r="G31" s="2"/>
    </row>
    <row r="32" spans="1:14" ht="15.5">
      <c r="A32" s="6">
        <v>20</v>
      </c>
      <c r="B32" s="21">
        <v>4</v>
      </c>
      <c r="C32" s="24">
        <v>2018</v>
      </c>
      <c r="D32" s="21">
        <v>186</v>
      </c>
      <c r="E32" s="33">
        <f t="shared" si="0"/>
        <v>201.01692220386292</v>
      </c>
      <c r="F32" s="33">
        <f t="shared" si="1"/>
        <v>225.50795247687114</v>
      </c>
      <c r="G32" s="2"/>
    </row>
    <row r="33" spans="1:7" ht="15.5">
      <c r="A33" s="17">
        <v>21</v>
      </c>
      <c r="B33" s="21">
        <v>1</v>
      </c>
      <c r="C33" s="21">
        <v>2019</v>
      </c>
      <c r="D33" s="21">
        <v>190</v>
      </c>
      <c r="E33" s="33">
        <f t="shared" si="0"/>
        <v>206.83076235384641</v>
      </c>
      <c r="F33" s="33">
        <f t="shared" si="1"/>
        <v>283.27456141165356</v>
      </c>
      <c r="G33" s="2"/>
    </row>
    <row r="34" spans="1:7" ht="15.5">
      <c r="A34" s="6">
        <v>22</v>
      </c>
      <c r="B34" s="21">
        <v>2</v>
      </c>
      <c r="C34" s="21">
        <v>2019</v>
      </c>
      <c r="D34" s="21">
        <v>203</v>
      </c>
      <c r="E34" s="33">
        <f t="shared" si="0"/>
        <v>213.26607700105251</v>
      </c>
      <c r="F34" s="33">
        <f t="shared" si="1"/>
        <v>105.39233699153927</v>
      </c>
      <c r="G34" s="2"/>
    </row>
    <row r="35" spans="1:7" ht="15.5">
      <c r="A35" s="17">
        <v>23</v>
      </c>
      <c r="B35" s="21">
        <v>3</v>
      </c>
      <c r="C35" s="21">
        <v>2019</v>
      </c>
      <c r="D35" s="21">
        <v>210</v>
      </c>
      <c r="E35" s="33">
        <f t="shared" si="0"/>
        <v>208.01615782943634</v>
      </c>
      <c r="F35" s="33">
        <f t="shared" si="1"/>
        <v>3.9356297577067418</v>
      </c>
      <c r="G35" s="2"/>
    </row>
    <row r="36" spans="1:7" ht="15.5">
      <c r="A36" s="6">
        <v>24</v>
      </c>
      <c r="B36" s="21">
        <v>4</v>
      </c>
      <c r="C36" s="21">
        <v>2019</v>
      </c>
      <c r="D36" s="21">
        <v>218</v>
      </c>
      <c r="E36" s="33">
        <f t="shared" si="0"/>
        <v>210.52440242812682</v>
      </c>
      <c r="F36" s="33">
        <f t="shared" si="1"/>
        <v>55.884559056596188</v>
      </c>
      <c r="G36" s="2"/>
    </row>
    <row r="37" spans="1:7" ht="15">
      <c r="A37" s="17">
        <v>25</v>
      </c>
      <c r="B37" s="21">
        <v>1</v>
      </c>
      <c r="C37" s="21">
        <v>2020</v>
      </c>
      <c r="D37" s="21">
        <v>229</v>
      </c>
      <c r="E37" s="33">
        <f t="shared" si="0"/>
        <v>214.89304545259901</v>
      </c>
      <c r="F37" s="33">
        <f t="shared" si="1"/>
        <v>199.00616660243742</v>
      </c>
    </row>
    <row r="38" spans="1:7" ht="15">
      <c r="A38" s="6">
        <v>26</v>
      </c>
      <c r="B38" s="21">
        <v>2</v>
      </c>
      <c r="C38" s="21">
        <v>2020</v>
      </c>
      <c r="D38" s="21">
        <v>238</v>
      </c>
      <c r="E38" s="33">
        <f t="shared" si="0"/>
        <v>220.10893806405574</v>
      </c>
      <c r="F38" s="33">
        <f t="shared" si="1"/>
        <v>320.09009719579376</v>
      </c>
    </row>
    <row r="39" spans="1:7" ht="15">
      <c r="A39" s="17">
        <v>27</v>
      </c>
      <c r="B39" s="21">
        <v>3</v>
      </c>
      <c r="C39" s="21">
        <v>2020</v>
      </c>
      <c r="D39" s="16" t="s">
        <v>22</v>
      </c>
      <c r="E39" s="33">
        <f t="shared" si="0"/>
        <v>213.50450219160999</v>
      </c>
    </row>
    <row r="40" spans="1:7" ht="15">
      <c r="A40" s="6">
        <v>28</v>
      </c>
      <c r="B40" s="21">
        <v>4</v>
      </c>
      <c r="C40" s="21">
        <v>2020</v>
      </c>
      <c r="D40" s="16" t="s">
        <v>22</v>
      </c>
      <c r="E40" s="33">
        <f t="shared" si="0"/>
        <v>215.0880029908393</v>
      </c>
    </row>
    <row r="41" spans="1:7" ht="15">
      <c r="A41" s="17">
        <v>29</v>
      </c>
      <c r="B41" s="21">
        <v>1</v>
      </c>
      <c r="C41" s="21">
        <v>2021</v>
      </c>
      <c r="D41" s="16" t="s">
        <v>22</v>
      </c>
      <c r="E41" s="33">
        <f t="shared" si="0"/>
        <v>218.71763952382221</v>
      </c>
    </row>
    <row r="42" spans="1:7" ht="15">
      <c r="A42" s="6">
        <v>30</v>
      </c>
      <c r="B42" s="21">
        <v>2</v>
      </c>
      <c r="C42" s="21">
        <v>2021</v>
      </c>
      <c r="D42" s="16" t="s">
        <v>22</v>
      </c>
      <c r="E42" s="33">
        <f t="shared" si="0"/>
        <v>223.32340384349234</v>
      </c>
    </row>
  </sheetData>
  <dataValidations count="2">
    <dataValidation type="list" allowBlank="1" showInputMessage="1" showErrorMessage="1" sqref="H4" xr:uid="{00000000-0002-0000-0100-000000000000}">
      <formula1>$R$1:$R$4</formula1>
    </dataValidation>
    <dataValidation type="list" allowBlank="1" showInputMessage="1" showErrorMessage="1" sqref="H6" xr:uid="{00000000-0002-0000-0100-000001000000}">
      <formula1>$B$13:$B$16</formula1>
    </dataValidation>
  </dataValidations>
  <pageMargins left="0.7" right="0.7" top="0.75" bottom="0.75" header="0.3" footer="0.3"/>
  <pageSetup scale="70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 1</vt:lpstr>
    </vt:vector>
  </TitlesOfParts>
  <Company>UNC Wilmington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KINARDB</dc:creator>
  <cp:lastModifiedBy>Wyattf1</cp:lastModifiedBy>
  <cp:lastPrinted>2017-08-14T17:56:39Z</cp:lastPrinted>
  <dcterms:created xsi:type="dcterms:W3CDTF">2015-01-15T13:50:36Z</dcterms:created>
  <dcterms:modified xsi:type="dcterms:W3CDTF">2021-05-17T03:58:58Z</dcterms:modified>
</cp:coreProperties>
</file>