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Folder\workspace\EAI\Perceptron\src\test\resources\"/>
    </mc:Choice>
  </mc:AlternateContent>
  <xr:revisionPtr revIDLastSave="0" documentId="13_ncr:1_{9F1CB3A6-3A01-4E27-BC0F-1818EA90BB1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1 (2)" sheetId="3" r:id="rId2"/>
    <sheet name="testBP" sheetId="4" r:id="rId3"/>
    <sheet name="testBP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5" l="1"/>
  <c r="F12" i="5"/>
  <c r="G12" i="5" s="1"/>
  <c r="J12" i="5" s="1"/>
  <c r="F8" i="5"/>
  <c r="G8" i="5" s="1"/>
  <c r="J8" i="5" s="1"/>
  <c r="F4" i="5"/>
  <c r="G4" i="5" s="1"/>
  <c r="AF10" i="4"/>
  <c r="K12" i="4"/>
  <c r="J4" i="4"/>
  <c r="I14" i="4"/>
  <c r="H14" i="4" s="1"/>
  <c r="I15" i="4"/>
  <c r="H15" i="4" s="1"/>
  <c r="K15" i="4" s="1"/>
  <c r="I13" i="4"/>
  <c r="H13" i="4"/>
  <c r="K13" i="4" s="1"/>
  <c r="I11" i="4"/>
  <c r="I12" i="4"/>
  <c r="I10" i="4"/>
  <c r="H10" i="4"/>
  <c r="K10" i="4" s="1"/>
  <c r="H11" i="4"/>
  <c r="K11" i="4" s="1"/>
  <c r="I9" i="4"/>
  <c r="H12" i="4"/>
  <c r="I8" i="4"/>
  <c r="I4" i="4"/>
  <c r="I7" i="4"/>
  <c r="I6" i="4"/>
  <c r="I5" i="4"/>
  <c r="S5" i="4"/>
  <c r="H5" i="4"/>
  <c r="K5" i="4" s="1"/>
  <c r="H6" i="4"/>
  <c r="K6" i="4" s="1"/>
  <c r="H4" i="4"/>
  <c r="K4" i="4" s="1"/>
  <c r="J12" i="4"/>
  <c r="H9" i="4"/>
  <c r="K9" i="4" s="1"/>
  <c r="H8" i="4"/>
  <c r="K8" i="4" s="1"/>
  <c r="H7" i="4"/>
  <c r="K7" i="4" s="1"/>
  <c r="R5" i="4"/>
  <c r="R4" i="4"/>
  <c r="J8" i="4"/>
  <c r="F4" i="4"/>
  <c r="G4" i="4" s="1"/>
  <c r="F12" i="4"/>
  <c r="G12" i="4" s="1"/>
  <c r="F8" i="4"/>
  <c r="G8" i="4" s="1"/>
  <c r="C5" i="3"/>
  <c r="B9" i="3"/>
  <c r="B5" i="3"/>
  <c r="B6" i="1"/>
  <c r="C6" i="1" s="1"/>
  <c r="B5" i="1"/>
  <c r="C5" i="1" s="1"/>
  <c r="P4" i="5" l="1"/>
  <c r="Q4" i="5" s="1"/>
  <c r="P12" i="5"/>
  <c r="Q12" i="5" s="1"/>
  <c r="T12" i="5" s="1"/>
  <c r="P8" i="5"/>
  <c r="Q8" i="5" s="1"/>
  <c r="T8" i="5" s="1"/>
  <c r="J4" i="5"/>
  <c r="K14" i="4"/>
  <c r="P8" i="4"/>
  <c r="Q8" i="4" s="1"/>
  <c r="T8" i="4" s="1"/>
  <c r="P4" i="4"/>
  <c r="Q4" i="4" s="1"/>
  <c r="P12" i="4"/>
  <c r="Q12" i="4" s="1"/>
  <c r="T12" i="4" s="1"/>
  <c r="B8" i="1"/>
  <c r="C9" i="3"/>
  <c r="C8" i="1"/>
  <c r="B9" i="1"/>
  <c r="C9" i="1" s="1"/>
  <c r="Z6" i="5" l="1"/>
  <c r="AA6" i="5" s="1"/>
  <c r="T4" i="5"/>
  <c r="Z10" i="5"/>
  <c r="AA10" i="5" s="1"/>
  <c r="Z6" i="4"/>
  <c r="AA6" i="4" s="1"/>
  <c r="AD6" i="4" s="1"/>
  <c r="T4" i="4"/>
  <c r="Z10" i="4"/>
  <c r="AA10" i="4" s="1"/>
  <c r="B13" i="3"/>
  <c r="C13" i="3" s="1"/>
  <c r="B11" i="1"/>
  <c r="C11" i="1" s="1"/>
  <c r="AD10" i="5" l="1"/>
  <c r="AC10" i="5"/>
  <c r="AD6" i="5"/>
  <c r="AC6" i="4"/>
  <c r="AD10" i="4"/>
  <c r="AC10" i="4"/>
  <c r="S42" i="5" l="1"/>
  <c r="S34" i="5"/>
  <c r="S38" i="5"/>
  <c r="AE36" i="5"/>
  <c r="AE40" i="5"/>
  <c r="S19" i="5"/>
  <c r="S27" i="5"/>
  <c r="S23" i="5"/>
  <c r="AE21" i="5"/>
  <c r="AE25" i="5"/>
  <c r="S12" i="5"/>
  <c r="R42" i="5" s="1"/>
  <c r="S4" i="5"/>
  <c r="S10" i="5"/>
  <c r="R10" i="5" s="1"/>
  <c r="U10" i="5" s="1"/>
  <c r="O25" i="5" s="1"/>
  <c r="S25" i="5" s="1"/>
  <c r="S9" i="5"/>
  <c r="R9" i="5" s="1"/>
  <c r="U9" i="5" s="1"/>
  <c r="O24" i="5" s="1"/>
  <c r="S24" i="5" s="1"/>
  <c r="S15" i="5"/>
  <c r="R15" i="5" s="1"/>
  <c r="U15" i="5" s="1"/>
  <c r="O30" i="5" s="1"/>
  <c r="S30" i="5" s="1"/>
  <c r="S5" i="5"/>
  <c r="S8" i="5"/>
  <c r="R38" i="5" s="1"/>
  <c r="S6" i="5"/>
  <c r="S11" i="5"/>
  <c r="R11" i="5" s="1"/>
  <c r="U11" i="5" s="1"/>
  <c r="O26" i="5" s="1"/>
  <c r="S26" i="5" s="1"/>
  <c r="AE7" i="5"/>
  <c r="AF7" i="5" s="1"/>
  <c r="Y22" i="5" s="1"/>
  <c r="AE6" i="5"/>
  <c r="AF6" i="5" s="1"/>
  <c r="Y21" i="5" s="1"/>
  <c r="S13" i="5"/>
  <c r="R13" i="5" s="1"/>
  <c r="U13" i="5" s="1"/>
  <c r="O28" i="5" s="1"/>
  <c r="S28" i="5" s="1"/>
  <c r="AE9" i="5"/>
  <c r="AF9" i="5" s="1"/>
  <c r="Y24" i="5" s="1"/>
  <c r="S14" i="5"/>
  <c r="R14" i="5" s="1"/>
  <c r="U14" i="5" s="1"/>
  <c r="O29" i="5" s="1"/>
  <c r="S29" i="5" s="1"/>
  <c r="AE8" i="5"/>
  <c r="AF8" i="5" s="1"/>
  <c r="Y23" i="5" s="1"/>
  <c r="S7" i="5"/>
  <c r="AE11" i="5"/>
  <c r="AF11" i="5" s="1"/>
  <c r="Y26" i="5" s="1"/>
  <c r="AE10" i="5"/>
  <c r="AF10" i="5" s="1"/>
  <c r="Y25" i="5" s="1"/>
  <c r="AE13" i="5"/>
  <c r="AF13" i="5" s="1"/>
  <c r="Y28" i="5" s="1"/>
  <c r="AE12" i="5"/>
  <c r="AF12" i="5" s="1"/>
  <c r="Y27" i="5" s="1"/>
  <c r="S14" i="4"/>
  <c r="R14" i="4" s="1"/>
  <c r="U14" i="4" s="1"/>
  <c r="S15" i="4"/>
  <c r="R15" i="4" s="1"/>
  <c r="U15" i="4" s="1"/>
  <c r="S4" i="4"/>
  <c r="U4" i="4" s="1"/>
  <c r="S11" i="4"/>
  <c r="R11" i="4" s="1"/>
  <c r="U11" i="4" s="1"/>
  <c r="S6" i="4"/>
  <c r="R6" i="4" s="1"/>
  <c r="U6" i="4" s="1"/>
  <c r="S12" i="4"/>
  <c r="R12" i="4" s="1"/>
  <c r="U12" i="4" s="1"/>
  <c r="S7" i="4"/>
  <c r="R7" i="4" s="1"/>
  <c r="U7" i="4" s="1"/>
  <c r="S8" i="4"/>
  <c r="R8" i="4" s="1"/>
  <c r="U8" i="4" s="1"/>
  <c r="S13" i="4"/>
  <c r="R13" i="4" s="1"/>
  <c r="U13" i="4" s="1"/>
  <c r="S10" i="4"/>
  <c r="R10" i="4" s="1"/>
  <c r="U10" i="4" s="1"/>
  <c r="S9" i="4"/>
  <c r="R9" i="4" s="1"/>
  <c r="U9" i="4" s="1"/>
  <c r="AE13" i="4"/>
  <c r="AF13" i="4" s="1"/>
  <c r="AE11" i="4"/>
  <c r="AF11" i="4" s="1"/>
  <c r="AE10" i="4"/>
  <c r="AE12" i="4"/>
  <c r="AF12" i="4" s="1"/>
  <c r="AE7" i="4"/>
  <c r="AF7" i="4" s="1"/>
  <c r="AE6" i="4"/>
  <c r="AF6" i="4" s="1"/>
  <c r="AE9" i="4"/>
  <c r="AF9" i="4" s="1"/>
  <c r="AE8" i="4"/>
  <c r="AF8" i="4" s="1"/>
  <c r="I38" i="5" l="1"/>
  <c r="H38" i="5" s="1"/>
  <c r="I42" i="5"/>
  <c r="H42" i="5" s="1"/>
  <c r="R34" i="5"/>
  <c r="I34" i="5"/>
  <c r="H34" i="5" s="1"/>
  <c r="R12" i="5"/>
  <c r="U12" i="5" s="1"/>
  <c r="O27" i="5" s="1"/>
  <c r="R27" i="5"/>
  <c r="AF21" i="5"/>
  <c r="Y36" i="5" s="1"/>
  <c r="Z21" i="5"/>
  <c r="AA21" i="5" s="1"/>
  <c r="R8" i="5"/>
  <c r="U8" i="5" s="1"/>
  <c r="O23" i="5" s="1"/>
  <c r="R23" i="5"/>
  <c r="I23" i="5"/>
  <c r="H23" i="5" s="1"/>
  <c r="I19" i="5"/>
  <c r="H19" i="5" s="1"/>
  <c r="I27" i="5"/>
  <c r="H27" i="5" s="1"/>
  <c r="R19" i="5"/>
  <c r="AF25" i="5"/>
  <c r="Y40" i="5" s="1"/>
  <c r="Z25" i="5"/>
  <c r="AA25" i="5" s="1"/>
  <c r="I10" i="5"/>
  <c r="H10" i="5" s="1"/>
  <c r="K10" i="5" s="1"/>
  <c r="E25" i="5" s="1"/>
  <c r="I14" i="5"/>
  <c r="H14" i="5" s="1"/>
  <c r="K14" i="5" s="1"/>
  <c r="E29" i="5" s="1"/>
  <c r="I6" i="5"/>
  <c r="H6" i="5" s="1"/>
  <c r="K6" i="5" s="1"/>
  <c r="E21" i="5" s="1"/>
  <c r="R6" i="5"/>
  <c r="U6" i="5" s="1"/>
  <c r="O21" i="5" s="1"/>
  <c r="S21" i="5" s="1"/>
  <c r="I11" i="5"/>
  <c r="H11" i="5" s="1"/>
  <c r="K11" i="5" s="1"/>
  <c r="E26" i="5" s="1"/>
  <c r="I7" i="5"/>
  <c r="H7" i="5" s="1"/>
  <c r="K7" i="5" s="1"/>
  <c r="E22" i="5" s="1"/>
  <c r="I15" i="5"/>
  <c r="H15" i="5" s="1"/>
  <c r="K15" i="5" s="1"/>
  <c r="E30" i="5" s="1"/>
  <c r="R7" i="5"/>
  <c r="U7" i="5" s="1"/>
  <c r="O22" i="5" s="1"/>
  <c r="S22" i="5" s="1"/>
  <c r="I5" i="5"/>
  <c r="H5" i="5" s="1"/>
  <c r="K5" i="5" s="1"/>
  <c r="E20" i="5" s="1"/>
  <c r="I13" i="5"/>
  <c r="H13" i="5" s="1"/>
  <c r="K13" i="5" s="1"/>
  <c r="E28" i="5" s="1"/>
  <c r="I9" i="5"/>
  <c r="H9" i="5" s="1"/>
  <c r="K9" i="5" s="1"/>
  <c r="E24" i="5" s="1"/>
  <c r="R5" i="5"/>
  <c r="U5" i="5" s="1"/>
  <c r="O20" i="5" s="1"/>
  <c r="S20" i="5" s="1"/>
  <c r="I8" i="5"/>
  <c r="H8" i="5" s="1"/>
  <c r="K8" i="5" s="1"/>
  <c r="E23" i="5" s="1"/>
  <c r="I12" i="5"/>
  <c r="H12" i="5" s="1"/>
  <c r="K12" i="5" s="1"/>
  <c r="E27" i="5" s="1"/>
  <c r="I4" i="5"/>
  <c r="H4" i="5" s="1"/>
  <c r="K4" i="5" s="1"/>
  <c r="E19" i="5" s="1"/>
  <c r="R4" i="5"/>
  <c r="U4" i="5" s="1"/>
  <c r="O19" i="5" s="1"/>
  <c r="U5" i="4"/>
  <c r="AF40" i="5" l="1"/>
  <c r="AF36" i="5"/>
  <c r="K27" i="5"/>
  <c r="E42" i="5" s="1"/>
  <c r="K23" i="5"/>
  <c r="E38" i="5" s="1"/>
  <c r="I25" i="5"/>
  <c r="H25" i="5" s="1"/>
  <c r="K25" i="5" s="1"/>
  <c r="E40" i="5" s="1"/>
  <c r="I30" i="5"/>
  <c r="H30" i="5" s="1"/>
  <c r="K30" i="5" s="1"/>
  <c r="E45" i="5" s="1"/>
  <c r="I21" i="5"/>
  <c r="H21" i="5" s="1"/>
  <c r="K21" i="5" s="1"/>
  <c r="E36" i="5" s="1"/>
  <c r="K19" i="5"/>
  <c r="E34" i="5" s="1"/>
  <c r="I28" i="5"/>
  <c r="H28" i="5" s="1"/>
  <c r="K28" i="5" s="1"/>
  <c r="E43" i="5" s="1"/>
  <c r="F19" i="5"/>
  <c r="G19" i="5" s="1"/>
  <c r="I20" i="5"/>
  <c r="H20" i="5" s="1"/>
  <c r="K20" i="5" s="1"/>
  <c r="E35" i="5" s="1"/>
  <c r="P27" i="5"/>
  <c r="Q27" i="5" s="1"/>
  <c r="U27" i="5"/>
  <c r="O42" i="5" s="1"/>
  <c r="I29" i="5"/>
  <c r="H29" i="5" s="1"/>
  <c r="K29" i="5" s="1"/>
  <c r="E44" i="5" s="1"/>
  <c r="P19" i="5"/>
  <c r="Q19" i="5" s="1"/>
  <c r="I24" i="5"/>
  <c r="H24" i="5" s="1"/>
  <c r="K24" i="5" s="1"/>
  <c r="E39" i="5" s="1"/>
  <c r="AC25" i="5"/>
  <c r="AD25" i="5"/>
  <c r="U23" i="5"/>
  <c r="O38" i="5" s="1"/>
  <c r="P23" i="5"/>
  <c r="Q23" i="5" s="1"/>
  <c r="AD21" i="5"/>
  <c r="AC21" i="5"/>
  <c r="F27" i="5"/>
  <c r="G27" i="5" s="1"/>
  <c r="I22" i="5"/>
  <c r="H22" i="5" s="1"/>
  <c r="K22" i="5" s="1"/>
  <c r="E37" i="5" s="1"/>
  <c r="F23" i="5"/>
  <c r="G23" i="5" s="1"/>
  <c r="R21" i="5" s="1"/>
  <c r="U21" i="5" s="1"/>
  <c r="O36" i="5" s="1"/>
  <c r="S36" i="5" s="1"/>
  <c r="I26" i="5"/>
  <c r="H26" i="5" s="1"/>
  <c r="K26" i="5" s="1"/>
  <c r="E41" i="5" s="1"/>
  <c r="U19" i="5"/>
  <c r="O34" i="5" s="1"/>
  <c r="F38" i="5" l="1"/>
  <c r="G38" i="5" s="1"/>
  <c r="J38" i="5" s="1"/>
  <c r="K38" i="5"/>
  <c r="U38" i="5"/>
  <c r="K42" i="5"/>
  <c r="F42" i="5"/>
  <c r="G42" i="5" s="1"/>
  <c r="J42" i="5" s="1"/>
  <c r="U42" i="5"/>
  <c r="F34" i="5"/>
  <c r="G34" i="5" s="1"/>
  <c r="J34" i="5" s="1"/>
  <c r="K34" i="5"/>
  <c r="U34" i="5"/>
  <c r="AE28" i="5"/>
  <c r="AF28" i="5" s="1"/>
  <c r="Y43" i="5" s="1"/>
  <c r="T27" i="5"/>
  <c r="AE24" i="5"/>
  <c r="AF24" i="5" s="1"/>
  <c r="Y39" i="5" s="1"/>
  <c r="J19" i="5"/>
  <c r="R24" i="5"/>
  <c r="U24" i="5" s="1"/>
  <c r="O39" i="5" s="1"/>
  <c r="S39" i="5" s="1"/>
  <c r="R28" i="5"/>
  <c r="U28" i="5" s="1"/>
  <c r="O43" i="5" s="1"/>
  <c r="S43" i="5" s="1"/>
  <c r="J27" i="5"/>
  <c r="R26" i="5"/>
  <c r="U26" i="5" s="1"/>
  <c r="O41" i="5" s="1"/>
  <c r="R30" i="5"/>
  <c r="U30" i="5" s="1"/>
  <c r="O45" i="5" s="1"/>
  <c r="S45" i="5" s="1"/>
  <c r="AE26" i="5"/>
  <c r="AF26" i="5" s="1"/>
  <c r="Y41" i="5" s="1"/>
  <c r="T19" i="5"/>
  <c r="AE22" i="5"/>
  <c r="AF22" i="5" s="1"/>
  <c r="Y37" i="5" s="1"/>
  <c r="J23" i="5"/>
  <c r="R25" i="5"/>
  <c r="U25" i="5" s="1"/>
  <c r="O40" i="5" s="1"/>
  <c r="S40" i="5" s="1"/>
  <c r="R29" i="5"/>
  <c r="U29" i="5" s="1"/>
  <c r="O44" i="5" s="1"/>
  <c r="R22" i="5"/>
  <c r="U22" i="5" s="1"/>
  <c r="O37" i="5" s="1"/>
  <c r="S37" i="5" s="1"/>
  <c r="T23" i="5"/>
  <c r="AE23" i="5"/>
  <c r="AF23" i="5" s="1"/>
  <c r="Y38" i="5" s="1"/>
  <c r="AE27" i="5"/>
  <c r="AF27" i="5" s="1"/>
  <c r="Y42" i="5" s="1"/>
  <c r="R20" i="5"/>
  <c r="U20" i="5" s="1"/>
  <c r="O35" i="5" s="1"/>
  <c r="S35" i="5" s="1"/>
  <c r="R36" i="5" l="1"/>
  <c r="U36" i="5" s="1"/>
  <c r="R40" i="5"/>
  <c r="U40" i="5" s="1"/>
  <c r="I35" i="5"/>
  <c r="H35" i="5" s="1"/>
  <c r="K35" i="5" s="1"/>
  <c r="S41" i="5"/>
  <c r="R41" i="5" s="1"/>
  <c r="U41" i="5" s="1"/>
  <c r="I39" i="5"/>
  <c r="H39" i="5" s="1"/>
  <c r="K39" i="5" s="1"/>
  <c r="S44" i="5"/>
  <c r="I40" i="5" s="1"/>
  <c r="H40" i="5" s="1"/>
  <c r="K40" i="5" s="1"/>
  <c r="I44" i="5"/>
  <c r="H44" i="5" s="1"/>
  <c r="K44" i="5" s="1"/>
  <c r="R45" i="5"/>
  <c r="U45" i="5" s="1"/>
  <c r="R43" i="5"/>
  <c r="U43" i="5" s="1"/>
  <c r="P34" i="5"/>
  <c r="Q34" i="5" s="1"/>
  <c r="P38" i="5"/>
  <c r="Q38" i="5" s="1"/>
  <c r="Z40" i="5"/>
  <c r="AA40" i="5" s="1"/>
  <c r="R37" i="5"/>
  <c r="U37" i="5" s="1"/>
  <c r="R39" i="5"/>
  <c r="U39" i="5" s="1"/>
  <c r="I43" i="5"/>
  <c r="H43" i="5" s="1"/>
  <c r="K43" i="5" s="1"/>
  <c r="R35" i="5"/>
  <c r="U35" i="5" s="1"/>
  <c r="Z36" i="5"/>
  <c r="AA36" i="5" s="1"/>
  <c r="P42" i="5"/>
  <c r="Q42" i="5" s="1"/>
  <c r="I45" i="5" l="1"/>
  <c r="H45" i="5" s="1"/>
  <c r="K45" i="5" s="1"/>
  <c r="I41" i="5"/>
  <c r="H41" i="5" s="1"/>
  <c r="K41" i="5" s="1"/>
  <c r="I37" i="5"/>
  <c r="H37" i="5" s="1"/>
  <c r="K37" i="5" s="1"/>
  <c r="AD40" i="5"/>
  <c r="AC40" i="5"/>
  <c r="T42" i="5"/>
  <c r="AE43" i="5"/>
  <c r="AF43" i="5" s="1"/>
  <c r="AE39" i="5"/>
  <c r="AF39" i="5" s="1"/>
  <c r="T38" i="5"/>
  <c r="AE42" i="5"/>
  <c r="AF42" i="5" s="1"/>
  <c r="AE38" i="5"/>
  <c r="AF38" i="5" s="1"/>
  <c r="T34" i="5"/>
  <c r="AE41" i="5"/>
  <c r="AF41" i="5" s="1"/>
  <c r="AE37" i="5"/>
  <c r="AF37" i="5" s="1"/>
  <c r="AC36" i="5"/>
  <c r="AD36" i="5"/>
  <c r="R44" i="5"/>
  <c r="U44" i="5" s="1"/>
  <c r="I36" i="5"/>
  <c r="H36" i="5" s="1"/>
  <c r="K36" i="5" s="1"/>
</calcChain>
</file>

<file path=xl/sharedStrings.xml><?xml version="1.0" encoding="utf-8"?>
<sst xmlns="http://schemas.openxmlformats.org/spreadsheetml/2006/main" count="285" uniqueCount="38">
  <si>
    <t>Weight</t>
  </si>
  <si>
    <t>x1</t>
  </si>
  <si>
    <t>Layer1_0</t>
  </si>
  <si>
    <t>Layer1_1</t>
  </si>
  <si>
    <t>Lyaer2_0</t>
  </si>
  <si>
    <t>Layer2_1</t>
  </si>
  <si>
    <t>Liner</t>
  </si>
  <si>
    <t>Sign</t>
  </si>
  <si>
    <t>Layer3_0</t>
  </si>
  <si>
    <t>x2</t>
  </si>
  <si>
    <t>L1_1</t>
  </si>
  <si>
    <t>L2_1</t>
  </si>
  <si>
    <t>L1_2</t>
  </si>
  <si>
    <t>w1</t>
  </si>
  <si>
    <t>w2</t>
  </si>
  <si>
    <t>b</t>
  </si>
  <si>
    <t>0.286935,0.269065,0.304805</t>
  </si>
  <si>
    <t>0.430241,0.384142,0.384142</t>
  </si>
  <si>
    <t>x3</t>
  </si>
  <si>
    <t>w3</t>
  </si>
  <si>
    <t>w0</t>
  </si>
  <si>
    <t>L1_3</t>
  </si>
  <si>
    <t>Z</t>
  </si>
  <si>
    <t>A</t>
  </si>
  <si>
    <t>Delta W</t>
  </si>
  <si>
    <t>L2_2</t>
  </si>
  <si>
    <t>L2_3</t>
  </si>
  <si>
    <t>L3_1</t>
  </si>
  <si>
    <t>L3_2</t>
  </si>
  <si>
    <t>x0</t>
  </si>
  <si>
    <t xml:space="preserve">  </t>
  </si>
  <si>
    <t>Expected</t>
  </si>
  <si>
    <t>Cost导</t>
  </si>
  <si>
    <t>A导数</t>
  </si>
  <si>
    <t>Rate</t>
  </si>
  <si>
    <t>after w</t>
  </si>
  <si>
    <t>A导</t>
  </si>
  <si>
    <t>输入红色内容即可算出Delta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</si>
</sst>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0.0000000"/>
    <numFmt numFmtId="166" formatCode="0.00000000"/>
    <numFmt numFmtId="167" formatCode="0.000000000000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vertical="center"/>
    </xf>
    <xf numFmtId="168" fontId="0" fillId="0" borderId="0" xfId="0" applyNumberFormat="1" applyAlignment="1">
      <alignment horizontal="center" vertical="center"/>
    </xf>
    <xf numFmtId="168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27" sqref="C27"/>
    </sheetView>
  </sheetViews>
  <sheetFormatPr defaultRowHeight="14.4" x14ac:dyDescent="0.3"/>
  <cols>
    <col min="3" max="3" width="41.33203125" customWidth="1"/>
  </cols>
  <sheetData>
    <row r="1" spans="1:3" x14ac:dyDescent="0.3">
      <c r="A1" t="s">
        <v>0</v>
      </c>
      <c r="B1">
        <v>0.27800000000000002</v>
      </c>
    </row>
    <row r="2" spans="1:3" x14ac:dyDescent="0.3">
      <c r="A2" t="s">
        <v>1</v>
      </c>
      <c r="B2">
        <v>-1</v>
      </c>
    </row>
    <row r="3" spans="1:3" x14ac:dyDescent="0.3">
      <c r="A3" t="s">
        <v>9</v>
      </c>
      <c r="B3">
        <v>3</v>
      </c>
    </row>
    <row r="4" spans="1:3" x14ac:dyDescent="0.3">
      <c r="B4" t="s">
        <v>6</v>
      </c>
      <c r="C4" t="s">
        <v>7</v>
      </c>
    </row>
    <row r="5" spans="1:3" x14ac:dyDescent="0.3">
      <c r="A5" t="s">
        <v>2</v>
      </c>
      <c r="B5">
        <f>B2</f>
        <v>-1</v>
      </c>
      <c r="C5">
        <f>B5</f>
        <v>-1</v>
      </c>
    </row>
    <row r="6" spans="1:3" x14ac:dyDescent="0.3">
      <c r="A6" t="s">
        <v>3</v>
      </c>
      <c r="B6">
        <f>B3</f>
        <v>3</v>
      </c>
      <c r="C6">
        <f>B6</f>
        <v>3</v>
      </c>
    </row>
    <row r="8" spans="1:3" x14ac:dyDescent="0.3">
      <c r="A8" t="s">
        <v>4</v>
      </c>
      <c r="B8">
        <f>1*$B$1+$C$5*$B$1+$C$6*$B$1</f>
        <v>0.83400000000000007</v>
      </c>
      <c r="C8">
        <f>1/(1+EXP(-B8))</f>
        <v>0.69720004389389556</v>
      </c>
    </row>
    <row r="9" spans="1:3" x14ac:dyDescent="0.3">
      <c r="A9" t="s">
        <v>5</v>
      </c>
      <c r="B9">
        <f>1*$B$1+$C$5*$B$1+$C$6*$B$1</f>
        <v>0.83400000000000007</v>
      </c>
      <c r="C9">
        <f>1/(1+EXP(-B9))</f>
        <v>0.69720004389389556</v>
      </c>
    </row>
    <row r="11" spans="1:3" x14ac:dyDescent="0.3">
      <c r="A11" t="s">
        <v>8</v>
      </c>
      <c r="B11">
        <f>B1+C8*B1+C9*B1</f>
        <v>0.66564322440500601</v>
      </c>
      <c r="C11">
        <f>1/(1+EXP(-B11))</f>
        <v>0.6605269188895474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2A61-23DB-4DB9-B1A0-40342710C8BA}">
  <dimension ref="A1:C20"/>
  <sheetViews>
    <sheetView workbookViewId="0">
      <selection activeCell="C5" sqref="C5"/>
    </sheetView>
  </sheetViews>
  <sheetFormatPr defaultRowHeight="14.4" x14ac:dyDescent="0.3"/>
  <cols>
    <col min="3" max="3" width="41.33203125" customWidth="1"/>
  </cols>
  <sheetData>
    <row r="1" spans="1:3" x14ac:dyDescent="0.3">
      <c r="A1" t="s">
        <v>1</v>
      </c>
      <c r="B1">
        <v>-1</v>
      </c>
    </row>
    <row r="2" spans="1:3" x14ac:dyDescent="0.3">
      <c r="A2" t="s">
        <v>9</v>
      </c>
      <c r="B2">
        <v>3</v>
      </c>
    </row>
    <row r="4" spans="1:3" x14ac:dyDescent="0.3">
      <c r="B4" t="s">
        <v>6</v>
      </c>
      <c r="C4" t="s">
        <v>7</v>
      </c>
    </row>
    <row r="5" spans="1:3" x14ac:dyDescent="0.3">
      <c r="A5" t="s">
        <v>10</v>
      </c>
      <c r="B5">
        <f>1*B6+$B$1*B7+$B$2*B8</f>
        <v>0.93228500000000003</v>
      </c>
      <c r="C5">
        <f>1/(1+EXP(-B5))</f>
        <v>0.71753863242557947</v>
      </c>
    </row>
    <row r="6" spans="1:3" x14ac:dyDescent="0.3">
      <c r="A6" s="1" t="s">
        <v>15</v>
      </c>
      <c r="B6">
        <v>0.286935</v>
      </c>
      <c r="C6" t="s">
        <v>30</v>
      </c>
    </row>
    <row r="7" spans="1:3" x14ac:dyDescent="0.3">
      <c r="A7" s="1" t="s">
        <v>13</v>
      </c>
      <c r="B7">
        <v>0.269065</v>
      </c>
    </row>
    <row r="8" spans="1:3" x14ac:dyDescent="0.3">
      <c r="A8" s="1" t="s">
        <v>14</v>
      </c>
      <c r="B8">
        <v>0.30480499999999999</v>
      </c>
    </row>
    <row r="9" spans="1:3" x14ac:dyDescent="0.3">
      <c r="A9" t="s">
        <v>12</v>
      </c>
      <c r="B9">
        <f>1*B10+$B$1*B11+$B$2*B12</f>
        <v>0.93228500000000003</v>
      </c>
      <c r="C9">
        <f>1/(1+EXP(-B9))</f>
        <v>0.71753863242557947</v>
      </c>
    </row>
    <row r="10" spans="1:3" x14ac:dyDescent="0.3">
      <c r="A10" s="1" t="s">
        <v>15</v>
      </c>
      <c r="B10">
        <v>0.286935</v>
      </c>
    </row>
    <row r="11" spans="1:3" x14ac:dyDescent="0.3">
      <c r="A11" s="1" t="s">
        <v>13</v>
      </c>
      <c r="B11">
        <v>0.269065</v>
      </c>
    </row>
    <row r="12" spans="1:3" x14ac:dyDescent="0.3">
      <c r="A12" s="1" t="s">
        <v>14</v>
      </c>
      <c r="B12">
        <v>0.30480499999999999</v>
      </c>
    </row>
    <row r="13" spans="1:3" x14ac:dyDescent="0.3">
      <c r="A13" t="s">
        <v>11</v>
      </c>
      <c r="B13">
        <f>B14+C5*B15+C9*B16</f>
        <v>0.98151445067445386</v>
      </c>
      <c r="C13">
        <f>1/(1+EXP(-B13))</f>
        <v>0.72740861308078208</v>
      </c>
    </row>
    <row r="14" spans="1:3" x14ac:dyDescent="0.3">
      <c r="A14" s="1" t="s">
        <v>15</v>
      </c>
      <c r="B14">
        <v>0.43024099999999998</v>
      </c>
    </row>
    <row r="15" spans="1:3" x14ac:dyDescent="0.3">
      <c r="A15" s="1" t="s">
        <v>13</v>
      </c>
      <c r="B15">
        <v>0.38414199999999998</v>
      </c>
    </row>
    <row r="16" spans="1:3" x14ac:dyDescent="0.3">
      <c r="A16" s="1" t="s">
        <v>14</v>
      </c>
      <c r="B16">
        <v>0.38414199999999998</v>
      </c>
    </row>
    <row r="18" spans="3:3" x14ac:dyDescent="0.3">
      <c r="C18" t="s">
        <v>16</v>
      </c>
    </row>
    <row r="19" spans="3:3" x14ac:dyDescent="0.3">
      <c r="C19" t="s">
        <v>16</v>
      </c>
    </row>
    <row r="20" spans="3:3" x14ac:dyDescent="0.3">
      <c r="C2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B1F2-541D-4482-A38C-FEDBA09D28C2}">
  <dimension ref="A1:AF24"/>
  <sheetViews>
    <sheetView workbookViewId="0">
      <selection activeCell="E4" sqref="E4:E15"/>
    </sheetView>
  </sheetViews>
  <sheetFormatPr defaultRowHeight="14.4" x14ac:dyDescent="0.3"/>
  <cols>
    <col min="1" max="1" width="3.88671875" customWidth="1"/>
    <col min="2" max="2" width="4.44140625" customWidth="1"/>
    <col min="3" max="3" width="6.44140625" customWidth="1"/>
    <col min="4" max="4" width="5.21875" customWidth="1"/>
    <col min="5" max="5" width="6.21875" customWidth="1"/>
    <col min="6" max="6" width="11.109375" customWidth="1"/>
    <col min="7" max="7" width="17.109375" customWidth="1"/>
    <col min="8" max="8" width="22.109375" customWidth="1"/>
    <col min="9" max="9" width="26.6640625" customWidth="1"/>
    <col min="10" max="10" width="13" customWidth="1"/>
    <col min="11" max="11" width="19.88671875" customWidth="1"/>
    <col min="12" max="12" width="3.77734375" customWidth="1"/>
    <col min="13" max="13" width="7" customWidth="1"/>
    <col min="14" max="14" width="5.21875" customWidth="1"/>
    <col min="15" max="15" width="6.5546875" customWidth="1"/>
    <col min="16" max="16" width="13.21875" customWidth="1"/>
    <col min="17" max="17" width="16.44140625" customWidth="1"/>
    <col min="18" max="18" width="19.44140625" bestFit="1" customWidth="1"/>
    <col min="19" max="19" width="14.6640625" customWidth="1"/>
    <col min="20" max="20" width="18.77734375" bestFit="1" customWidth="1"/>
    <col min="21" max="21" width="25.44140625" customWidth="1"/>
    <col min="22" max="22" width="3.6640625" customWidth="1"/>
    <col min="23" max="23" width="5.33203125" customWidth="1"/>
    <col min="24" max="24" width="4.6640625" customWidth="1"/>
    <col min="25" max="25" width="5.21875" customWidth="1"/>
    <col min="26" max="26" width="9.6640625" customWidth="1"/>
    <col min="27" max="27" width="14.44140625" customWidth="1"/>
    <col min="28" max="28" width="5.6640625" customWidth="1"/>
    <col min="29" max="29" width="14.88671875" customWidth="1"/>
    <col min="30" max="30" width="13.5546875" customWidth="1"/>
    <col min="31" max="31" width="10.77734375" customWidth="1"/>
    <col min="32" max="32" width="21.21875" customWidth="1"/>
  </cols>
  <sheetData>
    <row r="1" spans="1:32" x14ac:dyDescent="0.3">
      <c r="L1" s="2"/>
      <c r="M1" t="s">
        <v>34</v>
      </c>
      <c r="N1" s="10">
        <v>0.1</v>
      </c>
      <c r="V1" s="2"/>
    </row>
    <row r="2" spans="1:32" x14ac:dyDescent="0.3">
      <c r="L2" s="2"/>
      <c r="V2" s="2"/>
    </row>
    <row r="3" spans="1:32" x14ac:dyDescent="0.3">
      <c r="F3" t="s">
        <v>22</v>
      </c>
      <c r="G3" t="s">
        <v>23</v>
      </c>
      <c r="H3" t="s">
        <v>24</v>
      </c>
      <c r="I3" t="s">
        <v>32</v>
      </c>
      <c r="J3" t="s">
        <v>36</v>
      </c>
      <c r="K3" t="s">
        <v>35</v>
      </c>
      <c r="L3" s="2"/>
      <c r="P3" t="s">
        <v>22</v>
      </c>
      <c r="Q3" t="s">
        <v>23</v>
      </c>
      <c r="R3" t="s">
        <v>24</v>
      </c>
      <c r="S3" t="s">
        <v>32</v>
      </c>
      <c r="T3" t="s">
        <v>36</v>
      </c>
      <c r="U3" t="s">
        <v>35</v>
      </c>
      <c r="V3" s="2"/>
    </row>
    <row r="4" spans="1:32" x14ac:dyDescent="0.3">
      <c r="C4" s="7" t="s">
        <v>10</v>
      </c>
      <c r="D4" s="1" t="s">
        <v>20</v>
      </c>
      <c r="E4" s="10">
        <v>-0.72</v>
      </c>
      <c r="F4" s="9">
        <f>$B$6*E4+$B$7*E5+$B$8*E6+$B$9*E7</f>
        <v>2.6500000000000004</v>
      </c>
      <c r="G4" s="6">
        <f>1/(1+EXP(-F4))</f>
        <v>0.93401099050878122</v>
      </c>
      <c r="H4" s="4">
        <f>$N$1*$J$4*I4</f>
        <v>-5.0851551395437303E-5</v>
      </c>
      <c r="I4" s="5">
        <f>S4*$T$4+S8*$T$8+S12*$T$12</f>
        <v>-8.2505065021130034E-3</v>
      </c>
      <c r="J4" s="6">
        <f>G4*(1-G4)</f>
        <v>6.1634460117586616E-2</v>
      </c>
      <c r="K4" s="4">
        <f>E4-H4</f>
        <v>-0.71994914844860458</v>
      </c>
      <c r="L4" s="2"/>
      <c r="M4" s="7" t="s">
        <v>11</v>
      </c>
      <c r="N4" s="1" t="s">
        <v>20</v>
      </c>
      <c r="O4" s="10">
        <v>0.73</v>
      </c>
      <c r="P4" s="8">
        <f>O4+$G$4*O5+$G$8*O6+$G$12*O7</f>
        <v>-0.37182565933684897</v>
      </c>
      <c r="Q4" s="8">
        <f>1/(1+EXP(-P4))</f>
        <v>0.40809995167657909</v>
      </c>
      <c r="R4" s="4">
        <f>$N$1*$T$4*S4</f>
        <v>-3.259921761175042E-4</v>
      </c>
      <c r="S4" s="5">
        <f>$AC$6*$AD$6+$AC$10*$AD$10</f>
        <v>-1.3495601885111317E-2</v>
      </c>
      <c r="T4" s="6">
        <f>Q4*(1-Q4)</f>
        <v>0.24155438111815289</v>
      </c>
      <c r="U4" s="4">
        <f>O4-R4</f>
        <v>0.73032599217611749</v>
      </c>
      <c r="V4" s="2"/>
    </row>
    <row r="5" spans="1:32" x14ac:dyDescent="0.3">
      <c r="C5" s="7"/>
      <c r="D5" s="1" t="s">
        <v>13</v>
      </c>
      <c r="E5" s="10">
        <v>0.34</v>
      </c>
      <c r="F5" s="9"/>
      <c r="G5" s="6"/>
      <c r="H5" s="4">
        <f>$N$1*$J$4*I5*B7</f>
        <v>1.8673826891630772E-5</v>
      </c>
      <c r="I5" s="5">
        <f>E5*(S5*$T$4+S9*$T$8+S13*$T$12)</f>
        <v>6.0595409957367105E-4</v>
      </c>
      <c r="J5" s="6"/>
      <c r="K5" s="4">
        <f t="shared" ref="K5:K15" si="0">E5-H5</f>
        <v>0.33998132617310839</v>
      </c>
      <c r="L5" s="2"/>
      <c r="M5" s="7"/>
      <c r="N5" s="1" t="s">
        <v>13</v>
      </c>
      <c r="O5" s="10">
        <v>1.39</v>
      </c>
      <c r="P5" s="8"/>
      <c r="Q5" s="8"/>
      <c r="R5" s="4">
        <f>$N$1*$T$4*S5*G4</f>
        <v>-4.2322758268593621E-4</v>
      </c>
      <c r="S5" s="5">
        <f>$AC$6*$AD$6*O5+$AC$10*$AD$10*O5</f>
        <v>-1.875888662030473E-2</v>
      </c>
      <c r="T5" s="6"/>
      <c r="U5" s="4">
        <f t="shared" ref="U5:U15" si="1">O5-R5</f>
        <v>1.3904232275826858</v>
      </c>
      <c r="V5" s="2"/>
      <c r="Z5" t="s">
        <v>22</v>
      </c>
      <c r="AA5" t="s">
        <v>23</v>
      </c>
      <c r="AB5" t="s">
        <v>31</v>
      </c>
      <c r="AC5" t="s">
        <v>32</v>
      </c>
      <c r="AD5" t="s">
        <v>33</v>
      </c>
      <c r="AE5" t="s">
        <v>24</v>
      </c>
      <c r="AF5" t="s">
        <v>35</v>
      </c>
    </row>
    <row r="6" spans="1:32" x14ac:dyDescent="0.3">
      <c r="A6" t="s">
        <v>29</v>
      </c>
      <c r="B6" s="10">
        <v>1</v>
      </c>
      <c r="C6" s="7"/>
      <c r="D6" s="1" t="s">
        <v>14</v>
      </c>
      <c r="E6" s="10">
        <v>0.78</v>
      </c>
      <c r="F6" s="9"/>
      <c r="G6" s="6"/>
      <c r="H6" s="4">
        <f t="shared" ref="H6:H7" si="2">$N$1*$J$4*I6*B8</f>
        <v>-2.0216055412658595E-4</v>
      </c>
      <c r="I6" s="5">
        <f>E6*(S6*$T$4+S10*$T$8+S14*$T$12)</f>
        <v>-5.466653820522447E-3</v>
      </c>
      <c r="J6" s="6"/>
      <c r="K6" s="4">
        <f t="shared" si="0"/>
        <v>0.78020216055412661</v>
      </c>
      <c r="L6" s="2"/>
      <c r="M6" s="7"/>
      <c r="N6" s="1" t="s">
        <v>14</v>
      </c>
      <c r="O6" s="10">
        <v>0.13</v>
      </c>
      <c r="P6" s="8"/>
      <c r="Q6" s="8"/>
      <c r="R6" s="4">
        <f>$N$1*$T$4*S6*G8</f>
        <v>-4.2346077682801229E-5</v>
      </c>
      <c r="S6" s="5">
        <f t="shared" ref="S6:S7" si="3">$AC$6*$AD$6*O6+$AC$10*$AD$10*O6</f>
        <v>-1.7544282450644715E-3</v>
      </c>
      <c r="T6" s="6"/>
      <c r="U6" s="4">
        <f t="shared" si="1"/>
        <v>0.13004234607768281</v>
      </c>
      <c r="V6" s="2"/>
      <c r="W6" s="7" t="s">
        <v>27</v>
      </c>
      <c r="X6" s="1" t="s">
        <v>20</v>
      </c>
      <c r="Y6" s="10">
        <v>1.1499999999999999</v>
      </c>
      <c r="Z6" s="6">
        <f>Y6+$Q$4*Y7+$Q$8*Y8+$Q$12*Y9</f>
        <v>2.295307177936718</v>
      </c>
      <c r="AA6" s="6">
        <f>1/(1+EXP(-Z6))</f>
        <v>0.90848763502520791</v>
      </c>
      <c r="AB6" s="7">
        <v>1</v>
      </c>
      <c r="AC6" s="6">
        <f>2*(AA6-AB6)</f>
        <v>-0.18302472994958419</v>
      </c>
      <c r="AD6" s="6">
        <f>AA6*(1-AA6)</f>
        <v>8.3137852031512541E-2</v>
      </c>
      <c r="AE6" s="4">
        <f>$N$1*$AC$6*$AD$6</f>
        <v>-1.5216282916656072E-3</v>
      </c>
      <c r="AF6" s="4">
        <f>Y6-AE6</f>
        <v>1.1515216282916656</v>
      </c>
    </row>
    <row r="7" spans="1:32" x14ac:dyDescent="0.3">
      <c r="A7" t="s">
        <v>1</v>
      </c>
      <c r="B7" s="10">
        <v>5</v>
      </c>
      <c r="C7" s="7"/>
      <c r="D7" s="1" t="s">
        <v>19</v>
      </c>
      <c r="E7" s="10">
        <v>-0.43</v>
      </c>
      <c r="F7" s="9"/>
      <c r="G7" s="6"/>
      <c r="H7" s="4">
        <f t="shared" si="2"/>
        <v>-3.0555219621829867E-4</v>
      </c>
      <c r="I7" s="5">
        <f>E7*(S7*$T$4+S11*$T$8+S15*$T$12)</f>
        <v>-7.0821280274370683E-3</v>
      </c>
      <c r="J7" s="6"/>
      <c r="K7" s="4">
        <f t="shared" si="0"/>
        <v>-0.42969444780378169</v>
      </c>
      <c r="L7" s="2"/>
      <c r="M7" s="7"/>
      <c r="N7" s="1" t="s">
        <v>19</v>
      </c>
      <c r="O7" s="10">
        <v>-2.5299999999999998</v>
      </c>
      <c r="P7" s="8"/>
      <c r="Q7" s="8"/>
      <c r="R7" s="4">
        <f>$N$1*$T$4*S7*G12</f>
        <v>8.2476020475806056E-4</v>
      </c>
      <c r="S7" s="5">
        <f t="shared" si="3"/>
        <v>3.4143872769331625E-2</v>
      </c>
      <c r="T7" s="6"/>
      <c r="U7" s="4">
        <f t="shared" si="1"/>
        <v>-2.5308247602047578</v>
      </c>
      <c r="V7" s="2"/>
      <c r="W7" s="7"/>
      <c r="X7" s="1" t="s">
        <v>13</v>
      </c>
      <c r="Y7" s="10">
        <v>1.84</v>
      </c>
      <c r="Z7" s="6"/>
      <c r="AA7" s="6"/>
      <c r="AB7" s="7"/>
      <c r="AC7" s="6"/>
      <c r="AD7" s="6"/>
      <c r="AE7" s="4">
        <f>$N$1*$AC$6*$AD$6*Q4</f>
        <v>-6.2097643229844983E-4</v>
      </c>
      <c r="AF7" s="4">
        <f t="shared" ref="AF7:AF13" si="4">Y7-AE7</f>
        <v>1.8406209764322985</v>
      </c>
    </row>
    <row r="8" spans="1:32" x14ac:dyDescent="0.3">
      <c r="A8" t="s">
        <v>9</v>
      </c>
      <c r="B8" s="10">
        <v>6</v>
      </c>
      <c r="C8" s="7" t="s">
        <v>12</v>
      </c>
      <c r="D8" s="1" t="s">
        <v>20</v>
      </c>
      <c r="E8" s="10">
        <v>0.32</v>
      </c>
      <c r="F8" s="9">
        <f>$B$6*E8+$B$7*E9+$B$8*E10+$B$9*E11</f>
        <v>7.160000000000001</v>
      </c>
      <c r="G8" s="6">
        <f>1/(1+EXP(-F8))</f>
        <v>0.99922354879172925</v>
      </c>
      <c r="H8" s="4">
        <f>$N$1*$J$8*I8</f>
        <v>-6.4011417061027651E-7</v>
      </c>
      <c r="I8" s="5">
        <f>S4*$T$4+S8*$T$8+S12*$T$12</f>
        <v>-8.2505065021130034E-3</v>
      </c>
      <c r="J8" s="6">
        <f>G8*(1-G8)</f>
        <v>7.7584833179192021E-4</v>
      </c>
      <c r="K8" s="4">
        <f t="shared" si="0"/>
        <v>0.32000064011417062</v>
      </c>
      <c r="L8" s="2"/>
      <c r="M8" s="7" t="s">
        <v>25</v>
      </c>
      <c r="N8" s="1" t="s">
        <v>20</v>
      </c>
      <c r="O8" s="10">
        <v>0.77</v>
      </c>
      <c r="P8" s="8">
        <f>O8+$G$4*O9+$G$8*O10+$G$12*O11</f>
        <v>-1.1017532626557949</v>
      </c>
      <c r="Q8" s="8">
        <f>1/(1+EXP(-P8))</f>
        <v>0.24941152995339277</v>
      </c>
      <c r="R8" s="4">
        <f>$N$1*$T$8*$S$8</f>
        <v>-2.5264498012368214E-4</v>
      </c>
      <c r="S8" s="5">
        <f>$AC$6*$AD$6+$AC$10*$AD$10</f>
        <v>-1.3495601885111317E-2</v>
      </c>
      <c r="T8" s="6">
        <f>Q8*(1-Q8)</f>
        <v>0.18720541867970064</v>
      </c>
      <c r="U8" s="4">
        <f t="shared" si="1"/>
        <v>0.77025264498012369</v>
      </c>
      <c r="V8" s="2"/>
      <c r="W8" s="7"/>
      <c r="X8" s="1" t="s">
        <v>14</v>
      </c>
      <c r="Y8" s="10">
        <v>0.82</v>
      </c>
      <c r="Z8" s="6"/>
      <c r="AA8" s="6"/>
      <c r="AB8" s="7"/>
      <c r="AC8" s="6"/>
      <c r="AD8" s="6"/>
      <c r="AE8" s="4">
        <f>$N$1*$AC$6*$AD$6*Q8</f>
        <v>-3.7951164024468644E-4</v>
      </c>
      <c r="AF8" s="4">
        <f t="shared" si="4"/>
        <v>0.82037951164024459</v>
      </c>
    </row>
    <row r="9" spans="1:32" x14ac:dyDescent="0.3">
      <c r="A9" t="s">
        <v>18</v>
      </c>
      <c r="B9" s="10">
        <v>7</v>
      </c>
      <c r="C9" s="7"/>
      <c r="D9" s="1" t="s">
        <v>13</v>
      </c>
      <c r="E9" s="10">
        <v>0.92</v>
      </c>
      <c r="F9" s="9"/>
      <c r="G9" s="6"/>
      <c r="H9" s="4">
        <f>$N$1*$J$8*I9*B7</f>
        <v>6.3605617516613407E-7</v>
      </c>
      <c r="I9" s="5">
        <f>E9*(S5*$T$4+S9*$T$8+S13*$T$12)</f>
        <v>1.6396405047287568E-3</v>
      </c>
      <c r="J9" s="6"/>
      <c r="K9" s="4">
        <f t="shared" si="0"/>
        <v>0.91999936394382487</v>
      </c>
      <c r="L9" s="2"/>
      <c r="M9" s="7"/>
      <c r="N9" s="1" t="s">
        <v>13</v>
      </c>
      <c r="O9" s="10">
        <v>0.31</v>
      </c>
      <c r="P9" s="8"/>
      <c r="Q9" s="8"/>
      <c r="R9" s="4">
        <f>$N$1*$T$8*S9*G4</f>
        <v>-7.3151688321041432E-5</v>
      </c>
      <c r="S9" s="5">
        <f>$AC$6*$AD$6*O9+$AC$10*$AD$10*O9</f>
        <v>-4.1836365843845088E-3</v>
      </c>
      <c r="T9" s="6"/>
      <c r="U9" s="4">
        <f t="shared" si="1"/>
        <v>0.31007315168832106</v>
      </c>
      <c r="V9" s="2"/>
      <c r="W9" s="7"/>
      <c r="X9" s="1" t="s">
        <v>19</v>
      </c>
      <c r="Y9" s="10">
        <v>0.79</v>
      </c>
      <c r="Z9" s="6"/>
      <c r="AA9" s="6"/>
      <c r="AB9" s="7"/>
      <c r="AC9" s="6"/>
      <c r="AD9" s="6"/>
      <c r="AE9" s="4">
        <f>$N$1*$AC$6*$AD$6*Q12</f>
        <v>-3.6574129641318376E-4</v>
      </c>
      <c r="AF9" s="4">
        <f t="shared" si="4"/>
        <v>0.79036574129641324</v>
      </c>
    </row>
    <row r="10" spans="1:32" x14ac:dyDescent="0.3">
      <c r="C10" s="7"/>
      <c r="D10" s="1" t="s">
        <v>14</v>
      </c>
      <c r="E10" s="10">
        <v>0.49</v>
      </c>
      <c r="F10" s="9"/>
      <c r="G10" s="6"/>
      <c r="H10" s="4">
        <f t="shared" ref="H10:H11" si="5">$N$1*$J$8*I10*B8</f>
        <v>-1.5986416777667471E-6</v>
      </c>
      <c r="I10" s="5">
        <f>E10*(S6*$T$4+S10*$T$8+S14*$T$12)</f>
        <v>-3.4341799641743574E-3</v>
      </c>
      <c r="J10" s="6"/>
      <c r="K10" s="4">
        <f t="shared" si="0"/>
        <v>0.49000159864167775</v>
      </c>
      <c r="L10" s="2"/>
      <c r="M10" s="7"/>
      <c r="N10" s="1" t="s">
        <v>14</v>
      </c>
      <c r="O10" s="10">
        <v>1.67</v>
      </c>
      <c r="P10" s="8"/>
      <c r="Q10" s="8"/>
      <c r="R10" s="4">
        <f>$N$1*$T$8*S10*G8</f>
        <v>-4.2158951875141459E-4</v>
      </c>
      <c r="S10" s="5">
        <f t="shared" ref="S10:S11" si="6">$AC$6*$AD$6*O10+$AC$10*$AD$10*O10</f>
        <v>-2.25376551481359E-2</v>
      </c>
      <c r="T10" s="6"/>
      <c r="U10" s="4">
        <f t="shared" si="1"/>
        <v>1.6704215895187513</v>
      </c>
      <c r="V10" s="2"/>
      <c r="W10" s="7" t="s">
        <v>28</v>
      </c>
      <c r="X10" s="1" t="s">
        <v>20</v>
      </c>
      <c r="Y10" s="10">
        <v>-2.54</v>
      </c>
      <c r="Z10" s="6">
        <f>Y10+$Q$4*Y11+$Q$8*Y12+$Q$12*Y13</f>
        <v>-3.4837451559835886</v>
      </c>
      <c r="AA10" s="6">
        <f>1/(1+EXP(-Z10))</f>
        <v>2.9778285720800386E-2</v>
      </c>
      <c r="AB10" s="7">
        <v>0</v>
      </c>
      <c r="AC10" s="6">
        <f>2*(AA10-AB10)</f>
        <v>5.9556571441600772E-2</v>
      </c>
      <c r="AD10" s="6">
        <f>AA10*(1-AA10)</f>
        <v>2.8891539420330761E-2</v>
      </c>
      <c r="AE10" s="4">
        <f>$N$1*$AC$10*$AD$10</f>
        <v>1.7206810315447541E-4</v>
      </c>
      <c r="AF10" s="4">
        <f>Y10-AE10</f>
        <v>-2.5401720681031543</v>
      </c>
    </row>
    <row r="11" spans="1:32" x14ac:dyDescent="0.3">
      <c r="C11" s="7"/>
      <c r="D11" s="1" t="s">
        <v>19</v>
      </c>
      <c r="E11" s="10">
        <v>-0.1</v>
      </c>
      <c r="F11" s="9"/>
      <c r="G11" s="6"/>
      <c r="H11" s="4">
        <f t="shared" si="5"/>
        <v>-8.9447908161318547E-7</v>
      </c>
      <c r="I11" s="5">
        <f>E11*(S7*$T$4+S11*$T$8+S15*$T$12)</f>
        <v>-1.6470065180086207E-3</v>
      </c>
      <c r="J11" s="6"/>
      <c r="K11" s="4">
        <f t="shared" si="0"/>
        <v>-9.9999105520918397E-2</v>
      </c>
      <c r="L11" s="2"/>
      <c r="M11" s="7"/>
      <c r="N11" s="1" t="s">
        <v>19</v>
      </c>
      <c r="O11" s="10">
        <v>-3.83</v>
      </c>
      <c r="P11" s="8"/>
      <c r="Q11" s="8"/>
      <c r="R11" s="4">
        <f>$N$1*$T$8*S11*G12</f>
        <v>9.6763027291256638E-4</v>
      </c>
      <c r="S11" s="5">
        <f t="shared" si="6"/>
        <v>5.1688155219976342E-2</v>
      </c>
      <c r="T11" s="6"/>
      <c r="U11" s="4">
        <f t="shared" si="1"/>
        <v>-3.8309676302729128</v>
      </c>
      <c r="V11" s="2"/>
      <c r="W11" s="7"/>
      <c r="X11" s="1" t="s">
        <v>13</v>
      </c>
      <c r="Y11" s="10">
        <v>-1.56</v>
      </c>
      <c r="Z11" s="6"/>
      <c r="AA11" s="6"/>
      <c r="AB11" s="7"/>
      <c r="AC11" s="6"/>
      <c r="AD11" s="6"/>
      <c r="AE11" s="4">
        <f>$N$1*$AC$10*$AD$10*Q4</f>
        <v>7.0220984582422037E-5</v>
      </c>
      <c r="AF11" s="4">
        <f t="shared" si="4"/>
        <v>-1.5600702209845825</v>
      </c>
    </row>
    <row r="12" spans="1:32" x14ac:dyDescent="0.3">
      <c r="C12" s="7" t="s">
        <v>21</v>
      </c>
      <c r="D12" s="1" t="s">
        <v>20</v>
      </c>
      <c r="E12" s="10">
        <v>0.38</v>
      </c>
      <c r="F12" s="9">
        <f>$B$6*E12+$B$7*E13+$B$8*E14+$B$9*E15</f>
        <v>20.729999999999997</v>
      </c>
      <c r="G12" s="6">
        <f>1/(1+EXP(-F12))</f>
        <v>0.99999999900671144</v>
      </c>
      <c r="H12" s="4">
        <f>$N$1*$J$12*I12</f>
        <v>-8.1951337353388349E-13</v>
      </c>
      <c r="I12" s="5">
        <f>S4*$T$4+S8*$T$8+S12*$T$12</f>
        <v>-8.2505065021130034E-3</v>
      </c>
      <c r="J12" s="6">
        <f>G12*(1-G12)</f>
        <v>9.9328856152528485E-10</v>
      </c>
      <c r="K12" s="4">
        <f>E12-H12</f>
        <v>0.38000000000081952</v>
      </c>
      <c r="L12" s="2"/>
      <c r="M12" s="7" t="s">
        <v>26</v>
      </c>
      <c r="N12" s="1" t="s">
        <v>20</v>
      </c>
      <c r="O12" s="10">
        <v>-0.01</v>
      </c>
      <c r="P12" s="8">
        <f>O12+$G$4*O13+$G$8*O14+$G$12*O15</f>
        <v>-1.15069704641127</v>
      </c>
      <c r="Q12" s="8">
        <f>1/(1+EXP(-P12))</f>
        <v>0.24036178770889929</v>
      </c>
      <c r="R12" s="4">
        <f>$N$1*$T$12*$S$12</f>
        <v>-2.4641349397011401E-4</v>
      </c>
      <c r="S12" s="5">
        <f>$AC$6*$AD$6+$AC$10*$AD$10</f>
        <v>-1.3495601885111317E-2</v>
      </c>
      <c r="T12" s="6">
        <f>Q12*(1-Q12)</f>
        <v>0.18258799871828132</v>
      </c>
      <c r="U12" s="4">
        <f t="shared" si="1"/>
        <v>-9.7535865060298862E-3</v>
      </c>
      <c r="V12" s="2"/>
      <c r="W12" s="7"/>
      <c r="X12" s="1" t="s">
        <v>14</v>
      </c>
      <c r="Y12" s="10">
        <v>-0.47</v>
      </c>
      <c r="Z12" s="6"/>
      <c r="AA12" s="6"/>
      <c r="AB12" s="7"/>
      <c r="AC12" s="6"/>
      <c r="AD12" s="6"/>
      <c r="AE12" s="4">
        <f>$N$1*$AC$10*$AD$10*Q8</f>
        <v>4.2915768863935923E-5</v>
      </c>
      <c r="AF12" s="4">
        <f t="shared" si="4"/>
        <v>-0.47004291576886392</v>
      </c>
    </row>
    <row r="13" spans="1:32" x14ac:dyDescent="0.3">
      <c r="C13" s="7"/>
      <c r="D13" s="1" t="s">
        <v>13</v>
      </c>
      <c r="E13" s="10">
        <v>0.3</v>
      </c>
      <c r="F13" s="9"/>
      <c r="G13" s="6"/>
      <c r="H13" s="4">
        <f>$N$1*$J$12*I13*B7</f>
        <v>2.6553850408053567E-13</v>
      </c>
      <c r="I13" s="5">
        <f>E13*(S5*$T$4+S9*$T$8+S13*$T$12)</f>
        <v>5.346653819767685E-4</v>
      </c>
      <c r="J13" s="6"/>
      <c r="K13" s="4">
        <f t="shared" si="0"/>
        <v>0.29999999999973442</v>
      </c>
      <c r="L13" s="2"/>
      <c r="M13" s="7"/>
      <c r="N13" s="1" t="s">
        <v>13</v>
      </c>
      <c r="O13" s="10">
        <v>-2.88</v>
      </c>
      <c r="P13" s="8"/>
      <c r="Q13" s="8"/>
      <c r="R13" s="4">
        <f>$N$1*$T$12*S13*G4</f>
        <v>6.6284038534393682E-4</v>
      </c>
      <c r="S13" s="5">
        <f>$AC$6*$AD$6*O13+$AC$10*$AD$10*O13</f>
        <v>3.8867333429120597E-2</v>
      </c>
      <c r="T13" s="6"/>
      <c r="U13" s="4">
        <f t="shared" si="1"/>
        <v>-2.880662840385344</v>
      </c>
      <c r="V13" s="2"/>
      <c r="W13" s="7"/>
      <c r="X13" s="1" t="s">
        <v>19</v>
      </c>
      <c r="Y13" s="10">
        <v>-0.79</v>
      </c>
      <c r="Z13" s="6"/>
      <c r="AA13" s="6"/>
      <c r="AB13" s="7"/>
      <c r="AC13" s="6"/>
      <c r="AD13" s="6"/>
      <c r="AE13" s="4">
        <f>$N$1*$AC$10*$AD$10*Q12</f>
        <v>4.1358596881889E-5</v>
      </c>
      <c r="AF13" s="4">
        <f t="shared" si="4"/>
        <v>-0.79004135859688196</v>
      </c>
    </row>
    <row r="14" spans="1:32" x14ac:dyDescent="0.3">
      <c r="A14" s="1"/>
      <c r="C14" s="7"/>
      <c r="D14" s="1" t="s">
        <v>14</v>
      </c>
      <c r="E14" s="10">
        <v>3.06</v>
      </c>
      <c r="F14" s="9"/>
      <c r="G14" s="6"/>
      <c r="H14" s="4">
        <f t="shared" ref="H14:H15" si="7">$N$1*$J$12*I14*B8</f>
        <v>-1.2781301547549956E-11</v>
      </c>
      <c r="I14" s="5">
        <f t="shared" ref="I14:I15" si="8">E14*(S6*$T$4+S10*$T$8+S14*$T$12)</f>
        <v>-2.1446103449741908E-2</v>
      </c>
      <c r="J14" s="6"/>
      <c r="K14" s="4">
        <f t="shared" si="0"/>
        <v>3.0600000000127814</v>
      </c>
      <c r="L14" s="2"/>
      <c r="M14" s="7"/>
      <c r="N14" s="1" t="s">
        <v>14</v>
      </c>
      <c r="O14" s="10">
        <v>0.96</v>
      </c>
      <c r="P14" s="8"/>
      <c r="Q14" s="8"/>
      <c r="R14" s="4">
        <f>$N$1*$T$12*S14*G8</f>
        <v>-2.3637327927838724E-4</v>
      </c>
      <c r="S14" s="5">
        <f t="shared" ref="S14:S15" si="9">$AC$6*$AD$6*O14+$AC$10*$AD$10*O14</f>
        <v>-1.2955777809706864E-2</v>
      </c>
      <c r="T14" s="6"/>
      <c r="U14" s="4">
        <f t="shared" si="1"/>
        <v>0.96023637327927835</v>
      </c>
      <c r="V14" s="2"/>
    </row>
    <row r="15" spans="1:32" x14ac:dyDescent="0.3">
      <c r="A15" s="1"/>
      <c r="C15" s="7"/>
      <c r="D15" s="1" t="s">
        <v>19</v>
      </c>
      <c r="E15" s="10">
        <v>7.0000000000000007E-2</v>
      </c>
      <c r="F15" s="9"/>
      <c r="G15" s="6"/>
      <c r="H15" s="4">
        <f t="shared" si="7"/>
        <v>8.0161684019682E-13</v>
      </c>
      <c r="I15" s="5">
        <f t="shared" si="8"/>
        <v>1.1529045626060344E-3</v>
      </c>
      <c r="J15" s="6"/>
      <c r="K15" s="4">
        <f t="shared" si="0"/>
        <v>6.9999999999198384E-2</v>
      </c>
      <c r="L15" s="2"/>
      <c r="M15" s="7"/>
      <c r="N15" s="1" t="s">
        <v>19</v>
      </c>
      <c r="O15" s="10">
        <v>0.59</v>
      </c>
      <c r="P15" s="8"/>
      <c r="Q15" s="8"/>
      <c r="R15" s="4">
        <f>$N$1*$T$12*S15*G12</f>
        <v>-1.4538396129795905E-4</v>
      </c>
      <c r="S15" s="5">
        <f t="shared" si="9"/>
        <v>-7.9624051122156765E-3</v>
      </c>
      <c r="T15" s="6"/>
      <c r="U15" s="4">
        <f t="shared" si="1"/>
        <v>0.5901453839612979</v>
      </c>
      <c r="V15" s="2"/>
    </row>
    <row r="16" spans="1:32" x14ac:dyDescent="0.3">
      <c r="A16" s="1"/>
      <c r="L16" s="2"/>
      <c r="V16" s="2"/>
    </row>
    <row r="17" spans="9:22" x14ac:dyDescent="0.3">
      <c r="L17" s="2"/>
      <c r="V17" s="2"/>
    </row>
    <row r="18" spans="9:22" x14ac:dyDescent="0.3">
      <c r="L18" s="2"/>
      <c r="V18" s="2"/>
    </row>
    <row r="19" spans="9:22" x14ac:dyDescent="0.3">
      <c r="I19" s="3">
        <v>0.38000000000082002</v>
      </c>
      <c r="L19" s="2"/>
      <c r="V19" s="2"/>
    </row>
    <row r="20" spans="9:22" x14ac:dyDescent="0.3">
      <c r="I20" s="3">
        <v>0.29999999999973442</v>
      </c>
      <c r="L20" s="2"/>
      <c r="V20" s="2"/>
    </row>
    <row r="21" spans="9:22" x14ac:dyDescent="0.3">
      <c r="I21" s="3">
        <v>3.0600000000127814</v>
      </c>
      <c r="L21" s="2"/>
      <c r="V21" s="2"/>
    </row>
    <row r="22" spans="9:22" x14ac:dyDescent="0.3">
      <c r="I22" s="3">
        <v>6.9999999999198384E-2</v>
      </c>
      <c r="L22" s="2"/>
      <c r="V22" s="2"/>
    </row>
    <row r="23" spans="9:22" x14ac:dyDescent="0.3">
      <c r="L23" s="2"/>
      <c r="V23" s="2"/>
    </row>
    <row r="24" spans="9:22" x14ac:dyDescent="0.3">
      <c r="L24" s="2"/>
      <c r="V24" s="2"/>
    </row>
  </sheetData>
  <mergeCells count="36">
    <mergeCell ref="C4:C7"/>
    <mergeCell ref="C8:C11"/>
    <mergeCell ref="C12:C15"/>
    <mergeCell ref="M4:M7"/>
    <mergeCell ref="M8:M11"/>
    <mergeCell ref="M12:M15"/>
    <mergeCell ref="F4:F7"/>
    <mergeCell ref="G4:G7"/>
    <mergeCell ref="F8:F11"/>
    <mergeCell ref="G8:G11"/>
    <mergeCell ref="F12:F15"/>
    <mergeCell ref="G12:G15"/>
    <mergeCell ref="AC6:AC9"/>
    <mergeCell ref="AC10:AC13"/>
    <mergeCell ref="AD6:AD9"/>
    <mergeCell ref="AD10:AD13"/>
    <mergeCell ref="P4:P7"/>
    <mergeCell ref="P8:P11"/>
    <mergeCell ref="Q8:Q11"/>
    <mergeCell ref="P12:P15"/>
    <mergeCell ref="Q12:Q15"/>
    <mergeCell ref="AA6:AA9"/>
    <mergeCell ref="Z6:Z9"/>
    <mergeCell ref="Z10:Z13"/>
    <mergeCell ref="AA10:AA13"/>
    <mergeCell ref="T4:T7"/>
    <mergeCell ref="W6:W9"/>
    <mergeCell ref="W10:W13"/>
    <mergeCell ref="J4:J7"/>
    <mergeCell ref="J8:J11"/>
    <mergeCell ref="J12:J15"/>
    <mergeCell ref="T12:T15"/>
    <mergeCell ref="AB6:AB9"/>
    <mergeCell ref="AB10:AB13"/>
    <mergeCell ref="Q4:Q7"/>
    <mergeCell ref="T8:T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D9C5-FD4D-4AB3-AEAA-C2513B62AC9F}">
  <dimension ref="A1:AF45"/>
  <sheetViews>
    <sheetView tabSelected="1" topLeftCell="M10" workbookViewId="0">
      <selection activeCell="AA25" sqref="AA25:AA28"/>
    </sheetView>
  </sheetViews>
  <sheetFormatPr defaultRowHeight="14.4" x14ac:dyDescent="0.3"/>
  <cols>
    <col min="1" max="1" width="3.88671875" customWidth="1"/>
    <col min="2" max="2" width="2.77734375" customWidth="1"/>
    <col min="3" max="3" width="5.5546875" customWidth="1"/>
    <col min="4" max="4" width="5.21875" customWidth="1"/>
    <col min="5" max="5" width="10.88671875" customWidth="1"/>
    <col min="6" max="6" width="9.88671875" customWidth="1"/>
    <col min="7" max="7" width="9.77734375" customWidth="1"/>
    <col min="8" max="8" width="20.5546875" customWidth="1"/>
    <col min="9" max="9" width="8.77734375" customWidth="1"/>
    <col min="10" max="10" width="5.5546875" customWidth="1"/>
    <col min="11" max="11" width="15.109375" customWidth="1"/>
    <col min="12" max="12" width="1.21875" customWidth="1"/>
    <col min="13" max="13" width="4.6640625" customWidth="1"/>
    <col min="14" max="14" width="4.88671875" customWidth="1"/>
    <col min="15" max="15" width="9.77734375" customWidth="1"/>
    <col min="16" max="16" width="11.21875" customWidth="1"/>
    <col min="17" max="17" width="10.21875" customWidth="1"/>
    <col min="18" max="18" width="9.33203125" customWidth="1"/>
    <col min="19" max="19" width="10.77734375" customWidth="1"/>
    <col min="20" max="20" width="11.88671875" customWidth="1"/>
    <col min="21" max="21" width="11.5546875" customWidth="1"/>
    <col min="22" max="22" width="1.21875" customWidth="1"/>
    <col min="23" max="23" width="3.6640625" customWidth="1"/>
    <col min="24" max="24" width="4.6640625" customWidth="1"/>
    <col min="25" max="25" width="14.109375" customWidth="1"/>
    <col min="26" max="26" width="13.109375" customWidth="1"/>
    <col min="27" max="27" width="9.88671875" customWidth="1"/>
    <col min="28" max="28" width="8.44140625" customWidth="1"/>
    <col min="29" max="29" width="13.33203125" customWidth="1"/>
    <col min="30" max="30" width="11.88671875" customWidth="1"/>
    <col min="31" max="31" width="21.6640625" customWidth="1"/>
    <col min="32" max="32" width="21.21875" customWidth="1"/>
  </cols>
  <sheetData>
    <row r="1" spans="1:32" x14ac:dyDescent="0.3">
      <c r="D1" s="11" t="s">
        <v>37</v>
      </c>
      <c r="E1" s="11"/>
      <c r="F1" s="11"/>
      <c r="G1" s="11"/>
      <c r="L1" s="2"/>
      <c r="M1" t="s">
        <v>34</v>
      </c>
      <c r="N1" s="10">
        <v>1</v>
      </c>
      <c r="V1" s="2"/>
    </row>
    <row r="2" spans="1:32" x14ac:dyDescent="0.3">
      <c r="L2" s="2"/>
      <c r="V2" s="2"/>
    </row>
    <row r="3" spans="1:32" x14ac:dyDescent="0.3">
      <c r="F3" t="s">
        <v>22</v>
      </c>
      <c r="G3" t="s">
        <v>23</v>
      </c>
      <c r="H3" t="s">
        <v>24</v>
      </c>
      <c r="I3" t="s">
        <v>32</v>
      </c>
      <c r="J3" t="s">
        <v>36</v>
      </c>
      <c r="K3" t="s">
        <v>35</v>
      </c>
      <c r="L3" s="2"/>
      <c r="P3" t="s">
        <v>22</v>
      </c>
      <c r="Q3" t="s">
        <v>23</v>
      </c>
      <c r="R3" t="s">
        <v>24</v>
      </c>
      <c r="S3" t="s">
        <v>32</v>
      </c>
      <c r="T3" t="s">
        <v>36</v>
      </c>
      <c r="U3" t="s">
        <v>35</v>
      </c>
      <c r="V3" s="2"/>
    </row>
    <row r="4" spans="1:32" x14ac:dyDescent="0.3">
      <c r="C4" s="7" t="s">
        <v>10</v>
      </c>
      <c r="D4" s="1" t="s">
        <v>20</v>
      </c>
      <c r="E4" s="10">
        <v>-0.72</v>
      </c>
      <c r="F4" s="15">
        <f>$B$6*E4+$B$7*E5+$B$8*E6+$B$9*E7</f>
        <v>2.6500000000000004</v>
      </c>
      <c r="G4" s="15">
        <f>1/(1+EXP(-F4))</f>
        <v>0.93401099050878122</v>
      </c>
      <c r="H4" s="13">
        <f>$N$1*$J$4*I4</f>
        <v>5.1348749756144698E-4</v>
      </c>
      <c r="I4" s="14">
        <f>S4*$T$4+S8*$T$8+S12*$T$12</f>
        <v>8.331175394119008E-3</v>
      </c>
      <c r="J4" s="15">
        <f>G4*(1-G4)</f>
        <v>6.1634460117586616E-2</v>
      </c>
      <c r="K4" s="13">
        <f>E4-H4</f>
        <v>-0.72051348749756139</v>
      </c>
      <c r="L4" s="2"/>
      <c r="M4" s="7" t="s">
        <v>11</v>
      </c>
      <c r="N4" s="1" t="s">
        <v>20</v>
      </c>
      <c r="O4" s="16">
        <v>0.73</v>
      </c>
      <c r="P4" s="15">
        <f>O4+$G$4*O5+$G$8*O6+$G$12*O7</f>
        <v>-0.37182565933684897</v>
      </c>
      <c r="Q4" s="15">
        <f>1/(1+EXP(-P4))</f>
        <v>0.40809995167657909</v>
      </c>
      <c r="R4" s="13">
        <f>$N$1*$T$4*S4</f>
        <v>3.2917954741928917E-3</v>
      </c>
      <c r="S4" s="14">
        <f>$AC$6*$AD$6+$AC$10*$AD$10</f>
        <v>1.3627554420479571E-2</v>
      </c>
      <c r="T4" s="15">
        <f>Q4*(1-Q4)</f>
        <v>0.24155438111815289</v>
      </c>
      <c r="U4" s="13">
        <f>O4-R4</f>
        <v>0.72670820452580709</v>
      </c>
      <c r="V4" s="2"/>
    </row>
    <row r="5" spans="1:32" x14ac:dyDescent="0.3">
      <c r="C5" s="7"/>
      <c r="D5" s="1" t="s">
        <v>13</v>
      </c>
      <c r="E5" s="10">
        <v>0.34</v>
      </c>
      <c r="F5" s="15"/>
      <c r="G5" s="15"/>
      <c r="H5" s="13">
        <f>$N$1*$J$4*I5*B7</f>
        <v>-1.8856409248783513E-4</v>
      </c>
      <c r="I5" s="14">
        <f>E5*(S5*$T$4+S9*$T$8+S13*$T$12)</f>
        <v>-6.1187878381052207E-4</v>
      </c>
      <c r="J5" s="15"/>
      <c r="K5" s="13">
        <f t="shared" ref="K5:K15" si="0">E5-H5</f>
        <v>0.34018856409248788</v>
      </c>
      <c r="L5" s="2"/>
      <c r="M5" s="7"/>
      <c r="N5" s="1" t="s">
        <v>13</v>
      </c>
      <c r="O5" s="16">
        <v>1.39</v>
      </c>
      <c r="P5" s="15"/>
      <c r="Q5" s="15"/>
      <c r="R5" s="13">
        <f>$N$1*$T$4*S5*G4</f>
        <v>4.273656680450484E-3</v>
      </c>
      <c r="S5" s="14">
        <f>$AC$6*$AD$6*O5+$AC$10*$AD$10*O5</f>
        <v>1.8942300644466604E-2</v>
      </c>
      <c r="T5" s="15"/>
      <c r="U5" s="13">
        <f t="shared" ref="U5:U15" si="1">O5-R5</f>
        <v>1.3857263433195495</v>
      </c>
      <c r="V5" s="2"/>
      <c r="Z5" t="s">
        <v>22</v>
      </c>
      <c r="AA5" t="s">
        <v>23</v>
      </c>
      <c r="AB5" t="s">
        <v>31</v>
      </c>
      <c r="AC5" t="s">
        <v>32</v>
      </c>
      <c r="AD5" t="s">
        <v>33</v>
      </c>
      <c r="AE5" t="s">
        <v>24</v>
      </c>
      <c r="AF5" t="s">
        <v>35</v>
      </c>
    </row>
    <row r="6" spans="1:32" x14ac:dyDescent="0.3">
      <c r="A6" t="s">
        <v>29</v>
      </c>
      <c r="B6" s="10">
        <v>1</v>
      </c>
      <c r="C6" s="7"/>
      <c r="D6" s="1" t="s">
        <v>14</v>
      </c>
      <c r="E6" s="10">
        <v>0.78</v>
      </c>
      <c r="F6" s="15"/>
      <c r="G6" s="15"/>
      <c r="H6" s="13">
        <f t="shared" ref="H6:H7" si="2">$N$1*$J$4*I6*B8</f>
        <v>2.0413716827803654E-3</v>
      </c>
      <c r="I6" s="14">
        <f>E6*(S6*$T$4+S10*$T$8+S14*$T$12)</f>
        <v>5.5201037398175832E-3</v>
      </c>
      <c r="J6" s="15"/>
      <c r="K6" s="13">
        <f t="shared" si="0"/>
        <v>0.77795862831721962</v>
      </c>
      <c r="L6" s="2"/>
      <c r="M6" s="7"/>
      <c r="N6" s="1" t="s">
        <v>14</v>
      </c>
      <c r="O6" s="16">
        <v>0.13</v>
      </c>
      <c r="P6" s="15"/>
      <c r="Q6" s="15"/>
      <c r="R6" s="13">
        <f>$N$1*$T$4*S6*G8</f>
        <v>4.2760114223054473E-4</v>
      </c>
      <c r="S6" s="14">
        <f t="shared" ref="S6:S7" si="3">$AC$6*$AD$6*O6+$AC$10*$AD$10*O6</f>
        <v>1.7715820746623445E-3</v>
      </c>
      <c r="T6" s="15"/>
      <c r="U6" s="13">
        <f t="shared" si="1"/>
        <v>0.12957239885776947</v>
      </c>
      <c r="V6" s="2"/>
      <c r="W6" s="7" t="s">
        <v>27</v>
      </c>
      <c r="X6" s="1" t="s">
        <v>20</v>
      </c>
      <c r="Y6" s="16">
        <v>1.1499999999999999</v>
      </c>
      <c r="Z6" s="15">
        <f>Y6+$Q$4*Y7+$Q$8*Y8+$Q$12*Y9</f>
        <v>2.295307177936718</v>
      </c>
      <c r="AA6" s="15">
        <f>1/(1+EXP(-Z6))</f>
        <v>0.90848763502520791</v>
      </c>
      <c r="AB6" s="12">
        <v>0.75</v>
      </c>
      <c r="AC6" s="15">
        <f>2*(AA6-AB6)</f>
        <v>0.31697527005041581</v>
      </c>
      <c r="AD6" s="15">
        <f>AA6*(1-AA6)</f>
        <v>8.3137852031512541E-2</v>
      </c>
      <c r="AE6" s="13">
        <f>$N$1*$AC$6*$AD$6</f>
        <v>2.6352643099100199E-2</v>
      </c>
      <c r="AF6" s="13">
        <f>Y6-AE6</f>
        <v>1.1236473569008998</v>
      </c>
    </row>
    <row r="7" spans="1:32" x14ac:dyDescent="0.3">
      <c r="A7" t="s">
        <v>1</v>
      </c>
      <c r="B7" s="10">
        <v>5</v>
      </c>
      <c r="C7" s="7"/>
      <c r="D7" s="1" t="s">
        <v>19</v>
      </c>
      <c r="E7" s="10">
        <v>-0.43</v>
      </c>
      <c r="F7" s="15"/>
      <c r="G7" s="15"/>
      <c r="H7" s="13">
        <f t="shared" si="2"/>
        <v>3.0853971669508626E-3</v>
      </c>
      <c r="I7" s="14">
        <f>E7*(S7*$T$4+S11*$T$8+S15*$T$12)</f>
        <v>7.1513731605536493E-3</v>
      </c>
      <c r="J7" s="15"/>
      <c r="K7" s="13">
        <f t="shared" si="0"/>
        <v>-0.43308539716695088</v>
      </c>
      <c r="L7" s="2"/>
      <c r="M7" s="7"/>
      <c r="N7" s="1" t="s">
        <v>19</v>
      </c>
      <c r="O7" s="16">
        <v>-2.5299999999999998</v>
      </c>
      <c r="P7" s="15"/>
      <c r="Q7" s="15"/>
      <c r="R7" s="13">
        <f>$N$1*$T$4*S7*G12</f>
        <v>-8.3282425414356685E-3</v>
      </c>
      <c r="S7" s="14">
        <f t="shared" si="3"/>
        <v>-3.4477712683813319E-2</v>
      </c>
      <c r="T7" s="15"/>
      <c r="U7" s="13">
        <f t="shared" si="1"/>
        <v>-2.5216717574585643</v>
      </c>
      <c r="V7" s="2"/>
      <c r="W7" s="7"/>
      <c r="X7" s="1" t="s">
        <v>13</v>
      </c>
      <c r="Y7" s="16">
        <v>1.84</v>
      </c>
      <c r="Z7" s="15"/>
      <c r="AA7" s="15"/>
      <c r="AB7" s="12"/>
      <c r="AC7" s="15"/>
      <c r="AD7" s="15"/>
      <c r="AE7" s="13">
        <f>$N$1*$AC$6*$AD$6*Q4</f>
        <v>1.0754512375292926E-2</v>
      </c>
      <c r="AF7" s="13">
        <f t="shared" ref="AF7:AF13" si="4">Y7-AE7</f>
        <v>1.8292454876247071</v>
      </c>
    </row>
    <row r="8" spans="1:32" x14ac:dyDescent="0.3">
      <c r="A8" t="s">
        <v>9</v>
      </c>
      <c r="B8" s="10">
        <v>6</v>
      </c>
      <c r="C8" s="7" t="s">
        <v>12</v>
      </c>
      <c r="D8" s="1" t="s">
        <v>20</v>
      </c>
      <c r="E8" s="10">
        <v>0.32</v>
      </c>
      <c r="F8" s="15">
        <f>$B$6*E8+$B$7*E9+$B$8*E10+$B$9*E11</f>
        <v>7.160000000000001</v>
      </c>
      <c r="G8" s="15">
        <f>1/(1+EXP(-F8))</f>
        <v>0.99922354879172925</v>
      </c>
      <c r="H8" s="13">
        <f>$N$1*$J$8*I8</f>
        <v>6.4637285313931257E-6</v>
      </c>
      <c r="I8" s="14">
        <f>S4*$T$4+S8*$T$8+S12*$T$12</f>
        <v>8.331175394119008E-3</v>
      </c>
      <c r="J8" s="15">
        <f>G8*(1-G8)</f>
        <v>7.7584833179192021E-4</v>
      </c>
      <c r="K8" s="13">
        <f t="shared" si="0"/>
        <v>0.31999353627146859</v>
      </c>
      <c r="L8" s="2"/>
      <c r="M8" s="7" t="s">
        <v>25</v>
      </c>
      <c r="N8" s="1" t="s">
        <v>20</v>
      </c>
      <c r="O8" s="16">
        <v>0.77</v>
      </c>
      <c r="P8" s="15">
        <f>O8+$G$4*O9+$G$8*O10+$G$12*O11</f>
        <v>-1.1017532626557949</v>
      </c>
      <c r="Q8" s="15">
        <f>1/(1+EXP(-P8))</f>
        <v>0.24941152995339277</v>
      </c>
      <c r="R8" s="13">
        <f>$N$1*$T$8*$S$8</f>
        <v>2.5511520308662836E-3</v>
      </c>
      <c r="S8" s="14">
        <f>$AC$6*$AD$6+$AC$10*$AD$10</f>
        <v>1.3627554420479571E-2</v>
      </c>
      <c r="T8" s="15">
        <f>Q8*(1-Q8)</f>
        <v>0.18720541867970064</v>
      </c>
      <c r="U8" s="13">
        <f t="shared" si="1"/>
        <v>0.76744884796913371</v>
      </c>
      <c r="V8" s="2"/>
      <c r="W8" s="7"/>
      <c r="X8" s="1" t="s">
        <v>14</v>
      </c>
      <c r="Y8" s="16">
        <v>0.82</v>
      </c>
      <c r="Z8" s="15"/>
      <c r="AA8" s="15"/>
      <c r="AB8" s="12"/>
      <c r="AC8" s="15"/>
      <c r="AD8" s="15"/>
      <c r="AE8" s="13">
        <f>$N$1*$AC$6*$AD$6*Q8</f>
        <v>6.572653033662299E-3</v>
      </c>
      <c r="AF8" s="13">
        <f t="shared" si="4"/>
        <v>0.81342734696633767</v>
      </c>
    </row>
    <row r="9" spans="1:32" x14ac:dyDescent="0.3">
      <c r="A9" t="s">
        <v>18</v>
      </c>
      <c r="B9" s="10">
        <v>7</v>
      </c>
      <c r="C9" s="7"/>
      <c r="D9" s="1" t="s">
        <v>13</v>
      </c>
      <c r="E9" s="10">
        <v>0.92</v>
      </c>
      <c r="F9" s="15"/>
      <c r="G9" s="15"/>
      <c r="H9" s="13">
        <f>$N$1*$J$8*I9*B7</f>
        <v>-6.4227518085882579E-6</v>
      </c>
      <c r="I9" s="14">
        <f>E9*(S5*$T$4+S9*$T$8+S13*$T$12)</f>
        <v>-1.6556720032520008E-3</v>
      </c>
      <c r="J9" s="15"/>
      <c r="K9" s="13">
        <f t="shared" si="0"/>
        <v>0.92000642275180866</v>
      </c>
      <c r="L9" s="2"/>
      <c r="M9" s="7"/>
      <c r="N9" s="1" t="s">
        <v>13</v>
      </c>
      <c r="O9" s="16">
        <v>0.31</v>
      </c>
      <c r="P9" s="15"/>
      <c r="Q9" s="15"/>
      <c r="R9" s="13">
        <f>$N$1*$T$8*S9*G4</f>
        <v>7.38669250939251E-4</v>
      </c>
      <c r="S9" s="14">
        <f>$AC$6*$AD$6*O9+$AC$10*$AD$10*O9</f>
        <v>4.2245418703486673E-3</v>
      </c>
      <c r="T9" s="15"/>
      <c r="U9" s="13">
        <f t="shared" si="1"/>
        <v>0.30926133074906076</v>
      </c>
      <c r="V9" s="2"/>
      <c r="W9" s="7"/>
      <c r="X9" s="1" t="s">
        <v>19</v>
      </c>
      <c r="Y9" s="16">
        <v>0.79</v>
      </c>
      <c r="Z9" s="15"/>
      <c r="AA9" s="15"/>
      <c r="AB9" s="12"/>
      <c r="AC9" s="15"/>
      <c r="AD9" s="15"/>
      <c r="AE9" s="13">
        <f>$N$1*$AC$6*$AD$6*Q12</f>
        <v>6.3341684061543118E-3</v>
      </c>
      <c r="AF9" s="13">
        <f t="shared" si="4"/>
        <v>0.78366583159384573</v>
      </c>
    </row>
    <row r="10" spans="1:32" x14ac:dyDescent="0.3">
      <c r="C10" s="7"/>
      <c r="D10" s="1" t="s">
        <v>14</v>
      </c>
      <c r="E10" s="10">
        <v>0.49</v>
      </c>
      <c r="F10" s="15"/>
      <c r="G10" s="15"/>
      <c r="H10" s="13">
        <f t="shared" ref="H10:H11" si="5">$N$1*$J$8*I10*B8</f>
        <v>1.614272312422575E-5</v>
      </c>
      <c r="I10" s="14">
        <f>E10*(S6*$T$4+S10*$T$8+S14*$T$12)</f>
        <v>3.4677574775777123E-3</v>
      </c>
      <c r="J10" s="15"/>
      <c r="K10" s="13">
        <f t="shared" si="0"/>
        <v>0.48998385727687577</v>
      </c>
      <c r="L10" s="2"/>
      <c r="M10" s="7"/>
      <c r="N10" s="1" t="s">
        <v>14</v>
      </c>
      <c r="O10" s="16">
        <v>1.67</v>
      </c>
      <c r="P10" s="15"/>
      <c r="Q10" s="15"/>
      <c r="R10" s="13">
        <f>$N$1*$T$8*S10*G8</f>
        <v>4.2571158802683562E-3</v>
      </c>
      <c r="S10" s="14">
        <f t="shared" ref="S10:S11" si="6">$AC$6*$AD$6*O10+$AC$10*$AD$10*O10</f>
        <v>2.2758015882200885E-2</v>
      </c>
      <c r="T10" s="15"/>
      <c r="U10" s="13">
        <f t="shared" si="1"/>
        <v>1.6657428841197315</v>
      </c>
      <c r="V10" s="2"/>
      <c r="W10" s="7" t="s">
        <v>28</v>
      </c>
      <c r="X10" s="1" t="s">
        <v>20</v>
      </c>
      <c r="Y10" s="16">
        <v>-2.54</v>
      </c>
      <c r="Z10" s="15">
        <f>Y10+$Q$4*Y11+$Q$8*Y12+$Q$12*Y13</f>
        <v>-3.4837451559835886</v>
      </c>
      <c r="AA10" s="15">
        <f>1/(1+EXP(-Z10))</f>
        <v>2.9778285720800386E-2</v>
      </c>
      <c r="AB10" s="12">
        <v>0.25</v>
      </c>
      <c r="AC10" s="15">
        <f>2*(AA10-AB10)</f>
        <v>-0.44044342855839924</v>
      </c>
      <c r="AD10" s="15">
        <f>AA10*(1-AA10)</f>
        <v>2.8891539420330761E-2</v>
      </c>
      <c r="AE10" s="13">
        <f>$N$1*$AC$10*$AD$10</f>
        <v>-1.2725088678620627E-2</v>
      </c>
      <c r="AF10" s="13">
        <f>Y10-AE10</f>
        <v>-2.5272749113213795</v>
      </c>
    </row>
    <row r="11" spans="1:32" x14ac:dyDescent="0.3">
      <c r="C11" s="7"/>
      <c r="D11" s="1" t="s">
        <v>19</v>
      </c>
      <c r="E11" s="10">
        <v>-0.1</v>
      </c>
      <c r="F11" s="15"/>
      <c r="G11" s="15"/>
      <c r="H11" s="13">
        <f t="shared" si="5"/>
        <v>9.0322480363859123E-6</v>
      </c>
      <c r="I11" s="14">
        <f>E11*(S7*$T$4+S11*$T$8+S15*$T$12)</f>
        <v>1.663110037338058E-3</v>
      </c>
      <c r="J11" s="15"/>
      <c r="K11" s="13">
        <f t="shared" si="0"/>
        <v>-0.10000903224803639</v>
      </c>
      <c r="L11" s="2"/>
      <c r="M11" s="7"/>
      <c r="N11" s="1" t="s">
        <v>19</v>
      </c>
      <c r="O11" s="16">
        <v>-3.83</v>
      </c>
      <c r="P11" s="15"/>
      <c r="Q11" s="15"/>
      <c r="R11" s="13">
        <f>$N$1*$T$8*S11*G12</f>
        <v>-9.7709122685125296E-3</v>
      </c>
      <c r="S11" s="14">
        <f t="shared" si="6"/>
        <v>-5.2193533430436756E-2</v>
      </c>
      <c r="T11" s="15"/>
      <c r="U11" s="13">
        <f t="shared" si="1"/>
        <v>-3.8202290877314877</v>
      </c>
      <c r="V11" s="2"/>
      <c r="W11" s="7"/>
      <c r="X11" s="1" t="s">
        <v>13</v>
      </c>
      <c r="Y11" s="16">
        <v>-1.56</v>
      </c>
      <c r="Z11" s="15"/>
      <c r="AA11" s="15"/>
      <c r="AB11" s="12"/>
      <c r="AC11" s="15"/>
      <c r="AD11" s="15"/>
      <c r="AE11" s="13">
        <f>$N$1*$AC$10*$AD$10*Q4</f>
        <v>-5.1931080748252615E-3</v>
      </c>
      <c r="AF11" s="13">
        <f t="shared" si="4"/>
        <v>-1.5548068919251747</v>
      </c>
    </row>
    <row r="12" spans="1:32" x14ac:dyDescent="0.3">
      <c r="C12" s="7" t="s">
        <v>21</v>
      </c>
      <c r="D12" s="1" t="s">
        <v>20</v>
      </c>
      <c r="E12" s="10">
        <v>0.38</v>
      </c>
      <c r="F12" s="15">
        <f>$B$6*E12+$B$7*E13+$B$8*E14+$B$9*E15</f>
        <v>20.729999999999997</v>
      </c>
      <c r="G12" s="15">
        <f>1/(1+EXP(-F12))</f>
        <v>0.99999999900671144</v>
      </c>
      <c r="H12" s="13">
        <f>$N$1*$J$12*I12</f>
        <v>8.2752612230393169E-12</v>
      </c>
      <c r="I12" s="14">
        <f>S4*$T$4+S8*$T$8+S12*$T$12</f>
        <v>8.331175394119008E-3</v>
      </c>
      <c r="J12" s="15">
        <f>G12*(1-G12)</f>
        <v>9.9328856152528485E-10</v>
      </c>
      <c r="K12" s="13">
        <f>E12-H12</f>
        <v>0.37999999999172474</v>
      </c>
      <c r="L12" s="2"/>
      <c r="M12" s="7" t="s">
        <v>26</v>
      </c>
      <c r="N12" s="1" t="s">
        <v>20</v>
      </c>
      <c r="O12" s="16">
        <v>-0.01</v>
      </c>
      <c r="P12" s="15">
        <f>O12+$G$4*O13+$G$8*O14+$G$12*O15</f>
        <v>-1.15069704641127</v>
      </c>
      <c r="Q12" s="15">
        <f>1/(1+EXP(-P12))</f>
        <v>0.24036178770889929</v>
      </c>
      <c r="R12" s="13">
        <f>$N$1*$T$12*$S$12</f>
        <v>2.4882278890598331E-3</v>
      </c>
      <c r="S12" s="14">
        <f>$AC$6*$AD$6+$AC$10*$AD$10</f>
        <v>1.3627554420479571E-2</v>
      </c>
      <c r="T12" s="15">
        <f>Q12*(1-Q12)</f>
        <v>0.18258799871828132</v>
      </c>
      <c r="U12" s="13">
        <f t="shared" si="1"/>
        <v>-1.2488227889059834E-2</v>
      </c>
      <c r="V12" s="2"/>
      <c r="W12" s="7"/>
      <c r="X12" s="1" t="s">
        <v>14</v>
      </c>
      <c r="Y12" s="16">
        <v>-0.47</v>
      </c>
      <c r="Z12" s="15"/>
      <c r="AA12" s="15"/>
      <c r="AB12" s="12"/>
      <c r="AC12" s="15"/>
      <c r="AD12" s="15"/>
      <c r="AE12" s="13">
        <f>$N$1*$AC$10*$AD$10*Q8</f>
        <v>-3.1737838361273678E-3</v>
      </c>
      <c r="AF12" s="13">
        <f t="shared" si="4"/>
        <v>-0.4668262161638726</v>
      </c>
    </row>
    <row r="13" spans="1:32" x14ac:dyDescent="0.3">
      <c r="C13" s="7"/>
      <c r="D13" s="1" t="s">
        <v>13</v>
      </c>
      <c r="E13" s="10">
        <v>0.3</v>
      </c>
      <c r="F13" s="15"/>
      <c r="G13" s="15"/>
      <c r="H13" s="13">
        <f>$N$1*$J$12*I13*B7</f>
        <v>-2.6813479279367389E-12</v>
      </c>
      <c r="I13" s="14">
        <f>E13*(S5*$T$4+S9*$T$8+S13*$T$12)</f>
        <v>-5.3989304453869581E-4</v>
      </c>
      <c r="J13" s="15"/>
      <c r="K13" s="13">
        <f t="shared" si="0"/>
        <v>0.30000000000268134</v>
      </c>
      <c r="L13" s="2"/>
      <c r="M13" s="7"/>
      <c r="N13" s="1" t="s">
        <v>13</v>
      </c>
      <c r="O13" s="16">
        <v>-2.88</v>
      </c>
      <c r="P13" s="15"/>
      <c r="Q13" s="15"/>
      <c r="R13" s="13">
        <f>$N$1*$T$12*S13*G4</f>
        <v>-6.6932127223843637E-3</v>
      </c>
      <c r="S13" s="14">
        <f>$AC$6*$AD$6*O13+$AC$10*$AD$10*O13</f>
        <v>-3.9247356730981169E-2</v>
      </c>
      <c r="T13" s="15"/>
      <c r="U13" s="13">
        <f t="shared" si="1"/>
        <v>-2.8733067872776155</v>
      </c>
      <c r="V13" s="2"/>
      <c r="W13" s="7"/>
      <c r="X13" s="1" t="s">
        <v>19</v>
      </c>
      <c r="Y13" s="16">
        <v>-0.79</v>
      </c>
      <c r="Z13" s="15"/>
      <c r="AA13" s="15"/>
      <c r="AB13" s="12"/>
      <c r="AC13" s="15"/>
      <c r="AD13" s="15"/>
      <c r="AE13" s="13">
        <f>$N$1*$AC$10*$AD$10*Q12</f>
        <v>-3.0586250635475289E-3</v>
      </c>
      <c r="AF13" s="13">
        <f t="shared" si="4"/>
        <v>-0.78694137493645255</v>
      </c>
    </row>
    <row r="14" spans="1:32" x14ac:dyDescent="0.3">
      <c r="A14" s="1"/>
      <c r="C14" s="7"/>
      <c r="D14" s="1" t="s">
        <v>14</v>
      </c>
      <c r="E14" s="10">
        <v>3.06</v>
      </c>
      <c r="F14" s="15"/>
      <c r="G14" s="15"/>
      <c r="H14" s="13">
        <f t="shared" ref="H14:H15" si="7">$N$1*$J$12*I14*B8</f>
        <v>1.290627004905606E-10</v>
      </c>
      <c r="I14" s="14">
        <f t="shared" ref="I14:I15" si="8">E14*(S6*$T$4+S10*$T$8+S14*$T$12)</f>
        <v>2.1655791594668978E-2</v>
      </c>
      <c r="J14" s="15"/>
      <c r="K14" s="13">
        <f t="shared" si="0"/>
        <v>3.0599999998709375</v>
      </c>
      <c r="L14" s="2"/>
      <c r="M14" s="7"/>
      <c r="N14" s="1" t="s">
        <v>14</v>
      </c>
      <c r="O14" s="16">
        <v>0.96</v>
      </c>
      <c r="P14" s="15"/>
      <c r="Q14" s="15"/>
      <c r="R14" s="13">
        <f>$N$1*$T$12*S14*G8</f>
        <v>2.3868440654485623E-3</v>
      </c>
      <c r="S14" s="14">
        <f t="shared" ref="S14:S15" si="9">$AC$6*$AD$6*O14+$AC$10*$AD$10*O14</f>
        <v>1.3082452243660387E-2</v>
      </c>
      <c r="T14" s="15"/>
      <c r="U14" s="13">
        <f t="shared" si="1"/>
        <v>0.95761315593455143</v>
      </c>
      <c r="V14" s="2"/>
    </row>
    <row r="15" spans="1:32" x14ac:dyDescent="0.3">
      <c r="A15" s="1"/>
      <c r="C15" s="7"/>
      <c r="D15" s="1" t="s">
        <v>19</v>
      </c>
      <c r="E15" s="10">
        <v>7.0000000000000007E-2</v>
      </c>
      <c r="F15" s="15"/>
      <c r="G15" s="15"/>
      <c r="H15" s="13">
        <f t="shared" si="7"/>
        <v>-8.094546065564334E-12</v>
      </c>
      <c r="I15" s="14">
        <f t="shared" si="8"/>
        <v>-1.1641770261366406E-3</v>
      </c>
      <c r="J15" s="15"/>
      <c r="K15" s="13">
        <f t="shared" si="0"/>
        <v>7.0000000008094559E-2</v>
      </c>
      <c r="L15" s="2"/>
      <c r="M15" s="7"/>
      <c r="N15" s="1" t="s">
        <v>19</v>
      </c>
      <c r="O15" s="16">
        <v>0.59</v>
      </c>
      <c r="P15" s="15"/>
      <c r="Q15" s="15"/>
      <c r="R15" s="13">
        <f>$N$1*$T$12*S15*G12</f>
        <v>1.4680544530870998E-3</v>
      </c>
      <c r="S15" s="14">
        <f t="shared" si="9"/>
        <v>8.0402571080829474E-3</v>
      </c>
      <c r="T15" s="15"/>
      <c r="U15" s="13">
        <f t="shared" si="1"/>
        <v>0.5885319455469129</v>
      </c>
      <c r="V15" s="2"/>
    </row>
    <row r="16" spans="1:32" x14ac:dyDescent="0.3">
      <c r="A16" s="1"/>
      <c r="L16" s="2"/>
      <c r="V16" s="2"/>
    </row>
    <row r="17" spans="1:32" x14ac:dyDescent="0.3">
      <c r="L17" s="2"/>
      <c r="V17" s="2"/>
    </row>
    <row r="18" spans="1:32" x14ac:dyDescent="0.3">
      <c r="F18" t="s">
        <v>22</v>
      </c>
      <c r="G18" t="s">
        <v>23</v>
      </c>
      <c r="H18" t="s">
        <v>24</v>
      </c>
      <c r="I18" t="s">
        <v>32</v>
      </c>
      <c r="J18" t="s">
        <v>36</v>
      </c>
      <c r="K18" t="s">
        <v>35</v>
      </c>
      <c r="L18" s="2"/>
      <c r="P18" t="s">
        <v>22</v>
      </c>
      <c r="Q18" t="s">
        <v>23</v>
      </c>
      <c r="R18" t="s">
        <v>24</v>
      </c>
      <c r="S18" t="s">
        <v>32</v>
      </c>
      <c r="T18" t="s">
        <v>36</v>
      </c>
      <c r="U18" t="s">
        <v>35</v>
      </c>
      <c r="V18" s="2"/>
    </row>
    <row r="19" spans="1:32" x14ac:dyDescent="0.3">
      <c r="C19" s="7" t="s">
        <v>10</v>
      </c>
      <c r="D19" s="1" t="s">
        <v>20</v>
      </c>
      <c r="E19" s="16">
        <f>K4</f>
        <v>-0.72051348749756139</v>
      </c>
      <c r="F19" s="15">
        <f>$B$6*E19+$B$7*E20+$B$8*E21+$B$9*E22</f>
        <v>2.6165833226995399</v>
      </c>
      <c r="G19" s="15">
        <f>1/(1+EXP(-F19))</f>
        <v>0.93192125828811034</v>
      </c>
      <c r="H19" s="13">
        <f>$N$1*$J$4*I19</f>
        <v>5.1348749756144698E-4</v>
      </c>
      <c r="I19" s="14">
        <f>S19*$T$4+S23*$T$8+S27*$T$12</f>
        <v>8.331175394119008E-3</v>
      </c>
      <c r="J19" s="15">
        <f>G19*(1-G19)</f>
        <v>6.3444026638815473E-2</v>
      </c>
      <c r="K19" s="13">
        <f>E19-H19</f>
        <v>-0.7210269749951228</v>
      </c>
      <c r="L19" s="2"/>
      <c r="M19" s="7" t="s">
        <v>11</v>
      </c>
      <c r="N19" s="1" t="s">
        <v>20</v>
      </c>
      <c r="O19" s="16">
        <f>U4</f>
        <v>0.72670820452580709</v>
      </c>
      <c r="P19" s="15">
        <f>O19+$G$4*O20+$G$8*O21+$G$12*O22</f>
        <v>-0.37120812371788814</v>
      </c>
      <c r="Q19" s="15">
        <f>1/(1+EXP(-P19))</f>
        <v>0.40824912857211537</v>
      </c>
      <c r="R19" s="13">
        <f>$N$1*$T$4*S19</f>
        <v>3.2917954741928917E-3</v>
      </c>
      <c r="S19" s="14">
        <f>$AC$6*$AD$6+$AC$10*$AD$10</f>
        <v>1.3627554420479571E-2</v>
      </c>
      <c r="T19" s="15">
        <f>Q19*(1-Q19)</f>
        <v>0.2415817775922238</v>
      </c>
      <c r="U19" s="13">
        <f>O19-R19</f>
        <v>0.7234164090516142</v>
      </c>
      <c r="V19" s="2"/>
    </row>
    <row r="20" spans="1:32" x14ac:dyDescent="0.3">
      <c r="C20" s="7"/>
      <c r="D20" s="1" t="s">
        <v>13</v>
      </c>
      <c r="E20" s="16">
        <f t="shared" ref="E20:E30" si="10">K5</f>
        <v>0.34018856409248788</v>
      </c>
      <c r="F20" s="15"/>
      <c r="G20" s="15"/>
      <c r="H20" s="13">
        <f>$N$1*$J$4*I20*B22</f>
        <v>-1.8859509817548093E-4</v>
      </c>
      <c r="I20" s="14">
        <f>E20*(S20*$T$4+S24*$T$8+S28*$T$12)</f>
        <v>-6.1197939534370213E-4</v>
      </c>
      <c r="J20" s="15"/>
      <c r="K20" s="13">
        <f t="shared" ref="K20:K30" si="11">E20-H20</f>
        <v>0.34037715919066336</v>
      </c>
      <c r="L20" s="2"/>
      <c r="M20" s="7"/>
      <c r="N20" s="1" t="s">
        <v>13</v>
      </c>
      <c r="O20" s="16">
        <f t="shared" ref="O20:O30" si="12">U5</f>
        <v>1.3857263433195495</v>
      </c>
      <c r="P20" s="15"/>
      <c r="Q20" s="15"/>
      <c r="R20" s="13">
        <f>$N$1*$T$4*S20*G19</f>
        <v>4.2509846389409784E-3</v>
      </c>
      <c r="S20" s="14">
        <f>$AC$6*$AD$6*O20+$AC$10*$AD$10*O20</f>
        <v>1.8884061155479318E-2</v>
      </c>
      <c r="T20" s="15"/>
      <c r="U20" s="13">
        <f t="shared" ref="U20:U30" si="13">O20-R20</f>
        <v>1.3814753586806086</v>
      </c>
      <c r="V20" s="2"/>
      <c r="Z20" t="s">
        <v>22</v>
      </c>
      <c r="AA20" t="s">
        <v>23</v>
      </c>
      <c r="AB20" t="s">
        <v>31</v>
      </c>
      <c r="AC20" t="s">
        <v>32</v>
      </c>
      <c r="AD20" t="s">
        <v>33</v>
      </c>
      <c r="AE20" t="s">
        <v>24</v>
      </c>
      <c r="AF20" t="s">
        <v>35</v>
      </c>
    </row>
    <row r="21" spans="1:32" x14ac:dyDescent="0.3">
      <c r="A21" t="s">
        <v>29</v>
      </c>
      <c r="B21" s="10">
        <v>1</v>
      </c>
      <c r="C21" s="7"/>
      <c r="D21" s="1" t="s">
        <v>14</v>
      </c>
      <c r="E21" s="16">
        <f t="shared" si="10"/>
        <v>0.77795862831721962</v>
      </c>
      <c r="F21" s="15"/>
      <c r="G21" s="15"/>
      <c r="H21" s="13">
        <f t="shared" ref="H21:H22" si="14">$N$1*$J$4*I21*B23</f>
        <v>2.0307910300786068E-3</v>
      </c>
      <c r="I21" s="14">
        <f>E21*(S21*$T$4+S25*$T$8+S29*$T$12)</f>
        <v>5.4914924383866063E-3</v>
      </c>
      <c r="J21" s="15"/>
      <c r="K21" s="13">
        <f t="shared" si="11"/>
        <v>0.77592783728714099</v>
      </c>
      <c r="L21" s="2"/>
      <c r="M21" s="7"/>
      <c r="N21" s="1" t="s">
        <v>14</v>
      </c>
      <c r="O21" s="16">
        <f t="shared" si="12"/>
        <v>0.12957239885776947</v>
      </c>
      <c r="P21" s="15"/>
      <c r="Q21" s="15"/>
      <c r="R21" s="13">
        <f>$N$1*$T$4*S21*G23</f>
        <v>4.261946151503403E-4</v>
      </c>
      <c r="S21" s="14">
        <f t="shared" ref="S21:S22" si="15">$AC$6*$AD$6*O21+$AC$10*$AD$10*O21</f>
        <v>1.7657549168263384E-3</v>
      </c>
      <c r="T21" s="15"/>
      <c r="U21" s="13">
        <f t="shared" si="13"/>
        <v>0.12914620424261913</v>
      </c>
      <c r="V21" s="2"/>
      <c r="W21" s="7" t="s">
        <v>27</v>
      </c>
      <c r="X21" s="1" t="s">
        <v>20</v>
      </c>
      <c r="Y21" s="16">
        <f>AF6</f>
        <v>1.1236473569008998</v>
      </c>
      <c r="Z21" s="15">
        <f>Y21+$Q$4*Y22+$Q$8*Y23+$Q$12*Y24</f>
        <v>2.2614038313662248</v>
      </c>
      <c r="AA21" s="15">
        <f>1/(1+EXP(-Z21))</f>
        <v>0.90562967722568244</v>
      </c>
      <c r="AB21" s="12">
        <v>0.75</v>
      </c>
      <c r="AC21" s="15">
        <f>2*(AA21-AB21)</f>
        <v>0.31125935445136488</v>
      </c>
      <c r="AD21" s="15">
        <f>AA21*(1-AA21)</f>
        <v>8.546456495378868E-2</v>
      </c>
      <c r="AE21" s="13">
        <f>$N$1*$AC$6*$AD$6</f>
        <v>2.6352643099100199E-2</v>
      </c>
      <c r="AF21" s="13">
        <f>Y21-AE21</f>
        <v>1.0972947138017997</v>
      </c>
    </row>
    <row r="22" spans="1:32" x14ac:dyDescent="0.3">
      <c r="A22" t="s">
        <v>1</v>
      </c>
      <c r="B22" s="10">
        <v>5</v>
      </c>
      <c r="C22" s="7"/>
      <c r="D22" s="1" t="s">
        <v>19</v>
      </c>
      <c r="E22" s="16">
        <f t="shared" si="10"/>
        <v>-0.43308539716695088</v>
      </c>
      <c r="F22" s="15"/>
      <c r="G22" s="15"/>
      <c r="H22" s="13">
        <f t="shared" si="14"/>
        <v>3.0984383458548628E-3</v>
      </c>
      <c r="I22" s="14">
        <f>E22*(S22*$T$4+S26*$T$8+S30*$T$12)</f>
        <v>7.1816001724259041E-3</v>
      </c>
      <c r="J22" s="15"/>
      <c r="K22" s="13">
        <f t="shared" si="11"/>
        <v>-0.43618383551280576</v>
      </c>
      <c r="L22" s="2"/>
      <c r="M22" s="7"/>
      <c r="N22" s="1" t="s">
        <v>19</v>
      </c>
      <c r="O22" s="16">
        <f t="shared" si="12"/>
        <v>-2.5216717574585643</v>
      </c>
      <c r="P22" s="15"/>
      <c r="Q22" s="15"/>
      <c r="R22" s="13">
        <f>$N$1*$T$4*S22*G27</f>
        <v>-8.3008276703570218E-3</v>
      </c>
      <c r="S22" s="14">
        <f t="shared" si="15"/>
        <v>-3.436421910535295E-2</v>
      </c>
      <c r="T22" s="15"/>
      <c r="U22" s="13">
        <f t="shared" si="13"/>
        <v>-2.5133709297882074</v>
      </c>
      <c r="V22" s="2"/>
      <c r="W22" s="7"/>
      <c r="X22" s="1" t="s">
        <v>13</v>
      </c>
      <c r="Y22" s="16">
        <f t="shared" ref="Y22:Y28" si="16">AF7</f>
        <v>1.8292454876247071</v>
      </c>
      <c r="Z22" s="15"/>
      <c r="AA22" s="15"/>
      <c r="AB22" s="12"/>
      <c r="AC22" s="15"/>
      <c r="AD22" s="15"/>
      <c r="AE22" s="13">
        <f>$N$1*$AC$6*$AD$6*Q19</f>
        <v>1.0758443580779625E-2</v>
      </c>
      <c r="AF22" s="13">
        <f t="shared" ref="AF22:AF28" si="17">Y22-AE22</f>
        <v>1.8184870440439274</v>
      </c>
    </row>
    <row r="23" spans="1:32" x14ac:dyDescent="0.3">
      <c r="A23" t="s">
        <v>9</v>
      </c>
      <c r="B23" s="10">
        <v>6</v>
      </c>
      <c r="C23" s="7" t="s">
        <v>12</v>
      </c>
      <c r="D23" s="1" t="s">
        <v>20</v>
      </c>
      <c r="E23" s="16">
        <f t="shared" si="10"/>
        <v>0.31999353627146859</v>
      </c>
      <c r="F23" s="15">
        <f>$B$6*E23+$B$7*E24+$B$8*E25+$B$9*E26</f>
        <v>7.1598655679555119</v>
      </c>
      <c r="G23" s="15">
        <f>1/(1+EXP(-F23))</f>
        <v>0.99922344448585187</v>
      </c>
      <c r="H23" s="13">
        <f>$N$1*$J$8*I23</f>
        <v>6.4637285313931257E-6</v>
      </c>
      <c r="I23" s="14">
        <f>S19*$T$4+S23*$T$8+S27*$T$12</f>
        <v>8.331175394119008E-3</v>
      </c>
      <c r="J23" s="15">
        <f>G23*(1-G23)</f>
        <v>7.7595247568157117E-4</v>
      </c>
      <c r="K23" s="13">
        <f t="shared" si="11"/>
        <v>0.31998707254293718</v>
      </c>
      <c r="L23" s="2"/>
      <c r="M23" s="7" t="s">
        <v>25</v>
      </c>
      <c r="N23" s="1" t="s">
        <v>20</v>
      </c>
      <c r="O23" s="16">
        <f t="shared" si="12"/>
        <v>0.76744884796913371</v>
      </c>
      <c r="P23" s="15">
        <f>O23+$G$4*O24+$G$8*O25+$G$12*O26</f>
        <v>-1.0994772380640816</v>
      </c>
      <c r="Q23" s="15">
        <f>1/(1+EXP(-P23))</f>
        <v>0.24983785705972361</v>
      </c>
      <c r="R23" s="13">
        <f>$N$1*$T$8*$S$8</f>
        <v>2.5511520308662836E-3</v>
      </c>
      <c r="S23" s="14">
        <f>$AC$6*$AD$6+$AC$10*$AD$10</f>
        <v>1.3627554420479571E-2</v>
      </c>
      <c r="T23" s="15">
        <f>Q23*(1-Q23)</f>
        <v>0.18741890223952873</v>
      </c>
      <c r="U23" s="13">
        <f t="shared" si="13"/>
        <v>0.7648976959382674</v>
      </c>
      <c r="V23" s="2"/>
      <c r="W23" s="7"/>
      <c r="X23" s="1" t="s">
        <v>14</v>
      </c>
      <c r="Y23" s="16">
        <f t="shared" si="16"/>
        <v>0.81342734696633767</v>
      </c>
      <c r="Z23" s="15"/>
      <c r="AA23" s="15"/>
      <c r="AB23" s="12"/>
      <c r="AC23" s="15"/>
      <c r="AD23" s="15"/>
      <c r="AE23" s="13">
        <f>$N$1*$AC$6*$AD$6*Q23</f>
        <v>6.5838878797389077E-3</v>
      </c>
      <c r="AF23" s="13">
        <f t="shared" si="17"/>
        <v>0.80684345908659871</v>
      </c>
    </row>
    <row r="24" spans="1:32" x14ac:dyDescent="0.3">
      <c r="A24" t="s">
        <v>18</v>
      </c>
      <c r="B24" s="10">
        <v>7</v>
      </c>
      <c r="C24" s="7"/>
      <c r="D24" s="1" t="s">
        <v>13</v>
      </c>
      <c r="E24" s="16">
        <f t="shared" si="10"/>
        <v>0.92000642275180866</v>
      </c>
      <c r="F24" s="15"/>
      <c r="G24" s="15"/>
      <c r="H24" s="13">
        <f>$N$1*$J$8*I24*B22</f>
        <v>-6.4202920553683092E-6</v>
      </c>
      <c r="I24" s="14">
        <f>E24*(S20*$T$4+S24*$T$8+S28*$T$12)</f>
        <v>-1.6550379223062399E-3</v>
      </c>
      <c r="J24" s="15"/>
      <c r="K24" s="13">
        <f t="shared" si="11"/>
        <v>0.92001284304386399</v>
      </c>
      <c r="L24" s="2"/>
      <c r="M24" s="7"/>
      <c r="N24" s="1" t="s">
        <v>13</v>
      </c>
      <c r="O24" s="16">
        <f t="shared" si="12"/>
        <v>0.30926133074906076</v>
      </c>
      <c r="P24" s="15"/>
      <c r="Q24" s="15"/>
      <c r="R24" s="13">
        <f>$N$1*$T$8*S24*G19</f>
        <v>7.3526040525344425E-4</v>
      </c>
      <c r="S24" s="14">
        <f>$AC$6*$AD$6*O24+$AC$10*$AD$10*O24</f>
        <v>4.2144756149327589E-3</v>
      </c>
      <c r="T24" s="15"/>
      <c r="U24" s="13">
        <f t="shared" si="13"/>
        <v>0.3085260703438073</v>
      </c>
      <c r="V24" s="2"/>
      <c r="W24" s="7"/>
      <c r="X24" s="1" t="s">
        <v>19</v>
      </c>
      <c r="Y24" s="16">
        <f t="shared" si="16"/>
        <v>0.78366583159384573</v>
      </c>
      <c r="Z24" s="15"/>
      <c r="AA24" s="15"/>
      <c r="AB24" s="12"/>
      <c r="AC24" s="15"/>
      <c r="AD24" s="15"/>
      <c r="AE24" s="13">
        <f>$N$1*$AC$6*$AD$6*Q27</f>
        <v>6.333736621701439E-3</v>
      </c>
      <c r="AF24" s="13">
        <f t="shared" si="17"/>
        <v>0.77733209497214428</v>
      </c>
    </row>
    <row r="25" spans="1:32" x14ac:dyDescent="0.3">
      <c r="C25" s="7"/>
      <c r="D25" s="1" t="s">
        <v>14</v>
      </c>
      <c r="E25" s="16">
        <f t="shared" si="10"/>
        <v>0.48998385727687577</v>
      </c>
      <c r="F25" s="15"/>
      <c r="G25" s="15"/>
      <c r="H25" s="13">
        <f t="shared" ref="H25:H26" si="18">$N$1*$J$8*I25*B23</f>
        <v>1.6100662308497561E-5</v>
      </c>
      <c r="I25" s="14">
        <f>E25*(S21*$T$4+S25*$T$8+S29*$T$12)</f>
        <v>3.4587220312572854E-3</v>
      </c>
      <c r="J25" s="15"/>
      <c r="K25" s="13">
        <f t="shared" si="11"/>
        <v>0.48996775661456726</v>
      </c>
      <c r="L25" s="2"/>
      <c r="M25" s="7"/>
      <c r="N25" s="1" t="s">
        <v>14</v>
      </c>
      <c r="O25" s="16">
        <f t="shared" si="12"/>
        <v>1.6657428841197315</v>
      </c>
      <c r="P25" s="15"/>
      <c r="Q25" s="15"/>
      <c r="R25" s="13">
        <f>$N$1*$T$8*S25*G23</f>
        <v>4.2462633198773756E-3</v>
      </c>
      <c r="S25" s="14">
        <f t="shared" ref="S25:S26" si="19">$AC$6*$AD$6*O25+$AC$10*$AD$10*O25</f>
        <v>2.2700001803868233E-2</v>
      </c>
      <c r="T25" s="15"/>
      <c r="U25" s="13">
        <f t="shared" si="13"/>
        <v>1.6614966207998541</v>
      </c>
      <c r="V25" s="2"/>
      <c r="W25" s="7" t="s">
        <v>28</v>
      </c>
      <c r="X25" s="1" t="s">
        <v>20</v>
      </c>
      <c r="Y25" s="16">
        <f t="shared" si="16"/>
        <v>-2.5272749113213795</v>
      </c>
      <c r="Z25" s="15">
        <f>Y25+$Q$4*Y26+$Q$8*Y27+$Q$12*Y28</f>
        <v>-3.4673740052800648</v>
      </c>
      <c r="AA25" s="15">
        <f>1/(1+EXP(-Z25))</f>
        <v>3.0254932078361253E-2</v>
      </c>
      <c r="AB25" s="12">
        <v>0.25</v>
      </c>
      <c r="AC25" s="15">
        <f>2*(AA25-AB25)</f>
        <v>-0.43949013584327751</v>
      </c>
      <c r="AD25" s="15">
        <f>AA25*(1-AA25)</f>
        <v>2.9339571163295001E-2</v>
      </c>
      <c r="AE25" s="13">
        <f>$N$1*$AC$10*$AD$10</f>
        <v>-1.2725088678620627E-2</v>
      </c>
      <c r="AF25" s="13">
        <f>Y25-AE25</f>
        <v>-2.5145498226427589</v>
      </c>
    </row>
    <row r="26" spans="1:32" x14ac:dyDescent="0.3">
      <c r="C26" s="7"/>
      <c r="D26" s="1" t="s">
        <v>19</v>
      </c>
      <c r="E26" s="16">
        <f t="shared" si="10"/>
        <v>-0.10000903224803639</v>
      </c>
      <c r="F26" s="15"/>
      <c r="G26" s="15"/>
      <c r="H26" s="13">
        <f t="shared" si="18"/>
        <v>9.0066187132846834E-6</v>
      </c>
      <c r="I26" s="14">
        <f>E26*(S22*$T$4+S26*$T$8+S30*$T$12)</f>
        <v>1.6583909038146954E-3</v>
      </c>
      <c r="J26" s="15"/>
      <c r="K26" s="13">
        <f t="shared" si="11"/>
        <v>-0.10001803886674968</v>
      </c>
      <c r="L26" s="2"/>
      <c r="M26" s="7"/>
      <c r="N26" s="1" t="s">
        <v>19</v>
      </c>
      <c r="O26" s="16">
        <f t="shared" si="12"/>
        <v>-3.8202290877314877</v>
      </c>
      <c r="P26" s="15"/>
      <c r="Q26" s="15"/>
      <c r="R26" s="13">
        <f>$N$1*$T$8*S26*G27</f>
        <v>-9.7459851858600587E-3</v>
      </c>
      <c r="S26" s="14">
        <f t="shared" si="19"/>
        <v>-5.2060379791759877E-2</v>
      </c>
      <c r="T26" s="15"/>
      <c r="U26" s="13">
        <f t="shared" si="13"/>
        <v>-3.8104831025456276</v>
      </c>
      <c r="V26" s="2"/>
      <c r="W26" s="7"/>
      <c r="X26" s="1" t="s">
        <v>13</v>
      </c>
      <c r="Y26" s="16">
        <f t="shared" si="16"/>
        <v>-1.5548068919251747</v>
      </c>
      <c r="Z26" s="15"/>
      <c r="AA26" s="15"/>
      <c r="AB26" s="12"/>
      <c r="AC26" s="15"/>
      <c r="AD26" s="15"/>
      <c r="AE26" s="13">
        <f>$N$1*$AC$10*$AD$10*Q19</f>
        <v>-5.195006364049762E-3</v>
      </c>
      <c r="AF26" s="13">
        <f t="shared" ref="AF26:AF30" si="20">Y26-AE26</f>
        <v>-1.5496118855611249</v>
      </c>
    </row>
    <row r="27" spans="1:32" x14ac:dyDescent="0.3">
      <c r="C27" s="7" t="s">
        <v>21</v>
      </c>
      <c r="D27" s="1" t="s">
        <v>20</v>
      </c>
      <c r="E27" s="16">
        <f t="shared" si="10"/>
        <v>0.37999999999172474</v>
      </c>
      <c r="F27" s="15">
        <f>$B$6*E27+$B$7*E28+$B$8*E29+$B$9*E30</f>
        <v>20.729999999287418</v>
      </c>
      <c r="G27" s="15">
        <f>1/(1+EXP(-F27))</f>
        <v>0.99999999900671144</v>
      </c>
      <c r="H27" s="13">
        <f>$N$1*$J$12*I27</f>
        <v>8.2752612230393169E-12</v>
      </c>
      <c r="I27" s="14">
        <f>S19*$T$4+S23*$T$8+S27*$T$12</f>
        <v>8.331175394119008E-3</v>
      </c>
      <c r="J27" s="15">
        <f>G27*(1-G27)</f>
        <v>9.9328856152528485E-10</v>
      </c>
      <c r="K27" s="13">
        <f>E27-H27</f>
        <v>0.37999999998344947</v>
      </c>
      <c r="L27" s="2"/>
      <c r="M27" s="7" t="s">
        <v>26</v>
      </c>
      <c r="N27" s="1" t="s">
        <v>20</v>
      </c>
      <c r="O27" s="16">
        <f t="shared" si="12"/>
        <v>-1.2488227889059834E-2</v>
      </c>
      <c r="P27" s="15">
        <f>O27+$G$4*O28+$G$8*O29+$G$12*O30</f>
        <v>-1.1507867853049287</v>
      </c>
      <c r="Q27" s="15">
        <f>1/(1+EXP(-P27))</f>
        <v>0.24034540284567138</v>
      </c>
      <c r="R27" s="13">
        <f>$N$1*$T$12*$S$12</f>
        <v>2.4882278890598331E-3</v>
      </c>
      <c r="S27" s="14">
        <f>$AC$6*$AD$6+$AC$10*$AD$10</f>
        <v>1.3627554420479571E-2</v>
      </c>
      <c r="T27" s="15">
        <f>Q27*(1-Q27)</f>
        <v>0.18257949017662331</v>
      </c>
      <c r="U27" s="13">
        <f t="shared" si="13"/>
        <v>-1.4976455778119667E-2</v>
      </c>
      <c r="V27" s="2"/>
      <c r="W27" s="7"/>
      <c r="X27" s="1" t="s">
        <v>14</v>
      </c>
      <c r="Y27" s="16">
        <f t="shared" si="16"/>
        <v>-0.4668262161638726</v>
      </c>
      <c r="Z27" s="15"/>
      <c r="AA27" s="15"/>
      <c r="AB27" s="12"/>
      <c r="AC27" s="15"/>
      <c r="AD27" s="15"/>
      <c r="AE27" s="13">
        <f>$N$1*$AC$10*$AD$10*Q23</f>
        <v>-3.1792088863615274E-3</v>
      </c>
      <c r="AF27" s="13">
        <f t="shared" si="20"/>
        <v>-0.46364700727751107</v>
      </c>
    </row>
    <row r="28" spans="1:32" x14ac:dyDescent="0.3">
      <c r="C28" s="7"/>
      <c r="D28" s="1" t="s">
        <v>13</v>
      </c>
      <c r="E28" s="16">
        <f t="shared" si="10"/>
        <v>0.30000000000268134</v>
      </c>
      <c r="F28" s="15"/>
      <c r="G28" s="15"/>
      <c r="H28" s="13">
        <f>$N$1*$J$12*I28*B22</f>
        <v>-2.6803023269363732E-12</v>
      </c>
      <c r="I28" s="14">
        <f>E28*(S20*$T$4+S24*$T$8+S28*$T$12)</f>
        <v>-5.3968251135813453E-4</v>
      </c>
      <c r="J28" s="15"/>
      <c r="K28" s="13">
        <f t="shared" ref="K28:K30" si="21">E28-H28</f>
        <v>0.30000000000536164</v>
      </c>
      <c r="L28" s="2"/>
      <c r="M28" s="7"/>
      <c r="N28" s="1" t="s">
        <v>13</v>
      </c>
      <c r="O28" s="16">
        <f t="shared" si="12"/>
        <v>-2.8733067872776155</v>
      </c>
      <c r="P28" s="15"/>
      <c r="Q28" s="15"/>
      <c r="R28" s="13">
        <f>$N$1*$T$12*S28*G19</f>
        <v>-6.6627170610493065E-3</v>
      </c>
      <c r="S28" s="14">
        <f>$AC$6*$AD$6*O28+$AC$10*$AD$10*O28</f>
        <v>-3.9156144610359017E-2</v>
      </c>
      <c r="T28" s="15"/>
      <c r="U28" s="13">
        <f t="shared" si="13"/>
        <v>-2.8666440702165663</v>
      </c>
      <c r="V28" s="2"/>
      <c r="W28" s="7"/>
      <c r="X28" s="1" t="s">
        <v>19</v>
      </c>
      <c r="Y28" s="16">
        <f t="shared" si="16"/>
        <v>-0.78694137493645255</v>
      </c>
      <c r="Z28" s="15"/>
      <c r="AA28" s="15"/>
      <c r="AB28" s="12"/>
      <c r="AC28" s="15"/>
      <c r="AD28" s="15"/>
      <c r="AE28" s="13">
        <f>$N$1*$AC$10*$AD$10*Q27</f>
        <v>-3.0584165647099667E-3</v>
      </c>
      <c r="AF28" s="13">
        <f t="shared" si="20"/>
        <v>-0.7838829583717426</v>
      </c>
    </row>
    <row r="29" spans="1:32" x14ac:dyDescent="0.3">
      <c r="A29" s="1"/>
      <c r="C29" s="7"/>
      <c r="D29" s="1" t="s">
        <v>14</v>
      </c>
      <c r="E29" s="16">
        <f t="shared" si="10"/>
        <v>3.0599999998709375</v>
      </c>
      <c r="F29" s="15"/>
      <c r="G29" s="15"/>
      <c r="H29" s="13">
        <f t="shared" ref="H29:H30" si="22">$N$1*$J$12*I29*B23</f>
        <v>1.2873066096438625E-10</v>
      </c>
      <c r="I29" s="14">
        <f t="shared" ref="I29:I30" si="23">E29*(S21*$T$4+S25*$T$8+S29*$T$12)</f>
        <v>2.1600077753623551E-2</v>
      </c>
      <c r="J29" s="15"/>
      <c r="K29" s="13">
        <f t="shared" si="21"/>
        <v>3.0599999997422067</v>
      </c>
      <c r="L29" s="2"/>
      <c r="M29" s="7"/>
      <c r="N29" s="1" t="s">
        <v>14</v>
      </c>
      <c r="O29" s="16">
        <f t="shared" si="12"/>
        <v>0.95761315593455143</v>
      </c>
      <c r="P29" s="15"/>
      <c r="Q29" s="15"/>
      <c r="R29" s="13">
        <f>$N$1*$T$12*S29*G23</f>
        <v>2.3809094162952492E-3</v>
      </c>
      <c r="S29" s="14">
        <f t="shared" ref="S29:S30" si="24">$AC$6*$AD$6*O29+$AC$10*$AD$10*O29</f>
        <v>1.3049925396265288E-2</v>
      </c>
      <c r="T29" s="15"/>
      <c r="U29" s="13">
        <f t="shared" si="13"/>
        <v>0.95523224651825622</v>
      </c>
      <c r="V29" s="2"/>
    </row>
    <row r="30" spans="1:32" x14ac:dyDescent="0.3">
      <c r="A30" s="1"/>
      <c r="C30" s="7"/>
      <c r="D30" s="1" t="s">
        <v>19</v>
      </c>
      <c r="E30" s="16">
        <f t="shared" si="10"/>
        <v>7.0000000008094559E-2</v>
      </c>
      <c r="F30" s="15"/>
      <c r="G30" s="15"/>
      <c r="H30" s="13">
        <f t="shared" si="22"/>
        <v>-8.0708485268296917E-12</v>
      </c>
      <c r="I30" s="14">
        <f t="shared" si="23"/>
        <v>-1.1607687892883486E-3</v>
      </c>
      <c r="J30" s="15"/>
      <c r="K30" s="13">
        <f t="shared" si="21"/>
        <v>7.0000000016165409E-2</v>
      </c>
      <c r="L30" s="2"/>
      <c r="M30" s="7"/>
      <c r="N30" s="1" t="s">
        <v>19</v>
      </c>
      <c r="O30" s="16">
        <f t="shared" si="12"/>
        <v>0.5885319455469129</v>
      </c>
      <c r="P30" s="15"/>
      <c r="Q30" s="15"/>
      <c r="R30" s="13">
        <f>$N$1*$T$12*S30*G27</f>
        <v>1.4644015990578978E-3</v>
      </c>
      <c r="S30" s="14">
        <f t="shared" si="24"/>
        <v>8.0202511161312738E-3</v>
      </c>
      <c r="T30" s="15"/>
      <c r="U30" s="13">
        <f t="shared" si="13"/>
        <v>0.58706754394785499</v>
      </c>
      <c r="V30" s="2"/>
    </row>
    <row r="33" spans="1:32" x14ac:dyDescent="0.3">
      <c r="F33" t="s">
        <v>22</v>
      </c>
      <c r="G33" t="s">
        <v>23</v>
      </c>
      <c r="H33" t="s">
        <v>24</v>
      </c>
      <c r="I33" t="s">
        <v>32</v>
      </c>
      <c r="J33" t="s">
        <v>36</v>
      </c>
      <c r="K33" t="s">
        <v>35</v>
      </c>
      <c r="L33" s="2"/>
      <c r="P33" t="s">
        <v>22</v>
      </c>
      <c r="Q33" t="s">
        <v>23</v>
      </c>
      <c r="R33" t="s">
        <v>24</v>
      </c>
      <c r="S33" t="s">
        <v>32</v>
      </c>
      <c r="T33" t="s">
        <v>36</v>
      </c>
      <c r="U33" t="s">
        <v>35</v>
      </c>
      <c r="V33" s="2"/>
    </row>
    <row r="34" spans="1:32" x14ac:dyDescent="0.3">
      <c r="C34" s="7" t="s">
        <v>10</v>
      </c>
      <c r="D34" s="1" t="s">
        <v>20</v>
      </c>
      <c r="E34" s="16">
        <f>K19</f>
        <v>-0.7210269749951228</v>
      </c>
      <c r="F34" s="15">
        <f>$B$6*E34+$B$7*E35+$B$8*E36+$B$9*E37</f>
        <v>2.5831389960913995</v>
      </c>
      <c r="G34" s="15">
        <f>1/(1+EXP(-F34))</f>
        <v>0.92976851919784076</v>
      </c>
      <c r="H34" s="13">
        <f>$N$1*$J$4*I34</f>
        <v>5.1348749756144698E-4</v>
      </c>
      <c r="I34" s="14">
        <f>S34*$T$4+S38*$T$8+S42*$T$12</f>
        <v>8.331175394119008E-3</v>
      </c>
      <c r="J34" s="15">
        <f>G34*(1-G34)</f>
        <v>6.5299019906495184E-2</v>
      </c>
      <c r="K34" s="13">
        <f>E34-H34</f>
        <v>-0.72154046249268422</v>
      </c>
      <c r="L34" s="2"/>
      <c r="M34" s="7" t="s">
        <v>11</v>
      </c>
      <c r="N34" s="1" t="s">
        <v>20</v>
      </c>
      <c r="O34" s="16">
        <f>U19</f>
        <v>0.7234164090516142</v>
      </c>
      <c r="P34" s="15">
        <f>O34+$G$4*O35+$G$8*O36+$G$12*O37</f>
        <v>-0.37059542159905012</v>
      </c>
      <c r="Q34" s="15">
        <f>1/(1+EXP(-P34))</f>
        <v>0.40839715455590975</v>
      </c>
      <c r="R34" s="13">
        <f>$N$1*$T$4*S34</f>
        <v>3.2917954741928917E-3</v>
      </c>
      <c r="S34" s="14">
        <f>$AC$6*$AD$6+$AC$10*$AD$10</f>
        <v>1.3627554420479571E-2</v>
      </c>
      <c r="T34" s="15">
        <f>Q34*(1-Q34)</f>
        <v>0.24160891870654611</v>
      </c>
      <c r="U34" s="13">
        <f>O34-R34</f>
        <v>0.7201246135774213</v>
      </c>
      <c r="V34" s="2"/>
    </row>
    <row r="35" spans="1:32" x14ac:dyDescent="0.3">
      <c r="C35" s="7"/>
      <c r="D35" s="1" t="s">
        <v>13</v>
      </c>
      <c r="E35" s="16">
        <f t="shared" ref="E35:E45" si="25">K20</f>
        <v>0.34037715919066336</v>
      </c>
      <c r="F35" s="15"/>
      <c r="G35" s="15"/>
      <c r="H35" s="13">
        <f>$N$1*$J$4*I35*B37</f>
        <v>-1.8862525822256325E-4</v>
      </c>
      <c r="I35" s="14">
        <f>E35*(S35*$T$4+S39*$T$8+S43*$T$12)</f>
        <v>-6.1207726282570753E-4</v>
      </c>
      <c r="J35" s="15"/>
      <c r="K35" s="13">
        <f t="shared" ref="K35:K45" si="26">E35-H35</f>
        <v>0.34056578444888591</v>
      </c>
      <c r="L35" s="2"/>
      <c r="M35" s="7"/>
      <c r="N35" s="1" t="s">
        <v>13</v>
      </c>
      <c r="O35" s="16">
        <f t="shared" ref="O35:O45" si="27">U20</f>
        <v>1.3814753586806086</v>
      </c>
      <c r="P35" s="15"/>
      <c r="Q35" s="15"/>
      <c r="R35" s="13">
        <f>$N$1*$T$4*S35*G34</f>
        <v>4.2281542631795151E-3</v>
      </c>
      <c r="S35" s="14">
        <f>$AC$6*$AD$6*O35+$AC$10*$AD$10*O35</f>
        <v>1.8826130630971528E-2</v>
      </c>
      <c r="T35" s="15"/>
      <c r="U35" s="13">
        <f t="shared" ref="U35:U45" si="28">O35-R35</f>
        <v>1.3772472044174291</v>
      </c>
      <c r="V35" s="2"/>
      <c r="Z35" t="s">
        <v>22</v>
      </c>
      <c r="AA35" t="s">
        <v>23</v>
      </c>
      <c r="AB35" t="s">
        <v>31</v>
      </c>
      <c r="AC35" t="s">
        <v>32</v>
      </c>
      <c r="AD35" t="s">
        <v>33</v>
      </c>
      <c r="AE35" t="s">
        <v>24</v>
      </c>
      <c r="AF35" t="s">
        <v>35</v>
      </c>
    </row>
    <row r="36" spans="1:32" x14ac:dyDescent="0.3">
      <c r="A36" t="s">
        <v>29</v>
      </c>
      <c r="B36" s="10">
        <v>1</v>
      </c>
      <c r="C36" s="7"/>
      <c r="D36" s="1" t="s">
        <v>14</v>
      </c>
      <c r="E36" s="16">
        <f t="shared" si="25"/>
        <v>0.77592783728714099</v>
      </c>
      <c r="F36" s="15"/>
      <c r="G36" s="15"/>
      <c r="H36" s="13">
        <f t="shared" ref="H36:H37" si="29">$N$1*$J$4*I36*B38</f>
        <v>2.0202789258269328E-3</v>
      </c>
      <c r="I36" s="14">
        <f>E36*(S36*$T$4+S40*$T$8+S44*$T$12)</f>
        <v>5.4630664998461141E-3</v>
      </c>
      <c r="J36" s="15"/>
      <c r="K36" s="13">
        <f t="shared" si="26"/>
        <v>0.77390755836131409</v>
      </c>
      <c r="L36" s="2"/>
      <c r="M36" s="7"/>
      <c r="N36" s="1" t="s">
        <v>14</v>
      </c>
      <c r="O36" s="16">
        <f t="shared" si="27"/>
        <v>0.12914620424261913</v>
      </c>
      <c r="P36" s="15"/>
      <c r="Q36" s="15"/>
      <c r="R36" s="13">
        <f>$N$1*$T$4*S36*G38</f>
        <v>4.2479271489975453E-4</v>
      </c>
      <c r="S36" s="14">
        <f t="shared" ref="S36:S37" si="30">$AC$6*$AD$6*O36+$AC$10*$AD$10*O36</f>
        <v>1.7599469265146619E-3</v>
      </c>
      <c r="T36" s="15"/>
      <c r="U36" s="13">
        <f t="shared" si="28"/>
        <v>0.12872141152771938</v>
      </c>
      <c r="V36" s="2"/>
      <c r="W36" s="7" t="s">
        <v>27</v>
      </c>
      <c r="X36" s="1" t="s">
        <v>20</v>
      </c>
      <c r="Y36" s="16">
        <f>AF21</f>
        <v>1.0972947138017997</v>
      </c>
      <c r="Z36" s="15">
        <f>Y36+$Q$4*Y37+$Q$8*Y38+$Q$12*Y39</f>
        <v>2.2274961821552961</v>
      </c>
      <c r="AA36" s="15">
        <f>1/(1+EXP(-Z36))</f>
        <v>0.90269164670533486</v>
      </c>
      <c r="AB36" s="12">
        <v>0.75</v>
      </c>
      <c r="AC36" s="15">
        <f>2*(AA36-AB36)</f>
        <v>0.30538329341066972</v>
      </c>
      <c r="AD36" s="15">
        <f>AA36*(1-AA36)</f>
        <v>8.7839437673745774E-2</v>
      </c>
      <c r="AE36" s="13">
        <f>$N$1*$AC$6*$AD$6</f>
        <v>2.6352643099100199E-2</v>
      </c>
      <c r="AF36" s="13">
        <f>Y36-AE36</f>
        <v>1.0709420707026995</v>
      </c>
    </row>
    <row r="37" spans="1:32" x14ac:dyDescent="0.3">
      <c r="A37" t="s">
        <v>1</v>
      </c>
      <c r="B37" s="10">
        <v>5</v>
      </c>
      <c r="C37" s="7"/>
      <c r="D37" s="1" t="s">
        <v>19</v>
      </c>
      <c r="E37" s="16">
        <f t="shared" si="25"/>
        <v>-0.43618383551280576</v>
      </c>
      <c r="F37" s="15"/>
      <c r="G37" s="15"/>
      <c r="H37" s="13">
        <f t="shared" si="29"/>
        <v>3.1114701648380554E-3</v>
      </c>
      <c r="I37" s="14">
        <f>E37*(S37*$T$4+S41*$T$8+S45*$T$12)</f>
        <v>7.2118054897535588E-3</v>
      </c>
      <c r="J37" s="15"/>
      <c r="K37" s="13">
        <f t="shared" si="26"/>
        <v>-0.4392953056776438</v>
      </c>
      <c r="L37" s="2"/>
      <c r="M37" s="7"/>
      <c r="N37" s="1" t="s">
        <v>19</v>
      </c>
      <c r="O37" s="16">
        <f t="shared" si="27"/>
        <v>-2.5133709297882074</v>
      </c>
      <c r="P37" s="15"/>
      <c r="Q37" s="15"/>
      <c r="R37" s="13">
        <f>$N$1*$T$4*S37*G42</f>
        <v>-8.2735030434268244E-3</v>
      </c>
      <c r="S37" s="14">
        <f t="shared" si="30"/>
        <v>-3.4251099124540135E-2</v>
      </c>
      <c r="T37" s="15"/>
      <c r="U37" s="13">
        <f t="shared" si="28"/>
        <v>-2.5050974267447805</v>
      </c>
      <c r="V37" s="2"/>
      <c r="W37" s="7"/>
      <c r="X37" s="1" t="s">
        <v>13</v>
      </c>
      <c r="Y37" s="16">
        <f t="shared" ref="Y37:Y43" si="31">AF22</f>
        <v>1.8184870440439274</v>
      </c>
      <c r="Z37" s="15"/>
      <c r="AA37" s="15"/>
      <c r="AB37" s="12"/>
      <c r="AC37" s="15"/>
      <c r="AD37" s="15"/>
      <c r="AE37" s="13">
        <f>$N$1*$AC$6*$AD$6*Q34</f>
        <v>1.0762344456699952E-2</v>
      </c>
      <c r="AF37" s="13">
        <f t="shared" ref="AF37:AF43" si="32">Y37-AE37</f>
        <v>1.8077246995872274</v>
      </c>
    </row>
    <row r="38" spans="1:32" x14ac:dyDescent="0.3">
      <c r="A38" t="s">
        <v>9</v>
      </c>
      <c r="B38" s="10">
        <v>6</v>
      </c>
      <c r="C38" s="7" t="s">
        <v>12</v>
      </c>
      <c r="D38" s="1" t="s">
        <v>20</v>
      </c>
      <c r="E38" s="16">
        <f t="shared" si="25"/>
        <v>0.31998707254293718</v>
      </c>
      <c r="F38" s="15">
        <f>$B$6*E38+$B$7*E39+$B$8*E40+$B$9*E41</f>
        <v>7.1597315553824128</v>
      </c>
      <c r="G38" s="15">
        <f>1/(1+EXP(-F38))</f>
        <v>0.99922334049150663</v>
      </c>
      <c r="H38" s="13">
        <f>$N$1*$J$8*I38</f>
        <v>6.4637285313931257E-6</v>
      </c>
      <c r="I38" s="14">
        <f>S34*$T$4+S38*$T$8+S42*$T$12</f>
        <v>8.331175394119008E-3</v>
      </c>
      <c r="J38" s="15">
        <f>G38*(1-G38)</f>
        <v>7.7605630850123824E-4</v>
      </c>
      <c r="K38" s="13">
        <f t="shared" si="26"/>
        <v>0.31998060881440576</v>
      </c>
      <c r="L38" s="2"/>
      <c r="M38" s="7" t="s">
        <v>25</v>
      </c>
      <c r="N38" s="1" t="s">
        <v>20</v>
      </c>
      <c r="O38" s="16">
        <f t="shared" si="27"/>
        <v>0.7648976959382674</v>
      </c>
      <c r="P38" s="15">
        <f>O38+$G$4*O39+$G$8*O40+$G$12*O41</f>
        <v>-1.0972121125217535</v>
      </c>
      <c r="Q38" s="15">
        <f>1/(1+EXP(-P38))</f>
        <v>0.25026262491482087</v>
      </c>
      <c r="R38" s="13">
        <f>$N$1*$T$8*$S$8</f>
        <v>2.5511520308662836E-3</v>
      </c>
      <c r="S38" s="14">
        <f>$AC$6*$AD$6+$AC$10*$AD$10</f>
        <v>1.3627554420479571E-2</v>
      </c>
      <c r="T38" s="15">
        <f>Q38*(1-Q38)</f>
        <v>0.18763124348556456</v>
      </c>
      <c r="U38" s="13">
        <f t="shared" si="28"/>
        <v>0.76234654390740109</v>
      </c>
      <c r="V38" s="2"/>
      <c r="W38" s="7"/>
      <c r="X38" s="1" t="s">
        <v>14</v>
      </c>
      <c r="Y38" s="16">
        <f t="shared" si="31"/>
        <v>0.80684345908659871</v>
      </c>
      <c r="Z38" s="15"/>
      <c r="AA38" s="15"/>
      <c r="AB38" s="12"/>
      <c r="AC38" s="15"/>
      <c r="AD38" s="15"/>
      <c r="AE38" s="13">
        <f>$N$1*$AC$6*$AD$6*Q38</f>
        <v>6.5950816354242558E-3</v>
      </c>
      <c r="AF38" s="13">
        <f t="shared" si="32"/>
        <v>0.8002483774511745</v>
      </c>
    </row>
    <row r="39" spans="1:32" x14ac:dyDescent="0.3">
      <c r="A39" t="s">
        <v>18</v>
      </c>
      <c r="B39" s="10">
        <v>7</v>
      </c>
      <c r="C39" s="7"/>
      <c r="D39" s="1" t="s">
        <v>13</v>
      </c>
      <c r="E39" s="16">
        <f t="shared" si="25"/>
        <v>0.92001284304386399</v>
      </c>
      <c r="F39" s="15"/>
      <c r="G39" s="15"/>
      <c r="H39" s="13">
        <f>$N$1*$J$8*I39*B37</f>
        <v>-6.4178056682775994E-6</v>
      </c>
      <c r="I39" s="14">
        <f>E39*(S35*$T$4+S39*$T$8+S43*$T$12)</f>
        <v>-1.6543969756188978E-3</v>
      </c>
      <c r="J39" s="15"/>
      <c r="K39" s="13">
        <f t="shared" si="26"/>
        <v>0.92001926084953223</v>
      </c>
      <c r="L39" s="2"/>
      <c r="M39" s="7"/>
      <c r="N39" s="1" t="s">
        <v>13</v>
      </c>
      <c r="O39" s="16">
        <f t="shared" si="27"/>
        <v>0.3085260703438073</v>
      </c>
      <c r="P39" s="15"/>
      <c r="Q39" s="15"/>
      <c r="R39" s="13">
        <f>$N$1*$T$8*S39*G34</f>
        <v>7.3181792934318211E-4</v>
      </c>
      <c r="S39" s="14">
        <f>$AC$6*$AD$6*O39+$AC$10*$AD$10*O39</f>
        <v>4.2044558137469424E-3</v>
      </c>
      <c r="T39" s="15"/>
      <c r="U39" s="13">
        <f t="shared" si="28"/>
        <v>0.30779425241446412</v>
      </c>
      <c r="V39" s="2"/>
      <c r="W39" s="7"/>
      <c r="X39" s="1" t="s">
        <v>19</v>
      </c>
      <c r="Y39" s="16">
        <f t="shared" si="31"/>
        <v>0.77733209497214428</v>
      </c>
      <c r="Z39" s="15"/>
      <c r="AA39" s="15"/>
      <c r="AB39" s="12"/>
      <c r="AC39" s="15"/>
      <c r="AD39" s="15"/>
      <c r="AE39" s="13">
        <f>$N$1*$AC$6*$AD$6*Q42</f>
        <v>6.3332139237439068E-3</v>
      </c>
      <c r="AF39" s="13">
        <f t="shared" si="32"/>
        <v>0.77099888104840042</v>
      </c>
    </row>
    <row r="40" spans="1:32" x14ac:dyDescent="0.3">
      <c r="C40" s="7"/>
      <c r="D40" s="1" t="s">
        <v>14</v>
      </c>
      <c r="E40" s="16">
        <f t="shared" si="25"/>
        <v>0.48996775661456726</v>
      </c>
      <c r="F40" s="15"/>
      <c r="G40" s="15"/>
      <c r="H40" s="13">
        <f t="shared" ref="H40:H41" si="33">$N$1*$J$8*I40*B38</f>
        <v>1.6058712997326535E-5</v>
      </c>
      <c r="I40" s="14">
        <f>E40*(S36*$T$4+S40*$T$8+S44*$T$12)</f>
        <v>3.4497105381917663E-3</v>
      </c>
      <c r="J40" s="15"/>
      <c r="K40" s="13">
        <f t="shared" si="26"/>
        <v>0.48995169790156995</v>
      </c>
      <c r="L40" s="2"/>
      <c r="M40" s="7"/>
      <c r="N40" s="1" t="s">
        <v>14</v>
      </c>
      <c r="O40" s="16">
        <f t="shared" si="27"/>
        <v>1.6614966207998541</v>
      </c>
      <c r="P40" s="15"/>
      <c r="Q40" s="15"/>
      <c r="R40" s="13">
        <f>$N$1*$T$8*S40*G38</f>
        <v>4.2354384281010002E-3</v>
      </c>
      <c r="S40" s="14">
        <f t="shared" ref="S40:S41" si="34">$AC$6*$AD$6*O40+$AC$10*$AD$10*O40</f>
        <v>2.2642135619392916E-2</v>
      </c>
      <c r="T40" s="15"/>
      <c r="U40" s="13">
        <f t="shared" si="28"/>
        <v>1.6572611823717531</v>
      </c>
      <c r="V40" s="2"/>
      <c r="W40" s="7" t="s">
        <v>28</v>
      </c>
      <c r="X40" s="1" t="s">
        <v>20</v>
      </c>
      <c r="Y40" s="16">
        <f t="shared" si="31"/>
        <v>-2.5145498226427589</v>
      </c>
      <c r="Z40" s="15">
        <f>Y40+$Q$4*Y41+$Q$8*Y42+$Q$12*Y43</f>
        <v>-3.4510007769298756</v>
      </c>
      <c r="AA40" s="15">
        <f>1/(1+EXP(-Z40))</f>
        <v>3.0739028061925855E-2</v>
      </c>
      <c r="AB40" s="12">
        <v>0.25</v>
      </c>
      <c r="AC40" s="15">
        <f>2*(AA40-AB40)</f>
        <v>-0.43852194387614829</v>
      </c>
      <c r="AD40" s="15">
        <f>AA40*(1-AA40)</f>
        <v>2.979414021573399E-2</v>
      </c>
      <c r="AE40" s="13">
        <f>$N$1*$AC$10*$AD$10</f>
        <v>-1.2725088678620627E-2</v>
      </c>
      <c r="AF40" s="13">
        <f>Y40-AE40</f>
        <v>-2.5018247339641384</v>
      </c>
    </row>
    <row r="41" spans="1:32" x14ac:dyDescent="0.3">
      <c r="C41" s="7"/>
      <c r="D41" s="1" t="s">
        <v>19</v>
      </c>
      <c r="E41" s="16">
        <f t="shared" si="25"/>
        <v>-0.10001803886674968</v>
      </c>
      <c r="F41" s="15"/>
      <c r="G41" s="15"/>
      <c r="H41" s="13">
        <f t="shared" si="33"/>
        <v>8.9810609378982678E-6</v>
      </c>
      <c r="I41" s="14">
        <f>E41*(S37*$T$4+S41*$T$8+S45*$T$12)</f>
        <v>1.6536849443895391E-3</v>
      </c>
      <c r="J41" s="15"/>
      <c r="K41" s="13">
        <f t="shared" si="26"/>
        <v>-0.10002701992768757</v>
      </c>
      <c r="L41" s="2"/>
      <c r="M41" s="7"/>
      <c r="N41" s="1" t="s">
        <v>19</v>
      </c>
      <c r="O41" s="16">
        <f t="shared" si="27"/>
        <v>-3.8104831025456276</v>
      </c>
      <c r="P41" s="15"/>
      <c r="Q41" s="15"/>
      <c r="R41" s="13">
        <f>$N$1*$T$8*S41*G42</f>
        <v>-9.7211216959850553E-3</v>
      </c>
      <c r="S41" s="14">
        <f t="shared" si="34"/>
        <v>-5.1927565848258375E-2</v>
      </c>
      <c r="T41" s="15"/>
      <c r="U41" s="13">
        <f t="shared" si="28"/>
        <v>-3.8007619808496425</v>
      </c>
      <c r="V41" s="2"/>
      <c r="W41" s="7"/>
      <c r="X41" s="1" t="s">
        <v>13</v>
      </c>
      <c r="Y41" s="16">
        <f t="shared" si="31"/>
        <v>-1.5496118855611249</v>
      </c>
      <c r="Z41" s="15"/>
      <c r="AA41" s="15"/>
      <c r="AB41" s="12"/>
      <c r="AC41" s="15"/>
      <c r="AD41" s="15"/>
      <c r="AE41" s="13">
        <f>$N$1*$AC$10*$AD$10*Q34</f>
        <v>-5.1968900078202861E-3</v>
      </c>
      <c r="AF41" s="13">
        <f t="shared" ref="AF41:AF45" si="35">Y41-AE41</f>
        <v>-1.5444149955533046</v>
      </c>
    </row>
    <row r="42" spans="1:32" x14ac:dyDescent="0.3">
      <c r="C42" s="7" t="s">
        <v>21</v>
      </c>
      <c r="D42" s="1" t="s">
        <v>20</v>
      </c>
      <c r="E42" s="16">
        <f t="shared" si="25"/>
        <v>0.37999999998344947</v>
      </c>
      <c r="F42" s="15">
        <f>$B$6*E42+$B$7*E43+$B$8*E44+$B$9*E45</f>
        <v>20.729999998576659</v>
      </c>
      <c r="G42" s="15">
        <f>1/(1+EXP(-F42))</f>
        <v>0.99999999900671144</v>
      </c>
      <c r="H42" s="13">
        <f>$N$1*$J$12*I42</f>
        <v>8.2752612230393169E-12</v>
      </c>
      <c r="I42" s="14">
        <f>S34*$T$4+S38*$T$8+S42*$T$12</f>
        <v>8.331175394119008E-3</v>
      </c>
      <c r="J42" s="15">
        <f>G42*(1-G42)</f>
        <v>9.9328856152528485E-10</v>
      </c>
      <c r="K42" s="13">
        <f>E42-H42</f>
        <v>0.3799999999751742</v>
      </c>
      <c r="L42" s="2"/>
      <c r="M42" s="7" t="s">
        <v>26</v>
      </c>
      <c r="N42" s="1" t="s">
        <v>20</v>
      </c>
      <c r="O42" s="16">
        <f t="shared" si="27"/>
        <v>-1.4976455778119667E-2</v>
      </c>
      <c r="P42" s="15">
        <f>O42+$G$4*O43+$G$8*O44+$G$12*O45</f>
        <v>-1.1508954245862233</v>
      </c>
      <c r="Q42" s="15">
        <f>1/(1+EXP(-P42))</f>
        <v>0.2403255681006112</v>
      </c>
      <c r="R42" s="13">
        <f>$N$1*$T$12*$S$12</f>
        <v>2.4882278890598331E-3</v>
      </c>
      <c r="S42" s="14">
        <f>$AC$6*$AD$6+$AC$10*$AD$10</f>
        <v>1.3627554420479571E-2</v>
      </c>
      <c r="T42" s="15">
        <f>Q42*(1-Q42)</f>
        <v>0.18256918941772968</v>
      </c>
      <c r="U42" s="13">
        <f t="shared" si="28"/>
        <v>-1.7464683667179501E-2</v>
      </c>
      <c r="V42" s="2"/>
      <c r="W42" s="7"/>
      <c r="X42" s="1" t="s">
        <v>14</v>
      </c>
      <c r="Y42" s="16">
        <f t="shared" si="31"/>
        <v>-0.46364700727751107</v>
      </c>
      <c r="Z42" s="15"/>
      <c r="AA42" s="15"/>
      <c r="AB42" s="12"/>
      <c r="AC42" s="15"/>
      <c r="AD42" s="15"/>
      <c r="AE42" s="13">
        <f>$N$1*$AC$10*$AD$10*Q38</f>
        <v>-3.1846140949854675E-3</v>
      </c>
      <c r="AF42" s="13">
        <f t="shared" si="35"/>
        <v>-0.46046239318252558</v>
      </c>
    </row>
    <row r="43" spans="1:32" x14ac:dyDescent="0.3">
      <c r="C43" s="7"/>
      <c r="D43" s="1" t="s">
        <v>13</v>
      </c>
      <c r="E43" s="16">
        <f t="shared" si="25"/>
        <v>0.30000000000536164</v>
      </c>
      <c r="F43" s="15"/>
      <c r="G43" s="15"/>
      <c r="H43" s="13">
        <f>$N$1*$J$12*I43*B37</f>
        <v>-2.6792456288384083E-12</v>
      </c>
      <c r="I43" s="14">
        <f>E43*(S35*$T$4+S39*$T$8+S43*$T$12)</f>
        <v>-5.3946974376191002E-4</v>
      </c>
      <c r="J43" s="15"/>
      <c r="K43" s="13">
        <f t="shared" ref="K43:K45" si="36">E43-H43</f>
        <v>0.30000000000804089</v>
      </c>
      <c r="L43" s="2"/>
      <c r="M43" s="7"/>
      <c r="N43" s="1" t="s">
        <v>13</v>
      </c>
      <c r="O43" s="16">
        <f t="shared" si="27"/>
        <v>-2.8666440702165663</v>
      </c>
      <c r="P43" s="15"/>
      <c r="Q43" s="15"/>
      <c r="R43" s="13">
        <f>$N$1*$T$12*S43*G34</f>
        <v>-6.6319121418579822E-3</v>
      </c>
      <c r="S43" s="14">
        <f>$AC$6*$AD$6*O43+$AC$10*$AD$10*O43</f>
        <v>-3.9065348071021321E-2</v>
      </c>
      <c r="T43" s="15"/>
      <c r="U43" s="13">
        <f t="shared" si="28"/>
        <v>-2.8600121580747082</v>
      </c>
      <c r="V43" s="2"/>
      <c r="W43" s="7"/>
      <c r="X43" s="1" t="s">
        <v>19</v>
      </c>
      <c r="Y43" s="16">
        <f t="shared" si="31"/>
        <v>-0.7838829583717426</v>
      </c>
      <c r="Z43" s="15"/>
      <c r="AA43" s="15"/>
      <c r="AB43" s="12"/>
      <c r="AC43" s="15"/>
      <c r="AD43" s="15"/>
      <c r="AE43" s="13">
        <f>$N$1*$AC$10*$AD$10*Q42</f>
        <v>-3.0581641658201583E-3</v>
      </c>
      <c r="AF43" s="13">
        <f t="shared" si="35"/>
        <v>-0.78082479420592243</v>
      </c>
    </row>
    <row r="44" spans="1:32" x14ac:dyDescent="0.3">
      <c r="A44" s="1"/>
      <c r="C44" s="7"/>
      <c r="D44" s="1" t="s">
        <v>14</v>
      </c>
      <c r="E44" s="16">
        <f t="shared" si="25"/>
        <v>3.0599999997422067</v>
      </c>
      <c r="F44" s="15"/>
      <c r="G44" s="15"/>
      <c r="H44" s="13">
        <f t="shared" ref="H44:H45" si="37">$N$1*$J$12*I44*B38</f>
        <v>1.2839948008576953E-10</v>
      </c>
      <c r="I44" s="14">
        <f t="shared" ref="I44:I45" si="38">E44*(S36*$T$4+S40*$T$8+S44*$T$12)</f>
        <v>2.1544507987454064E-2</v>
      </c>
      <c r="J44" s="15"/>
      <c r="K44" s="13">
        <f t="shared" si="36"/>
        <v>3.0599999996138072</v>
      </c>
      <c r="L44" s="2"/>
      <c r="M44" s="7"/>
      <c r="N44" s="1" t="s">
        <v>14</v>
      </c>
      <c r="O44" s="16">
        <f t="shared" si="27"/>
        <v>0.95523224651825622</v>
      </c>
      <c r="P44" s="15"/>
      <c r="Q44" s="15"/>
      <c r="R44" s="13">
        <f>$N$1*$T$12*S44*G38</f>
        <v>2.3749895244121314E-3</v>
      </c>
      <c r="S44" s="14">
        <f t="shared" ref="S44:S45" si="39">$AC$6*$AD$6*O44+$AC$10*$AD$10*O44</f>
        <v>1.3017479423624495E-2</v>
      </c>
      <c r="T44" s="15"/>
      <c r="U44" s="13">
        <f t="shared" si="28"/>
        <v>0.95285725699384405</v>
      </c>
      <c r="V44" s="2"/>
    </row>
    <row r="45" spans="1:32" x14ac:dyDescent="0.3">
      <c r="A45" s="1"/>
      <c r="C45" s="7"/>
      <c r="D45" s="1" t="s">
        <v>19</v>
      </c>
      <c r="E45" s="16">
        <f t="shared" si="25"/>
        <v>7.0000000016165409E-2</v>
      </c>
      <c r="F45" s="15"/>
      <c r="G45" s="15"/>
      <c r="H45" s="13">
        <f t="shared" si="37"/>
        <v>-8.0472214384870346E-12</v>
      </c>
      <c r="I45" s="14">
        <f t="shared" si="38"/>
        <v>-1.1573706847843744E-3</v>
      </c>
      <c r="J45" s="15"/>
      <c r="K45" s="13">
        <f t="shared" si="36"/>
        <v>7.0000000024212625E-2</v>
      </c>
      <c r="L45" s="2"/>
      <c r="M45" s="7"/>
      <c r="N45" s="1" t="s">
        <v>19</v>
      </c>
      <c r="O45" s="16">
        <f t="shared" si="27"/>
        <v>0.58706754394785499</v>
      </c>
      <c r="P45" s="15"/>
      <c r="Q45" s="15"/>
      <c r="R45" s="13">
        <f>$N$1*$T$12*S45*G42</f>
        <v>1.4607578341619579E-3</v>
      </c>
      <c r="S45" s="14">
        <f t="shared" si="39"/>
        <v>8.0002949036466764E-3</v>
      </c>
      <c r="T45" s="15"/>
      <c r="U45" s="13">
        <f t="shared" si="28"/>
        <v>0.58560678611369299</v>
      </c>
      <c r="V45" s="2"/>
    </row>
  </sheetData>
  <mergeCells count="109">
    <mergeCell ref="P42:P45"/>
    <mergeCell ref="Q42:Q45"/>
    <mergeCell ref="T42:T45"/>
    <mergeCell ref="Z40:Z43"/>
    <mergeCell ref="AA40:AA43"/>
    <mergeCell ref="AB40:AB43"/>
    <mergeCell ref="AC40:AC43"/>
    <mergeCell ref="AD40:AD43"/>
    <mergeCell ref="C42:C45"/>
    <mergeCell ref="F42:F45"/>
    <mergeCell ref="G42:G45"/>
    <mergeCell ref="J42:J45"/>
    <mergeCell ref="M42:M45"/>
    <mergeCell ref="AD36:AD39"/>
    <mergeCell ref="C38:C41"/>
    <mergeCell ref="F38:F41"/>
    <mergeCell ref="G38:G41"/>
    <mergeCell ref="J38:J41"/>
    <mergeCell ref="M38:M41"/>
    <mergeCell ref="P38:P41"/>
    <mergeCell ref="Q38:Q41"/>
    <mergeCell ref="T38:T41"/>
    <mergeCell ref="W40:W43"/>
    <mergeCell ref="T34:T37"/>
    <mergeCell ref="W36:W39"/>
    <mergeCell ref="Z36:Z39"/>
    <mergeCell ref="AA36:AA39"/>
    <mergeCell ref="AB36:AB39"/>
    <mergeCell ref="AC36:AC39"/>
    <mergeCell ref="P27:P30"/>
    <mergeCell ref="Q27:Q30"/>
    <mergeCell ref="T27:T30"/>
    <mergeCell ref="C34:C37"/>
    <mergeCell ref="F34:F37"/>
    <mergeCell ref="G34:G37"/>
    <mergeCell ref="J34:J37"/>
    <mergeCell ref="M34:M37"/>
    <mergeCell ref="P34:P37"/>
    <mergeCell ref="Q34:Q37"/>
    <mergeCell ref="Z25:Z28"/>
    <mergeCell ref="AA25:AA28"/>
    <mergeCell ref="AB25:AB28"/>
    <mergeCell ref="AC25:AC28"/>
    <mergeCell ref="AD25:AD28"/>
    <mergeCell ref="C27:C30"/>
    <mergeCell ref="F27:F30"/>
    <mergeCell ref="G27:G30"/>
    <mergeCell ref="J27:J30"/>
    <mergeCell ref="M27:M30"/>
    <mergeCell ref="AD21:AD24"/>
    <mergeCell ref="C23:C26"/>
    <mergeCell ref="F23:F26"/>
    <mergeCell ref="G23:G26"/>
    <mergeCell ref="J23:J26"/>
    <mergeCell ref="M23:M26"/>
    <mergeCell ref="P23:P26"/>
    <mergeCell ref="Q23:Q26"/>
    <mergeCell ref="T23:T26"/>
    <mergeCell ref="W25:W28"/>
    <mergeCell ref="T19:T22"/>
    <mergeCell ref="W21:W24"/>
    <mergeCell ref="Z21:Z24"/>
    <mergeCell ref="AA21:AA24"/>
    <mergeCell ref="AB21:AB24"/>
    <mergeCell ref="AC21:AC24"/>
    <mergeCell ref="Q12:Q15"/>
    <mergeCell ref="T12:T15"/>
    <mergeCell ref="D1:G1"/>
    <mergeCell ref="C19:C22"/>
    <mergeCell ref="F19:F22"/>
    <mergeCell ref="G19:G22"/>
    <mergeCell ref="J19:J22"/>
    <mergeCell ref="M19:M22"/>
    <mergeCell ref="P19:P22"/>
    <mergeCell ref="Q19:Q22"/>
    <mergeCell ref="C12:C15"/>
    <mergeCell ref="F12:F15"/>
    <mergeCell ref="G12:G15"/>
    <mergeCell ref="J12:J15"/>
    <mergeCell ref="M12:M15"/>
    <mergeCell ref="P12:P15"/>
    <mergeCell ref="W10:W13"/>
    <mergeCell ref="Z10:Z13"/>
    <mergeCell ref="AA10:AA13"/>
    <mergeCell ref="AB10:AB13"/>
    <mergeCell ref="AC10:AC13"/>
    <mergeCell ref="AD10:AD13"/>
    <mergeCell ref="AC6:AC9"/>
    <mergeCell ref="AD6:AD9"/>
    <mergeCell ref="C8:C11"/>
    <mergeCell ref="F8:F11"/>
    <mergeCell ref="G8:G11"/>
    <mergeCell ref="J8:J11"/>
    <mergeCell ref="M8:M11"/>
    <mergeCell ref="P8:P11"/>
    <mergeCell ref="Q8:Q11"/>
    <mergeCell ref="T8:T11"/>
    <mergeCell ref="Q4:Q7"/>
    <mergeCell ref="T4:T7"/>
    <mergeCell ref="W6:W9"/>
    <mergeCell ref="Z6:Z9"/>
    <mergeCell ref="AA6:AA9"/>
    <mergeCell ref="AB6:AB9"/>
    <mergeCell ref="C4:C7"/>
    <mergeCell ref="F4:F7"/>
    <mergeCell ref="G4:G7"/>
    <mergeCell ref="J4:J7"/>
    <mergeCell ref="M4:M7"/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testBP</vt:lpstr>
      <vt:lpstr>testBP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Wang</dc:creator>
  <cp:lastModifiedBy>Eagle Wang</cp:lastModifiedBy>
  <dcterms:created xsi:type="dcterms:W3CDTF">2015-06-05T18:19:34Z</dcterms:created>
  <dcterms:modified xsi:type="dcterms:W3CDTF">2023-11-05T09:25:41Z</dcterms:modified>
</cp:coreProperties>
</file>