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15" windowHeight="7830" tabRatio="790" activeTab="3"/>
  </bookViews>
  <sheets>
    <sheet name="Sub-Saharan Africa" sheetId="1" r:id="rId1"/>
    <sheet name="Middle East and Central Asia" sheetId="2" r:id="rId2"/>
    <sheet name="Latin America and Caribbean" sheetId="3" r:id="rId3"/>
    <sheet name="East and Australasia" sheetId="4" r:id="rId4"/>
    <sheet name="Europe and NA" sheetId="5" r:id="rId5"/>
  </sheets>
  <externalReferences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50" i="1" l="1"/>
  <c r="AY50" i="1"/>
  <c r="AU50" i="1"/>
  <c r="AQ50" i="1"/>
  <c r="AM50" i="1"/>
  <c r="AI50" i="1"/>
  <c r="AE50" i="1"/>
  <c r="AA50" i="1"/>
  <c r="Y50" i="1"/>
  <c r="BD50" i="1" s="1"/>
  <c r="BC49" i="1"/>
  <c r="AY49" i="1"/>
  <c r="AU49" i="1"/>
  <c r="AQ49" i="1"/>
  <c r="AM49" i="1"/>
  <c r="AI49" i="1"/>
  <c r="AE49" i="1"/>
  <c r="AA49" i="1"/>
  <c r="Y49" i="1"/>
  <c r="BD49" i="1" s="1"/>
  <c r="BC48" i="1"/>
  <c r="AY48" i="1"/>
  <c r="AU48" i="1"/>
  <c r="AQ48" i="1"/>
  <c r="AM48" i="1"/>
  <c r="AI48" i="1"/>
  <c r="AE48" i="1"/>
  <c r="AA48" i="1"/>
  <c r="Y48" i="1"/>
  <c r="BD48" i="1" s="1"/>
  <c r="BC47" i="1"/>
  <c r="AY47" i="1"/>
  <c r="AU47" i="1"/>
  <c r="AQ47" i="1"/>
  <c r="AM47" i="1"/>
  <c r="AI47" i="1"/>
  <c r="AE47" i="1"/>
  <c r="AA47" i="1"/>
  <c r="Y47" i="1"/>
  <c r="BD47" i="1" s="1"/>
  <c r="BC46" i="1"/>
  <c r="AY46" i="1"/>
  <c r="AU46" i="1"/>
  <c r="AQ46" i="1"/>
  <c r="AM46" i="1"/>
  <c r="AI46" i="1"/>
  <c r="AE46" i="1"/>
  <c r="AA46" i="1"/>
  <c r="Y46" i="1"/>
  <c r="BD46" i="1" s="1"/>
  <c r="BC45" i="1"/>
  <c r="AY45" i="1"/>
  <c r="AU45" i="1"/>
  <c r="AQ45" i="1"/>
  <c r="AM45" i="1"/>
  <c r="AI45" i="1"/>
  <c r="AE45" i="1"/>
  <c r="AB45" i="1"/>
  <c r="AA45" i="1"/>
  <c r="Z45" i="1"/>
  <c r="Y45" i="1"/>
  <c r="BD45" i="1" s="1"/>
  <c r="BC44" i="1"/>
  <c r="AY44" i="1"/>
  <c r="AU44" i="1"/>
  <c r="AQ44" i="1"/>
  <c r="AM44" i="1"/>
  <c r="AI44" i="1"/>
  <c r="AE44" i="1"/>
  <c r="AB44" i="1"/>
  <c r="AA44" i="1"/>
  <c r="Z44" i="1"/>
  <c r="Y44" i="1"/>
  <c r="BD44" i="1" s="1"/>
  <c r="BC43" i="1"/>
  <c r="AY43" i="1"/>
  <c r="AU43" i="1"/>
  <c r="AQ43" i="1"/>
  <c r="AM43" i="1"/>
  <c r="AI43" i="1"/>
  <c r="AF43" i="1"/>
  <c r="AE43" i="1"/>
  <c r="AD43" i="1"/>
  <c r="AB43" i="1"/>
  <c r="AA43" i="1"/>
  <c r="Z43" i="1"/>
  <c r="Y43" i="1"/>
  <c r="BD43" i="1" s="1"/>
  <c r="BC42" i="1"/>
  <c r="AY42" i="1"/>
  <c r="AU42" i="1"/>
  <c r="AQ42" i="1"/>
  <c r="AM42" i="1"/>
  <c r="AI42" i="1"/>
  <c r="AE42" i="1"/>
  <c r="AB42" i="1"/>
  <c r="AA42" i="1"/>
  <c r="Z42" i="1"/>
  <c r="Y42" i="1"/>
  <c r="BD42" i="1" s="1"/>
  <c r="BC41" i="1"/>
  <c r="AY41" i="1"/>
  <c r="AU41" i="1"/>
  <c r="AQ41" i="1"/>
  <c r="AM41" i="1"/>
  <c r="AI41" i="1"/>
  <c r="AE41" i="1"/>
  <c r="AB41" i="1"/>
  <c r="AA41" i="1"/>
  <c r="Z41" i="1"/>
  <c r="Y41" i="1"/>
  <c r="BD41" i="1" s="1"/>
  <c r="BC40" i="1"/>
  <c r="AY40" i="1"/>
  <c r="AU40" i="1"/>
  <c r="AQ40" i="1"/>
  <c r="AM40" i="1"/>
  <c r="AI40" i="1"/>
  <c r="AE40" i="1"/>
  <c r="AB40" i="1"/>
  <c r="AA40" i="1"/>
  <c r="Z40" i="1"/>
  <c r="Y40" i="1"/>
  <c r="BD40" i="1" s="1"/>
  <c r="BC39" i="1"/>
  <c r="AY39" i="1"/>
  <c r="AU39" i="1"/>
  <c r="AQ39" i="1"/>
  <c r="AM39" i="1"/>
  <c r="AI39" i="1"/>
  <c r="AE39" i="1"/>
  <c r="AB39" i="1"/>
  <c r="AA39" i="1"/>
  <c r="Z39" i="1"/>
  <c r="Y39" i="1"/>
  <c r="BD39" i="1" s="1"/>
  <c r="BC38" i="1"/>
  <c r="AY38" i="1"/>
  <c r="AU38" i="1"/>
  <c r="AQ38" i="1"/>
  <c r="AM38" i="1"/>
  <c r="AI38" i="1"/>
  <c r="AE38" i="1"/>
  <c r="AA38" i="1"/>
  <c r="Y38" i="1"/>
  <c r="BD38" i="1" s="1"/>
  <c r="BC37" i="1"/>
  <c r="AY37" i="1"/>
  <c r="AU37" i="1"/>
  <c r="AQ37" i="1"/>
  <c r="AM37" i="1"/>
  <c r="AI37" i="1"/>
  <c r="AE37" i="1"/>
  <c r="AB37" i="1"/>
  <c r="AA37" i="1"/>
  <c r="Z37" i="1"/>
  <c r="Y37" i="1"/>
  <c r="BD37" i="1" s="1"/>
  <c r="BC36" i="1"/>
  <c r="AY36" i="1"/>
  <c r="AU36" i="1"/>
  <c r="AQ36" i="1"/>
  <c r="AM36" i="1"/>
  <c r="AI36" i="1"/>
  <c r="AE36" i="1"/>
  <c r="AA36" i="1"/>
  <c r="Z36" i="1"/>
  <c r="Y36" i="1"/>
  <c r="BD36" i="1" s="1"/>
  <c r="BC35" i="1"/>
  <c r="AY35" i="1"/>
  <c r="AU35" i="1"/>
  <c r="AQ35" i="1"/>
  <c r="AM35" i="1"/>
  <c r="AI35" i="1"/>
  <c r="AE35" i="1"/>
  <c r="AB35" i="1"/>
  <c r="AA35" i="1"/>
  <c r="Z35" i="1"/>
  <c r="Y35" i="1"/>
  <c r="BD35" i="1" s="1"/>
  <c r="BC34" i="1"/>
  <c r="AY34" i="1"/>
  <c r="AU34" i="1"/>
  <c r="AQ34" i="1"/>
  <c r="AM34" i="1"/>
  <c r="AI34" i="1"/>
  <c r="AE34" i="1"/>
  <c r="AA34" i="1"/>
  <c r="Z34" i="1"/>
  <c r="Y34" i="1"/>
  <c r="BD34" i="1" s="1"/>
  <c r="BC33" i="1"/>
  <c r="AY33" i="1"/>
  <c r="AU33" i="1"/>
  <c r="AQ33" i="1"/>
  <c r="AM33" i="1"/>
  <c r="AI33" i="1"/>
  <c r="AE33" i="1"/>
  <c r="AA33" i="1"/>
  <c r="Y33" i="1"/>
  <c r="BD33" i="1" s="1"/>
  <c r="AQ32" i="1"/>
  <c r="AB32" i="1"/>
  <c r="Y32" i="1"/>
  <c r="AY31" i="1"/>
  <c r="AQ31" i="1"/>
  <c r="AI31" i="1"/>
  <c r="AB31" i="1"/>
  <c r="Z31" i="1"/>
  <c r="Y31" i="1"/>
  <c r="BD31" i="1" s="1"/>
  <c r="BC30" i="1"/>
  <c r="AD30" i="1"/>
  <c r="Y30" i="1"/>
  <c r="AY29" i="1"/>
  <c r="AQ29" i="1"/>
  <c r="AI29" i="1"/>
  <c r="AE29" i="1"/>
  <c r="AB29" i="1"/>
  <c r="Z29" i="1"/>
  <c r="Y29" i="1"/>
  <c r="BD29" i="1" s="1"/>
  <c r="AM28" i="1"/>
  <c r="Y28" i="1"/>
  <c r="AY27" i="1"/>
  <c r="AQ27" i="1"/>
  <c r="AI27" i="1"/>
  <c r="AA27" i="1"/>
  <c r="Y27" i="1"/>
  <c r="BD27" i="1" s="1"/>
  <c r="BC26" i="1"/>
  <c r="AR26" i="1"/>
  <c r="AJ26" i="1"/>
  <c r="AB26" i="1"/>
  <c r="Y26" i="1"/>
  <c r="BC25" i="1"/>
  <c r="AY25" i="1"/>
  <c r="AU25" i="1"/>
  <c r="AQ25" i="1"/>
  <c r="AM25" i="1"/>
  <c r="AI25" i="1"/>
  <c r="AE25" i="1"/>
  <c r="AA25" i="1"/>
  <c r="Y25" i="1"/>
  <c r="BA25" i="1" s="1"/>
  <c r="AZ24" i="1"/>
  <c r="AR24" i="1"/>
  <c r="AJ24" i="1"/>
  <c r="AB24" i="1"/>
  <c r="Y24" i="1"/>
  <c r="BC23" i="1"/>
  <c r="AY23" i="1"/>
  <c r="AU23" i="1"/>
  <c r="AQ23" i="1"/>
  <c r="AM23" i="1"/>
  <c r="AI23" i="1"/>
  <c r="AE23" i="1"/>
  <c r="AA23" i="1"/>
  <c r="Y23" i="1"/>
  <c r="BA23" i="1" s="1"/>
  <c r="AZ22" i="1"/>
  <c r="AR22" i="1"/>
  <c r="AJ22" i="1"/>
  <c r="AB22" i="1"/>
  <c r="Y22" i="1"/>
  <c r="BB20" i="1"/>
  <c r="AX20" i="1"/>
  <c r="AT20" i="1"/>
  <c r="AP20" i="1"/>
  <c r="AL20" i="1"/>
  <c r="AH20" i="1"/>
  <c r="AD20" i="1"/>
  <c r="Z20" i="1"/>
  <c r="Y20" i="1"/>
  <c r="BD20" i="1" s="1"/>
  <c r="AY19" i="1"/>
  <c r="AQ19" i="1"/>
  <c r="AI19" i="1"/>
  <c r="AA19" i="1"/>
  <c r="Y19" i="1"/>
  <c r="Y18" i="1"/>
  <c r="Y17" i="1"/>
  <c r="BB17" i="1" s="1"/>
  <c r="Y16" i="1"/>
  <c r="BC16" i="1" s="1"/>
  <c r="Y15" i="1"/>
  <c r="BC15" i="1" s="1"/>
  <c r="Y14" i="1"/>
  <c r="BC14" i="1" s="1"/>
  <c r="Y13" i="1"/>
  <c r="BC13" i="1" s="1"/>
  <c r="Y12" i="1"/>
  <c r="BC12" i="1" s="1"/>
  <c r="Y11" i="1"/>
  <c r="BC11" i="1" s="1"/>
  <c r="Y10" i="1"/>
  <c r="BC10" i="1" s="1"/>
  <c r="BB8" i="1"/>
  <c r="AX8" i="1"/>
  <c r="AT8" i="1"/>
  <c r="AP8" i="1"/>
  <c r="AL8" i="1"/>
  <c r="AH8" i="1"/>
  <c r="AD8" i="1"/>
  <c r="Z8" i="1"/>
  <c r="Y8" i="1"/>
  <c r="BC8" i="1" s="1"/>
  <c r="Y7" i="1"/>
  <c r="BB6" i="1"/>
  <c r="AX6" i="1"/>
  <c r="AT6" i="1"/>
  <c r="AP6" i="1"/>
  <c r="AL6" i="1"/>
  <c r="AH6" i="1"/>
  <c r="AD6" i="1"/>
  <c r="Z6" i="1"/>
  <c r="Y6" i="1"/>
  <c r="BC6" i="1" s="1"/>
  <c r="BD5" i="1"/>
  <c r="AZ5" i="1"/>
  <c r="AV5" i="1"/>
  <c r="AR5" i="1"/>
  <c r="AN5" i="1"/>
  <c r="AJ5" i="1"/>
  <c r="AF5" i="1"/>
  <c r="AB5" i="1"/>
  <c r="Z5" i="1"/>
  <c r="Y5" i="1"/>
  <c r="BC5" i="1" s="1"/>
  <c r="Y4" i="1"/>
  <c r="BB3" i="1"/>
  <c r="AX3" i="1"/>
  <c r="AT3" i="1"/>
  <c r="AP3" i="1"/>
  <c r="AL3" i="1"/>
  <c r="AH3" i="1"/>
  <c r="AD3" i="1"/>
  <c r="Z3" i="1"/>
  <c r="Y3" i="1"/>
  <c r="BC3" i="1" s="1"/>
  <c r="Y2" i="1"/>
  <c r="CG28" i="2"/>
  <c r="CC28" i="2"/>
  <c r="BY28" i="2"/>
  <c r="BU28" i="2"/>
  <c r="BQ28" i="2"/>
  <c r="BM28" i="2"/>
  <c r="BI28" i="2"/>
  <c r="BE28" i="2"/>
  <c r="BD28" i="2"/>
  <c r="CF28" i="2" s="1"/>
  <c r="BD27" i="2"/>
  <c r="CG26" i="2"/>
  <c r="CC26" i="2"/>
  <c r="BY26" i="2"/>
  <c r="BU26" i="2"/>
  <c r="BQ26" i="2"/>
  <c r="BM26" i="2"/>
  <c r="BI26" i="2"/>
  <c r="BE26" i="2"/>
  <c r="BD26" i="2"/>
  <c r="CF26" i="2" s="1"/>
  <c r="BD25" i="2"/>
  <c r="CG24" i="2"/>
  <c r="CC24" i="2"/>
  <c r="BY24" i="2"/>
  <c r="BU24" i="2"/>
  <c r="BQ24" i="2"/>
  <c r="BM24" i="2"/>
  <c r="BI24" i="2"/>
  <c r="BE24" i="2"/>
  <c r="BD24" i="2"/>
  <c r="CF24" i="2" s="1"/>
  <c r="BD23" i="2"/>
  <c r="CG22" i="2"/>
  <c r="CC22" i="2"/>
  <c r="BY22" i="2"/>
  <c r="BU22" i="2"/>
  <c r="BQ22" i="2"/>
  <c r="BM22" i="2"/>
  <c r="BI22" i="2"/>
  <c r="BE22" i="2"/>
  <c r="BD22" i="2"/>
  <c r="CF22" i="2" s="1"/>
  <c r="BD21" i="2"/>
  <c r="CG20" i="2"/>
  <c r="CC20" i="2"/>
  <c r="BY20" i="2"/>
  <c r="BU20" i="2"/>
  <c r="BQ20" i="2"/>
  <c r="BM20" i="2"/>
  <c r="BI20" i="2"/>
  <c r="BE20" i="2"/>
  <c r="BD20" i="2"/>
  <c r="CF20" i="2" s="1"/>
  <c r="BD19" i="2"/>
  <c r="BW18" i="2"/>
  <c r="BO18" i="2"/>
  <c r="BG18" i="2"/>
  <c r="BD18" i="2"/>
  <c r="BD16" i="2"/>
  <c r="CH16" i="2" s="1"/>
  <c r="BD15" i="2"/>
  <c r="CH15" i="2" s="1"/>
  <c r="BD14" i="2"/>
  <c r="CH14" i="2" s="1"/>
  <c r="BD13" i="2"/>
  <c r="CH13" i="2" s="1"/>
  <c r="BD12" i="2"/>
  <c r="CH12" i="2" s="1"/>
  <c r="BD11" i="2"/>
  <c r="CH11" i="2" s="1"/>
  <c r="BD10" i="2"/>
  <c r="BD8" i="2"/>
  <c r="CH8" i="2" s="1"/>
  <c r="BD7" i="2"/>
  <c r="CH7" i="2" s="1"/>
  <c r="BD6" i="2"/>
  <c r="CH6" i="2" s="1"/>
  <c r="BD5" i="2"/>
  <c r="CH5" i="2" s="1"/>
  <c r="BD4" i="2"/>
  <c r="CH4" i="2" s="1"/>
  <c r="BD3" i="2"/>
  <c r="CH3" i="2" s="1"/>
  <c r="BD2" i="2"/>
  <c r="CH2" i="2" s="1"/>
  <c r="BB36" i="3"/>
  <c r="AX36" i="3"/>
  <c r="AT36" i="3"/>
  <c r="AP36" i="3"/>
  <c r="AL36" i="3"/>
  <c r="AH36" i="3"/>
  <c r="AD36" i="3"/>
  <c r="Z36" i="3"/>
  <c r="Y36" i="3"/>
  <c r="BA36" i="3" s="1"/>
  <c r="AZ35" i="3"/>
  <c r="AR35" i="3"/>
  <c r="AJ35" i="3"/>
  <c r="AB35" i="3"/>
  <c r="Y35" i="3"/>
  <c r="BB34" i="3"/>
  <c r="AX34" i="3"/>
  <c r="AT34" i="3"/>
  <c r="AP34" i="3"/>
  <c r="AL34" i="3"/>
  <c r="AH34" i="3"/>
  <c r="AD34" i="3"/>
  <c r="Z34" i="3"/>
  <c r="Y34" i="3"/>
  <c r="BA34" i="3" s="1"/>
  <c r="AZ33" i="3"/>
  <c r="AR33" i="3"/>
  <c r="AJ33" i="3"/>
  <c r="AB33" i="3"/>
  <c r="Y33" i="3"/>
  <c r="BB32" i="3"/>
  <c r="AX32" i="3"/>
  <c r="AT32" i="3"/>
  <c r="AP32" i="3"/>
  <c r="AL32" i="3"/>
  <c r="AH32" i="3"/>
  <c r="AD32" i="3"/>
  <c r="Z32" i="3"/>
  <c r="Y32" i="3"/>
  <c r="BA32" i="3" s="1"/>
  <c r="AZ31" i="3"/>
  <c r="AR31" i="3"/>
  <c r="AJ31" i="3"/>
  <c r="AB31" i="3"/>
  <c r="Y31" i="3"/>
  <c r="BB30" i="3"/>
  <c r="AX30" i="3"/>
  <c r="AT30" i="3"/>
  <c r="AP30" i="3"/>
  <c r="AL30" i="3"/>
  <c r="AH30" i="3"/>
  <c r="AD30" i="3"/>
  <c r="Z30" i="3"/>
  <c r="Y30" i="3"/>
  <c r="BA30" i="3" s="1"/>
  <c r="AZ29" i="3"/>
  <c r="AR29" i="3"/>
  <c r="AJ29" i="3"/>
  <c r="AB29" i="3"/>
  <c r="Y29" i="3"/>
  <c r="AX28" i="3"/>
  <c r="AT28" i="3"/>
  <c r="AP28" i="3"/>
  <c r="AL28" i="3"/>
  <c r="AH28" i="3"/>
  <c r="AD28" i="3"/>
  <c r="Z28" i="3"/>
  <c r="Y28" i="3"/>
  <c r="BD28" i="3" s="1"/>
  <c r="AZ27" i="3"/>
  <c r="AR27" i="3"/>
  <c r="AJ27" i="3"/>
  <c r="AB27" i="3"/>
  <c r="Y27" i="3"/>
  <c r="Y25" i="3"/>
  <c r="BC25" i="3" s="1"/>
  <c r="Y24" i="3"/>
  <c r="BC24" i="3" s="1"/>
  <c r="Y23" i="3"/>
  <c r="BC23" i="3" s="1"/>
  <c r="Y22" i="3"/>
  <c r="BC22" i="3" s="1"/>
  <c r="Y21" i="3"/>
  <c r="BC21" i="3" s="1"/>
  <c r="Y20" i="3"/>
  <c r="BC20" i="3" s="1"/>
  <c r="Y19" i="3"/>
  <c r="BC19" i="3" s="1"/>
  <c r="Y18" i="3"/>
  <c r="BC18" i="3" s="1"/>
  <c r="Y17" i="3"/>
  <c r="BC17" i="3" s="1"/>
  <c r="Y16" i="3"/>
  <c r="BC16" i="3" s="1"/>
  <c r="Y15" i="3"/>
  <c r="BC15" i="3" s="1"/>
  <c r="Y14" i="3"/>
  <c r="BC14" i="3" s="1"/>
  <c r="Y13" i="3"/>
  <c r="BC13" i="3" s="1"/>
  <c r="Y12" i="3"/>
  <c r="BC12" i="3" s="1"/>
  <c r="BC26" i="3" s="1"/>
  <c r="Y10" i="3"/>
  <c r="BB10" i="3" s="1"/>
  <c r="Y9" i="3"/>
  <c r="BB9" i="3" s="1"/>
  <c r="Y8" i="3"/>
  <c r="BB8" i="3" s="1"/>
  <c r="Y7" i="3"/>
  <c r="BB7" i="3" s="1"/>
  <c r="Y6" i="3"/>
  <c r="Y5" i="3"/>
  <c r="AH5" i="3" s="1"/>
  <c r="Y4" i="3"/>
  <c r="BA4" i="3" s="1"/>
  <c r="Y3" i="3"/>
  <c r="BA3" i="3" s="1"/>
  <c r="Y2" i="3"/>
  <c r="BA2" i="3" s="1"/>
  <c r="Y41" i="4"/>
  <c r="BD41" i="4" s="1"/>
  <c r="Y40" i="4"/>
  <c r="BC40" i="4" s="1"/>
  <c r="Y39" i="4"/>
  <c r="BC39" i="4" s="1"/>
  <c r="Y38" i="4"/>
  <c r="BC38" i="4" s="1"/>
  <c r="Y37" i="4"/>
  <c r="BC37" i="4" s="1"/>
  <c r="Y36" i="4"/>
  <c r="BC36" i="4" s="1"/>
  <c r="Y35" i="4"/>
  <c r="BC35" i="4" s="1"/>
  <c r="Y34" i="4"/>
  <c r="BC34" i="4" s="1"/>
  <c r="Y33" i="4"/>
  <c r="BC33" i="4" s="1"/>
  <c r="Y32" i="4"/>
  <c r="BC32" i="4" s="1"/>
  <c r="Y31" i="4"/>
  <c r="BC31" i="4" s="1"/>
  <c r="Y30" i="4"/>
  <c r="BC30" i="4" s="1"/>
  <c r="Y29" i="4"/>
  <c r="BC29" i="4" s="1"/>
  <c r="Y28" i="4"/>
  <c r="BC28" i="4" s="1"/>
  <c r="Y27" i="4"/>
  <c r="BC27" i="4" s="1"/>
  <c r="Y26" i="4"/>
  <c r="BC26" i="4" s="1"/>
  <c r="Y25" i="4"/>
  <c r="BC25" i="4" s="1"/>
  <c r="Y23" i="4"/>
  <c r="BB22" i="4"/>
  <c r="AX22" i="4"/>
  <c r="AT22" i="4"/>
  <c r="AP22" i="4"/>
  <c r="AL22" i="4"/>
  <c r="AH22" i="4"/>
  <c r="AD22" i="4"/>
  <c r="Z22" i="4"/>
  <c r="Y22" i="4"/>
  <c r="BC22" i="4" s="1"/>
  <c r="Y21" i="4"/>
  <c r="BB20" i="4"/>
  <c r="AX20" i="4"/>
  <c r="AT20" i="4"/>
  <c r="AP20" i="4"/>
  <c r="AL20" i="4"/>
  <c r="AH20" i="4"/>
  <c r="AD20" i="4"/>
  <c r="Z20" i="4"/>
  <c r="Y20" i="4"/>
  <c r="BC20" i="4" s="1"/>
  <c r="Y19" i="4"/>
  <c r="BB18" i="4"/>
  <c r="AX18" i="4"/>
  <c r="AT18" i="4"/>
  <c r="AP18" i="4"/>
  <c r="AL18" i="4"/>
  <c r="AH18" i="4"/>
  <c r="AD18" i="4"/>
  <c r="Z18" i="4"/>
  <c r="Y18" i="4"/>
  <c r="BC18" i="4" s="1"/>
  <c r="Y17" i="4"/>
  <c r="BB16" i="4"/>
  <c r="AX16" i="4"/>
  <c r="AT16" i="4"/>
  <c r="AP16" i="4"/>
  <c r="AL16" i="4"/>
  <c r="AH16" i="4"/>
  <c r="AD16" i="4"/>
  <c r="Z16" i="4"/>
  <c r="Y16" i="4"/>
  <c r="BC16" i="4" s="1"/>
  <c r="AZ15" i="4"/>
  <c r="AR15" i="4"/>
  <c r="AJ15" i="4"/>
  <c r="AB15" i="4"/>
  <c r="Y15" i="4"/>
  <c r="Y14" i="4"/>
  <c r="Y12" i="4"/>
  <c r="BA12" i="4" s="1"/>
  <c r="Y11" i="4"/>
  <c r="AI11" i="4" s="1"/>
  <c r="AX10" i="4"/>
  <c r="AT10" i="4"/>
  <c r="AP10" i="4"/>
  <c r="AL10" i="4"/>
  <c r="AH10" i="4"/>
  <c r="AE10" i="4"/>
  <c r="AB10" i="4"/>
  <c r="Z10" i="4"/>
  <c r="Y10" i="4"/>
  <c r="AY10" i="4" s="1"/>
  <c r="BD9" i="4"/>
  <c r="AV9" i="4"/>
  <c r="AN9" i="4"/>
  <c r="AF9" i="4"/>
  <c r="AA9" i="4"/>
  <c r="Y9" i="4"/>
  <c r="Y8" i="4"/>
  <c r="BB7" i="4"/>
  <c r="AX7" i="4"/>
  <c r="AT7" i="4"/>
  <c r="AP7" i="4"/>
  <c r="AL7" i="4"/>
  <c r="AH7" i="4"/>
  <c r="AD7" i="4"/>
  <c r="Z7" i="4"/>
  <c r="Y7" i="4"/>
  <c r="BA7" i="4" s="1"/>
  <c r="BD6" i="4"/>
  <c r="AZ6" i="4"/>
  <c r="AV6" i="4"/>
  <c r="AR6" i="4"/>
  <c r="AN6" i="4"/>
  <c r="AJ6" i="4"/>
  <c r="AF6" i="4"/>
  <c r="AB6" i="4"/>
  <c r="Z6" i="4"/>
  <c r="Y6" i="4"/>
  <c r="BA6" i="4" s="1"/>
  <c r="Y5" i="4"/>
  <c r="Y4" i="4"/>
  <c r="Y3" i="4"/>
  <c r="BA3" i="4" s="1"/>
  <c r="Y2" i="4"/>
  <c r="BA2" i="4" s="1"/>
  <c r="BF71" i="5"/>
  <c r="BE71" i="5"/>
  <c r="BD71" i="5"/>
  <c r="BC71" i="5"/>
  <c r="BB71" i="5"/>
  <c r="BA71" i="5"/>
  <c r="AZ71" i="5"/>
  <c r="AY71" i="5"/>
  <c r="AX71" i="5"/>
  <c r="AW71" i="5"/>
  <c r="AV71" i="5"/>
  <c r="AU71" i="5"/>
  <c r="AT71" i="5"/>
  <c r="AS71" i="5"/>
  <c r="AR71" i="5"/>
  <c r="AQ71" i="5"/>
  <c r="AP71" i="5"/>
  <c r="AO71" i="5"/>
  <c r="AN71" i="5"/>
  <c r="AM71" i="5"/>
  <c r="AL71" i="5"/>
  <c r="AK71" i="5"/>
  <c r="AJ71" i="5"/>
  <c r="AI71" i="5"/>
  <c r="AH71" i="5"/>
  <c r="AG71" i="5"/>
  <c r="AF71" i="5"/>
  <c r="AE71" i="5"/>
  <c r="AD71" i="5"/>
  <c r="AC71" i="5"/>
  <c r="AB71" i="5"/>
  <c r="AA70" i="5"/>
  <c r="AA69" i="5"/>
  <c r="AA59" i="5"/>
  <c r="BC59" i="5" s="1"/>
  <c r="AA58" i="5"/>
  <c r="BD57" i="5"/>
  <c r="AZ57" i="5"/>
  <c r="AV57" i="5"/>
  <c r="AR57" i="5"/>
  <c r="AN57" i="5"/>
  <c r="AJ57" i="5"/>
  <c r="AF57" i="5"/>
  <c r="AB57" i="5"/>
  <c r="AA57" i="5"/>
  <c r="BE57" i="5" s="1"/>
  <c r="AA56" i="5"/>
  <c r="AZ55" i="5"/>
  <c r="AR55" i="5"/>
  <c r="AJ55" i="5"/>
  <c r="AC55" i="5"/>
  <c r="AA55" i="5"/>
  <c r="AA54" i="5"/>
  <c r="AA53" i="5"/>
  <c r="AA45" i="5"/>
  <c r="BD44" i="5"/>
  <c r="AZ44" i="5"/>
  <c r="AV44" i="5"/>
  <c r="AR44" i="5"/>
  <c r="AN44" i="5"/>
  <c r="AJ44" i="5"/>
  <c r="AF44" i="5"/>
  <c r="AB44" i="5"/>
  <c r="AA44" i="5"/>
  <c r="BE44" i="5" s="1"/>
  <c r="AA43" i="5"/>
  <c r="BD42" i="5"/>
  <c r="AZ42" i="5"/>
  <c r="AV42" i="5"/>
  <c r="AR42" i="5"/>
  <c r="AN42" i="5"/>
  <c r="AJ42" i="5"/>
  <c r="AF42" i="5"/>
  <c r="AB42" i="5"/>
  <c r="AA42" i="5"/>
  <c r="BE42" i="5" s="1"/>
  <c r="AA41" i="5"/>
  <c r="BD40" i="5"/>
  <c r="AZ40" i="5"/>
  <c r="AV40" i="5"/>
  <c r="AR40" i="5"/>
  <c r="AN40" i="5"/>
  <c r="AJ40" i="5"/>
  <c r="AF40" i="5"/>
  <c r="AB40" i="5"/>
  <c r="AA40" i="5"/>
  <c r="BE40" i="5" s="1"/>
  <c r="BF39" i="5"/>
  <c r="AX39" i="5"/>
  <c r="AP39" i="5"/>
  <c r="AH39" i="5"/>
  <c r="AD39" i="5"/>
  <c r="AB39" i="5"/>
  <c r="AA39" i="5"/>
  <c r="AA38" i="5"/>
  <c r="BE38" i="5" s="1"/>
  <c r="AA36" i="5"/>
  <c r="BC36" i="5" s="1"/>
  <c r="AA35" i="5"/>
  <c r="BC35" i="5" s="1"/>
  <c r="AA34" i="5"/>
  <c r="BC34" i="5" s="1"/>
  <c r="AA33" i="5"/>
  <c r="BC33" i="5" s="1"/>
  <c r="AA32" i="5"/>
  <c r="BC32" i="5" s="1"/>
  <c r="AA31" i="5"/>
  <c r="BC31" i="5" s="1"/>
  <c r="AA30" i="5"/>
  <c r="BC30" i="5" s="1"/>
  <c r="AA29" i="5"/>
  <c r="BC29" i="5" s="1"/>
  <c r="AA28" i="5"/>
  <c r="BC28" i="5" s="1"/>
  <c r="AA27" i="5"/>
  <c r="BC27" i="5" s="1"/>
  <c r="AA26" i="5"/>
  <c r="BC26" i="5" s="1"/>
  <c r="AM25" i="5"/>
  <c r="AC25" i="5"/>
  <c r="AA25" i="5"/>
  <c r="AG25" i="5" s="1"/>
  <c r="AA24" i="5"/>
  <c r="BA24" i="5" s="1"/>
  <c r="BA23" i="5"/>
  <c r="AS23" i="5"/>
  <c r="AK23" i="5"/>
  <c r="AC23" i="5"/>
  <c r="AA23" i="5"/>
  <c r="BE23" i="5" s="1"/>
  <c r="AA21" i="5"/>
  <c r="BA20" i="5"/>
  <c r="AS20" i="5"/>
  <c r="AK20" i="5"/>
  <c r="AC20" i="5"/>
  <c r="AA20" i="5"/>
  <c r="BE20" i="5" s="1"/>
  <c r="AA19" i="5"/>
  <c r="AY19" i="5" s="1"/>
  <c r="AA18" i="5"/>
  <c r="BE18" i="5" s="1"/>
  <c r="AA17" i="5"/>
  <c r="BE17" i="5" s="1"/>
  <c r="AA16" i="5"/>
  <c r="BE16" i="5" s="1"/>
  <c r="AA15" i="5"/>
  <c r="BE15" i="5" s="1"/>
  <c r="AA14" i="5"/>
  <c r="BE14" i="5" s="1"/>
  <c r="AA13" i="5"/>
  <c r="BA13" i="5" s="1"/>
  <c r="AA12" i="5"/>
  <c r="AW12" i="5" s="1"/>
  <c r="AA11" i="5"/>
  <c r="BE11" i="5" s="1"/>
  <c r="AA10" i="5"/>
  <c r="BE10" i="5" s="1"/>
  <c r="BF8" i="5"/>
  <c r="BD8" i="5"/>
  <c r="BB8" i="5"/>
  <c r="AZ8" i="5"/>
  <c r="AX8" i="5"/>
  <c r="AV8" i="5"/>
  <c r="AT8" i="5"/>
  <c r="AR8" i="5"/>
  <c r="AP8" i="5"/>
  <c r="AN8" i="5"/>
  <c r="AL8" i="5"/>
  <c r="AJ8" i="5"/>
  <c r="AH8" i="5"/>
  <c r="AF8" i="5"/>
  <c r="AD8" i="5"/>
  <c r="AA8" i="5"/>
  <c r="AB8" i="5" s="1"/>
  <c r="BD7" i="5"/>
  <c r="AZ7" i="5"/>
  <c r="AV7" i="5"/>
  <c r="AR7" i="5"/>
  <c r="AN7" i="5"/>
  <c r="AJ7" i="5"/>
  <c r="AF7" i="5"/>
  <c r="AB7" i="5"/>
  <c r="AA7" i="5"/>
  <c r="BF6" i="5"/>
  <c r="BD6" i="5"/>
  <c r="BB6" i="5"/>
  <c r="AZ6" i="5"/>
  <c r="AX6" i="5"/>
  <c r="AV6" i="5"/>
  <c r="AT6" i="5"/>
  <c r="AR6" i="5"/>
  <c r="AP6" i="5"/>
  <c r="AN6" i="5"/>
  <c r="AL6" i="5"/>
  <c r="AJ6" i="5"/>
  <c r="AH6" i="5"/>
  <c r="AF6" i="5"/>
  <c r="AD6" i="5"/>
  <c r="AA6" i="5"/>
  <c r="AB6" i="5" s="1"/>
  <c r="BD5" i="5"/>
  <c r="AZ5" i="5"/>
  <c r="AV5" i="5"/>
  <c r="AR5" i="5"/>
  <c r="AN5" i="5"/>
  <c r="AJ5" i="5"/>
  <c r="AF5" i="5"/>
  <c r="AB5" i="5"/>
  <c r="AA5" i="5"/>
  <c r="BF4" i="5"/>
  <c r="BD4" i="5"/>
  <c r="BB4" i="5"/>
  <c r="AZ4" i="5"/>
  <c r="AX4" i="5"/>
  <c r="AV4" i="5"/>
  <c r="AT4" i="5"/>
  <c r="AR4" i="5"/>
  <c r="AP4" i="5"/>
  <c r="AN4" i="5"/>
  <c r="AL4" i="5"/>
  <c r="AJ4" i="5"/>
  <c r="AH4" i="5"/>
  <c r="AF4" i="5"/>
  <c r="AD4" i="5"/>
  <c r="AA4" i="5"/>
  <c r="AB4" i="5" s="1"/>
  <c r="BD3" i="5"/>
  <c r="AZ3" i="5"/>
  <c r="AV3" i="5"/>
  <c r="AR3" i="5"/>
  <c r="AN3" i="5"/>
  <c r="AJ3" i="5"/>
  <c r="AF3" i="5"/>
  <c r="AB3" i="5"/>
  <c r="AA3" i="5"/>
  <c r="BF2" i="5"/>
  <c r="BD2" i="5"/>
  <c r="BB2" i="5"/>
  <c r="AZ2" i="5"/>
  <c r="AX2" i="5"/>
  <c r="AV2" i="5"/>
  <c r="AT2" i="5"/>
  <c r="AR2" i="5"/>
  <c r="AP2" i="5"/>
  <c r="AN2" i="5"/>
  <c r="AL2" i="5"/>
  <c r="AJ2" i="5"/>
  <c r="AH2" i="5"/>
  <c r="AF2" i="5"/>
  <c r="AD2" i="5"/>
  <c r="AA2" i="5"/>
  <c r="AB2" i="5" s="1"/>
  <c r="AB9" i="5" l="1"/>
  <c r="AQ15" i="5"/>
  <c r="AG24" i="5"/>
  <c r="AO24" i="5"/>
  <c r="AW24" i="5"/>
  <c r="BE24" i="5"/>
  <c r="AD38" i="5"/>
  <c r="AH38" i="5"/>
  <c r="AL38" i="5"/>
  <c r="AP38" i="5"/>
  <c r="AT38" i="5"/>
  <c r="AX38" i="5"/>
  <c r="BB38" i="5"/>
  <c r="BF38" i="5"/>
  <c r="BE41" i="5"/>
  <c r="BD41" i="5"/>
  <c r="AZ41" i="5"/>
  <c r="AV41" i="5"/>
  <c r="AR41" i="5"/>
  <c r="AN41" i="5"/>
  <c r="AJ41" i="5"/>
  <c r="AF41" i="5"/>
  <c r="AB41" i="5"/>
  <c r="AH41" i="5"/>
  <c r="AP41" i="5"/>
  <c r="AX41" i="5"/>
  <c r="BF41" i="5"/>
  <c r="BE43" i="5"/>
  <c r="BD43" i="5"/>
  <c r="AZ43" i="5"/>
  <c r="AV43" i="5"/>
  <c r="AR43" i="5"/>
  <c r="AN43" i="5"/>
  <c r="AJ43" i="5"/>
  <c r="AF43" i="5"/>
  <c r="AB43" i="5"/>
  <c r="AH43" i="5"/>
  <c r="AP43" i="5"/>
  <c r="AX43" i="5"/>
  <c r="BF43" i="5"/>
  <c r="BE45" i="5"/>
  <c r="BD45" i="5"/>
  <c r="AZ45" i="5"/>
  <c r="AV45" i="5"/>
  <c r="AR45" i="5"/>
  <c r="AN45" i="5"/>
  <c r="AJ45" i="5"/>
  <c r="AF45" i="5"/>
  <c r="AB45" i="5"/>
  <c r="AH45" i="5"/>
  <c r="AP45" i="5"/>
  <c r="AX45" i="5"/>
  <c r="BF45" i="5"/>
  <c r="BE54" i="5"/>
  <c r="BF54" i="5"/>
  <c r="BB54" i="5"/>
  <c r="AX54" i="5"/>
  <c r="AT54" i="5"/>
  <c r="AP54" i="5"/>
  <c r="AL54" i="5"/>
  <c r="AH54" i="5"/>
  <c r="AD54" i="5"/>
  <c r="AD60" i="5" s="1"/>
  <c r="AB54" i="5"/>
  <c r="AF54" i="5"/>
  <c r="AN54" i="5"/>
  <c r="AV54" i="5"/>
  <c r="BD54" i="5"/>
  <c r="BE56" i="5"/>
  <c r="BD56" i="5"/>
  <c r="AZ56" i="5"/>
  <c r="AV56" i="5"/>
  <c r="AR56" i="5"/>
  <c r="AN56" i="5"/>
  <c r="AJ56" i="5"/>
  <c r="AF56" i="5"/>
  <c r="AB56" i="5"/>
  <c r="AH56" i="5"/>
  <c r="AP56" i="5"/>
  <c r="AX56" i="5"/>
  <c r="BF56" i="5"/>
  <c r="BA5" i="4"/>
  <c r="BB5" i="4"/>
  <c r="AX5" i="4"/>
  <c r="AT5" i="4"/>
  <c r="AP5" i="4"/>
  <c r="AL5" i="4"/>
  <c r="AH5" i="4"/>
  <c r="AD5" i="4"/>
  <c r="Z5" i="4"/>
  <c r="AF5" i="4"/>
  <c r="AN5" i="4"/>
  <c r="AV5" i="4"/>
  <c r="BD5" i="4"/>
  <c r="BA8" i="4"/>
  <c r="BD8" i="4"/>
  <c r="AZ8" i="4"/>
  <c r="AV8" i="4"/>
  <c r="AR8" i="4"/>
  <c r="AN8" i="4"/>
  <c r="AJ8" i="4"/>
  <c r="AF8" i="4"/>
  <c r="AB8" i="4"/>
  <c r="Z8" i="4"/>
  <c r="AD8" i="4"/>
  <c r="AL8" i="4"/>
  <c r="AT8" i="4"/>
  <c r="BB8" i="4"/>
  <c r="BB14" i="4"/>
  <c r="AZ14" i="4"/>
  <c r="AT14" i="4"/>
  <c r="AP14" i="4"/>
  <c r="AL14" i="4"/>
  <c r="AH14" i="4"/>
  <c r="AD14" i="4"/>
  <c r="Z14" i="4"/>
  <c r="AF14" i="4"/>
  <c r="AN14" i="4"/>
  <c r="AV14" i="4"/>
  <c r="BC17" i="4"/>
  <c r="BB17" i="4"/>
  <c r="AX17" i="4"/>
  <c r="AT17" i="4"/>
  <c r="AP17" i="4"/>
  <c r="AL17" i="4"/>
  <c r="AH17" i="4"/>
  <c r="AD17" i="4"/>
  <c r="Z17" i="4"/>
  <c r="AF17" i="4"/>
  <c r="AN17" i="4"/>
  <c r="AV17" i="4"/>
  <c r="BD17" i="4"/>
  <c r="BC19" i="4"/>
  <c r="BB19" i="4"/>
  <c r="AX19" i="4"/>
  <c r="AT19" i="4"/>
  <c r="AP19" i="4"/>
  <c r="AL19" i="4"/>
  <c r="AH19" i="4"/>
  <c r="AD19" i="4"/>
  <c r="Z19" i="4"/>
  <c r="AF19" i="4"/>
  <c r="AN19" i="4"/>
  <c r="AV19" i="4"/>
  <c r="BD19" i="4"/>
  <c r="BC21" i="4"/>
  <c r="BB21" i="4"/>
  <c r="AX21" i="4"/>
  <c r="AT21" i="4"/>
  <c r="AP21" i="4"/>
  <c r="AL21" i="4"/>
  <c r="AH21" i="4"/>
  <c r="AD21" i="4"/>
  <c r="Z21" i="4"/>
  <c r="AF21" i="4"/>
  <c r="AN21" i="4"/>
  <c r="AV21" i="4"/>
  <c r="BD21" i="4"/>
  <c r="BC23" i="4"/>
  <c r="BB23" i="4"/>
  <c r="AX23" i="4"/>
  <c r="AT23" i="4"/>
  <c r="AP23" i="4"/>
  <c r="AL23" i="4"/>
  <c r="AH23" i="4"/>
  <c r="AD23" i="4"/>
  <c r="Z23" i="4"/>
  <c r="AF23" i="4"/>
  <c r="AN23" i="4"/>
  <c r="AV23" i="4"/>
  <c r="BD23" i="4"/>
  <c r="BB6" i="3"/>
  <c r="Z6" i="3"/>
  <c r="CF19" i="2"/>
  <c r="CF29" i="2" s="1"/>
  <c r="CG19" i="2"/>
  <c r="CC19" i="2"/>
  <c r="BY19" i="2"/>
  <c r="BU19" i="2"/>
  <c r="BQ19" i="2"/>
  <c r="BM19" i="2"/>
  <c r="BI19" i="2"/>
  <c r="BE19" i="2"/>
  <c r="CE19" i="2"/>
  <c r="BW19" i="2"/>
  <c r="BW29" i="2" s="1"/>
  <c r="BO19" i="2"/>
  <c r="BG19" i="2"/>
  <c r="BG29" i="2" s="1"/>
  <c r="BS19" i="2"/>
  <c r="CI19" i="2"/>
  <c r="CF21" i="2"/>
  <c r="CG21" i="2"/>
  <c r="CC21" i="2"/>
  <c r="BY21" i="2"/>
  <c r="BU21" i="2"/>
  <c r="BQ21" i="2"/>
  <c r="BM21" i="2"/>
  <c r="BI21" i="2"/>
  <c r="BE21" i="2"/>
  <c r="CE21" i="2"/>
  <c r="BW21" i="2"/>
  <c r="BO21" i="2"/>
  <c r="BO29" i="2" s="1"/>
  <c r="BG21" i="2"/>
  <c r="BS21" i="2"/>
  <c r="CI21" i="2"/>
  <c r="CF23" i="2"/>
  <c r="CG23" i="2"/>
  <c r="CC23" i="2"/>
  <c r="BY23" i="2"/>
  <c r="BU23" i="2"/>
  <c r="BQ23" i="2"/>
  <c r="BM23" i="2"/>
  <c r="BI23" i="2"/>
  <c r="BE23" i="2"/>
  <c r="CE23" i="2"/>
  <c r="BW23" i="2"/>
  <c r="BO23" i="2"/>
  <c r="BG23" i="2"/>
  <c r="BS23" i="2"/>
  <c r="CI23" i="2"/>
  <c r="CF25" i="2"/>
  <c r="CG25" i="2"/>
  <c r="CC25" i="2"/>
  <c r="BY25" i="2"/>
  <c r="BU25" i="2"/>
  <c r="BQ25" i="2"/>
  <c r="BM25" i="2"/>
  <c r="BI25" i="2"/>
  <c r="BE25" i="2"/>
  <c r="CE25" i="2"/>
  <c r="BW25" i="2"/>
  <c r="BO25" i="2"/>
  <c r="BG25" i="2"/>
  <c r="BS25" i="2"/>
  <c r="CI25" i="2"/>
  <c r="CF27" i="2"/>
  <c r="CG27" i="2"/>
  <c r="CC27" i="2"/>
  <c r="BY27" i="2"/>
  <c r="BU27" i="2"/>
  <c r="BQ27" i="2"/>
  <c r="BM27" i="2"/>
  <c r="BI27" i="2"/>
  <c r="BE27" i="2"/>
  <c r="CE27" i="2"/>
  <c r="BW27" i="2"/>
  <c r="BO27" i="2"/>
  <c r="BG27" i="2"/>
  <c r="BS27" i="2"/>
  <c r="CI27" i="2"/>
  <c r="BC2" i="1"/>
  <c r="BB2" i="1"/>
  <c r="AX2" i="1"/>
  <c r="AT2" i="1"/>
  <c r="AP2" i="1"/>
  <c r="AL2" i="1"/>
  <c r="AH2" i="1"/>
  <c r="AD2" i="1"/>
  <c r="Z2" i="1"/>
  <c r="AZ2" i="1"/>
  <c r="AR2" i="1"/>
  <c r="AJ2" i="1"/>
  <c r="AB2" i="1"/>
  <c r="AN2" i="1"/>
  <c r="BD2" i="1"/>
  <c r="BC4" i="1"/>
  <c r="BB4" i="1"/>
  <c r="AX4" i="1"/>
  <c r="AT4" i="1"/>
  <c r="AP4" i="1"/>
  <c r="AL4" i="1"/>
  <c r="AH4" i="1"/>
  <c r="AD4" i="1"/>
  <c r="Z4" i="1"/>
  <c r="AZ4" i="1"/>
  <c r="AR4" i="1"/>
  <c r="AJ4" i="1"/>
  <c r="AB4" i="1"/>
  <c r="AN4" i="1"/>
  <c r="BD4" i="1"/>
  <c r="BC7" i="1"/>
  <c r="BB7" i="1"/>
  <c r="AX7" i="1"/>
  <c r="AT7" i="1"/>
  <c r="AP7" i="1"/>
  <c r="AL7" i="1"/>
  <c r="AH7" i="1"/>
  <c r="AD7" i="1"/>
  <c r="Z7" i="1"/>
  <c r="AZ7" i="1"/>
  <c r="AR7" i="1"/>
  <c r="AJ7" i="1"/>
  <c r="AB7" i="1"/>
  <c r="AN7" i="1"/>
  <c r="BD7" i="1"/>
  <c r="BD18" i="1"/>
  <c r="BB18" i="1"/>
  <c r="AX18" i="1"/>
  <c r="AT18" i="1"/>
  <c r="AP18" i="1"/>
  <c r="AL18" i="1"/>
  <c r="AH18" i="1"/>
  <c r="AD18" i="1"/>
  <c r="Z18" i="1"/>
  <c r="AY18" i="1"/>
  <c r="AQ18" i="1"/>
  <c r="AI18" i="1"/>
  <c r="AA18" i="1"/>
  <c r="AM18" i="1"/>
  <c r="BC18" i="1"/>
  <c r="AF9" i="5"/>
  <c r="AJ9" i="5"/>
  <c r="AN9" i="5"/>
  <c r="AR9" i="5"/>
  <c r="AV9" i="5"/>
  <c r="AZ9" i="5"/>
  <c r="BD9" i="5"/>
  <c r="AD3" i="5"/>
  <c r="AD9" i="5" s="1"/>
  <c r="AH3" i="5"/>
  <c r="AH9" i="5" s="1"/>
  <c r="AL3" i="5"/>
  <c r="AL9" i="5" s="1"/>
  <c r="AP3" i="5"/>
  <c r="AP9" i="5" s="1"/>
  <c r="AT3" i="5"/>
  <c r="AT9" i="5" s="1"/>
  <c r="AX3" i="5"/>
  <c r="AX9" i="5" s="1"/>
  <c r="BB3" i="5"/>
  <c r="BB9" i="5" s="1"/>
  <c r="BF3" i="5"/>
  <c r="BF9" i="5" s="1"/>
  <c r="AD5" i="5"/>
  <c r="AH5" i="5"/>
  <c r="AL5" i="5"/>
  <c r="AP5" i="5"/>
  <c r="AT5" i="5"/>
  <c r="AX5" i="5"/>
  <c r="BB5" i="5"/>
  <c r="BF5" i="5"/>
  <c r="AD7" i="5"/>
  <c r="AH7" i="5"/>
  <c r="AL7" i="5"/>
  <c r="AP7" i="5"/>
  <c r="AT7" i="5"/>
  <c r="AX7" i="5"/>
  <c r="BB7" i="5"/>
  <c r="BF7" i="5"/>
  <c r="AG15" i="5"/>
  <c r="AG20" i="5"/>
  <c r="AO20" i="5"/>
  <c r="AW20" i="5"/>
  <c r="AG23" i="5"/>
  <c r="AO23" i="5"/>
  <c r="AW23" i="5"/>
  <c r="AC24" i="5"/>
  <c r="AK24" i="5"/>
  <c r="AS24" i="5"/>
  <c r="AB38" i="5"/>
  <c r="AB46" i="5" s="1"/>
  <c r="AF38" i="5"/>
  <c r="AJ38" i="5"/>
  <c r="AN38" i="5"/>
  <c r="AR38" i="5"/>
  <c r="AV38" i="5"/>
  <c r="AZ38" i="5"/>
  <c r="BD38" i="5"/>
  <c r="BE39" i="5"/>
  <c r="BD39" i="5"/>
  <c r="AZ39" i="5"/>
  <c r="AV39" i="5"/>
  <c r="AR39" i="5"/>
  <c r="AN39" i="5"/>
  <c r="AJ39" i="5"/>
  <c r="AC39" i="5"/>
  <c r="AF39" i="5"/>
  <c r="AL39" i="5"/>
  <c r="AT39" i="5"/>
  <c r="BB39" i="5"/>
  <c r="AD41" i="5"/>
  <c r="AL41" i="5"/>
  <c r="AT41" i="5"/>
  <c r="BB41" i="5"/>
  <c r="AD43" i="5"/>
  <c r="AL43" i="5"/>
  <c r="AT43" i="5"/>
  <c r="BB43" i="5"/>
  <c r="AD45" i="5"/>
  <c r="AL45" i="5"/>
  <c r="AT45" i="5"/>
  <c r="BB45" i="5"/>
  <c r="AC54" i="5"/>
  <c r="AJ54" i="5"/>
  <c r="AR54" i="5"/>
  <c r="AZ54" i="5"/>
  <c r="BE55" i="5"/>
  <c r="BF55" i="5"/>
  <c r="BB55" i="5"/>
  <c r="AX55" i="5"/>
  <c r="AT55" i="5"/>
  <c r="AP55" i="5"/>
  <c r="AL55" i="5"/>
  <c r="AH55" i="5"/>
  <c r="AD55" i="5"/>
  <c r="AB55" i="5"/>
  <c r="AF55" i="5"/>
  <c r="AN55" i="5"/>
  <c r="AV55" i="5"/>
  <c r="BD55" i="5"/>
  <c r="AD56" i="5"/>
  <c r="AL56" i="5"/>
  <c r="AT56" i="5"/>
  <c r="BB56" i="5"/>
  <c r="AB5" i="4"/>
  <c r="AJ5" i="4"/>
  <c r="AR5" i="4"/>
  <c r="AZ5" i="4"/>
  <c r="AA8" i="4"/>
  <c r="AH8" i="4"/>
  <c r="AP8" i="4"/>
  <c r="AX8" i="4"/>
  <c r="BA9" i="4"/>
  <c r="BB9" i="4"/>
  <c r="AX9" i="4"/>
  <c r="AT9" i="4"/>
  <c r="AP9" i="4"/>
  <c r="AL9" i="4"/>
  <c r="AH9" i="4"/>
  <c r="AE9" i="4"/>
  <c r="AB9" i="4"/>
  <c r="Z9" i="4"/>
  <c r="AD9" i="4"/>
  <c r="AJ9" i="4"/>
  <c r="AR9" i="4"/>
  <c r="AZ9" i="4"/>
  <c r="AB14" i="4"/>
  <c r="AJ14" i="4"/>
  <c r="AR14" i="4"/>
  <c r="BB15" i="4"/>
  <c r="AX15" i="4"/>
  <c r="AT15" i="4"/>
  <c r="AP15" i="4"/>
  <c r="AL15" i="4"/>
  <c r="AH15" i="4"/>
  <c r="AD15" i="4"/>
  <c r="Z15" i="4"/>
  <c r="AF15" i="4"/>
  <c r="AN15" i="4"/>
  <c r="AV15" i="4"/>
  <c r="AB17" i="4"/>
  <c r="AJ17" i="4"/>
  <c r="AR17" i="4"/>
  <c r="AZ17" i="4"/>
  <c r="AB19" i="4"/>
  <c r="AJ19" i="4"/>
  <c r="AR19" i="4"/>
  <c r="AZ19" i="4"/>
  <c r="AB21" i="4"/>
  <c r="AJ21" i="4"/>
  <c r="AR21" i="4"/>
  <c r="AZ21" i="4"/>
  <c r="AB23" i="4"/>
  <c r="AJ23" i="4"/>
  <c r="AR23" i="4"/>
  <c r="AZ23" i="4"/>
  <c r="BD27" i="3"/>
  <c r="AX27" i="3"/>
  <c r="AT27" i="3"/>
  <c r="AP27" i="3"/>
  <c r="AL27" i="3"/>
  <c r="AH27" i="3"/>
  <c r="AD27" i="3"/>
  <c r="Z27" i="3"/>
  <c r="AF27" i="3"/>
  <c r="AN27" i="3"/>
  <c r="AV27" i="3"/>
  <c r="BA29" i="3"/>
  <c r="BB29" i="3"/>
  <c r="AX29" i="3"/>
  <c r="AT29" i="3"/>
  <c r="AP29" i="3"/>
  <c r="AL29" i="3"/>
  <c r="AH29" i="3"/>
  <c r="AD29" i="3"/>
  <c r="Z29" i="3"/>
  <c r="AF29" i="3"/>
  <c r="AN29" i="3"/>
  <c r="AV29" i="3"/>
  <c r="BD29" i="3"/>
  <c r="BA31" i="3"/>
  <c r="BB31" i="3"/>
  <c r="AX31" i="3"/>
  <c r="AT31" i="3"/>
  <c r="AP31" i="3"/>
  <c r="AL31" i="3"/>
  <c r="AH31" i="3"/>
  <c r="AD31" i="3"/>
  <c r="Z31" i="3"/>
  <c r="AF31" i="3"/>
  <c r="AN31" i="3"/>
  <c r="AV31" i="3"/>
  <c r="BD31" i="3"/>
  <c r="BA33" i="3"/>
  <c r="BB33" i="3"/>
  <c r="AX33" i="3"/>
  <c r="AT33" i="3"/>
  <c r="AP33" i="3"/>
  <c r="AL33" i="3"/>
  <c r="AH33" i="3"/>
  <c r="AD33" i="3"/>
  <c r="Z33" i="3"/>
  <c r="AF33" i="3"/>
  <c r="AN33" i="3"/>
  <c r="AV33" i="3"/>
  <c r="BD33" i="3"/>
  <c r="BA35" i="3"/>
  <c r="BB35" i="3"/>
  <c r="AX35" i="3"/>
  <c r="AT35" i="3"/>
  <c r="AP35" i="3"/>
  <c r="AL35" i="3"/>
  <c r="AH35" i="3"/>
  <c r="AD35" i="3"/>
  <c r="Z35" i="3"/>
  <c r="AF35" i="3"/>
  <c r="AN35" i="3"/>
  <c r="AV35" i="3"/>
  <c r="BD35" i="3"/>
  <c r="CF18" i="2"/>
  <c r="CI18" i="2"/>
  <c r="CE18" i="2"/>
  <c r="CA18" i="2"/>
  <c r="CG18" i="2"/>
  <c r="BY18" i="2"/>
  <c r="BY29" i="2" s="1"/>
  <c r="BU18" i="2"/>
  <c r="BQ18" i="2"/>
  <c r="BQ29" i="2" s="1"/>
  <c r="BM18" i="2"/>
  <c r="BI18" i="2"/>
  <c r="BI29" i="2" s="1"/>
  <c r="BE18" i="2"/>
  <c r="BK18" i="2"/>
  <c r="BS18" i="2"/>
  <c r="CC18" i="2"/>
  <c r="CC29" i="2" s="1"/>
  <c r="BK19" i="2"/>
  <c r="CA19" i="2"/>
  <c r="BK21" i="2"/>
  <c r="CA21" i="2"/>
  <c r="BK23" i="2"/>
  <c r="CA23" i="2"/>
  <c r="BK25" i="2"/>
  <c r="CA25" i="2"/>
  <c r="BK27" i="2"/>
  <c r="CA27" i="2"/>
  <c r="AF2" i="1"/>
  <c r="AV2" i="1"/>
  <c r="AF4" i="1"/>
  <c r="AV4" i="1"/>
  <c r="AF7" i="1"/>
  <c r="AV7" i="1"/>
  <c r="AE18" i="1"/>
  <c r="AU18" i="1"/>
  <c r="AD40" i="5"/>
  <c r="AH40" i="5"/>
  <c r="AL40" i="5"/>
  <c r="AP40" i="5"/>
  <c r="AT40" i="5"/>
  <c r="AX40" i="5"/>
  <c r="BB40" i="5"/>
  <c r="BF40" i="5"/>
  <c r="AD42" i="5"/>
  <c r="AH42" i="5"/>
  <c r="AL42" i="5"/>
  <c r="AP42" i="5"/>
  <c r="AT42" i="5"/>
  <c r="AX42" i="5"/>
  <c r="BB42" i="5"/>
  <c r="BF42" i="5"/>
  <c r="AD44" i="5"/>
  <c r="AH44" i="5"/>
  <c r="AL44" i="5"/>
  <c r="AP44" i="5"/>
  <c r="AT44" i="5"/>
  <c r="AX44" i="5"/>
  <c r="BB44" i="5"/>
  <c r="BF44" i="5"/>
  <c r="AD57" i="5"/>
  <c r="AH57" i="5"/>
  <c r="AL57" i="5"/>
  <c r="AP57" i="5"/>
  <c r="AT57" i="5"/>
  <c r="AX57" i="5"/>
  <c r="BB57" i="5"/>
  <c r="BF57" i="5"/>
  <c r="AA6" i="4"/>
  <c r="AD6" i="4"/>
  <c r="AH6" i="4"/>
  <c r="AL6" i="4"/>
  <c r="AP6" i="4"/>
  <c r="AT6" i="4"/>
  <c r="AX6" i="4"/>
  <c r="BB6" i="4"/>
  <c r="AB7" i="4"/>
  <c r="AF7" i="4"/>
  <c r="AJ7" i="4"/>
  <c r="AN7" i="4"/>
  <c r="AR7" i="4"/>
  <c r="AV7" i="4"/>
  <c r="AZ7" i="4"/>
  <c r="BD7" i="4"/>
  <c r="AA10" i="4"/>
  <c r="AD10" i="4"/>
  <c r="AF10" i="4"/>
  <c r="AJ10" i="4"/>
  <c r="AN10" i="4"/>
  <c r="AR10" i="4"/>
  <c r="AV10" i="4"/>
  <c r="BA10" i="4"/>
  <c r="AB16" i="4"/>
  <c r="AF16" i="4"/>
  <c r="AJ16" i="4"/>
  <c r="AN16" i="4"/>
  <c r="AR16" i="4"/>
  <c r="AV16" i="4"/>
  <c r="AZ16" i="4"/>
  <c r="BD16" i="4"/>
  <c r="AB18" i="4"/>
  <c r="AF18" i="4"/>
  <c r="AJ18" i="4"/>
  <c r="AN18" i="4"/>
  <c r="AR18" i="4"/>
  <c r="AV18" i="4"/>
  <c r="AZ18" i="4"/>
  <c r="BD18" i="4"/>
  <c r="AB20" i="4"/>
  <c r="AF20" i="4"/>
  <c r="AJ20" i="4"/>
  <c r="AN20" i="4"/>
  <c r="AR20" i="4"/>
  <c r="AV20" i="4"/>
  <c r="AZ20" i="4"/>
  <c r="BD20" i="4"/>
  <c r="AB22" i="4"/>
  <c r="AF22" i="4"/>
  <c r="AJ22" i="4"/>
  <c r="AN22" i="4"/>
  <c r="AR22" i="4"/>
  <c r="AV22" i="4"/>
  <c r="AZ22" i="4"/>
  <c r="BD22" i="4"/>
  <c r="AB28" i="3"/>
  <c r="AB37" i="3" s="1"/>
  <c r="AF28" i="3"/>
  <c r="AJ28" i="3"/>
  <c r="AN28" i="3"/>
  <c r="AR28" i="3"/>
  <c r="AR37" i="3" s="1"/>
  <c r="AV28" i="3"/>
  <c r="AZ28" i="3"/>
  <c r="AB30" i="3"/>
  <c r="AF30" i="3"/>
  <c r="AJ30" i="3"/>
  <c r="AJ37" i="3" s="1"/>
  <c r="AN30" i="3"/>
  <c r="AR30" i="3"/>
  <c r="AV30" i="3"/>
  <c r="AZ30" i="3"/>
  <c r="AZ37" i="3" s="1"/>
  <c r="BD30" i="3"/>
  <c r="AB32" i="3"/>
  <c r="AF32" i="3"/>
  <c r="AJ32" i="3"/>
  <c r="AN32" i="3"/>
  <c r="AR32" i="3"/>
  <c r="AV32" i="3"/>
  <c r="AZ32" i="3"/>
  <c r="BD32" i="3"/>
  <c r="AB34" i="3"/>
  <c r="AF34" i="3"/>
  <c r="AJ34" i="3"/>
  <c r="AN34" i="3"/>
  <c r="AR34" i="3"/>
  <c r="AV34" i="3"/>
  <c r="AZ34" i="3"/>
  <c r="BD34" i="3"/>
  <c r="AB36" i="3"/>
  <c r="AF36" i="3"/>
  <c r="AJ36" i="3"/>
  <c r="AN36" i="3"/>
  <c r="AR36" i="3"/>
  <c r="AV36" i="3"/>
  <c r="AZ36" i="3"/>
  <c r="BD36" i="3"/>
  <c r="BD28" i="1"/>
  <c r="AY28" i="1"/>
  <c r="AQ28" i="1"/>
  <c r="AI28" i="1"/>
  <c r="AA28" i="1"/>
  <c r="AU28" i="1"/>
  <c r="AE28" i="1"/>
  <c r="BC28" i="1"/>
  <c r="BD30" i="1"/>
  <c r="AY30" i="1"/>
  <c r="AQ30" i="1"/>
  <c r="AI30" i="1"/>
  <c r="AE30" i="1"/>
  <c r="AB30" i="1"/>
  <c r="Z30" i="1"/>
  <c r="AU30" i="1"/>
  <c r="AF30" i="1"/>
  <c r="AA30" i="1"/>
  <c r="AM30" i="1"/>
  <c r="BG20" i="2"/>
  <c r="BK20" i="2"/>
  <c r="BO20" i="2"/>
  <c r="BS20" i="2"/>
  <c r="BW20" i="2"/>
  <c r="CA20" i="2"/>
  <c r="CE20" i="2"/>
  <c r="CI20" i="2"/>
  <c r="BG22" i="2"/>
  <c r="BK22" i="2"/>
  <c r="BO22" i="2"/>
  <c r="BS22" i="2"/>
  <c r="BW22" i="2"/>
  <c r="CA22" i="2"/>
  <c r="CE22" i="2"/>
  <c r="CI22" i="2"/>
  <c r="BG24" i="2"/>
  <c r="BK24" i="2"/>
  <c r="BO24" i="2"/>
  <c r="BS24" i="2"/>
  <c r="BW24" i="2"/>
  <c r="CA24" i="2"/>
  <c r="CE24" i="2"/>
  <c r="CI24" i="2"/>
  <c r="BG26" i="2"/>
  <c r="BK26" i="2"/>
  <c r="BO26" i="2"/>
  <c r="BS26" i="2"/>
  <c r="BW26" i="2"/>
  <c r="CA26" i="2"/>
  <c r="CE26" i="2"/>
  <c r="CI26" i="2"/>
  <c r="BG28" i="2"/>
  <c r="BK28" i="2"/>
  <c r="BO28" i="2"/>
  <c r="BS28" i="2"/>
  <c r="BW28" i="2"/>
  <c r="CA28" i="2"/>
  <c r="CE28" i="2"/>
  <c r="CI28" i="2"/>
  <c r="AB3" i="1"/>
  <c r="AF3" i="1"/>
  <c r="AJ3" i="1"/>
  <c r="AN3" i="1"/>
  <c r="AR3" i="1"/>
  <c r="AV3" i="1"/>
  <c r="AZ3" i="1"/>
  <c r="BD3" i="1"/>
  <c r="AA5" i="1"/>
  <c r="AD5" i="1"/>
  <c r="AH5" i="1"/>
  <c r="AL5" i="1"/>
  <c r="AP5" i="1"/>
  <c r="AT5" i="1"/>
  <c r="AX5" i="1"/>
  <c r="BB5" i="1"/>
  <c r="AB6" i="1"/>
  <c r="AF6" i="1"/>
  <c r="AJ6" i="1"/>
  <c r="AN6" i="1"/>
  <c r="AR6" i="1"/>
  <c r="AV6" i="1"/>
  <c r="AZ6" i="1"/>
  <c r="BD6" i="1"/>
  <c r="AB8" i="1"/>
  <c r="AF8" i="1"/>
  <c r="AJ8" i="1"/>
  <c r="AN8" i="1"/>
  <c r="AR8" i="1"/>
  <c r="AV8" i="1"/>
  <c r="AZ8" i="1"/>
  <c r="BD8" i="1"/>
  <c r="BD19" i="1"/>
  <c r="BB19" i="1"/>
  <c r="AX19" i="1"/>
  <c r="AT19" i="1"/>
  <c r="AP19" i="1"/>
  <c r="AL19" i="1"/>
  <c r="AH19" i="1"/>
  <c r="AD19" i="1"/>
  <c r="Z19" i="1"/>
  <c r="AE19" i="1"/>
  <c r="AM19" i="1"/>
  <c r="AU19" i="1"/>
  <c r="BC19" i="1"/>
  <c r="BA22" i="1"/>
  <c r="BC22" i="1"/>
  <c r="AY22" i="1"/>
  <c r="AU22" i="1"/>
  <c r="AQ22" i="1"/>
  <c r="AQ51" i="1" s="1"/>
  <c r="AM22" i="1"/>
  <c r="AI22" i="1"/>
  <c r="AE22" i="1"/>
  <c r="AA22" i="1"/>
  <c r="AA51" i="1" s="1"/>
  <c r="AF22" i="1"/>
  <c r="AN22" i="1"/>
  <c r="AV22" i="1"/>
  <c r="BD22" i="1"/>
  <c r="BA24" i="1"/>
  <c r="BC24" i="1"/>
  <c r="AY24" i="1"/>
  <c r="AU24" i="1"/>
  <c r="AU51" i="1" s="1"/>
  <c r="AQ24" i="1"/>
  <c r="AM24" i="1"/>
  <c r="AI24" i="1"/>
  <c r="AE24" i="1"/>
  <c r="AE51" i="1" s="1"/>
  <c r="AA24" i="1"/>
  <c r="AF24" i="1"/>
  <c r="AN24" i="1"/>
  <c r="AV24" i="1"/>
  <c r="BD24" i="1"/>
  <c r="BD26" i="1"/>
  <c r="AY26" i="1"/>
  <c r="AU26" i="1"/>
  <c r="AQ26" i="1"/>
  <c r="AM26" i="1"/>
  <c r="AI26" i="1"/>
  <c r="AE26" i="1"/>
  <c r="AA26" i="1"/>
  <c r="AF26" i="1"/>
  <c r="AN26" i="1"/>
  <c r="AV26" i="1"/>
  <c r="BD32" i="1"/>
  <c r="BC32" i="1"/>
  <c r="AU32" i="1"/>
  <c r="AM32" i="1"/>
  <c r="AE32" i="1"/>
  <c r="AA32" i="1"/>
  <c r="AI32" i="1"/>
  <c r="AY32" i="1"/>
  <c r="AA20" i="1"/>
  <c r="AE20" i="1"/>
  <c r="AI20" i="1"/>
  <c r="AM20" i="1"/>
  <c r="AQ20" i="1"/>
  <c r="AU20" i="1"/>
  <c r="AY20" i="1"/>
  <c r="BC20" i="1"/>
  <c r="AB23" i="1"/>
  <c r="AF23" i="1"/>
  <c r="AJ23" i="1"/>
  <c r="AN23" i="1"/>
  <c r="AR23" i="1"/>
  <c r="AV23" i="1"/>
  <c r="AZ23" i="1"/>
  <c r="BD23" i="1"/>
  <c r="AB25" i="1"/>
  <c r="AF25" i="1"/>
  <c r="AJ25" i="1"/>
  <c r="AN25" i="1"/>
  <c r="AR25" i="1"/>
  <c r="AV25" i="1"/>
  <c r="AZ25" i="1"/>
  <c r="BD25" i="1"/>
  <c r="AE27" i="1"/>
  <c r="AM27" i="1"/>
  <c r="AU27" i="1"/>
  <c r="BC27" i="1"/>
  <c r="AA29" i="1"/>
  <c r="AD29" i="1"/>
  <c r="AF29" i="1"/>
  <c r="AM29" i="1"/>
  <c r="AU29" i="1"/>
  <c r="BC29" i="1"/>
  <c r="AA31" i="1"/>
  <c r="AE31" i="1"/>
  <c r="AM31" i="1"/>
  <c r="AU31" i="1"/>
  <c r="BC31" i="1"/>
  <c r="BC9" i="1"/>
  <c r="AC2" i="1"/>
  <c r="AG2" i="1"/>
  <c r="AK2" i="1"/>
  <c r="AO2" i="1"/>
  <c r="AS2" i="1"/>
  <c r="AW2" i="1"/>
  <c r="BA2" i="1"/>
  <c r="AC3" i="1"/>
  <c r="AG3" i="1"/>
  <c r="AK3" i="1"/>
  <c r="AO3" i="1"/>
  <c r="AS3" i="1"/>
  <c r="AW3" i="1"/>
  <c r="BA3" i="1"/>
  <c r="AC4" i="1"/>
  <c r="AG4" i="1"/>
  <c r="AK4" i="1"/>
  <c r="AO4" i="1"/>
  <c r="AS4" i="1"/>
  <c r="AW4" i="1"/>
  <c r="BA4" i="1"/>
  <c r="AC5" i="1"/>
  <c r="AG5" i="1"/>
  <c r="AK5" i="1"/>
  <c r="AO5" i="1"/>
  <c r="AS5" i="1"/>
  <c r="AW5" i="1"/>
  <c r="BA5" i="1"/>
  <c r="AC6" i="1"/>
  <c r="AG6" i="1"/>
  <c r="AK6" i="1"/>
  <c r="AO6" i="1"/>
  <c r="AS6" i="1"/>
  <c r="AW6" i="1"/>
  <c r="BA6" i="1"/>
  <c r="AC7" i="1"/>
  <c r="AG7" i="1"/>
  <c r="AK7" i="1"/>
  <c r="AO7" i="1"/>
  <c r="AS7" i="1"/>
  <c r="AW7" i="1"/>
  <c r="BA7" i="1"/>
  <c r="AC8" i="1"/>
  <c r="AG8" i="1"/>
  <c r="AK8" i="1"/>
  <c r="AO8" i="1"/>
  <c r="AS8" i="1"/>
  <c r="AW8" i="1"/>
  <c r="BA8" i="1"/>
  <c r="Z10" i="1"/>
  <c r="AD10" i="1"/>
  <c r="AH10" i="1"/>
  <c r="AL10" i="1"/>
  <c r="AP10" i="1"/>
  <c r="AT10" i="1"/>
  <c r="AX10" i="1"/>
  <c r="BB10" i="1"/>
  <c r="Z11" i="1"/>
  <c r="AD11" i="1"/>
  <c r="AH11" i="1"/>
  <c r="AL11" i="1"/>
  <c r="AP11" i="1"/>
  <c r="AT11" i="1"/>
  <c r="AX11" i="1"/>
  <c r="BB11" i="1"/>
  <c r="Z12" i="1"/>
  <c r="AD12" i="1"/>
  <c r="AH12" i="1"/>
  <c r="AL12" i="1"/>
  <c r="AP12" i="1"/>
  <c r="AT12" i="1"/>
  <c r="AX12" i="1"/>
  <c r="BB12" i="1"/>
  <c r="Z13" i="1"/>
  <c r="AD13" i="1"/>
  <c r="AH13" i="1"/>
  <c r="AL13" i="1"/>
  <c r="AP13" i="1"/>
  <c r="AT13" i="1"/>
  <c r="AX13" i="1"/>
  <c r="BB13" i="1"/>
  <c r="Z14" i="1"/>
  <c r="AD14" i="1"/>
  <c r="AH14" i="1"/>
  <c r="AL14" i="1"/>
  <c r="AP14" i="1"/>
  <c r="AT14" i="1"/>
  <c r="AX14" i="1"/>
  <c r="BB14" i="1"/>
  <c r="Z15" i="1"/>
  <c r="AD15" i="1"/>
  <c r="AH15" i="1"/>
  <c r="AL15" i="1"/>
  <c r="AP15" i="1"/>
  <c r="AT15" i="1"/>
  <c r="AX15" i="1"/>
  <c r="BB15" i="1"/>
  <c r="Z16" i="1"/>
  <c r="AD16" i="1"/>
  <c r="AH16" i="1"/>
  <c r="AL16" i="1"/>
  <c r="AP16" i="1"/>
  <c r="AT16" i="1"/>
  <c r="AX16" i="1"/>
  <c r="BB16" i="1"/>
  <c r="Z17" i="1"/>
  <c r="AD17" i="1"/>
  <c r="AH17" i="1"/>
  <c r="AL17" i="1"/>
  <c r="AT17" i="1"/>
  <c r="AM51" i="1"/>
  <c r="BC51" i="1"/>
  <c r="BD17" i="1"/>
  <c r="AZ17" i="1"/>
  <c r="AV17" i="1"/>
  <c r="AR17" i="1"/>
  <c r="AN17" i="1"/>
  <c r="BA17" i="1"/>
  <c r="AW17" i="1"/>
  <c r="AS17" i="1"/>
  <c r="AO17" i="1"/>
  <c r="AC10" i="1"/>
  <c r="AG10" i="1"/>
  <c r="AK10" i="1"/>
  <c r="AO10" i="1"/>
  <c r="AS10" i="1"/>
  <c r="AW10" i="1"/>
  <c r="BA10" i="1"/>
  <c r="AC11" i="1"/>
  <c r="AG11" i="1"/>
  <c r="AK11" i="1"/>
  <c r="AO11" i="1"/>
  <c r="AS11" i="1"/>
  <c r="AW11" i="1"/>
  <c r="BA11" i="1"/>
  <c r="AC12" i="1"/>
  <c r="AG12" i="1"/>
  <c r="AK12" i="1"/>
  <c r="AO12" i="1"/>
  <c r="AS12" i="1"/>
  <c r="AW12" i="1"/>
  <c r="BA12" i="1"/>
  <c r="AC13" i="1"/>
  <c r="AG13" i="1"/>
  <c r="AK13" i="1"/>
  <c r="AO13" i="1"/>
  <c r="AS13" i="1"/>
  <c r="AW13" i="1"/>
  <c r="BA13" i="1"/>
  <c r="AC14" i="1"/>
  <c r="AG14" i="1"/>
  <c r="AK14" i="1"/>
  <c r="AO14" i="1"/>
  <c r="AS14" i="1"/>
  <c r="AW14" i="1"/>
  <c r="BA14" i="1"/>
  <c r="AC15" i="1"/>
  <c r="AG15" i="1"/>
  <c r="AK15" i="1"/>
  <c r="AO15" i="1"/>
  <c r="AS15" i="1"/>
  <c r="AW15" i="1"/>
  <c r="BA15" i="1"/>
  <c r="AC16" i="1"/>
  <c r="AG16" i="1"/>
  <c r="AK16" i="1"/>
  <c r="AO16" i="1"/>
  <c r="AS16" i="1"/>
  <c r="AW16" i="1"/>
  <c r="BA16" i="1"/>
  <c r="AC17" i="1"/>
  <c r="AG17" i="1"/>
  <c r="AK17" i="1"/>
  <c r="AQ17" i="1"/>
  <c r="AY17" i="1"/>
  <c r="AA2" i="1"/>
  <c r="AE2" i="1"/>
  <c r="AI2" i="1"/>
  <c r="AM2" i="1"/>
  <c r="AQ2" i="1"/>
  <c r="AU2" i="1"/>
  <c r="AY2" i="1"/>
  <c r="AA3" i="1"/>
  <c r="AE3" i="1"/>
  <c r="AI3" i="1"/>
  <c r="AM3" i="1"/>
  <c r="AQ3" i="1"/>
  <c r="AU3" i="1"/>
  <c r="AY3" i="1"/>
  <c r="AA4" i="1"/>
  <c r="AE4" i="1"/>
  <c r="AI4" i="1"/>
  <c r="AM4" i="1"/>
  <c r="AQ4" i="1"/>
  <c r="AU4" i="1"/>
  <c r="AY4" i="1"/>
  <c r="AE5" i="1"/>
  <c r="AI5" i="1"/>
  <c r="AM5" i="1"/>
  <c r="AQ5" i="1"/>
  <c r="AU5" i="1"/>
  <c r="AY5" i="1"/>
  <c r="AA6" i="1"/>
  <c r="AE6" i="1"/>
  <c r="AI6" i="1"/>
  <c r="AM6" i="1"/>
  <c r="AQ6" i="1"/>
  <c r="AU6" i="1"/>
  <c r="AY6" i="1"/>
  <c r="AA7" i="1"/>
  <c r="AE7" i="1"/>
  <c r="AI7" i="1"/>
  <c r="AM7" i="1"/>
  <c r="AQ7" i="1"/>
  <c r="AU7" i="1"/>
  <c r="AY7" i="1"/>
  <c r="AA8" i="1"/>
  <c r="AE8" i="1"/>
  <c r="AI8" i="1"/>
  <c r="AM8" i="1"/>
  <c r="AQ8" i="1"/>
  <c r="AU8" i="1"/>
  <c r="AY8" i="1"/>
  <c r="AB10" i="1"/>
  <c r="AF10" i="1"/>
  <c r="AJ10" i="1"/>
  <c r="AN10" i="1"/>
  <c r="AR10" i="1"/>
  <c r="AV10" i="1"/>
  <c r="AZ10" i="1"/>
  <c r="BD10" i="1"/>
  <c r="AB11" i="1"/>
  <c r="AF11" i="1"/>
  <c r="AJ11" i="1"/>
  <c r="AN11" i="1"/>
  <c r="AR11" i="1"/>
  <c r="AV11" i="1"/>
  <c r="AZ11" i="1"/>
  <c r="BD11" i="1"/>
  <c r="AB12" i="1"/>
  <c r="AF12" i="1"/>
  <c r="AJ12" i="1"/>
  <c r="AN12" i="1"/>
  <c r="AR12" i="1"/>
  <c r="AV12" i="1"/>
  <c r="AZ12" i="1"/>
  <c r="BD12" i="1"/>
  <c r="AB13" i="1"/>
  <c r="AF13" i="1"/>
  <c r="AJ13" i="1"/>
  <c r="AN13" i="1"/>
  <c r="AR13" i="1"/>
  <c r="AV13" i="1"/>
  <c r="AZ13" i="1"/>
  <c r="BD13" i="1"/>
  <c r="AB14" i="1"/>
  <c r="AF14" i="1"/>
  <c r="AJ14" i="1"/>
  <c r="AN14" i="1"/>
  <c r="AR14" i="1"/>
  <c r="AV14" i="1"/>
  <c r="AZ14" i="1"/>
  <c r="BD14" i="1"/>
  <c r="AB15" i="1"/>
  <c r="AF15" i="1"/>
  <c r="AJ15" i="1"/>
  <c r="AN15" i="1"/>
  <c r="AR15" i="1"/>
  <c r="AV15" i="1"/>
  <c r="AZ15" i="1"/>
  <c r="BD15" i="1"/>
  <c r="AB16" i="1"/>
  <c r="AF16" i="1"/>
  <c r="AJ16" i="1"/>
  <c r="AN16" i="1"/>
  <c r="AR16" i="1"/>
  <c r="AV16" i="1"/>
  <c r="AZ16" i="1"/>
  <c r="BD16" i="1"/>
  <c r="AB17" i="1"/>
  <c r="AF17" i="1"/>
  <c r="AJ17" i="1"/>
  <c r="AP17" i="1"/>
  <c r="AX17" i="1"/>
  <c r="AI51" i="1"/>
  <c r="AY51" i="1"/>
  <c r="AA10" i="1"/>
  <c r="AE10" i="1"/>
  <c r="AI10" i="1"/>
  <c r="AM10" i="1"/>
  <c r="AQ10" i="1"/>
  <c r="AU10" i="1"/>
  <c r="AY10" i="1"/>
  <c r="AA11" i="1"/>
  <c r="AE11" i="1"/>
  <c r="AI11" i="1"/>
  <c r="AM11" i="1"/>
  <c r="AQ11" i="1"/>
  <c r="AU11" i="1"/>
  <c r="AY11" i="1"/>
  <c r="AA12" i="1"/>
  <c r="AE12" i="1"/>
  <c r="AI12" i="1"/>
  <c r="AM12" i="1"/>
  <c r="AQ12" i="1"/>
  <c r="AU12" i="1"/>
  <c r="AY12" i="1"/>
  <c r="AA13" i="1"/>
  <c r="AE13" i="1"/>
  <c r="AI13" i="1"/>
  <c r="AM13" i="1"/>
  <c r="AQ13" i="1"/>
  <c r="AU13" i="1"/>
  <c r="AY13" i="1"/>
  <c r="AA14" i="1"/>
  <c r="AE14" i="1"/>
  <c r="AI14" i="1"/>
  <c r="AM14" i="1"/>
  <c r="AQ14" i="1"/>
  <c r="AU14" i="1"/>
  <c r="AY14" i="1"/>
  <c r="AA15" i="1"/>
  <c r="AE15" i="1"/>
  <c r="AI15" i="1"/>
  <c r="AM15" i="1"/>
  <c r="AQ15" i="1"/>
  <c r="AU15" i="1"/>
  <c r="AY15" i="1"/>
  <c r="AA16" i="1"/>
  <c r="AE16" i="1"/>
  <c r="AI16" i="1"/>
  <c r="AM16" i="1"/>
  <c r="AQ16" i="1"/>
  <c r="AU16" i="1"/>
  <c r="AY16" i="1"/>
  <c r="AA17" i="1"/>
  <c r="AE17" i="1"/>
  <c r="AI17" i="1"/>
  <c r="AM17" i="1"/>
  <c r="AU17" i="1"/>
  <c r="BC17" i="1"/>
  <c r="AC18" i="1"/>
  <c r="AG18" i="1"/>
  <c r="AK18" i="1"/>
  <c r="AO18" i="1"/>
  <c r="AS18" i="1"/>
  <c r="AW18" i="1"/>
  <c r="BA18" i="1"/>
  <c r="AC19" i="1"/>
  <c r="AG19" i="1"/>
  <c r="AK19" i="1"/>
  <c r="AO19" i="1"/>
  <c r="AS19" i="1"/>
  <c r="AW19" i="1"/>
  <c r="BA19" i="1"/>
  <c r="AC20" i="1"/>
  <c r="AG20" i="1"/>
  <c r="AK20" i="1"/>
  <c r="AO20" i="1"/>
  <c r="AS20" i="1"/>
  <c r="AW20" i="1"/>
  <c r="BA20" i="1"/>
  <c r="Z22" i="1"/>
  <c r="AD22" i="1"/>
  <c r="AH22" i="1"/>
  <c r="AL22" i="1"/>
  <c r="AP22" i="1"/>
  <c r="AT22" i="1"/>
  <c r="AX22" i="1"/>
  <c r="BB22" i="1"/>
  <c r="Z23" i="1"/>
  <c r="AD23" i="1"/>
  <c r="AH23" i="1"/>
  <c r="AL23" i="1"/>
  <c r="AP23" i="1"/>
  <c r="AT23" i="1"/>
  <c r="AX23" i="1"/>
  <c r="BB23" i="1"/>
  <c r="Z24" i="1"/>
  <c r="AD24" i="1"/>
  <c r="AH24" i="1"/>
  <c r="AL24" i="1"/>
  <c r="AP24" i="1"/>
  <c r="AT24" i="1"/>
  <c r="AX24" i="1"/>
  <c r="BB24" i="1"/>
  <c r="Z25" i="1"/>
  <c r="AD25" i="1"/>
  <c r="AH25" i="1"/>
  <c r="AL25" i="1"/>
  <c r="AP25" i="1"/>
  <c r="AT25" i="1"/>
  <c r="AX25" i="1"/>
  <c r="BB25" i="1"/>
  <c r="Z26" i="1"/>
  <c r="AD26" i="1"/>
  <c r="AH26" i="1"/>
  <c r="AL26" i="1"/>
  <c r="AP26" i="1"/>
  <c r="AT26" i="1"/>
  <c r="AX26" i="1"/>
  <c r="BB26" i="1"/>
  <c r="Z27" i="1"/>
  <c r="AD27" i="1"/>
  <c r="AH27" i="1"/>
  <c r="AL27" i="1"/>
  <c r="AP27" i="1"/>
  <c r="AT27" i="1"/>
  <c r="AX27" i="1"/>
  <c r="BB27" i="1"/>
  <c r="Z28" i="1"/>
  <c r="AD28" i="1"/>
  <c r="AH28" i="1"/>
  <c r="AL28" i="1"/>
  <c r="AP28" i="1"/>
  <c r="AT28" i="1"/>
  <c r="AX28" i="1"/>
  <c r="BB28" i="1"/>
  <c r="AH29" i="1"/>
  <c r="AL29" i="1"/>
  <c r="AP29" i="1"/>
  <c r="AT29" i="1"/>
  <c r="AX29" i="1"/>
  <c r="BB29" i="1"/>
  <c r="AH30" i="1"/>
  <c r="AL30" i="1"/>
  <c r="AP30" i="1"/>
  <c r="AT30" i="1"/>
  <c r="AX30" i="1"/>
  <c r="BB30" i="1"/>
  <c r="AD31" i="1"/>
  <c r="AH31" i="1"/>
  <c r="AL31" i="1"/>
  <c r="AP31" i="1"/>
  <c r="AT31" i="1"/>
  <c r="AX31" i="1"/>
  <c r="BB31" i="1"/>
  <c r="Z32" i="1"/>
  <c r="AD32" i="1"/>
  <c r="AH32" i="1"/>
  <c r="AL32" i="1"/>
  <c r="AP32" i="1"/>
  <c r="AT32" i="1"/>
  <c r="AX32" i="1"/>
  <c r="BB32" i="1"/>
  <c r="Z33" i="1"/>
  <c r="AD33" i="1"/>
  <c r="AH33" i="1"/>
  <c r="AL33" i="1"/>
  <c r="AP33" i="1"/>
  <c r="AT33" i="1"/>
  <c r="AX33" i="1"/>
  <c r="BB33" i="1"/>
  <c r="AD34" i="1"/>
  <c r="AH34" i="1"/>
  <c r="AL34" i="1"/>
  <c r="AP34" i="1"/>
  <c r="AT34" i="1"/>
  <c r="AX34" i="1"/>
  <c r="BB34" i="1"/>
  <c r="AD35" i="1"/>
  <c r="AH35" i="1"/>
  <c r="AL35" i="1"/>
  <c r="AP35" i="1"/>
  <c r="AT35" i="1"/>
  <c r="AX35" i="1"/>
  <c r="BB35" i="1"/>
  <c r="AD36" i="1"/>
  <c r="AH36" i="1"/>
  <c r="AL36" i="1"/>
  <c r="AP36" i="1"/>
  <c r="AT36" i="1"/>
  <c r="AX36" i="1"/>
  <c r="BB36" i="1"/>
  <c r="AD37" i="1"/>
  <c r="AH37" i="1"/>
  <c r="AL37" i="1"/>
  <c r="AP37" i="1"/>
  <c r="AT37" i="1"/>
  <c r="AX37" i="1"/>
  <c r="BB37" i="1"/>
  <c r="Z38" i="1"/>
  <c r="AD38" i="1"/>
  <c r="AH38" i="1"/>
  <c r="AL38" i="1"/>
  <c r="AP38" i="1"/>
  <c r="AT38" i="1"/>
  <c r="AX38" i="1"/>
  <c r="BB38" i="1"/>
  <c r="AD39" i="1"/>
  <c r="AH39" i="1"/>
  <c r="AL39" i="1"/>
  <c r="AP39" i="1"/>
  <c r="AT39" i="1"/>
  <c r="AX39" i="1"/>
  <c r="BB39" i="1"/>
  <c r="AD40" i="1"/>
  <c r="AH40" i="1"/>
  <c r="AL40" i="1"/>
  <c r="AP40" i="1"/>
  <c r="AT40" i="1"/>
  <c r="AX40" i="1"/>
  <c r="BB40" i="1"/>
  <c r="AD41" i="1"/>
  <c r="AH41" i="1"/>
  <c r="AL41" i="1"/>
  <c r="AP41" i="1"/>
  <c r="AT41" i="1"/>
  <c r="AX41" i="1"/>
  <c r="BB41" i="1"/>
  <c r="AD42" i="1"/>
  <c r="AH42" i="1"/>
  <c r="AL42" i="1"/>
  <c r="AP42" i="1"/>
  <c r="AT42" i="1"/>
  <c r="AX42" i="1"/>
  <c r="BB42" i="1"/>
  <c r="AH43" i="1"/>
  <c r="AL43" i="1"/>
  <c r="AP43" i="1"/>
  <c r="AT43" i="1"/>
  <c r="AX43" i="1"/>
  <c r="BB43" i="1"/>
  <c r="AD44" i="1"/>
  <c r="AH44" i="1"/>
  <c r="AL44" i="1"/>
  <c r="AP44" i="1"/>
  <c r="AT44" i="1"/>
  <c r="AX44" i="1"/>
  <c r="BB44" i="1"/>
  <c r="AD45" i="1"/>
  <c r="AH45" i="1"/>
  <c r="AL45" i="1"/>
  <c r="AP45" i="1"/>
  <c r="AT45" i="1"/>
  <c r="AX45" i="1"/>
  <c r="BB45" i="1"/>
  <c r="Z46" i="1"/>
  <c r="AD46" i="1"/>
  <c r="AH46" i="1"/>
  <c r="AL46" i="1"/>
  <c r="AP46" i="1"/>
  <c r="AT46" i="1"/>
  <c r="AX46" i="1"/>
  <c r="BB46" i="1"/>
  <c r="Z47" i="1"/>
  <c r="AD47" i="1"/>
  <c r="AH47" i="1"/>
  <c r="AL47" i="1"/>
  <c r="AP47" i="1"/>
  <c r="AT47" i="1"/>
  <c r="AX47" i="1"/>
  <c r="BB47" i="1"/>
  <c r="Z48" i="1"/>
  <c r="AD48" i="1"/>
  <c r="AH48" i="1"/>
  <c r="AL48" i="1"/>
  <c r="AP48" i="1"/>
  <c r="AT48" i="1"/>
  <c r="AX48" i="1"/>
  <c r="BB48" i="1"/>
  <c r="Z49" i="1"/>
  <c r="AD49" i="1"/>
  <c r="AH49" i="1"/>
  <c r="AL49" i="1"/>
  <c r="AP49" i="1"/>
  <c r="AT49" i="1"/>
  <c r="AX49" i="1"/>
  <c r="BB49" i="1"/>
  <c r="Z50" i="1"/>
  <c r="AD50" i="1"/>
  <c r="AH50" i="1"/>
  <c r="AL50" i="1"/>
  <c r="AP50" i="1"/>
  <c r="AT50" i="1"/>
  <c r="AX50" i="1"/>
  <c r="BB50" i="1"/>
  <c r="AB18" i="1"/>
  <c r="AF18" i="1"/>
  <c r="AJ18" i="1"/>
  <c r="AN18" i="1"/>
  <c r="AR18" i="1"/>
  <c r="AV18" i="1"/>
  <c r="AZ18" i="1"/>
  <c r="AB19" i="1"/>
  <c r="AF19" i="1"/>
  <c r="AJ19" i="1"/>
  <c r="AN19" i="1"/>
  <c r="AR19" i="1"/>
  <c r="AV19" i="1"/>
  <c r="AZ19" i="1"/>
  <c r="AB20" i="1"/>
  <c r="AF20" i="1"/>
  <c r="AJ20" i="1"/>
  <c r="AN20" i="1"/>
  <c r="AR20" i="1"/>
  <c r="AV20" i="1"/>
  <c r="AZ20" i="1"/>
  <c r="AC22" i="1"/>
  <c r="AG22" i="1"/>
  <c r="AK22" i="1"/>
  <c r="AO22" i="1"/>
  <c r="AS22" i="1"/>
  <c r="AW22" i="1"/>
  <c r="AC23" i="1"/>
  <c r="AG23" i="1"/>
  <c r="AK23" i="1"/>
  <c r="AO23" i="1"/>
  <c r="AS23" i="1"/>
  <c r="AW23" i="1"/>
  <c r="AC24" i="1"/>
  <c r="AG24" i="1"/>
  <c r="AK24" i="1"/>
  <c r="AO24" i="1"/>
  <c r="AS24" i="1"/>
  <c r="AW24" i="1"/>
  <c r="AC25" i="1"/>
  <c r="AG25" i="1"/>
  <c r="AK25" i="1"/>
  <c r="AO25" i="1"/>
  <c r="AS25" i="1"/>
  <c r="AW25" i="1"/>
  <c r="AC26" i="1"/>
  <c r="AG26" i="1"/>
  <c r="AK26" i="1"/>
  <c r="AO26" i="1"/>
  <c r="AS26" i="1"/>
  <c r="AW26" i="1"/>
  <c r="BA26" i="1"/>
  <c r="AC27" i="1"/>
  <c r="AG27" i="1"/>
  <c r="AK27" i="1"/>
  <c r="AO27" i="1"/>
  <c r="AS27" i="1"/>
  <c r="AW27" i="1"/>
  <c r="BA27" i="1"/>
  <c r="AC28" i="1"/>
  <c r="AG28" i="1"/>
  <c r="AK28" i="1"/>
  <c r="AO28" i="1"/>
  <c r="AS28" i="1"/>
  <c r="AW28" i="1"/>
  <c r="BA28" i="1"/>
  <c r="AC29" i="1"/>
  <c r="AG29" i="1"/>
  <c r="AK29" i="1"/>
  <c r="AO29" i="1"/>
  <c r="AS29" i="1"/>
  <c r="AW29" i="1"/>
  <c r="BA29" i="1"/>
  <c r="AC30" i="1"/>
  <c r="AG30" i="1"/>
  <c r="AK30" i="1"/>
  <c r="AO30" i="1"/>
  <c r="AS30" i="1"/>
  <c r="AW30" i="1"/>
  <c r="BA30" i="1"/>
  <c r="AC31" i="1"/>
  <c r="AG31" i="1"/>
  <c r="AK31" i="1"/>
  <c r="AO31" i="1"/>
  <c r="AS31" i="1"/>
  <c r="AW31" i="1"/>
  <c r="BA31" i="1"/>
  <c r="AC32" i="1"/>
  <c r="AG32" i="1"/>
  <c r="AK32" i="1"/>
  <c r="AO32" i="1"/>
  <c r="AS32" i="1"/>
  <c r="AW32" i="1"/>
  <c r="BA32" i="1"/>
  <c r="AC33" i="1"/>
  <c r="AG33" i="1"/>
  <c r="AK33" i="1"/>
  <c r="AO33" i="1"/>
  <c r="AS33" i="1"/>
  <c r="AW33" i="1"/>
  <c r="BA33" i="1"/>
  <c r="AC34" i="1"/>
  <c r="AG34" i="1"/>
  <c r="AK34" i="1"/>
  <c r="AO34" i="1"/>
  <c r="AS34" i="1"/>
  <c r="AW34" i="1"/>
  <c r="BA34" i="1"/>
  <c r="AC35" i="1"/>
  <c r="AG35" i="1"/>
  <c r="AK35" i="1"/>
  <c r="AO35" i="1"/>
  <c r="AS35" i="1"/>
  <c r="AW35" i="1"/>
  <c r="BA35" i="1"/>
  <c r="AC36" i="1"/>
  <c r="AG36" i="1"/>
  <c r="AK36" i="1"/>
  <c r="AO36" i="1"/>
  <c r="AS36" i="1"/>
  <c r="AW36" i="1"/>
  <c r="BA36" i="1"/>
  <c r="AC37" i="1"/>
  <c r="AG37" i="1"/>
  <c r="AK37" i="1"/>
  <c r="AO37" i="1"/>
  <c r="AS37" i="1"/>
  <c r="AW37" i="1"/>
  <c r="BA37" i="1"/>
  <c r="AC38" i="1"/>
  <c r="AG38" i="1"/>
  <c r="AK38" i="1"/>
  <c r="AO38" i="1"/>
  <c r="AS38" i="1"/>
  <c r="AW38" i="1"/>
  <c r="BA38" i="1"/>
  <c r="AC39" i="1"/>
  <c r="AG39" i="1"/>
  <c r="AK39" i="1"/>
  <c r="AO39" i="1"/>
  <c r="AS39" i="1"/>
  <c r="AW39" i="1"/>
  <c r="BA39" i="1"/>
  <c r="AC40" i="1"/>
  <c r="AG40" i="1"/>
  <c r="AK40" i="1"/>
  <c r="AO40" i="1"/>
  <c r="AS40" i="1"/>
  <c r="AW40" i="1"/>
  <c r="BA40" i="1"/>
  <c r="AC41" i="1"/>
  <c r="AG41" i="1"/>
  <c r="AK41" i="1"/>
  <c r="AO41" i="1"/>
  <c r="AS41" i="1"/>
  <c r="AW41" i="1"/>
  <c r="BA41" i="1"/>
  <c r="AC42" i="1"/>
  <c r="AG42" i="1"/>
  <c r="AK42" i="1"/>
  <c r="AO42" i="1"/>
  <c r="AS42" i="1"/>
  <c r="AW42" i="1"/>
  <c r="BA42" i="1"/>
  <c r="AC43" i="1"/>
  <c r="AG43" i="1"/>
  <c r="AK43" i="1"/>
  <c r="AO43" i="1"/>
  <c r="AS43" i="1"/>
  <c r="AW43" i="1"/>
  <c r="BA43" i="1"/>
  <c r="AC44" i="1"/>
  <c r="AG44" i="1"/>
  <c r="AK44" i="1"/>
  <c r="AO44" i="1"/>
  <c r="AS44" i="1"/>
  <c r="AW44" i="1"/>
  <c r="BA44" i="1"/>
  <c r="AC45" i="1"/>
  <c r="AG45" i="1"/>
  <c r="AK45" i="1"/>
  <c r="AO45" i="1"/>
  <c r="AS45" i="1"/>
  <c r="AW45" i="1"/>
  <c r="BA45" i="1"/>
  <c r="AC46" i="1"/>
  <c r="AG46" i="1"/>
  <c r="AK46" i="1"/>
  <c r="AO46" i="1"/>
  <c r="AS46" i="1"/>
  <c r="AW46" i="1"/>
  <c r="BA46" i="1"/>
  <c r="AC47" i="1"/>
  <c r="AG47" i="1"/>
  <c r="AK47" i="1"/>
  <c r="AO47" i="1"/>
  <c r="AS47" i="1"/>
  <c r="AW47" i="1"/>
  <c r="BA47" i="1"/>
  <c r="AC48" i="1"/>
  <c r="AG48" i="1"/>
  <c r="AK48" i="1"/>
  <c r="AO48" i="1"/>
  <c r="AS48" i="1"/>
  <c r="AW48" i="1"/>
  <c r="BA48" i="1"/>
  <c r="AC49" i="1"/>
  <c r="AG49" i="1"/>
  <c r="AK49" i="1"/>
  <c r="AO49" i="1"/>
  <c r="AS49" i="1"/>
  <c r="AW49" i="1"/>
  <c r="BA49" i="1"/>
  <c r="AC50" i="1"/>
  <c r="AG50" i="1"/>
  <c r="AK50" i="1"/>
  <c r="AO50" i="1"/>
  <c r="AS50" i="1"/>
  <c r="AW50" i="1"/>
  <c r="BA50" i="1"/>
  <c r="AZ26" i="1"/>
  <c r="AB27" i="1"/>
  <c r="AF27" i="1"/>
  <c r="AJ27" i="1"/>
  <c r="AN27" i="1"/>
  <c r="AR27" i="1"/>
  <c r="AV27" i="1"/>
  <c r="AZ27" i="1"/>
  <c r="AB28" i="1"/>
  <c r="AF28" i="1"/>
  <c r="AJ28" i="1"/>
  <c r="AN28" i="1"/>
  <c r="AR28" i="1"/>
  <c r="AV28" i="1"/>
  <c r="AZ28" i="1"/>
  <c r="AJ29" i="1"/>
  <c r="AN29" i="1"/>
  <c r="AR29" i="1"/>
  <c r="AV29" i="1"/>
  <c r="AZ29" i="1"/>
  <c r="AJ30" i="1"/>
  <c r="AN30" i="1"/>
  <c r="AR30" i="1"/>
  <c r="AV30" i="1"/>
  <c r="AZ30" i="1"/>
  <c r="AF31" i="1"/>
  <c r="AJ31" i="1"/>
  <c r="AN31" i="1"/>
  <c r="AR31" i="1"/>
  <c r="AV31" i="1"/>
  <c r="AZ31" i="1"/>
  <c r="AF32" i="1"/>
  <c r="AJ32" i="1"/>
  <c r="AN32" i="1"/>
  <c r="AR32" i="1"/>
  <c r="AV32" i="1"/>
  <c r="AZ32" i="1"/>
  <c r="AB33" i="1"/>
  <c r="AF33" i="1"/>
  <c r="AJ33" i="1"/>
  <c r="AN33" i="1"/>
  <c r="AR33" i="1"/>
  <c r="AV33" i="1"/>
  <c r="AZ33" i="1"/>
  <c r="AB34" i="1"/>
  <c r="AF34" i="1"/>
  <c r="AJ34" i="1"/>
  <c r="AN34" i="1"/>
  <c r="AR34" i="1"/>
  <c r="AV34" i="1"/>
  <c r="AZ34" i="1"/>
  <c r="AF35" i="1"/>
  <c r="AJ35" i="1"/>
  <c r="AN35" i="1"/>
  <c r="AR35" i="1"/>
  <c r="AV35" i="1"/>
  <c r="AZ35" i="1"/>
  <c r="AB36" i="1"/>
  <c r="AF36" i="1"/>
  <c r="AJ36" i="1"/>
  <c r="AN36" i="1"/>
  <c r="AR36" i="1"/>
  <c r="AV36" i="1"/>
  <c r="AZ36" i="1"/>
  <c r="AF37" i="1"/>
  <c r="AJ37" i="1"/>
  <c r="AN37" i="1"/>
  <c r="AR37" i="1"/>
  <c r="AV37" i="1"/>
  <c r="AZ37" i="1"/>
  <c r="AB38" i="1"/>
  <c r="AF38" i="1"/>
  <c r="AJ38" i="1"/>
  <c r="AN38" i="1"/>
  <c r="AR38" i="1"/>
  <c r="AV38" i="1"/>
  <c r="AZ38" i="1"/>
  <c r="AF39" i="1"/>
  <c r="AJ39" i="1"/>
  <c r="AN39" i="1"/>
  <c r="AR39" i="1"/>
  <c r="AV39" i="1"/>
  <c r="AZ39" i="1"/>
  <c r="AF40" i="1"/>
  <c r="AJ40" i="1"/>
  <c r="AN40" i="1"/>
  <c r="AR40" i="1"/>
  <c r="AV40" i="1"/>
  <c r="AZ40" i="1"/>
  <c r="AF41" i="1"/>
  <c r="AJ41" i="1"/>
  <c r="AN41" i="1"/>
  <c r="AR41" i="1"/>
  <c r="AV41" i="1"/>
  <c r="AZ41" i="1"/>
  <c r="AF42" i="1"/>
  <c r="AJ42" i="1"/>
  <c r="AN42" i="1"/>
  <c r="AR42" i="1"/>
  <c r="AV42" i="1"/>
  <c r="AZ42" i="1"/>
  <c r="AJ43" i="1"/>
  <c r="AN43" i="1"/>
  <c r="AR43" i="1"/>
  <c r="AV43" i="1"/>
  <c r="AZ43" i="1"/>
  <c r="AF44" i="1"/>
  <c r="AJ44" i="1"/>
  <c r="AN44" i="1"/>
  <c r="AR44" i="1"/>
  <c r="AV44" i="1"/>
  <c r="AZ44" i="1"/>
  <c r="AF45" i="1"/>
  <c r="AJ45" i="1"/>
  <c r="AN45" i="1"/>
  <c r="AR45" i="1"/>
  <c r="AV45" i="1"/>
  <c r="AZ45" i="1"/>
  <c r="AB46" i="1"/>
  <c r="AF46" i="1"/>
  <c r="AJ46" i="1"/>
  <c r="AN46" i="1"/>
  <c r="AR46" i="1"/>
  <c r="AV46" i="1"/>
  <c r="AZ46" i="1"/>
  <c r="AB47" i="1"/>
  <c r="AF47" i="1"/>
  <c r="AJ47" i="1"/>
  <c r="AN47" i="1"/>
  <c r="AR47" i="1"/>
  <c r="AV47" i="1"/>
  <c r="AZ47" i="1"/>
  <c r="AB48" i="1"/>
  <c r="AF48" i="1"/>
  <c r="AJ48" i="1"/>
  <c r="AN48" i="1"/>
  <c r="AR48" i="1"/>
  <c r="AV48" i="1"/>
  <c r="AZ48" i="1"/>
  <c r="AB49" i="1"/>
  <c r="AF49" i="1"/>
  <c r="AJ49" i="1"/>
  <c r="AN49" i="1"/>
  <c r="AR49" i="1"/>
  <c r="AV49" i="1"/>
  <c r="AZ49" i="1"/>
  <c r="AB50" i="1"/>
  <c r="AF50" i="1"/>
  <c r="AJ50" i="1"/>
  <c r="AN50" i="1"/>
  <c r="AR50" i="1"/>
  <c r="AV50" i="1"/>
  <c r="AZ50" i="1"/>
  <c r="CH9" i="2"/>
  <c r="CH17" i="2"/>
  <c r="BE2" i="2"/>
  <c r="BI2" i="2"/>
  <c r="BM2" i="2"/>
  <c r="BQ2" i="2"/>
  <c r="BU2" i="2"/>
  <c r="BY2" i="2"/>
  <c r="CC2" i="2"/>
  <c r="CG2" i="2"/>
  <c r="BE3" i="2"/>
  <c r="BI3" i="2"/>
  <c r="BM3" i="2"/>
  <c r="BQ3" i="2"/>
  <c r="BU3" i="2"/>
  <c r="BY3" i="2"/>
  <c r="CC3" i="2"/>
  <c r="CG3" i="2"/>
  <c r="BE4" i="2"/>
  <c r="BI4" i="2"/>
  <c r="BM4" i="2"/>
  <c r="BQ4" i="2"/>
  <c r="BU4" i="2"/>
  <c r="BY4" i="2"/>
  <c r="CC4" i="2"/>
  <c r="CG4" i="2"/>
  <c r="BE5" i="2"/>
  <c r="BI5" i="2"/>
  <c r="BM5" i="2"/>
  <c r="BQ5" i="2"/>
  <c r="BU5" i="2"/>
  <c r="BY5" i="2"/>
  <c r="CC5" i="2"/>
  <c r="CG5" i="2"/>
  <c r="BE6" i="2"/>
  <c r="BI6" i="2"/>
  <c r="BM6" i="2"/>
  <c r="BQ6" i="2"/>
  <c r="BU6" i="2"/>
  <c r="BY6" i="2"/>
  <c r="CC6" i="2"/>
  <c r="CG6" i="2"/>
  <c r="BE7" i="2"/>
  <c r="BI7" i="2"/>
  <c r="BM7" i="2"/>
  <c r="BQ7" i="2"/>
  <c r="BU7" i="2"/>
  <c r="BY7" i="2"/>
  <c r="CC7" i="2"/>
  <c r="CG7" i="2"/>
  <c r="BE8" i="2"/>
  <c r="BI8" i="2"/>
  <c r="BM8" i="2"/>
  <c r="BQ8" i="2"/>
  <c r="BU8" i="2"/>
  <c r="BY8" i="2"/>
  <c r="CC8" i="2"/>
  <c r="CG8" i="2"/>
  <c r="BE11" i="2"/>
  <c r="BI11" i="2"/>
  <c r="BM11" i="2"/>
  <c r="BQ11" i="2"/>
  <c r="BU11" i="2"/>
  <c r="BY11" i="2"/>
  <c r="CC11" i="2"/>
  <c r="CG11" i="2"/>
  <c r="BE12" i="2"/>
  <c r="BI12" i="2"/>
  <c r="BM12" i="2"/>
  <c r="BQ12" i="2"/>
  <c r="BU12" i="2"/>
  <c r="BY12" i="2"/>
  <c r="CC12" i="2"/>
  <c r="CG12" i="2"/>
  <c r="BE13" i="2"/>
  <c r="BI13" i="2"/>
  <c r="BM13" i="2"/>
  <c r="BQ13" i="2"/>
  <c r="BU13" i="2"/>
  <c r="BY13" i="2"/>
  <c r="CC13" i="2"/>
  <c r="CG13" i="2"/>
  <c r="BE14" i="2"/>
  <c r="BI14" i="2"/>
  <c r="BM14" i="2"/>
  <c r="BQ14" i="2"/>
  <c r="BU14" i="2"/>
  <c r="BY14" i="2"/>
  <c r="CC14" i="2"/>
  <c r="CG14" i="2"/>
  <c r="BE15" i="2"/>
  <c r="BI15" i="2"/>
  <c r="BM15" i="2"/>
  <c r="BQ15" i="2"/>
  <c r="BU15" i="2"/>
  <c r="BY15" i="2"/>
  <c r="CC15" i="2"/>
  <c r="CG15" i="2"/>
  <c r="BE16" i="2"/>
  <c r="BI16" i="2"/>
  <c r="BM16" i="2"/>
  <c r="BQ16" i="2"/>
  <c r="BU16" i="2"/>
  <c r="BY16" i="2"/>
  <c r="CC16" i="2"/>
  <c r="CG16" i="2"/>
  <c r="BF18" i="2"/>
  <c r="BJ18" i="2"/>
  <c r="BN18" i="2"/>
  <c r="BR18" i="2"/>
  <c r="BV18" i="2"/>
  <c r="BZ18" i="2"/>
  <c r="CD18" i="2"/>
  <c r="CH18" i="2"/>
  <c r="BF19" i="2"/>
  <c r="BJ19" i="2"/>
  <c r="BN19" i="2"/>
  <c r="BR19" i="2"/>
  <c r="BV19" i="2"/>
  <c r="BZ19" i="2"/>
  <c r="CD19" i="2"/>
  <c r="CH19" i="2"/>
  <c r="BF20" i="2"/>
  <c r="BJ20" i="2"/>
  <c r="BN20" i="2"/>
  <c r="BR20" i="2"/>
  <c r="BV20" i="2"/>
  <c r="BZ20" i="2"/>
  <c r="CD20" i="2"/>
  <c r="CH20" i="2"/>
  <c r="BF21" i="2"/>
  <c r="BJ21" i="2"/>
  <c r="BN21" i="2"/>
  <c r="BR21" i="2"/>
  <c r="BV21" i="2"/>
  <c r="BZ21" i="2"/>
  <c r="CD21" i="2"/>
  <c r="CH21" i="2"/>
  <c r="BF22" i="2"/>
  <c r="BJ22" i="2"/>
  <c r="BN22" i="2"/>
  <c r="BR22" i="2"/>
  <c r="BV22" i="2"/>
  <c r="BZ22" i="2"/>
  <c r="CD22" i="2"/>
  <c r="CH22" i="2"/>
  <c r="BF23" i="2"/>
  <c r="BJ23" i="2"/>
  <c r="BN23" i="2"/>
  <c r="BR23" i="2"/>
  <c r="BV23" i="2"/>
  <c r="BZ23" i="2"/>
  <c r="CD23" i="2"/>
  <c r="CH23" i="2"/>
  <c r="BF24" i="2"/>
  <c r="BJ24" i="2"/>
  <c r="BN24" i="2"/>
  <c r="BR24" i="2"/>
  <c r="BV24" i="2"/>
  <c r="BZ24" i="2"/>
  <c r="CD24" i="2"/>
  <c r="CH24" i="2"/>
  <c r="BF25" i="2"/>
  <c r="BJ25" i="2"/>
  <c r="BN25" i="2"/>
  <c r="BR25" i="2"/>
  <c r="BV25" i="2"/>
  <c r="BZ25" i="2"/>
  <c r="CD25" i="2"/>
  <c r="CH25" i="2"/>
  <c r="BF26" i="2"/>
  <c r="BJ26" i="2"/>
  <c r="BN26" i="2"/>
  <c r="BR26" i="2"/>
  <c r="BV26" i="2"/>
  <c r="BZ26" i="2"/>
  <c r="CD26" i="2"/>
  <c r="CH26" i="2"/>
  <c r="BF27" i="2"/>
  <c r="BJ27" i="2"/>
  <c r="BN27" i="2"/>
  <c r="BR27" i="2"/>
  <c r="BV27" i="2"/>
  <c r="BZ27" i="2"/>
  <c r="CD27" i="2"/>
  <c r="CH27" i="2"/>
  <c r="BF28" i="2"/>
  <c r="BJ28" i="2"/>
  <c r="BN28" i="2"/>
  <c r="BR28" i="2"/>
  <c r="BV28" i="2"/>
  <c r="BZ28" i="2"/>
  <c r="CD28" i="2"/>
  <c r="CH28" i="2"/>
  <c r="BH2" i="2"/>
  <c r="BL2" i="2"/>
  <c r="BP2" i="2"/>
  <c r="BT2" i="2"/>
  <c r="BX2" i="2"/>
  <c r="CB2" i="2"/>
  <c r="CF2" i="2"/>
  <c r="BH3" i="2"/>
  <c r="BL3" i="2"/>
  <c r="BP3" i="2"/>
  <c r="BT3" i="2"/>
  <c r="BX3" i="2"/>
  <c r="CB3" i="2"/>
  <c r="CF3" i="2"/>
  <c r="BH4" i="2"/>
  <c r="BL4" i="2"/>
  <c r="BP4" i="2"/>
  <c r="BT4" i="2"/>
  <c r="BX4" i="2"/>
  <c r="CB4" i="2"/>
  <c r="CF4" i="2"/>
  <c r="BH5" i="2"/>
  <c r="BL5" i="2"/>
  <c r="BP5" i="2"/>
  <c r="BT5" i="2"/>
  <c r="BX5" i="2"/>
  <c r="CB5" i="2"/>
  <c r="CF5" i="2"/>
  <c r="BH6" i="2"/>
  <c r="BL6" i="2"/>
  <c r="BP6" i="2"/>
  <c r="BT6" i="2"/>
  <c r="BX6" i="2"/>
  <c r="CB6" i="2"/>
  <c r="CF6" i="2"/>
  <c r="BH7" i="2"/>
  <c r="BL7" i="2"/>
  <c r="BP7" i="2"/>
  <c r="BT7" i="2"/>
  <c r="BX7" i="2"/>
  <c r="CB7" i="2"/>
  <c r="CF7" i="2"/>
  <c r="BH8" i="2"/>
  <c r="BL8" i="2"/>
  <c r="BP8" i="2"/>
  <c r="BT8" i="2"/>
  <c r="BX8" i="2"/>
  <c r="CB8" i="2"/>
  <c r="CF8" i="2"/>
  <c r="BH11" i="2"/>
  <c r="BL11" i="2"/>
  <c r="BP11" i="2"/>
  <c r="BT11" i="2"/>
  <c r="BX11" i="2"/>
  <c r="CB11" i="2"/>
  <c r="CF11" i="2"/>
  <c r="BH12" i="2"/>
  <c r="BL12" i="2"/>
  <c r="BP12" i="2"/>
  <c r="BT12" i="2"/>
  <c r="BX12" i="2"/>
  <c r="CB12" i="2"/>
  <c r="CF12" i="2"/>
  <c r="BH13" i="2"/>
  <c r="BL13" i="2"/>
  <c r="BP13" i="2"/>
  <c r="BT13" i="2"/>
  <c r="BX13" i="2"/>
  <c r="CB13" i="2"/>
  <c r="CF13" i="2"/>
  <c r="BH14" i="2"/>
  <c r="BL14" i="2"/>
  <c r="BP14" i="2"/>
  <c r="BT14" i="2"/>
  <c r="BX14" i="2"/>
  <c r="CB14" i="2"/>
  <c r="CF14" i="2"/>
  <c r="BH15" i="2"/>
  <c r="BL15" i="2"/>
  <c r="BP15" i="2"/>
  <c r="BT15" i="2"/>
  <c r="BX15" i="2"/>
  <c r="CB15" i="2"/>
  <c r="CF15" i="2"/>
  <c r="BH16" i="2"/>
  <c r="BL16" i="2"/>
  <c r="BP16" i="2"/>
  <c r="BT16" i="2"/>
  <c r="BX16" i="2"/>
  <c r="CB16" i="2"/>
  <c r="CF16" i="2"/>
  <c r="BG2" i="2"/>
  <c r="BK2" i="2"/>
  <c r="BO2" i="2"/>
  <c r="BS2" i="2"/>
  <c r="BW2" i="2"/>
  <c r="CA2" i="2"/>
  <c r="CE2" i="2"/>
  <c r="CI2" i="2"/>
  <c r="BG3" i="2"/>
  <c r="BK3" i="2"/>
  <c r="BO3" i="2"/>
  <c r="BS3" i="2"/>
  <c r="BW3" i="2"/>
  <c r="CA3" i="2"/>
  <c r="CE3" i="2"/>
  <c r="CI3" i="2"/>
  <c r="BG4" i="2"/>
  <c r="BK4" i="2"/>
  <c r="BO4" i="2"/>
  <c r="BS4" i="2"/>
  <c r="BW4" i="2"/>
  <c r="CA4" i="2"/>
  <c r="CE4" i="2"/>
  <c r="CI4" i="2"/>
  <c r="BG5" i="2"/>
  <c r="BK5" i="2"/>
  <c r="BO5" i="2"/>
  <c r="BS5" i="2"/>
  <c r="BW5" i="2"/>
  <c r="CA5" i="2"/>
  <c r="CE5" i="2"/>
  <c r="CI5" i="2"/>
  <c r="BG6" i="2"/>
  <c r="BK6" i="2"/>
  <c r="BO6" i="2"/>
  <c r="BS6" i="2"/>
  <c r="BW6" i="2"/>
  <c r="CA6" i="2"/>
  <c r="CE6" i="2"/>
  <c r="CI6" i="2"/>
  <c r="BG7" i="2"/>
  <c r="BK7" i="2"/>
  <c r="BO7" i="2"/>
  <c r="BS7" i="2"/>
  <c r="BW7" i="2"/>
  <c r="CA7" i="2"/>
  <c r="CE7" i="2"/>
  <c r="CI7" i="2"/>
  <c r="BG8" i="2"/>
  <c r="BK8" i="2"/>
  <c r="BO8" i="2"/>
  <c r="BS8" i="2"/>
  <c r="BW8" i="2"/>
  <c r="CA8" i="2"/>
  <c r="CE8" i="2"/>
  <c r="CI8" i="2"/>
  <c r="BG11" i="2"/>
  <c r="BK11" i="2"/>
  <c r="BO11" i="2"/>
  <c r="BS11" i="2"/>
  <c r="BW11" i="2"/>
  <c r="CA11" i="2"/>
  <c r="CE11" i="2"/>
  <c r="CI11" i="2"/>
  <c r="BG12" i="2"/>
  <c r="BK12" i="2"/>
  <c r="BO12" i="2"/>
  <c r="BS12" i="2"/>
  <c r="BW12" i="2"/>
  <c r="CA12" i="2"/>
  <c r="CE12" i="2"/>
  <c r="CI12" i="2"/>
  <c r="BG13" i="2"/>
  <c r="BK13" i="2"/>
  <c r="BO13" i="2"/>
  <c r="BS13" i="2"/>
  <c r="BW13" i="2"/>
  <c r="CA13" i="2"/>
  <c r="CE13" i="2"/>
  <c r="CI13" i="2"/>
  <c r="BG14" i="2"/>
  <c r="BK14" i="2"/>
  <c r="BO14" i="2"/>
  <c r="BS14" i="2"/>
  <c r="BW14" i="2"/>
  <c r="CA14" i="2"/>
  <c r="CE14" i="2"/>
  <c r="CI14" i="2"/>
  <c r="BG15" i="2"/>
  <c r="BK15" i="2"/>
  <c r="BO15" i="2"/>
  <c r="BS15" i="2"/>
  <c r="BW15" i="2"/>
  <c r="CA15" i="2"/>
  <c r="CE15" i="2"/>
  <c r="CI15" i="2"/>
  <c r="BG16" i="2"/>
  <c r="BK16" i="2"/>
  <c r="BO16" i="2"/>
  <c r="BS16" i="2"/>
  <c r="BW16" i="2"/>
  <c r="CA16" i="2"/>
  <c r="CE16" i="2"/>
  <c r="CI16" i="2"/>
  <c r="BH18" i="2"/>
  <c r="BL18" i="2"/>
  <c r="BP18" i="2"/>
  <c r="BT18" i="2"/>
  <c r="BX18" i="2"/>
  <c r="CB18" i="2"/>
  <c r="BH19" i="2"/>
  <c r="BL19" i="2"/>
  <c r="BP19" i="2"/>
  <c r="BT19" i="2"/>
  <c r="BX19" i="2"/>
  <c r="CB19" i="2"/>
  <c r="BH20" i="2"/>
  <c r="BL20" i="2"/>
  <c r="BP20" i="2"/>
  <c r="BT20" i="2"/>
  <c r="BX20" i="2"/>
  <c r="CB20" i="2"/>
  <c r="BH21" i="2"/>
  <c r="BL21" i="2"/>
  <c r="BP21" i="2"/>
  <c r="BT21" i="2"/>
  <c r="BX21" i="2"/>
  <c r="CB21" i="2"/>
  <c r="BH22" i="2"/>
  <c r="BL22" i="2"/>
  <c r="BP22" i="2"/>
  <c r="BT22" i="2"/>
  <c r="BX22" i="2"/>
  <c r="CB22" i="2"/>
  <c r="BH23" i="2"/>
  <c r="BL23" i="2"/>
  <c r="BP23" i="2"/>
  <c r="BT23" i="2"/>
  <c r="BX23" i="2"/>
  <c r="CB23" i="2"/>
  <c r="BH24" i="2"/>
  <c r="BL24" i="2"/>
  <c r="BP24" i="2"/>
  <c r="BT24" i="2"/>
  <c r="BX24" i="2"/>
  <c r="CB24" i="2"/>
  <c r="BH25" i="2"/>
  <c r="BL25" i="2"/>
  <c r="BP25" i="2"/>
  <c r="BT25" i="2"/>
  <c r="BX25" i="2"/>
  <c r="CB25" i="2"/>
  <c r="BH26" i="2"/>
  <c r="BL26" i="2"/>
  <c r="BP26" i="2"/>
  <c r="BT26" i="2"/>
  <c r="BX26" i="2"/>
  <c r="CB26" i="2"/>
  <c r="BH27" i="2"/>
  <c r="BL27" i="2"/>
  <c r="BP27" i="2"/>
  <c r="BT27" i="2"/>
  <c r="BX27" i="2"/>
  <c r="CB27" i="2"/>
  <c r="BH28" i="2"/>
  <c r="BL28" i="2"/>
  <c r="BP28" i="2"/>
  <c r="BT28" i="2"/>
  <c r="BX28" i="2"/>
  <c r="CB28" i="2"/>
  <c r="BF2" i="2"/>
  <c r="BJ2" i="2"/>
  <c r="BN2" i="2"/>
  <c r="BR2" i="2"/>
  <c r="BV2" i="2"/>
  <c r="BZ2" i="2"/>
  <c r="CD2" i="2"/>
  <c r="BF3" i="2"/>
  <c r="BJ3" i="2"/>
  <c r="BN3" i="2"/>
  <c r="BR3" i="2"/>
  <c r="BV3" i="2"/>
  <c r="BZ3" i="2"/>
  <c r="CD3" i="2"/>
  <c r="BF4" i="2"/>
  <c r="BJ4" i="2"/>
  <c r="BN4" i="2"/>
  <c r="BR4" i="2"/>
  <c r="BV4" i="2"/>
  <c r="BZ4" i="2"/>
  <c r="CD4" i="2"/>
  <c r="BF5" i="2"/>
  <c r="BJ5" i="2"/>
  <c r="BN5" i="2"/>
  <c r="BR5" i="2"/>
  <c r="BV5" i="2"/>
  <c r="BZ5" i="2"/>
  <c r="CD5" i="2"/>
  <c r="BF6" i="2"/>
  <c r="BJ6" i="2"/>
  <c r="BN6" i="2"/>
  <c r="BR6" i="2"/>
  <c r="BV6" i="2"/>
  <c r="BZ6" i="2"/>
  <c r="CD6" i="2"/>
  <c r="BF7" i="2"/>
  <c r="BJ7" i="2"/>
  <c r="BN7" i="2"/>
  <c r="BR7" i="2"/>
  <c r="BV7" i="2"/>
  <c r="BZ7" i="2"/>
  <c r="CD7" i="2"/>
  <c r="BF8" i="2"/>
  <c r="BJ8" i="2"/>
  <c r="BN8" i="2"/>
  <c r="BR8" i="2"/>
  <c r="BV8" i="2"/>
  <c r="BZ8" i="2"/>
  <c r="CD8" i="2"/>
  <c r="BF11" i="2"/>
  <c r="BJ11" i="2"/>
  <c r="BN11" i="2"/>
  <c r="BR11" i="2"/>
  <c r="BV11" i="2"/>
  <c r="BZ11" i="2"/>
  <c r="CD11" i="2"/>
  <c r="BF12" i="2"/>
  <c r="BJ12" i="2"/>
  <c r="BN12" i="2"/>
  <c r="BR12" i="2"/>
  <c r="BV12" i="2"/>
  <c r="BZ12" i="2"/>
  <c r="CD12" i="2"/>
  <c r="BF13" i="2"/>
  <c r="BJ13" i="2"/>
  <c r="BN13" i="2"/>
  <c r="BR13" i="2"/>
  <c r="BV13" i="2"/>
  <c r="BZ13" i="2"/>
  <c r="CD13" i="2"/>
  <c r="BF14" i="2"/>
  <c r="BJ14" i="2"/>
  <c r="BN14" i="2"/>
  <c r="BR14" i="2"/>
  <c r="BV14" i="2"/>
  <c r="BZ14" i="2"/>
  <c r="CD14" i="2"/>
  <c r="BF15" i="2"/>
  <c r="BJ15" i="2"/>
  <c r="BN15" i="2"/>
  <c r="BR15" i="2"/>
  <c r="BV15" i="2"/>
  <c r="BZ15" i="2"/>
  <c r="CD15" i="2"/>
  <c r="BF16" i="2"/>
  <c r="BJ16" i="2"/>
  <c r="BN16" i="2"/>
  <c r="BR16" i="2"/>
  <c r="BV16" i="2"/>
  <c r="BZ16" i="2"/>
  <c r="CD16" i="2"/>
  <c r="AB2" i="3"/>
  <c r="AF2" i="3"/>
  <c r="AJ2" i="3"/>
  <c r="AN2" i="3"/>
  <c r="AR2" i="3"/>
  <c r="AV2" i="3"/>
  <c r="AZ2" i="3"/>
  <c r="BD2" i="3"/>
  <c r="AB3" i="3"/>
  <c r="AF3" i="3"/>
  <c r="AJ3" i="3"/>
  <c r="AN3" i="3"/>
  <c r="AR3" i="3"/>
  <c r="AV3" i="3"/>
  <c r="AZ3" i="3"/>
  <c r="BD3" i="3"/>
  <c r="AB4" i="3"/>
  <c r="AF4" i="3"/>
  <c r="AJ4" i="3"/>
  <c r="AN4" i="3"/>
  <c r="AR4" i="3"/>
  <c r="AV4" i="3"/>
  <c r="AZ4" i="3"/>
  <c r="BD4" i="3"/>
  <c r="AB5" i="3"/>
  <c r="AF5" i="3"/>
  <c r="AA2" i="3"/>
  <c r="AE2" i="3"/>
  <c r="AI2" i="3"/>
  <c r="AM2" i="3"/>
  <c r="AQ2" i="3"/>
  <c r="AU2" i="3"/>
  <c r="AY2" i="3"/>
  <c r="BC2" i="3"/>
  <c r="AA3" i="3"/>
  <c r="AE3" i="3"/>
  <c r="AI3" i="3"/>
  <c r="AM3" i="3"/>
  <c r="AQ3" i="3"/>
  <c r="AU3" i="3"/>
  <c r="AY3" i="3"/>
  <c r="BC3" i="3"/>
  <c r="AA4" i="3"/>
  <c r="AE4" i="3"/>
  <c r="AI4" i="3"/>
  <c r="AM4" i="3"/>
  <c r="AQ4" i="3"/>
  <c r="AU4" i="3"/>
  <c r="AY4" i="3"/>
  <c r="BC4" i="3"/>
  <c r="AA5" i="3"/>
  <c r="AE5" i="3"/>
  <c r="Z2" i="3"/>
  <c r="AD2" i="3"/>
  <c r="AH2" i="3"/>
  <c r="AL2" i="3"/>
  <c r="AP2" i="3"/>
  <c r="AT2" i="3"/>
  <c r="AX2" i="3"/>
  <c r="BB2" i="3"/>
  <c r="Z3" i="3"/>
  <c r="AD3" i="3"/>
  <c r="AH3" i="3"/>
  <c r="AL3" i="3"/>
  <c r="AP3" i="3"/>
  <c r="AT3" i="3"/>
  <c r="AX3" i="3"/>
  <c r="BB3" i="3"/>
  <c r="Z4" i="3"/>
  <c r="AD4" i="3"/>
  <c r="AH4" i="3"/>
  <c r="AL4" i="3"/>
  <c r="AP4" i="3"/>
  <c r="AT4" i="3"/>
  <c r="AX4" i="3"/>
  <c r="BB4" i="3"/>
  <c r="Z5" i="3"/>
  <c r="AD5" i="3"/>
  <c r="BB5" i="3"/>
  <c r="AX5" i="3"/>
  <c r="AT5" i="3"/>
  <c r="AP5" i="3"/>
  <c r="AL5" i="3"/>
  <c r="BC5" i="3"/>
  <c r="AY5" i="3"/>
  <c r="AU5" i="3"/>
  <c r="AQ5" i="3"/>
  <c r="AM5" i="3"/>
  <c r="AI5" i="3"/>
  <c r="BD5" i="3"/>
  <c r="AZ5" i="3"/>
  <c r="AV5" i="3"/>
  <c r="AR5" i="3"/>
  <c r="AN5" i="3"/>
  <c r="AJ5" i="3"/>
  <c r="BA5" i="3"/>
  <c r="AW5" i="3"/>
  <c r="AS5" i="3"/>
  <c r="AO5" i="3"/>
  <c r="AK5" i="3"/>
  <c r="AC2" i="3"/>
  <c r="AG2" i="3"/>
  <c r="AK2" i="3"/>
  <c r="AO2" i="3"/>
  <c r="AS2" i="3"/>
  <c r="AW2" i="3"/>
  <c r="AC3" i="3"/>
  <c r="AG3" i="3"/>
  <c r="AK3" i="3"/>
  <c r="AO3" i="3"/>
  <c r="AS3" i="3"/>
  <c r="AW3" i="3"/>
  <c r="AC4" i="3"/>
  <c r="AG4" i="3"/>
  <c r="AK4" i="3"/>
  <c r="AO4" i="3"/>
  <c r="AS4" i="3"/>
  <c r="AW4" i="3"/>
  <c r="AC5" i="3"/>
  <c r="AG5" i="3"/>
  <c r="AC6" i="3"/>
  <c r="AG6" i="3"/>
  <c r="AK6" i="3"/>
  <c r="AO6" i="3"/>
  <c r="AS6" i="3"/>
  <c r="AW6" i="3"/>
  <c r="BA6" i="3"/>
  <c r="AC7" i="3"/>
  <c r="AG7" i="3"/>
  <c r="AK7" i="3"/>
  <c r="AO7" i="3"/>
  <c r="AS7" i="3"/>
  <c r="AW7" i="3"/>
  <c r="BA7" i="3"/>
  <c r="AC8" i="3"/>
  <c r="AG8" i="3"/>
  <c r="AK8" i="3"/>
  <c r="AO8" i="3"/>
  <c r="AS8" i="3"/>
  <c r="AW8" i="3"/>
  <c r="BA8" i="3"/>
  <c r="AC9" i="3"/>
  <c r="AG9" i="3"/>
  <c r="AK9" i="3"/>
  <c r="AO9" i="3"/>
  <c r="AS9" i="3"/>
  <c r="AW9" i="3"/>
  <c r="BA9" i="3"/>
  <c r="AC10" i="3"/>
  <c r="AG10" i="3"/>
  <c r="AK10" i="3"/>
  <c r="AO10" i="3"/>
  <c r="AS10" i="3"/>
  <c r="AW10" i="3"/>
  <c r="BA10" i="3"/>
  <c r="Z12" i="3"/>
  <c r="AD12" i="3"/>
  <c r="AH12" i="3"/>
  <c r="AL12" i="3"/>
  <c r="AP12" i="3"/>
  <c r="AT12" i="3"/>
  <c r="AX12" i="3"/>
  <c r="BB12" i="3"/>
  <c r="Z13" i="3"/>
  <c r="AD13" i="3"/>
  <c r="AH13" i="3"/>
  <c r="AL13" i="3"/>
  <c r="AP13" i="3"/>
  <c r="AT13" i="3"/>
  <c r="AX13" i="3"/>
  <c r="BB13" i="3"/>
  <c r="Z14" i="3"/>
  <c r="AD14" i="3"/>
  <c r="AH14" i="3"/>
  <c r="AL14" i="3"/>
  <c r="AP14" i="3"/>
  <c r="AT14" i="3"/>
  <c r="AX14" i="3"/>
  <c r="BB14" i="3"/>
  <c r="Z15" i="3"/>
  <c r="AD15" i="3"/>
  <c r="AH15" i="3"/>
  <c r="AL15" i="3"/>
  <c r="AP15" i="3"/>
  <c r="AT15" i="3"/>
  <c r="AX15" i="3"/>
  <c r="BB15" i="3"/>
  <c r="Z16" i="3"/>
  <c r="AD16" i="3"/>
  <c r="AH16" i="3"/>
  <c r="AL16" i="3"/>
  <c r="AP16" i="3"/>
  <c r="AT16" i="3"/>
  <c r="AX16" i="3"/>
  <c r="BB16" i="3"/>
  <c r="Z17" i="3"/>
  <c r="AD17" i="3"/>
  <c r="AH17" i="3"/>
  <c r="AL17" i="3"/>
  <c r="AP17" i="3"/>
  <c r="AT17" i="3"/>
  <c r="AX17" i="3"/>
  <c r="BB17" i="3"/>
  <c r="Z18" i="3"/>
  <c r="AD18" i="3"/>
  <c r="AH18" i="3"/>
  <c r="AL18" i="3"/>
  <c r="AP18" i="3"/>
  <c r="AT18" i="3"/>
  <c r="AX18" i="3"/>
  <c r="BB18" i="3"/>
  <c r="Z19" i="3"/>
  <c r="AD19" i="3"/>
  <c r="AH19" i="3"/>
  <c r="AL19" i="3"/>
  <c r="AP19" i="3"/>
  <c r="AT19" i="3"/>
  <c r="AX19" i="3"/>
  <c r="BB19" i="3"/>
  <c r="Z20" i="3"/>
  <c r="AD20" i="3"/>
  <c r="AH20" i="3"/>
  <c r="AL20" i="3"/>
  <c r="AP20" i="3"/>
  <c r="AT20" i="3"/>
  <c r="AX20" i="3"/>
  <c r="BB20" i="3"/>
  <c r="Z21" i="3"/>
  <c r="AD21" i="3"/>
  <c r="AH21" i="3"/>
  <c r="AL21" i="3"/>
  <c r="AP21" i="3"/>
  <c r="AT21" i="3"/>
  <c r="AX21" i="3"/>
  <c r="BB21" i="3"/>
  <c r="Z22" i="3"/>
  <c r="AD22" i="3"/>
  <c r="AH22" i="3"/>
  <c r="AL22" i="3"/>
  <c r="AP22" i="3"/>
  <c r="AT22" i="3"/>
  <c r="AX22" i="3"/>
  <c r="BB22" i="3"/>
  <c r="Z23" i="3"/>
  <c r="AD23" i="3"/>
  <c r="AH23" i="3"/>
  <c r="AL23" i="3"/>
  <c r="AP23" i="3"/>
  <c r="AT23" i="3"/>
  <c r="AX23" i="3"/>
  <c r="BB23" i="3"/>
  <c r="Z24" i="3"/>
  <c r="AD24" i="3"/>
  <c r="AH24" i="3"/>
  <c r="AL24" i="3"/>
  <c r="AP24" i="3"/>
  <c r="AT24" i="3"/>
  <c r="AX24" i="3"/>
  <c r="BB24" i="3"/>
  <c r="Z25" i="3"/>
  <c r="AD25" i="3"/>
  <c r="AH25" i="3"/>
  <c r="AL25" i="3"/>
  <c r="AP25" i="3"/>
  <c r="AT25" i="3"/>
  <c r="AX25" i="3"/>
  <c r="BB25" i="3"/>
  <c r="AA27" i="3"/>
  <c r="AE27" i="3"/>
  <c r="AI27" i="3"/>
  <c r="AM27" i="3"/>
  <c r="AQ27" i="3"/>
  <c r="AU27" i="3"/>
  <c r="AY27" i="3"/>
  <c r="BC27" i="3"/>
  <c r="AA28" i="3"/>
  <c r="AE28" i="3"/>
  <c r="AI28" i="3"/>
  <c r="AM28" i="3"/>
  <c r="AQ28" i="3"/>
  <c r="AU28" i="3"/>
  <c r="AY28" i="3"/>
  <c r="BC28" i="3"/>
  <c r="AA29" i="3"/>
  <c r="AE29" i="3"/>
  <c r="AI29" i="3"/>
  <c r="AM29" i="3"/>
  <c r="AQ29" i="3"/>
  <c r="AU29" i="3"/>
  <c r="AY29" i="3"/>
  <c r="BC29" i="3"/>
  <c r="AA30" i="3"/>
  <c r="AE30" i="3"/>
  <c r="AI30" i="3"/>
  <c r="AM30" i="3"/>
  <c r="AQ30" i="3"/>
  <c r="AU30" i="3"/>
  <c r="AY30" i="3"/>
  <c r="BC30" i="3"/>
  <c r="AA31" i="3"/>
  <c r="AE31" i="3"/>
  <c r="AI31" i="3"/>
  <c r="AM31" i="3"/>
  <c r="AQ31" i="3"/>
  <c r="AU31" i="3"/>
  <c r="AY31" i="3"/>
  <c r="BC31" i="3"/>
  <c r="AA32" i="3"/>
  <c r="AE32" i="3"/>
  <c r="AI32" i="3"/>
  <c r="AM32" i="3"/>
  <c r="AQ32" i="3"/>
  <c r="AU32" i="3"/>
  <c r="AY32" i="3"/>
  <c r="BC32" i="3"/>
  <c r="AA33" i="3"/>
  <c r="AE33" i="3"/>
  <c r="AI33" i="3"/>
  <c r="AM33" i="3"/>
  <c r="AQ33" i="3"/>
  <c r="AU33" i="3"/>
  <c r="AY33" i="3"/>
  <c r="BC33" i="3"/>
  <c r="AA34" i="3"/>
  <c r="AE34" i="3"/>
  <c r="AI34" i="3"/>
  <c r="AM34" i="3"/>
  <c r="AQ34" i="3"/>
  <c r="AU34" i="3"/>
  <c r="AY34" i="3"/>
  <c r="BC34" i="3"/>
  <c r="AA35" i="3"/>
  <c r="AE35" i="3"/>
  <c r="AI35" i="3"/>
  <c r="AM35" i="3"/>
  <c r="AQ35" i="3"/>
  <c r="AU35" i="3"/>
  <c r="AY35" i="3"/>
  <c r="BC35" i="3"/>
  <c r="AA36" i="3"/>
  <c r="AE36" i="3"/>
  <c r="AI36" i="3"/>
  <c r="AM36" i="3"/>
  <c r="AQ36" i="3"/>
  <c r="AU36" i="3"/>
  <c r="AY36" i="3"/>
  <c r="BC36" i="3"/>
  <c r="AB6" i="3"/>
  <c r="AF6" i="3"/>
  <c r="AJ6" i="3"/>
  <c r="AN6" i="3"/>
  <c r="AR6" i="3"/>
  <c r="AV6" i="3"/>
  <c r="AZ6" i="3"/>
  <c r="BD6" i="3"/>
  <c r="AB7" i="3"/>
  <c r="AF7" i="3"/>
  <c r="AJ7" i="3"/>
  <c r="AN7" i="3"/>
  <c r="AR7" i="3"/>
  <c r="AV7" i="3"/>
  <c r="AZ7" i="3"/>
  <c r="BD7" i="3"/>
  <c r="AB8" i="3"/>
  <c r="AF8" i="3"/>
  <c r="AJ8" i="3"/>
  <c r="AN8" i="3"/>
  <c r="AR8" i="3"/>
  <c r="AV8" i="3"/>
  <c r="AZ8" i="3"/>
  <c r="BD8" i="3"/>
  <c r="AB9" i="3"/>
  <c r="AF9" i="3"/>
  <c r="AJ9" i="3"/>
  <c r="AN9" i="3"/>
  <c r="AR9" i="3"/>
  <c r="AV9" i="3"/>
  <c r="AZ9" i="3"/>
  <c r="BD9" i="3"/>
  <c r="AB10" i="3"/>
  <c r="AF10" i="3"/>
  <c r="AJ10" i="3"/>
  <c r="AN10" i="3"/>
  <c r="AR10" i="3"/>
  <c r="AV10" i="3"/>
  <c r="AZ10" i="3"/>
  <c r="BD10" i="3"/>
  <c r="AC12" i="3"/>
  <c r="AG12" i="3"/>
  <c r="AK12" i="3"/>
  <c r="AO12" i="3"/>
  <c r="AS12" i="3"/>
  <c r="AW12" i="3"/>
  <c r="BA12" i="3"/>
  <c r="AC13" i="3"/>
  <c r="AG13" i="3"/>
  <c r="AK13" i="3"/>
  <c r="AO13" i="3"/>
  <c r="AS13" i="3"/>
  <c r="AW13" i="3"/>
  <c r="BA13" i="3"/>
  <c r="AC14" i="3"/>
  <c r="AG14" i="3"/>
  <c r="AK14" i="3"/>
  <c r="AO14" i="3"/>
  <c r="AS14" i="3"/>
  <c r="AW14" i="3"/>
  <c r="BA14" i="3"/>
  <c r="AC15" i="3"/>
  <c r="AG15" i="3"/>
  <c r="AK15" i="3"/>
  <c r="AO15" i="3"/>
  <c r="AS15" i="3"/>
  <c r="AW15" i="3"/>
  <c r="BA15" i="3"/>
  <c r="AC16" i="3"/>
  <c r="AG16" i="3"/>
  <c r="AK16" i="3"/>
  <c r="AO16" i="3"/>
  <c r="AS16" i="3"/>
  <c r="AW16" i="3"/>
  <c r="BA16" i="3"/>
  <c r="AC17" i="3"/>
  <c r="AG17" i="3"/>
  <c r="AK17" i="3"/>
  <c r="AO17" i="3"/>
  <c r="AS17" i="3"/>
  <c r="AW17" i="3"/>
  <c r="BA17" i="3"/>
  <c r="AC18" i="3"/>
  <c r="AG18" i="3"/>
  <c r="AK18" i="3"/>
  <c r="AO18" i="3"/>
  <c r="AS18" i="3"/>
  <c r="AW18" i="3"/>
  <c r="BA18" i="3"/>
  <c r="AC19" i="3"/>
  <c r="AG19" i="3"/>
  <c r="AK19" i="3"/>
  <c r="AO19" i="3"/>
  <c r="AS19" i="3"/>
  <c r="AW19" i="3"/>
  <c r="BA19" i="3"/>
  <c r="AC20" i="3"/>
  <c r="AG20" i="3"/>
  <c r="AK20" i="3"/>
  <c r="AO20" i="3"/>
  <c r="AS20" i="3"/>
  <c r="AW20" i="3"/>
  <c r="BA20" i="3"/>
  <c r="AC21" i="3"/>
  <c r="AG21" i="3"/>
  <c r="AK21" i="3"/>
  <c r="AO21" i="3"/>
  <c r="AS21" i="3"/>
  <c r="AW21" i="3"/>
  <c r="BA21" i="3"/>
  <c r="AC22" i="3"/>
  <c r="AG22" i="3"/>
  <c r="AK22" i="3"/>
  <c r="AO22" i="3"/>
  <c r="AS22" i="3"/>
  <c r="AW22" i="3"/>
  <c r="BA22" i="3"/>
  <c r="AC23" i="3"/>
  <c r="AG23" i="3"/>
  <c r="AK23" i="3"/>
  <c r="AO23" i="3"/>
  <c r="AS23" i="3"/>
  <c r="AW23" i="3"/>
  <c r="BA23" i="3"/>
  <c r="AC24" i="3"/>
  <c r="AG24" i="3"/>
  <c r="AK24" i="3"/>
  <c r="AO24" i="3"/>
  <c r="AS24" i="3"/>
  <c r="AW24" i="3"/>
  <c r="BA24" i="3"/>
  <c r="AC25" i="3"/>
  <c r="AG25" i="3"/>
  <c r="AK25" i="3"/>
  <c r="AO25" i="3"/>
  <c r="AS25" i="3"/>
  <c r="AW25" i="3"/>
  <c r="BA25" i="3"/>
  <c r="BB27" i="3"/>
  <c r="BB28" i="3"/>
  <c r="AA6" i="3"/>
  <c r="AE6" i="3"/>
  <c r="AI6" i="3"/>
  <c r="AM6" i="3"/>
  <c r="AQ6" i="3"/>
  <c r="AU6" i="3"/>
  <c r="AY6" i="3"/>
  <c r="BC6" i="3"/>
  <c r="AA7" i="3"/>
  <c r="AE7" i="3"/>
  <c r="AI7" i="3"/>
  <c r="AM7" i="3"/>
  <c r="AQ7" i="3"/>
  <c r="AU7" i="3"/>
  <c r="AY7" i="3"/>
  <c r="BC7" i="3"/>
  <c r="AA8" i="3"/>
  <c r="AE8" i="3"/>
  <c r="AI8" i="3"/>
  <c r="AM8" i="3"/>
  <c r="AQ8" i="3"/>
  <c r="AU8" i="3"/>
  <c r="AY8" i="3"/>
  <c r="BC8" i="3"/>
  <c r="AA9" i="3"/>
  <c r="AE9" i="3"/>
  <c r="AI9" i="3"/>
  <c r="AM9" i="3"/>
  <c r="AQ9" i="3"/>
  <c r="AU9" i="3"/>
  <c r="AY9" i="3"/>
  <c r="BC9" i="3"/>
  <c r="AA10" i="3"/>
  <c r="AE10" i="3"/>
  <c r="AI10" i="3"/>
  <c r="AM10" i="3"/>
  <c r="AQ10" i="3"/>
  <c r="AU10" i="3"/>
  <c r="AY10" i="3"/>
  <c r="BC10" i="3"/>
  <c r="AB12" i="3"/>
  <c r="AF12" i="3"/>
  <c r="AJ12" i="3"/>
  <c r="AN12" i="3"/>
  <c r="AR12" i="3"/>
  <c r="AV12" i="3"/>
  <c r="AZ12" i="3"/>
  <c r="BD12" i="3"/>
  <c r="AB13" i="3"/>
  <c r="AF13" i="3"/>
  <c r="AJ13" i="3"/>
  <c r="AN13" i="3"/>
  <c r="AR13" i="3"/>
  <c r="AV13" i="3"/>
  <c r="AZ13" i="3"/>
  <c r="BD13" i="3"/>
  <c r="AB14" i="3"/>
  <c r="AF14" i="3"/>
  <c r="AJ14" i="3"/>
  <c r="AN14" i="3"/>
  <c r="AR14" i="3"/>
  <c r="AV14" i="3"/>
  <c r="AZ14" i="3"/>
  <c r="BD14" i="3"/>
  <c r="AB15" i="3"/>
  <c r="AF15" i="3"/>
  <c r="AJ15" i="3"/>
  <c r="AN15" i="3"/>
  <c r="AR15" i="3"/>
  <c r="AV15" i="3"/>
  <c r="AZ15" i="3"/>
  <c r="BD15" i="3"/>
  <c r="AB16" i="3"/>
  <c r="AF16" i="3"/>
  <c r="AJ16" i="3"/>
  <c r="AN16" i="3"/>
  <c r="AR16" i="3"/>
  <c r="AV16" i="3"/>
  <c r="AZ16" i="3"/>
  <c r="BD16" i="3"/>
  <c r="AB17" i="3"/>
  <c r="AF17" i="3"/>
  <c r="AJ17" i="3"/>
  <c r="AN17" i="3"/>
  <c r="AR17" i="3"/>
  <c r="AV17" i="3"/>
  <c r="AZ17" i="3"/>
  <c r="BD17" i="3"/>
  <c r="AB18" i="3"/>
  <c r="AF18" i="3"/>
  <c r="AJ18" i="3"/>
  <c r="AN18" i="3"/>
  <c r="AR18" i="3"/>
  <c r="AV18" i="3"/>
  <c r="AZ18" i="3"/>
  <c r="BD18" i="3"/>
  <c r="AB19" i="3"/>
  <c r="AF19" i="3"/>
  <c r="AJ19" i="3"/>
  <c r="AN19" i="3"/>
  <c r="AR19" i="3"/>
  <c r="AV19" i="3"/>
  <c r="AZ19" i="3"/>
  <c r="BD19" i="3"/>
  <c r="AB20" i="3"/>
  <c r="AF20" i="3"/>
  <c r="AJ20" i="3"/>
  <c r="AN20" i="3"/>
  <c r="AR20" i="3"/>
  <c r="AV20" i="3"/>
  <c r="AZ20" i="3"/>
  <c r="BD20" i="3"/>
  <c r="AB21" i="3"/>
  <c r="AF21" i="3"/>
  <c r="AJ21" i="3"/>
  <c r="AN21" i="3"/>
  <c r="AR21" i="3"/>
  <c r="AV21" i="3"/>
  <c r="AZ21" i="3"/>
  <c r="BD21" i="3"/>
  <c r="AB22" i="3"/>
  <c r="AF22" i="3"/>
  <c r="AJ22" i="3"/>
  <c r="AN22" i="3"/>
  <c r="AR22" i="3"/>
  <c r="AV22" i="3"/>
  <c r="AZ22" i="3"/>
  <c r="BD22" i="3"/>
  <c r="AB23" i="3"/>
  <c r="AF23" i="3"/>
  <c r="AJ23" i="3"/>
  <c r="AN23" i="3"/>
  <c r="AR23" i="3"/>
  <c r="AV23" i="3"/>
  <c r="AZ23" i="3"/>
  <c r="BD23" i="3"/>
  <c r="AB24" i="3"/>
  <c r="AF24" i="3"/>
  <c r="AJ24" i="3"/>
  <c r="AN24" i="3"/>
  <c r="AR24" i="3"/>
  <c r="AV24" i="3"/>
  <c r="AZ24" i="3"/>
  <c r="BD24" i="3"/>
  <c r="AB25" i="3"/>
  <c r="AF25" i="3"/>
  <c r="AJ25" i="3"/>
  <c r="AN25" i="3"/>
  <c r="AR25" i="3"/>
  <c r="AV25" i="3"/>
  <c r="AZ25" i="3"/>
  <c r="BD25" i="3"/>
  <c r="AC27" i="3"/>
  <c r="AG27" i="3"/>
  <c r="AK27" i="3"/>
  <c r="AO27" i="3"/>
  <c r="AS27" i="3"/>
  <c r="AW27" i="3"/>
  <c r="BA27" i="3"/>
  <c r="AC28" i="3"/>
  <c r="AG28" i="3"/>
  <c r="AK28" i="3"/>
  <c r="AO28" i="3"/>
  <c r="AS28" i="3"/>
  <c r="AW28" i="3"/>
  <c r="BA28" i="3"/>
  <c r="AC29" i="3"/>
  <c r="AG29" i="3"/>
  <c r="AK29" i="3"/>
  <c r="AO29" i="3"/>
  <c r="AS29" i="3"/>
  <c r="AW29" i="3"/>
  <c r="AC30" i="3"/>
  <c r="AG30" i="3"/>
  <c r="AK30" i="3"/>
  <c r="AO30" i="3"/>
  <c r="AS30" i="3"/>
  <c r="AW30" i="3"/>
  <c r="AC31" i="3"/>
  <c r="AG31" i="3"/>
  <c r="AK31" i="3"/>
  <c r="AO31" i="3"/>
  <c r="AS31" i="3"/>
  <c r="AW31" i="3"/>
  <c r="AC32" i="3"/>
  <c r="AG32" i="3"/>
  <c r="AK32" i="3"/>
  <c r="AO32" i="3"/>
  <c r="AS32" i="3"/>
  <c r="AW32" i="3"/>
  <c r="AC33" i="3"/>
  <c r="AG33" i="3"/>
  <c r="AK33" i="3"/>
  <c r="AO33" i="3"/>
  <c r="AS33" i="3"/>
  <c r="AW33" i="3"/>
  <c r="AC34" i="3"/>
  <c r="AG34" i="3"/>
  <c r="AK34" i="3"/>
  <c r="AO34" i="3"/>
  <c r="AS34" i="3"/>
  <c r="AW34" i="3"/>
  <c r="AC35" i="3"/>
  <c r="AG35" i="3"/>
  <c r="AK35" i="3"/>
  <c r="AO35" i="3"/>
  <c r="AS35" i="3"/>
  <c r="AW35" i="3"/>
  <c r="AC36" i="3"/>
  <c r="AG36" i="3"/>
  <c r="AK36" i="3"/>
  <c r="AO36" i="3"/>
  <c r="AS36" i="3"/>
  <c r="AW36" i="3"/>
  <c r="AD6" i="3"/>
  <c r="AH6" i="3"/>
  <c r="AL6" i="3"/>
  <c r="AP6" i="3"/>
  <c r="AT6" i="3"/>
  <c r="AX6" i="3"/>
  <c r="Z7" i="3"/>
  <c r="AD7" i="3"/>
  <c r="AH7" i="3"/>
  <c r="AL7" i="3"/>
  <c r="AP7" i="3"/>
  <c r="AT7" i="3"/>
  <c r="AX7" i="3"/>
  <c r="Z8" i="3"/>
  <c r="AD8" i="3"/>
  <c r="AH8" i="3"/>
  <c r="AL8" i="3"/>
  <c r="AP8" i="3"/>
  <c r="AT8" i="3"/>
  <c r="AX8" i="3"/>
  <c r="Z9" i="3"/>
  <c r="AD9" i="3"/>
  <c r="AH9" i="3"/>
  <c r="AL9" i="3"/>
  <c r="AP9" i="3"/>
  <c r="AT9" i="3"/>
  <c r="AX9" i="3"/>
  <c r="Z10" i="3"/>
  <c r="AD10" i="3"/>
  <c r="AH10" i="3"/>
  <c r="AL10" i="3"/>
  <c r="AP10" i="3"/>
  <c r="AT10" i="3"/>
  <c r="AX10" i="3"/>
  <c r="AA12" i="3"/>
  <c r="AE12" i="3"/>
  <c r="AI12" i="3"/>
  <c r="AM12" i="3"/>
  <c r="AQ12" i="3"/>
  <c r="AU12" i="3"/>
  <c r="AY12" i="3"/>
  <c r="AA13" i="3"/>
  <c r="AE13" i="3"/>
  <c r="AI13" i="3"/>
  <c r="AM13" i="3"/>
  <c r="AQ13" i="3"/>
  <c r="AU13" i="3"/>
  <c r="AY13" i="3"/>
  <c r="AA14" i="3"/>
  <c r="AE14" i="3"/>
  <c r="AI14" i="3"/>
  <c r="AM14" i="3"/>
  <c r="AQ14" i="3"/>
  <c r="AU14" i="3"/>
  <c r="AY14" i="3"/>
  <c r="AA15" i="3"/>
  <c r="AE15" i="3"/>
  <c r="AI15" i="3"/>
  <c r="AM15" i="3"/>
  <c r="AQ15" i="3"/>
  <c r="AU15" i="3"/>
  <c r="AY15" i="3"/>
  <c r="AA16" i="3"/>
  <c r="AE16" i="3"/>
  <c r="AI16" i="3"/>
  <c r="AM16" i="3"/>
  <c r="AQ16" i="3"/>
  <c r="AU16" i="3"/>
  <c r="AY16" i="3"/>
  <c r="AA17" i="3"/>
  <c r="AE17" i="3"/>
  <c r="AI17" i="3"/>
  <c r="AM17" i="3"/>
  <c r="AQ17" i="3"/>
  <c r="AU17" i="3"/>
  <c r="AY17" i="3"/>
  <c r="AA18" i="3"/>
  <c r="AE18" i="3"/>
  <c r="AI18" i="3"/>
  <c r="AM18" i="3"/>
  <c r="AQ18" i="3"/>
  <c r="AU18" i="3"/>
  <c r="AY18" i="3"/>
  <c r="AA19" i="3"/>
  <c r="AE19" i="3"/>
  <c r="AI19" i="3"/>
  <c r="AM19" i="3"/>
  <c r="AQ19" i="3"/>
  <c r="AU19" i="3"/>
  <c r="AY19" i="3"/>
  <c r="AA20" i="3"/>
  <c r="AE20" i="3"/>
  <c r="AI20" i="3"/>
  <c r="AM20" i="3"/>
  <c r="AQ20" i="3"/>
  <c r="AU20" i="3"/>
  <c r="AY20" i="3"/>
  <c r="AA21" i="3"/>
  <c r="AE21" i="3"/>
  <c r="AI21" i="3"/>
  <c r="AM21" i="3"/>
  <c r="AQ21" i="3"/>
  <c r="AU21" i="3"/>
  <c r="AY21" i="3"/>
  <c r="AA22" i="3"/>
  <c r="AE22" i="3"/>
  <c r="AI22" i="3"/>
  <c r="AM22" i="3"/>
  <c r="AQ22" i="3"/>
  <c r="AU22" i="3"/>
  <c r="AY22" i="3"/>
  <c r="AA23" i="3"/>
  <c r="AE23" i="3"/>
  <c r="AI23" i="3"/>
  <c r="AM23" i="3"/>
  <c r="AQ23" i="3"/>
  <c r="AU23" i="3"/>
  <c r="AY23" i="3"/>
  <c r="AA24" i="3"/>
  <c r="AE24" i="3"/>
  <c r="AI24" i="3"/>
  <c r="AM24" i="3"/>
  <c r="AQ24" i="3"/>
  <c r="AU24" i="3"/>
  <c r="AY24" i="3"/>
  <c r="AA25" i="3"/>
  <c r="AE25" i="3"/>
  <c r="AI25" i="3"/>
  <c r="AM25" i="3"/>
  <c r="AQ25" i="3"/>
  <c r="AU25" i="3"/>
  <c r="AY25" i="3"/>
  <c r="AB2" i="4"/>
  <c r="AF2" i="4"/>
  <c r="AJ2" i="4"/>
  <c r="AN2" i="4"/>
  <c r="AR2" i="4"/>
  <c r="AV2" i="4"/>
  <c r="AZ2" i="4"/>
  <c r="BD2" i="4"/>
  <c r="AB3" i="4"/>
  <c r="AF3" i="4"/>
  <c r="AJ3" i="4"/>
  <c r="AN3" i="4"/>
  <c r="AR3" i="4"/>
  <c r="AV3" i="4"/>
  <c r="AZ3" i="4"/>
  <c r="BD3" i="4"/>
  <c r="AA5" i="4"/>
  <c r="AE5" i="4"/>
  <c r="AI5" i="4"/>
  <c r="AM5" i="4"/>
  <c r="AQ5" i="4"/>
  <c r="AU5" i="4"/>
  <c r="AY5" i="4"/>
  <c r="BC5" i="4"/>
  <c r="AE6" i="4"/>
  <c r="AI6" i="4"/>
  <c r="AM6" i="4"/>
  <c r="AQ6" i="4"/>
  <c r="AU6" i="4"/>
  <c r="AY6" i="4"/>
  <c r="BC6" i="4"/>
  <c r="AA7" i="4"/>
  <c r="AE7" i="4"/>
  <c r="AI7" i="4"/>
  <c r="AM7" i="4"/>
  <c r="AQ7" i="4"/>
  <c r="AU7" i="4"/>
  <c r="AY7" i="4"/>
  <c r="BC7" i="4"/>
  <c r="AE8" i="4"/>
  <c r="AI8" i="4"/>
  <c r="AM8" i="4"/>
  <c r="AQ8" i="4"/>
  <c r="AU8" i="4"/>
  <c r="AY8" i="4"/>
  <c r="BC8" i="4"/>
  <c r="AI9" i="4"/>
  <c r="AM9" i="4"/>
  <c r="AQ9" i="4"/>
  <c r="AU9" i="4"/>
  <c r="AY9" i="4"/>
  <c r="BC9" i="4"/>
  <c r="AI10" i="4"/>
  <c r="AM10" i="4"/>
  <c r="AQ10" i="4"/>
  <c r="AU10" i="4"/>
  <c r="AA11" i="4"/>
  <c r="BC42" i="4"/>
  <c r="BA11" i="4"/>
  <c r="AW11" i="4"/>
  <c r="AS11" i="4"/>
  <c r="AO11" i="4"/>
  <c r="BB11" i="4"/>
  <c r="AX11" i="4"/>
  <c r="AT11" i="4"/>
  <c r="AP11" i="4"/>
  <c r="AL11" i="4"/>
  <c r="AH11" i="4"/>
  <c r="AD11" i="4"/>
  <c r="Z11" i="4"/>
  <c r="BC11" i="4"/>
  <c r="AY11" i="4"/>
  <c r="AU11" i="4"/>
  <c r="AQ11" i="4"/>
  <c r="AM11" i="4"/>
  <c r="BD11" i="4"/>
  <c r="AZ11" i="4"/>
  <c r="AV11" i="4"/>
  <c r="AR11" i="4"/>
  <c r="AN11" i="4"/>
  <c r="AJ11" i="4"/>
  <c r="AF11" i="4"/>
  <c r="AB11" i="4"/>
  <c r="AA2" i="4"/>
  <c r="AE2" i="4"/>
  <c r="AI2" i="4"/>
  <c r="AM2" i="4"/>
  <c r="AQ2" i="4"/>
  <c r="AU2" i="4"/>
  <c r="AY2" i="4"/>
  <c r="BC2" i="4"/>
  <c r="AA3" i="4"/>
  <c r="AE3" i="4"/>
  <c r="AI3" i="4"/>
  <c r="AM3" i="4"/>
  <c r="AQ3" i="4"/>
  <c r="AU3" i="4"/>
  <c r="AY3" i="4"/>
  <c r="BC3" i="4"/>
  <c r="AG11" i="4"/>
  <c r="BB10" i="4"/>
  <c r="BD10" i="4"/>
  <c r="AZ10" i="4"/>
  <c r="Z2" i="4"/>
  <c r="AD2" i="4"/>
  <c r="AH2" i="4"/>
  <c r="AL2" i="4"/>
  <c r="AP2" i="4"/>
  <c r="AT2" i="4"/>
  <c r="AX2" i="4"/>
  <c r="BB2" i="4"/>
  <c r="Z3" i="4"/>
  <c r="AD3" i="4"/>
  <c r="AH3" i="4"/>
  <c r="AL3" i="4"/>
  <c r="AP3" i="4"/>
  <c r="AT3" i="4"/>
  <c r="AX3" i="4"/>
  <c r="BB3" i="4"/>
  <c r="AC5" i="4"/>
  <c r="AG5" i="4"/>
  <c r="AK5" i="4"/>
  <c r="AO5" i="4"/>
  <c r="AS5" i="4"/>
  <c r="AW5" i="4"/>
  <c r="AC6" i="4"/>
  <c r="AG6" i="4"/>
  <c r="AK6" i="4"/>
  <c r="AO6" i="4"/>
  <c r="AS6" i="4"/>
  <c r="AW6" i="4"/>
  <c r="AC7" i="4"/>
  <c r="AG7" i="4"/>
  <c r="AK7" i="4"/>
  <c r="AO7" i="4"/>
  <c r="AS7" i="4"/>
  <c r="AW7" i="4"/>
  <c r="AC8" i="4"/>
  <c r="AG8" i="4"/>
  <c r="AK8" i="4"/>
  <c r="AO8" i="4"/>
  <c r="AS8" i="4"/>
  <c r="AW8" i="4"/>
  <c r="AC9" i="4"/>
  <c r="AG9" i="4"/>
  <c r="AK9" i="4"/>
  <c r="AO9" i="4"/>
  <c r="AS9" i="4"/>
  <c r="AW9" i="4"/>
  <c r="AC10" i="4"/>
  <c r="AG10" i="4"/>
  <c r="AK10" i="4"/>
  <c r="AO10" i="4"/>
  <c r="AS10" i="4"/>
  <c r="AW10" i="4"/>
  <c r="BC10" i="4"/>
  <c r="AE11" i="4"/>
  <c r="AC2" i="4"/>
  <c r="AG2" i="4"/>
  <c r="AK2" i="4"/>
  <c r="AO2" i="4"/>
  <c r="AS2" i="4"/>
  <c r="AW2" i="4"/>
  <c r="AC3" i="4"/>
  <c r="AG3" i="4"/>
  <c r="AK3" i="4"/>
  <c r="AO3" i="4"/>
  <c r="AS3" i="4"/>
  <c r="AW3" i="4"/>
  <c r="AC11" i="4"/>
  <c r="AK11" i="4"/>
  <c r="AB12" i="4"/>
  <c r="AF12" i="4"/>
  <c r="AJ12" i="4"/>
  <c r="AN12" i="4"/>
  <c r="AR12" i="4"/>
  <c r="AV12" i="4"/>
  <c r="AZ12" i="4"/>
  <c r="BD12" i="4"/>
  <c r="AC14" i="4"/>
  <c r="AG14" i="4"/>
  <c r="AK14" i="4"/>
  <c r="AO14" i="4"/>
  <c r="AS14" i="4"/>
  <c r="AW14" i="4"/>
  <c r="BA14" i="4"/>
  <c r="AC15" i="4"/>
  <c r="AG15" i="4"/>
  <c r="AK15" i="4"/>
  <c r="AO15" i="4"/>
  <c r="AS15" i="4"/>
  <c r="AW15" i="4"/>
  <c r="BA15" i="4"/>
  <c r="AC16" i="4"/>
  <c r="AG16" i="4"/>
  <c r="AK16" i="4"/>
  <c r="AO16" i="4"/>
  <c r="AS16" i="4"/>
  <c r="AW16" i="4"/>
  <c r="BA16" i="4"/>
  <c r="AC17" i="4"/>
  <c r="AG17" i="4"/>
  <c r="AK17" i="4"/>
  <c r="AO17" i="4"/>
  <c r="AS17" i="4"/>
  <c r="AW17" i="4"/>
  <c r="BA17" i="4"/>
  <c r="AC18" i="4"/>
  <c r="AG18" i="4"/>
  <c r="AK18" i="4"/>
  <c r="AO18" i="4"/>
  <c r="AS18" i="4"/>
  <c r="AW18" i="4"/>
  <c r="BA18" i="4"/>
  <c r="AC19" i="4"/>
  <c r="AG19" i="4"/>
  <c r="AK19" i="4"/>
  <c r="AO19" i="4"/>
  <c r="AS19" i="4"/>
  <c r="AW19" i="4"/>
  <c r="BA19" i="4"/>
  <c r="AC20" i="4"/>
  <c r="AG20" i="4"/>
  <c r="AK20" i="4"/>
  <c r="AO20" i="4"/>
  <c r="AS20" i="4"/>
  <c r="AW20" i="4"/>
  <c r="BA20" i="4"/>
  <c r="AC21" i="4"/>
  <c r="AG21" i="4"/>
  <c r="AK21" i="4"/>
  <c r="AO21" i="4"/>
  <c r="AS21" i="4"/>
  <c r="AW21" i="4"/>
  <c r="BA21" i="4"/>
  <c r="AC22" i="4"/>
  <c r="AG22" i="4"/>
  <c r="AK22" i="4"/>
  <c r="AO22" i="4"/>
  <c r="AS22" i="4"/>
  <c r="AW22" i="4"/>
  <c r="BA22" i="4"/>
  <c r="AC23" i="4"/>
  <c r="AG23" i="4"/>
  <c r="AK23" i="4"/>
  <c r="AO23" i="4"/>
  <c r="AS23" i="4"/>
  <c r="AW23" i="4"/>
  <c r="BA23" i="4"/>
  <c r="Z25" i="4"/>
  <c r="AD25" i="4"/>
  <c r="AH25" i="4"/>
  <c r="AL25" i="4"/>
  <c r="AP25" i="4"/>
  <c r="AT25" i="4"/>
  <c r="AX25" i="4"/>
  <c r="BB25" i="4"/>
  <c r="Z26" i="4"/>
  <c r="AD26" i="4"/>
  <c r="AH26" i="4"/>
  <c r="AL26" i="4"/>
  <c r="AP26" i="4"/>
  <c r="AT26" i="4"/>
  <c r="AX26" i="4"/>
  <c r="BB26" i="4"/>
  <c r="Z27" i="4"/>
  <c r="AD27" i="4"/>
  <c r="AH27" i="4"/>
  <c r="AL27" i="4"/>
  <c r="AP27" i="4"/>
  <c r="AT27" i="4"/>
  <c r="AX27" i="4"/>
  <c r="BB27" i="4"/>
  <c r="Z28" i="4"/>
  <c r="AD28" i="4"/>
  <c r="AH28" i="4"/>
  <c r="AL28" i="4"/>
  <c r="AP28" i="4"/>
  <c r="AT28" i="4"/>
  <c r="AX28" i="4"/>
  <c r="BB28" i="4"/>
  <c r="Z29" i="4"/>
  <c r="AD29" i="4"/>
  <c r="AH29" i="4"/>
  <c r="AL29" i="4"/>
  <c r="AP29" i="4"/>
  <c r="AT29" i="4"/>
  <c r="AX29" i="4"/>
  <c r="BB29" i="4"/>
  <c r="Z30" i="4"/>
  <c r="AD30" i="4"/>
  <c r="AH30" i="4"/>
  <c r="AL30" i="4"/>
  <c r="AP30" i="4"/>
  <c r="AT30" i="4"/>
  <c r="AX30" i="4"/>
  <c r="BB30" i="4"/>
  <c r="Z31" i="4"/>
  <c r="AD31" i="4"/>
  <c r="AH31" i="4"/>
  <c r="AL31" i="4"/>
  <c r="AP31" i="4"/>
  <c r="AT31" i="4"/>
  <c r="AX31" i="4"/>
  <c r="BB31" i="4"/>
  <c r="Z32" i="4"/>
  <c r="AD32" i="4"/>
  <c r="AH32" i="4"/>
  <c r="AL32" i="4"/>
  <c r="AP32" i="4"/>
  <c r="AT32" i="4"/>
  <c r="AX32" i="4"/>
  <c r="BB32" i="4"/>
  <c r="Z33" i="4"/>
  <c r="AD33" i="4"/>
  <c r="AH33" i="4"/>
  <c r="AL33" i="4"/>
  <c r="AP33" i="4"/>
  <c r="AT33" i="4"/>
  <c r="AX33" i="4"/>
  <c r="BB33" i="4"/>
  <c r="Z34" i="4"/>
  <c r="AD34" i="4"/>
  <c r="AH34" i="4"/>
  <c r="AL34" i="4"/>
  <c r="AP34" i="4"/>
  <c r="AT34" i="4"/>
  <c r="AX34" i="4"/>
  <c r="BB34" i="4"/>
  <c r="Z35" i="4"/>
  <c r="AD35" i="4"/>
  <c r="AH35" i="4"/>
  <c r="AL35" i="4"/>
  <c r="AP35" i="4"/>
  <c r="AT35" i="4"/>
  <c r="AX35" i="4"/>
  <c r="BB35" i="4"/>
  <c r="Z36" i="4"/>
  <c r="AD36" i="4"/>
  <c r="AH36" i="4"/>
  <c r="AL36" i="4"/>
  <c r="AP36" i="4"/>
  <c r="AT36" i="4"/>
  <c r="AX36" i="4"/>
  <c r="BB36" i="4"/>
  <c r="Z37" i="4"/>
  <c r="AD37" i="4"/>
  <c r="AH37" i="4"/>
  <c r="AL37" i="4"/>
  <c r="AP37" i="4"/>
  <c r="AT37" i="4"/>
  <c r="AX37" i="4"/>
  <c r="BB37" i="4"/>
  <c r="Z38" i="4"/>
  <c r="AD38" i="4"/>
  <c r="AH38" i="4"/>
  <c r="AL38" i="4"/>
  <c r="AP38" i="4"/>
  <c r="AT38" i="4"/>
  <c r="AX38" i="4"/>
  <c r="BB38" i="4"/>
  <c r="Z39" i="4"/>
  <c r="AD39" i="4"/>
  <c r="AH39" i="4"/>
  <c r="AL39" i="4"/>
  <c r="AP39" i="4"/>
  <c r="AT39" i="4"/>
  <c r="AX39" i="4"/>
  <c r="BB39" i="4"/>
  <c r="Z40" i="4"/>
  <c r="AD40" i="4"/>
  <c r="AH40" i="4"/>
  <c r="AL40" i="4"/>
  <c r="AP40" i="4"/>
  <c r="AT40" i="4"/>
  <c r="AX40" i="4"/>
  <c r="BB40" i="4"/>
  <c r="Z41" i="4"/>
  <c r="AD41" i="4"/>
  <c r="AH41" i="4"/>
  <c r="AL41" i="4"/>
  <c r="AP41" i="4"/>
  <c r="AT41" i="4"/>
  <c r="AX41" i="4"/>
  <c r="BC41" i="4"/>
  <c r="AA12" i="4"/>
  <c r="AE12" i="4"/>
  <c r="AI12" i="4"/>
  <c r="AM12" i="4"/>
  <c r="AQ12" i="4"/>
  <c r="AU12" i="4"/>
  <c r="AY12" i="4"/>
  <c r="BC12" i="4"/>
  <c r="BD14" i="4"/>
  <c r="BD24" i="4" s="1"/>
  <c r="BD15" i="4"/>
  <c r="AC25" i="4"/>
  <c r="AG25" i="4"/>
  <c r="AK25" i="4"/>
  <c r="AO25" i="4"/>
  <c r="AS25" i="4"/>
  <c r="AW25" i="4"/>
  <c r="BA25" i="4"/>
  <c r="AC26" i="4"/>
  <c r="AG26" i="4"/>
  <c r="AK26" i="4"/>
  <c r="AO26" i="4"/>
  <c r="AS26" i="4"/>
  <c r="AW26" i="4"/>
  <c r="BA26" i="4"/>
  <c r="AC27" i="4"/>
  <c r="AG27" i="4"/>
  <c r="AK27" i="4"/>
  <c r="AO27" i="4"/>
  <c r="AS27" i="4"/>
  <c r="AW27" i="4"/>
  <c r="BA27" i="4"/>
  <c r="AC28" i="4"/>
  <c r="AG28" i="4"/>
  <c r="AK28" i="4"/>
  <c r="AO28" i="4"/>
  <c r="AS28" i="4"/>
  <c r="AW28" i="4"/>
  <c r="BA28" i="4"/>
  <c r="AC29" i="4"/>
  <c r="AG29" i="4"/>
  <c r="AK29" i="4"/>
  <c r="AO29" i="4"/>
  <c r="AS29" i="4"/>
  <c r="AW29" i="4"/>
  <c r="BA29" i="4"/>
  <c r="AC30" i="4"/>
  <c r="AG30" i="4"/>
  <c r="AK30" i="4"/>
  <c r="AO30" i="4"/>
  <c r="AS30" i="4"/>
  <c r="AW30" i="4"/>
  <c r="BA30" i="4"/>
  <c r="AC31" i="4"/>
  <c r="AG31" i="4"/>
  <c r="AK31" i="4"/>
  <c r="AO31" i="4"/>
  <c r="AS31" i="4"/>
  <c r="AW31" i="4"/>
  <c r="BA31" i="4"/>
  <c r="AC32" i="4"/>
  <c r="AG32" i="4"/>
  <c r="AK32" i="4"/>
  <c r="AO32" i="4"/>
  <c r="AS32" i="4"/>
  <c r="AW32" i="4"/>
  <c r="BA32" i="4"/>
  <c r="AC33" i="4"/>
  <c r="AG33" i="4"/>
  <c r="AK33" i="4"/>
  <c r="AO33" i="4"/>
  <c r="AS33" i="4"/>
  <c r="AW33" i="4"/>
  <c r="BA33" i="4"/>
  <c r="AC34" i="4"/>
  <c r="AG34" i="4"/>
  <c r="AK34" i="4"/>
  <c r="AO34" i="4"/>
  <c r="AS34" i="4"/>
  <c r="AW34" i="4"/>
  <c r="BA34" i="4"/>
  <c r="AC35" i="4"/>
  <c r="AG35" i="4"/>
  <c r="AK35" i="4"/>
  <c r="AO35" i="4"/>
  <c r="AS35" i="4"/>
  <c r="AW35" i="4"/>
  <c r="BA35" i="4"/>
  <c r="AC36" i="4"/>
  <c r="AG36" i="4"/>
  <c r="AK36" i="4"/>
  <c r="AO36" i="4"/>
  <c r="AS36" i="4"/>
  <c r="AW36" i="4"/>
  <c r="BA36" i="4"/>
  <c r="AC37" i="4"/>
  <c r="AG37" i="4"/>
  <c r="AK37" i="4"/>
  <c r="AO37" i="4"/>
  <c r="AS37" i="4"/>
  <c r="AW37" i="4"/>
  <c r="BA37" i="4"/>
  <c r="AC38" i="4"/>
  <c r="AG38" i="4"/>
  <c r="AK38" i="4"/>
  <c r="AO38" i="4"/>
  <c r="AS38" i="4"/>
  <c r="AW38" i="4"/>
  <c r="BA38" i="4"/>
  <c r="AC39" i="4"/>
  <c r="AG39" i="4"/>
  <c r="AK39" i="4"/>
  <c r="AO39" i="4"/>
  <c r="AS39" i="4"/>
  <c r="AW39" i="4"/>
  <c r="BA39" i="4"/>
  <c r="AC40" i="4"/>
  <c r="AG40" i="4"/>
  <c r="AK40" i="4"/>
  <c r="AO40" i="4"/>
  <c r="AS40" i="4"/>
  <c r="AW40" i="4"/>
  <c r="BA40" i="4"/>
  <c r="AC41" i="4"/>
  <c r="AG41" i="4"/>
  <c r="AK41" i="4"/>
  <c r="AO41" i="4"/>
  <c r="AS41" i="4"/>
  <c r="AW41" i="4"/>
  <c r="BA41" i="4"/>
  <c r="Z12" i="4"/>
  <c r="AD12" i="4"/>
  <c r="AH12" i="4"/>
  <c r="AL12" i="4"/>
  <c r="AP12" i="4"/>
  <c r="AT12" i="4"/>
  <c r="AX12" i="4"/>
  <c r="BB12" i="4"/>
  <c r="AA14" i="4"/>
  <c r="AE14" i="4"/>
  <c r="AI14" i="4"/>
  <c r="AM14" i="4"/>
  <c r="AQ14" i="4"/>
  <c r="AU14" i="4"/>
  <c r="AY14" i="4"/>
  <c r="BC14" i="4"/>
  <c r="AA15" i="4"/>
  <c r="AE15" i="4"/>
  <c r="AI15" i="4"/>
  <c r="AM15" i="4"/>
  <c r="AQ15" i="4"/>
  <c r="AU15" i="4"/>
  <c r="AY15" i="4"/>
  <c r="BC15" i="4"/>
  <c r="AA16" i="4"/>
  <c r="AE16" i="4"/>
  <c r="AI16" i="4"/>
  <c r="AM16" i="4"/>
  <c r="AQ16" i="4"/>
  <c r="AU16" i="4"/>
  <c r="AY16" i="4"/>
  <c r="AA17" i="4"/>
  <c r="AE17" i="4"/>
  <c r="AI17" i="4"/>
  <c r="AM17" i="4"/>
  <c r="AQ17" i="4"/>
  <c r="AU17" i="4"/>
  <c r="AY17" i="4"/>
  <c r="AA18" i="4"/>
  <c r="AE18" i="4"/>
  <c r="AI18" i="4"/>
  <c r="AM18" i="4"/>
  <c r="AQ18" i="4"/>
  <c r="AU18" i="4"/>
  <c r="AY18" i="4"/>
  <c r="AA19" i="4"/>
  <c r="AE19" i="4"/>
  <c r="AI19" i="4"/>
  <c r="AM19" i="4"/>
  <c r="AQ19" i="4"/>
  <c r="AU19" i="4"/>
  <c r="AY19" i="4"/>
  <c r="AA20" i="4"/>
  <c r="AE20" i="4"/>
  <c r="AI20" i="4"/>
  <c r="AM20" i="4"/>
  <c r="AQ20" i="4"/>
  <c r="AU20" i="4"/>
  <c r="AY20" i="4"/>
  <c r="AA21" i="4"/>
  <c r="AE21" i="4"/>
  <c r="AI21" i="4"/>
  <c r="AM21" i="4"/>
  <c r="AQ21" i="4"/>
  <c r="AU21" i="4"/>
  <c r="AY21" i="4"/>
  <c r="AA22" i="4"/>
  <c r="AE22" i="4"/>
  <c r="AI22" i="4"/>
  <c r="AM22" i="4"/>
  <c r="AQ22" i="4"/>
  <c r="AU22" i="4"/>
  <c r="AY22" i="4"/>
  <c r="AA23" i="4"/>
  <c r="AE23" i="4"/>
  <c r="AI23" i="4"/>
  <c r="AM23" i="4"/>
  <c r="AQ23" i="4"/>
  <c r="AU23" i="4"/>
  <c r="AY23" i="4"/>
  <c r="AB25" i="4"/>
  <c r="AF25" i="4"/>
  <c r="AJ25" i="4"/>
  <c r="AN25" i="4"/>
  <c r="AR25" i="4"/>
  <c r="AV25" i="4"/>
  <c r="AZ25" i="4"/>
  <c r="BD25" i="4"/>
  <c r="AB26" i="4"/>
  <c r="AF26" i="4"/>
  <c r="AJ26" i="4"/>
  <c r="AN26" i="4"/>
  <c r="AR26" i="4"/>
  <c r="AV26" i="4"/>
  <c r="AZ26" i="4"/>
  <c r="BD26" i="4"/>
  <c r="AB27" i="4"/>
  <c r="AF27" i="4"/>
  <c r="AJ27" i="4"/>
  <c r="AN27" i="4"/>
  <c r="AR27" i="4"/>
  <c r="AV27" i="4"/>
  <c r="AZ27" i="4"/>
  <c r="BD27" i="4"/>
  <c r="AB28" i="4"/>
  <c r="AF28" i="4"/>
  <c r="AJ28" i="4"/>
  <c r="AN28" i="4"/>
  <c r="AR28" i="4"/>
  <c r="AV28" i="4"/>
  <c r="AZ28" i="4"/>
  <c r="BD28" i="4"/>
  <c r="AB29" i="4"/>
  <c r="AF29" i="4"/>
  <c r="AJ29" i="4"/>
  <c r="AN29" i="4"/>
  <c r="AR29" i="4"/>
  <c r="AV29" i="4"/>
  <c r="AZ29" i="4"/>
  <c r="BD29" i="4"/>
  <c r="AB30" i="4"/>
  <c r="AF30" i="4"/>
  <c r="AJ30" i="4"/>
  <c r="AN30" i="4"/>
  <c r="AR30" i="4"/>
  <c r="AV30" i="4"/>
  <c r="AZ30" i="4"/>
  <c r="BD30" i="4"/>
  <c r="AB31" i="4"/>
  <c r="AF31" i="4"/>
  <c r="AJ31" i="4"/>
  <c r="AN31" i="4"/>
  <c r="AR31" i="4"/>
  <c r="AV31" i="4"/>
  <c r="AZ31" i="4"/>
  <c r="BD31" i="4"/>
  <c r="AB32" i="4"/>
  <c r="AF32" i="4"/>
  <c r="AJ32" i="4"/>
  <c r="AN32" i="4"/>
  <c r="AR32" i="4"/>
  <c r="AV32" i="4"/>
  <c r="AZ32" i="4"/>
  <c r="BD32" i="4"/>
  <c r="AB33" i="4"/>
  <c r="AF33" i="4"/>
  <c r="AJ33" i="4"/>
  <c r="AN33" i="4"/>
  <c r="AR33" i="4"/>
  <c r="AV33" i="4"/>
  <c r="AZ33" i="4"/>
  <c r="BD33" i="4"/>
  <c r="AB34" i="4"/>
  <c r="AF34" i="4"/>
  <c r="AJ34" i="4"/>
  <c r="AN34" i="4"/>
  <c r="AR34" i="4"/>
  <c r="AV34" i="4"/>
  <c r="AZ34" i="4"/>
  <c r="BD34" i="4"/>
  <c r="AB35" i="4"/>
  <c r="AF35" i="4"/>
  <c r="AJ35" i="4"/>
  <c r="AN35" i="4"/>
  <c r="AR35" i="4"/>
  <c r="AV35" i="4"/>
  <c r="AZ35" i="4"/>
  <c r="BD35" i="4"/>
  <c r="AB36" i="4"/>
  <c r="AF36" i="4"/>
  <c r="AJ36" i="4"/>
  <c r="AN36" i="4"/>
  <c r="AR36" i="4"/>
  <c r="AV36" i="4"/>
  <c r="AZ36" i="4"/>
  <c r="BD36" i="4"/>
  <c r="AB37" i="4"/>
  <c r="AF37" i="4"/>
  <c r="AJ37" i="4"/>
  <c r="AN37" i="4"/>
  <c r="AR37" i="4"/>
  <c r="AV37" i="4"/>
  <c r="AZ37" i="4"/>
  <c r="BD37" i="4"/>
  <c r="AB38" i="4"/>
  <c r="AF38" i="4"/>
  <c r="AJ38" i="4"/>
  <c r="AN38" i="4"/>
  <c r="AR38" i="4"/>
  <c r="AV38" i="4"/>
  <c r="AZ38" i="4"/>
  <c r="BD38" i="4"/>
  <c r="AB39" i="4"/>
  <c r="AF39" i="4"/>
  <c r="AJ39" i="4"/>
  <c r="AN39" i="4"/>
  <c r="AR39" i="4"/>
  <c r="AV39" i="4"/>
  <c r="AZ39" i="4"/>
  <c r="BD39" i="4"/>
  <c r="AB40" i="4"/>
  <c r="AF40" i="4"/>
  <c r="AJ40" i="4"/>
  <c r="AN40" i="4"/>
  <c r="AR40" i="4"/>
  <c r="AV40" i="4"/>
  <c r="AZ40" i="4"/>
  <c r="BD40" i="4"/>
  <c r="AB41" i="4"/>
  <c r="AF41" i="4"/>
  <c r="AJ41" i="4"/>
  <c r="AN41" i="4"/>
  <c r="AR41" i="4"/>
  <c r="AV41" i="4"/>
  <c r="AZ41" i="4"/>
  <c r="AC12" i="4"/>
  <c r="AG12" i="4"/>
  <c r="AK12" i="4"/>
  <c r="AO12" i="4"/>
  <c r="AS12" i="4"/>
  <c r="AW12" i="4"/>
  <c r="AX14" i="4"/>
  <c r="AX24" i="4" s="1"/>
  <c r="AA25" i="4"/>
  <c r="AE25" i="4"/>
  <c r="AI25" i="4"/>
  <c r="AM25" i="4"/>
  <c r="AQ25" i="4"/>
  <c r="AU25" i="4"/>
  <c r="AY25" i="4"/>
  <c r="AA26" i="4"/>
  <c r="AE26" i="4"/>
  <c r="AI26" i="4"/>
  <c r="AM26" i="4"/>
  <c r="AQ26" i="4"/>
  <c r="AU26" i="4"/>
  <c r="AY26" i="4"/>
  <c r="AA27" i="4"/>
  <c r="AE27" i="4"/>
  <c r="AI27" i="4"/>
  <c r="AM27" i="4"/>
  <c r="AQ27" i="4"/>
  <c r="AU27" i="4"/>
  <c r="AY27" i="4"/>
  <c r="AA28" i="4"/>
  <c r="AE28" i="4"/>
  <c r="AI28" i="4"/>
  <c r="AM28" i="4"/>
  <c r="AQ28" i="4"/>
  <c r="AU28" i="4"/>
  <c r="AY28" i="4"/>
  <c r="AA29" i="4"/>
  <c r="AE29" i="4"/>
  <c r="AI29" i="4"/>
  <c r="AM29" i="4"/>
  <c r="AQ29" i="4"/>
  <c r="AU29" i="4"/>
  <c r="AY29" i="4"/>
  <c r="AA30" i="4"/>
  <c r="AE30" i="4"/>
  <c r="AI30" i="4"/>
  <c r="AM30" i="4"/>
  <c r="AQ30" i="4"/>
  <c r="AU30" i="4"/>
  <c r="AY30" i="4"/>
  <c r="AA31" i="4"/>
  <c r="AE31" i="4"/>
  <c r="AI31" i="4"/>
  <c r="AM31" i="4"/>
  <c r="AQ31" i="4"/>
  <c r="AU31" i="4"/>
  <c r="AY31" i="4"/>
  <c r="AA32" i="4"/>
  <c r="AE32" i="4"/>
  <c r="AI32" i="4"/>
  <c r="AM32" i="4"/>
  <c r="AQ32" i="4"/>
  <c r="AU32" i="4"/>
  <c r="AY32" i="4"/>
  <c r="AA33" i="4"/>
  <c r="AE33" i="4"/>
  <c r="AI33" i="4"/>
  <c r="AM33" i="4"/>
  <c r="AQ33" i="4"/>
  <c r="AU33" i="4"/>
  <c r="AY33" i="4"/>
  <c r="AA34" i="4"/>
  <c r="AE34" i="4"/>
  <c r="AI34" i="4"/>
  <c r="AM34" i="4"/>
  <c r="AQ34" i="4"/>
  <c r="AU34" i="4"/>
  <c r="AY34" i="4"/>
  <c r="AA35" i="4"/>
  <c r="AE35" i="4"/>
  <c r="AI35" i="4"/>
  <c r="AM35" i="4"/>
  <c r="AQ35" i="4"/>
  <c r="AU35" i="4"/>
  <c r="AY35" i="4"/>
  <c r="AA36" i="4"/>
  <c r="AE36" i="4"/>
  <c r="AI36" i="4"/>
  <c r="AM36" i="4"/>
  <c r="AQ36" i="4"/>
  <c r="AU36" i="4"/>
  <c r="AY36" i="4"/>
  <c r="AA37" i="4"/>
  <c r="AE37" i="4"/>
  <c r="AI37" i="4"/>
  <c r="AM37" i="4"/>
  <c r="AQ37" i="4"/>
  <c r="AU37" i="4"/>
  <c r="AY37" i="4"/>
  <c r="AA38" i="4"/>
  <c r="AE38" i="4"/>
  <c r="AI38" i="4"/>
  <c r="AM38" i="4"/>
  <c r="AQ38" i="4"/>
  <c r="AU38" i="4"/>
  <c r="AY38" i="4"/>
  <c r="AA39" i="4"/>
  <c r="AE39" i="4"/>
  <c r="AI39" i="4"/>
  <c r="AM39" i="4"/>
  <c r="AQ39" i="4"/>
  <c r="AU39" i="4"/>
  <c r="AY39" i="4"/>
  <c r="AA40" i="4"/>
  <c r="AE40" i="4"/>
  <c r="AI40" i="4"/>
  <c r="AM40" i="4"/>
  <c r="AQ40" i="4"/>
  <c r="AU40" i="4"/>
  <c r="AY40" i="4"/>
  <c r="AA41" i="4"/>
  <c r="AE41" i="4"/>
  <c r="AI41" i="4"/>
  <c r="AM41" i="4"/>
  <c r="AQ41" i="4"/>
  <c r="AU41" i="4"/>
  <c r="AY41" i="4"/>
  <c r="BD20" i="5"/>
  <c r="AZ20" i="5"/>
  <c r="AV20" i="5"/>
  <c r="AR20" i="5"/>
  <c r="AN20" i="5"/>
  <c r="AJ20" i="5"/>
  <c r="AF20" i="5"/>
  <c r="AB20" i="5"/>
  <c r="BF20" i="5"/>
  <c r="BB20" i="5"/>
  <c r="AX20" i="5"/>
  <c r="AT20" i="5"/>
  <c r="AP20" i="5"/>
  <c r="AL20" i="5"/>
  <c r="AH20" i="5"/>
  <c r="AD20" i="5"/>
  <c r="BD23" i="5"/>
  <c r="AZ23" i="5"/>
  <c r="AV23" i="5"/>
  <c r="AR23" i="5"/>
  <c r="AN23" i="5"/>
  <c r="AJ23" i="5"/>
  <c r="AF23" i="5"/>
  <c r="AB23" i="5"/>
  <c r="BF23" i="5"/>
  <c r="BB23" i="5"/>
  <c r="AX23" i="5"/>
  <c r="AT23" i="5"/>
  <c r="AP23" i="5"/>
  <c r="AL23" i="5"/>
  <c r="AH23" i="5"/>
  <c r="AD23" i="5"/>
  <c r="BD24" i="5"/>
  <c r="AZ24" i="5"/>
  <c r="AV24" i="5"/>
  <c r="AR24" i="5"/>
  <c r="AN24" i="5"/>
  <c r="AJ24" i="5"/>
  <c r="AF24" i="5"/>
  <c r="AB24" i="5"/>
  <c r="BF24" i="5"/>
  <c r="BB24" i="5"/>
  <c r="AX24" i="5"/>
  <c r="AT24" i="5"/>
  <c r="AP24" i="5"/>
  <c r="AL24" i="5"/>
  <c r="AH24" i="5"/>
  <c r="AD24" i="5"/>
  <c r="BC25" i="5"/>
  <c r="AY25" i="5"/>
  <c r="AU25" i="5"/>
  <c r="BD25" i="5"/>
  <c r="AZ25" i="5"/>
  <c r="AV25" i="5"/>
  <c r="AR25" i="5"/>
  <c r="AN25" i="5"/>
  <c r="AJ25" i="5"/>
  <c r="AF25" i="5"/>
  <c r="AB25" i="5"/>
  <c r="BE25" i="5"/>
  <c r="BA25" i="5"/>
  <c r="AW25" i="5"/>
  <c r="AS25" i="5"/>
  <c r="AO25" i="5"/>
  <c r="AK25" i="5"/>
  <c r="BF25" i="5"/>
  <c r="BB25" i="5"/>
  <c r="AX25" i="5"/>
  <c r="AT25" i="5"/>
  <c r="AP25" i="5"/>
  <c r="AL25" i="5"/>
  <c r="AH25" i="5"/>
  <c r="AD25" i="5"/>
  <c r="AC10" i="5"/>
  <c r="AK10" i="5"/>
  <c r="AS10" i="5"/>
  <c r="BA10" i="5"/>
  <c r="AC11" i="5"/>
  <c r="AK11" i="5"/>
  <c r="AS11" i="5"/>
  <c r="BA11" i="5"/>
  <c r="AC12" i="5"/>
  <c r="AK12" i="5"/>
  <c r="AS12" i="5"/>
  <c r="BA12" i="5"/>
  <c r="BE12" i="5"/>
  <c r="AG13" i="5"/>
  <c r="AO13" i="5"/>
  <c r="AW13" i="5"/>
  <c r="BE13" i="5"/>
  <c r="AG14" i="5"/>
  <c r="AE2" i="5"/>
  <c r="AI2" i="5"/>
  <c r="AM2" i="5"/>
  <c r="AQ2" i="5"/>
  <c r="AU2" i="5"/>
  <c r="AY2" i="5"/>
  <c r="BC2" i="5"/>
  <c r="AE3" i="5"/>
  <c r="AI3" i="5"/>
  <c r="AM3" i="5"/>
  <c r="AQ3" i="5"/>
  <c r="AU3" i="5"/>
  <c r="AY3" i="5"/>
  <c r="BC3" i="5"/>
  <c r="AE4" i="5"/>
  <c r="AI4" i="5"/>
  <c r="AM4" i="5"/>
  <c r="AQ4" i="5"/>
  <c r="AU4" i="5"/>
  <c r="AY4" i="5"/>
  <c r="BC4" i="5"/>
  <c r="AE5" i="5"/>
  <c r="AI5" i="5"/>
  <c r="AM5" i="5"/>
  <c r="AQ5" i="5"/>
  <c r="AU5" i="5"/>
  <c r="AY5" i="5"/>
  <c r="BC5" i="5"/>
  <c r="AE6" i="5"/>
  <c r="AI6" i="5"/>
  <c r="AM6" i="5"/>
  <c r="AQ6" i="5"/>
  <c r="AU6" i="5"/>
  <c r="AY6" i="5"/>
  <c r="BC6" i="5"/>
  <c r="AE7" i="5"/>
  <c r="AI7" i="5"/>
  <c r="AM7" i="5"/>
  <c r="AQ7" i="5"/>
  <c r="AU7" i="5"/>
  <c r="AY7" i="5"/>
  <c r="BC7" i="5"/>
  <c r="AE8" i="5"/>
  <c r="AI8" i="5"/>
  <c r="AM8" i="5"/>
  <c r="AQ8" i="5"/>
  <c r="AU8" i="5"/>
  <c r="AY8" i="5"/>
  <c r="BC8" i="5"/>
  <c r="AB10" i="5"/>
  <c r="AF10" i="5"/>
  <c r="AJ10" i="5"/>
  <c r="AN10" i="5"/>
  <c r="AR10" i="5"/>
  <c r="AV10" i="5"/>
  <c r="AZ10" i="5"/>
  <c r="BD10" i="5"/>
  <c r="AB11" i="5"/>
  <c r="AF11" i="5"/>
  <c r="AJ11" i="5"/>
  <c r="AN11" i="5"/>
  <c r="AR11" i="5"/>
  <c r="AV11" i="5"/>
  <c r="AZ11" i="5"/>
  <c r="BD11" i="5"/>
  <c r="AB12" i="5"/>
  <c r="AF12" i="5"/>
  <c r="AJ12" i="5"/>
  <c r="AN12" i="5"/>
  <c r="AR12" i="5"/>
  <c r="AV12" i="5"/>
  <c r="AZ12" i="5"/>
  <c r="BD12" i="5"/>
  <c r="AB13" i="5"/>
  <c r="AF13" i="5"/>
  <c r="AJ13" i="5"/>
  <c r="AN13" i="5"/>
  <c r="AR13" i="5"/>
  <c r="AV13" i="5"/>
  <c r="AZ13" i="5"/>
  <c r="BD13" i="5"/>
  <c r="AB14" i="5"/>
  <c r="AF14" i="5"/>
  <c r="AJ14" i="5"/>
  <c r="AN14" i="5"/>
  <c r="AR14" i="5"/>
  <c r="AV14" i="5"/>
  <c r="AZ14" i="5"/>
  <c r="BD14" i="5"/>
  <c r="AB15" i="5"/>
  <c r="AF15" i="5"/>
  <c r="AJ15" i="5"/>
  <c r="AN15" i="5"/>
  <c r="AR15" i="5"/>
  <c r="AV15" i="5"/>
  <c r="AZ15" i="5"/>
  <c r="BD15" i="5"/>
  <c r="AB16" i="5"/>
  <c r="AF16" i="5"/>
  <c r="AJ16" i="5"/>
  <c r="AN16" i="5"/>
  <c r="AR16" i="5"/>
  <c r="AV16" i="5"/>
  <c r="AZ16" i="5"/>
  <c r="BD16" i="5"/>
  <c r="AB17" i="5"/>
  <c r="AF17" i="5"/>
  <c r="AJ17" i="5"/>
  <c r="AN17" i="5"/>
  <c r="AR17" i="5"/>
  <c r="AV17" i="5"/>
  <c r="AZ17" i="5"/>
  <c r="BD17" i="5"/>
  <c r="AB18" i="5"/>
  <c r="AF18" i="5"/>
  <c r="AJ18" i="5"/>
  <c r="AN18" i="5"/>
  <c r="AR18" i="5"/>
  <c r="AV18" i="5"/>
  <c r="AZ18" i="5"/>
  <c r="BD18" i="5"/>
  <c r="AB19" i="5"/>
  <c r="AF19" i="5"/>
  <c r="AJ19" i="5"/>
  <c r="AN19" i="5"/>
  <c r="AR19" i="5"/>
  <c r="AI20" i="5"/>
  <c r="AQ20" i="5"/>
  <c r="AY20" i="5"/>
  <c r="AI23" i="5"/>
  <c r="AQ23" i="5"/>
  <c r="AY23" i="5"/>
  <c r="AI24" i="5"/>
  <c r="AQ24" i="5"/>
  <c r="AY24" i="5"/>
  <c r="AI25" i="5"/>
  <c r="BD19" i="5"/>
  <c r="AZ19" i="5"/>
  <c r="AV19" i="5"/>
  <c r="BF19" i="5"/>
  <c r="BB19" i="5"/>
  <c r="AX19" i="5"/>
  <c r="AT19" i="5"/>
  <c r="AI10" i="5"/>
  <c r="AQ10" i="5"/>
  <c r="BC10" i="5"/>
  <c r="AE11" i="5"/>
  <c r="AM11" i="5"/>
  <c r="AU11" i="5"/>
  <c r="BC11" i="5"/>
  <c r="AI12" i="5"/>
  <c r="AQ12" i="5"/>
  <c r="AY12" i="5"/>
  <c r="BC12" i="5"/>
  <c r="AI13" i="5"/>
  <c r="AQ13" i="5"/>
  <c r="AY13" i="5"/>
  <c r="BC13" i="5"/>
  <c r="AE14" i="5"/>
  <c r="AM14" i="5"/>
  <c r="AU14" i="5"/>
  <c r="AY14" i="5"/>
  <c r="BC14" i="5"/>
  <c r="AE15" i="5"/>
  <c r="AI15" i="5"/>
  <c r="AM15" i="5"/>
  <c r="AU15" i="5"/>
  <c r="AY15" i="5"/>
  <c r="BC15" i="5"/>
  <c r="AE16" i="5"/>
  <c r="AI16" i="5"/>
  <c r="AM16" i="5"/>
  <c r="AQ16" i="5"/>
  <c r="AU16" i="5"/>
  <c r="AY16" i="5"/>
  <c r="BC16" i="5"/>
  <c r="AE17" i="5"/>
  <c r="AI17" i="5"/>
  <c r="AM17" i="5"/>
  <c r="AQ17" i="5"/>
  <c r="AU17" i="5"/>
  <c r="AY17" i="5"/>
  <c r="BC17" i="5"/>
  <c r="AE18" i="5"/>
  <c r="AI18" i="5"/>
  <c r="AM18" i="5"/>
  <c r="AQ18" i="5"/>
  <c r="AU18" i="5"/>
  <c r="AY18" i="5"/>
  <c r="BC18" i="5"/>
  <c r="AE19" i="5"/>
  <c r="AI19" i="5"/>
  <c r="AM19" i="5"/>
  <c r="AQ19" i="5"/>
  <c r="AW19" i="5"/>
  <c r="BE19" i="5"/>
  <c r="AT60" i="5"/>
  <c r="AE10" i="5"/>
  <c r="AM10" i="5"/>
  <c r="AU10" i="5"/>
  <c r="AY10" i="5"/>
  <c r="AI11" i="5"/>
  <c r="AQ11" i="5"/>
  <c r="AY11" i="5"/>
  <c r="AE12" i="5"/>
  <c r="AM12" i="5"/>
  <c r="AU12" i="5"/>
  <c r="AE13" i="5"/>
  <c r="AM13" i="5"/>
  <c r="AU13" i="5"/>
  <c r="AI14" i="5"/>
  <c r="AQ14" i="5"/>
  <c r="AC2" i="5"/>
  <c r="AG2" i="5"/>
  <c r="AK2" i="5"/>
  <c r="AO2" i="5"/>
  <c r="AS2" i="5"/>
  <c r="AW2" i="5"/>
  <c r="BA2" i="5"/>
  <c r="BE2" i="5"/>
  <c r="AC3" i="5"/>
  <c r="AG3" i="5"/>
  <c r="AK3" i="5"/>
  <c r="AO3" i="5"/>
  <c r="AS3" i="5"/>
  <c r="AW3" i="5"/>
  <c r="BA3" i="5"/>
  <c r="BE3" i="5"/>
  <c r="AC4" i="5"/>
  <c r="AG4" i="5"/>
  <c r="AK4" i="5"/>
  <c r="AO4" i="5"/>
  <c r="AS4" i="5"/>
  <c r="AW4" i="5"/>
  <c r="BA4" i="5"/>
  <c r="BE4" i="5"/>
  <c r="AC5" i="5"/>
  <c r="AG5" i="5"/>
  <c r="AK5" i="5"/>
  <c r="AO5" i="5"/>
  <c r="AS5" i="5"/>
  <c r="AW5" i="5"/>
  <c r="BA5" i="5"/>
  <c r="BE5" i="5"/>
  <c r="AC6" i="5"/>
  <c r="AG6" i="5"/>
  <c r="AK6" i="5"/>
  <c r="AO6" i="5"/>
  <c r="AS6" i="5"/>
  <c r="AW6" i="5"/>
  <c r="BA6" i="5"/>
  <c r="BE6" i="5"/>
  <c r="AC7" i="5"/>
  <c r="AG7" i="5"/>
  <c r="AK7" i="5"/>
  <c r="AO7" i="5"/>
  <c r="AS7" i="5"/>
  <c r="AW7" i="5"/>
  <c r="BA7" i="5"/>
  <c r="BE7" i="5"/>
  <c r="AC8" i="5"/>
  <c r="AG8" i="5"/>
  <c r="AK8" i="5"/>
  <c r="AO8" i="5"/>
  <c r="AS8" i="5"/>
  <c r="AW8" i="5"/>
  <c r="BA8" i="5"/>
  <c r="BE8" i="5"/>
  <c r="AD10" i="5"/>
  <c r="AH10" i="5"/>
  <c r="AL10" i="5"/>
  <c r="AP10" i="5"/>
  <c r="AT10" i="5"/>
  <c r="AX10" i="5"/>
  <c r="BB10" i="5"/>
  <c r="BF10" i="5"/>
  <c r="AD11" i="5"/>
  <c r="AH11" i="5"/>
  <c r="AL11" i="5"/>
  <c r="AP11" i="5"/>
  <c r="AT11" i="5"/>
  <c r="AX11" i="5"/>
  <c r="BB11" i="5"/>
  <c r="BF11" i="5"/>
  <c r="AD12" i="5"/>
  <c r="AH12" i="5"/>
  <c r="AL12" i="5"/>
  <c r="AP12" i="5"/>
  <c r="AT12" i="5"/>
  <c r="AX12" i="5"/>
  <c r="BB12" i="5"/>
  <c r="BF12" i="5"/>
  <c r="AD13" i="5"/>
  <c r="AH13" i="5"/>
  <c r="AL13" i="5"/>
  <c r="AP13" i="5"/>
  <c r="AT13" i="5"/>
  <c r="AX13" i="5"/>
  <c r="BB13" i="5"/>
  <c r="BF13" i="5"/>
  <c r="AD14" i="5"/>
  <c r="AH14" i="5"/>
  <c r="AL14" i="5"/>
  <c r="AP14" i="5"/>
  <c r="AT14" i="5"/>
  <c r="AX14" i="5"/>
  <c r="BB14" i="5"/>
  <c r="BF14" i="5"/>
  <c r="AD15" i="5"/>
  <c r="AH15" i="5"/>
  <c r="AL15" i="5"/>
  <c r="AP15" i="5"/>
  <c r="AT15" i="5"/>
  <c r="AX15" i="5"/>
  <c r="BB15" i="5"/>
  <c r="BF15" i="5"/>
  <c r="AD16" i="5"/>
  <c r="AH16" i="5"/>
  <c r="AL16" i="5"/>
  <c r="AP16" i="5"/>
  <c r="AT16" i="5"/>
  <c r="AX16" i="5"/>
  <c r="BB16" i="5"/>
  <c r="BF16" i="5"/>
  <c r="AD17" i="5"/>
  <c r="AH17" i="5"/>
  <c r="AL17" i="5"/>
  <c r="AP17" i="5"/>
  <c r="AT17" i="5"/>
  <c r="AX17" i="5"/>
  <c r="BB17" i="5"/>
  <c r="BF17" i="5"/>
  <c r="AD18" i="5"/>
  <c r="AH18" i="5"/>
  <c r="AL18" i="5"/>
  <c r="AP18" i="5"/>
  <c r="AT18" i="5"/>
  <c r="AX18" i="5"/>
  <c r="BB18" i="5"/>
  <c r="BF18" i="5"/>
  <c r="AD19" i="5"/>
  <c r="AH19" i="5"/>
  <c r="AL19" i="5"/>
  <c r="AP19" i="5"/>
  <c r="AU19" i="5"/>
  <c r="BC19" i="5"/>
  <c r="AE20" i="5"/>
  <c r="AM20" i="5"/>
  <c r="AU20" i="5"/>
  <c r="BC20" i="5"/>
  <c r="AE23" i="5"/>
  <c r="AM23" i="5"/>
  <c r="AU23" i="5"/>
  <c r="BC23" i="5"/>
  <c r="AE24" i="5"/>
  <c r="AM24" i="5"/>
  <c r="AU24" i="5"/>
  <c r="BC24" i="5"/>
  <c r="AE25" i="5"/>
  <c r="AQ25" i="5"/>
  <c r="BE46" i="5"/>
  <c r="AG10" i="5"/>
  <c r="AO10" i="5"/>
  <c r="AW10" i="5"/>
  <c r="AG11" i="5"/>
  <c r="AO11" i="5"/>
  <c r="AW11" i="5"/>
  <c r="AG12" i="5"/>
  <c r="AO12" i="5"/>
  <c r="AC13" i="5"/>
  <c r="AK13" i="5"/>
  <c r="AS13" i="5"/>
  <c r="AC14" i="5"/>
  <c r="AK14" i="5"/>
  <c r="AO14" i="5"/>
  <c r="AS14" i="5"/>
  <c r="AW14" i="5"/>
  <c r="BA14" i="5"/>
  <c r="AC15" i="5"/>
  <c r="AK15" i="5"/>
  <c r="AO15" i="5"/>
  <c r="AS15" i="5"/>
  <c r="AW15" i="5"/>
  <c r="BA15" i="5"/>
  <c r="AC16" i="5"/>
  <c r="AG16" i="5"/>
  <c r="AK16" i="5"/>
  <c r="AO16" i="5"/>
  <c r="AS16" i="5"/>
  <c r="AW16" i="5"/>
  <c r="BA16" i="5"/>
  <c r="AC17" i="5"/>
  <c r="AG17" i="5"/>
  <c r="AK17" i="5"/>
  <c r="AO17" i="5"/>
  <c r="AS17" i="5"/>
  <c r="AW17" i="5"/>
  <c r="BA17" i="5"/>
  <c r="AC18" i="5"/>
  <c r="AG18" i="5"/>
  <c r="AK18" i="5"/>
  <c r="AO18" i="5"/>
  <c r="AS18" i="5"/>
  <c r="AW18" i="5"/>
  <c r="BA18" i="5"/>
  <c r="AC19" i="5"/>
  <c r="AG19" i="5"/>
  <c r="AK19" i="5"/>
  <c r="AO19" i="5"/>
  <c r="AS19" i="5"/>
  <c r="BA19" i="5"/>
  <c r="AS37" i="5"/>
  <c r="AD26" i="5"/>
  <c r="AH26" i="5"/>
  <c r="AL26" i="5"/>
  <c r="AP26" i="5"/>
  <c r="AT26" i="5"/>
  <c r="AX26" i="5"/>
  <c r="BB26" i="5"/>
  <c r="BF26" i="5"/>
  <c r="AD27" i="5"/>
  <c r="AH27" i="5"/>
  <c r="AL27" i="5"/>
  <c r="AP27" i="5"/>
  <c r="AT27" i="5"/>
  <c r="AX27" i="5"/>
  <c r="BB27" i="5"/>
  <c r="BF27" i="5"/>
  <c r="AD28" i="5"/>
  <c r="AH28" i="5"/>
  <c r="AL28" i="5"/>
  <c r="AP28" i="5"/>
  <c r="AT28" i="5"/>
  <c r="AX28" i="5"/>
  <c r="BB28" i="5"/>
  <c r="BF28" i="5"/>
  <c r="AD29" i="5"/>
  <c r="AH29" i="5"/>
  <c r="AL29" i="5"/>
  <c r="AP29" i="5"/>
  <c r="AT29" i="5"/>
  <c r="AX29" i="5"/>
  <c r="BB29" i="5"/>
  <c r="BF29" i="5"/>
  <c r="AD30" i="5"/>
  <c r="AH30" i="5"/>
  <c r="AL30" i="5"/>
  <c r="AP30" i="5"/>
  <c r="AT30" i="5"/>
  <c r="AX30" i="5"/>
  <c r="BB30" i="5"/>
  <c r="BF30" i="5"/>
  <c r="AD31" i="5"/>
  <c r="AH31" i="5"/>
  <c r="AL31" i="5"/>
  <c r="AP31" i="5"/>
  <c r="AT31" i="5"/>
  <c r="AX31" i="5"/>
  <c r="BB31" i="5"/>
  <c r="BF31" i="5"/>
  <c r="AD32" i="5"/>
  <c r="AH32" i="5"/>
  <c r="AL32" i="5"/>
  <c r="AP32" i="5"/>
  <c r="AT32" i="5"/>
  <c r="AX32" i="5"/>
  <c r="BB32" i="5"/>
  <c r="BF32" i="5"/>
  <c r="AD33" i="5"/>
  <c r="AH33" i="5"/>
  <c r="AL33" i="5"/>
  <c r="AP33" i="5"/>
  <c r="AT33" i="5"/>
  <c r="AX33" i="5"/>
  <c r="BB33" i="5"/>
  <c r="BF33" i="5"/>
  <c r="AD34" i="5"/>
  <c r="AH34" i="5"/>
  <c r="AL34" i="5"/>
  <c r="AP34" i="5"/>
  <c r="AT34" i="5"/>
  <c r="AX34" i="5"/>
  <c r="BB34" i="5"/>
  <c r="BF34" i="5"/>
  <c r="AD35" i="5"/>
  <c r="AH35" i="5"/>
  <c r="AL35" i="5"/>
  <c r="AP35" i="5"/>
  <c r="AT35" i="5"/>
  <c r="AX35" i="5"/>
  <c r="BB35" i="5"/>
  <c r="BF35" i="5"/>
  <c r="AD36" i="5"/>
  <c r="AH36" i="5"/>
  <c r="AL36" i="5"/>
  <c r="AP36" i="5"/>
  <c r="AT36" i="5"/>
  <c r="AX36" i="5"/>
  <c r="BB36" i="5"/>
  <c r="BF36" i="5"/>
  <c r="AE38" i="5"/>
  <c r="AI38" i="5"/>
  <c r="AM38" i="5"/>
  <c r="AQ38" i="5"/>
  <c r="AU38" i="5"/>
  <c r="AY38" i="5"/>
  <c r="BC38" i="5"/>
  <c r="AE39" i="5"/>
  <c r="AI39" i="5"/>
  <c r="AM39" i="5"/>
  <c r="AQ39" i="5"/>
  <c r="AU39" i="5"/>
  <c r="AY39" i="5"/>
  <c r="BC39" i="5"/>
  <c r="AE40" i="5"/>
  <c r="AI40" i="5"/>
  <c r="AM40" i="5"/>
  <c r="AQ40" i="5"/>
  <c r="AU40" i="5"/>
  <c r="AY40" i="5"/>
  <c r="BC40" i="5"/>
  <c r="AE41" i="5"/>
  <c r="AI41" i="5"/>
  <c r="AM41" i="5"/>
  <c r="AQ41" i="5"/>
  <c r="AU41" i="5"/>
  <c r="AY41" i="5"/>
  <c r="BC41" i="5"/>
  <c r="AE42" i="5"/>
  <c r="AI42" i="5"/>
  <c r="AM42" i="5"/>
  <c r="AQ42" i="5"/>
  <c r="AU42" i="5"/>
  <c r="AY42" i="5"/>
  <c r="BC42" i="5"/>
  <c r="AE43" i="5"/>
  <c r="AI43" i="5"/>
  <c r="AM43" i="5"/>
  <c r="AQ43" i="5"/>
  <c r="AU43" i="5"/>
  <c r="AY43" i="5"/>
  <c r="BC43" i="5"/>
  <c r="AE44" i="5"/>
  <c r="AI44" i="5"/>
  <c r="AM44" i="5"/>
  <c r="AQ44" i="5"/>
  <c r="AU44" i="5"/>
  <c r="AY44" i="5"/>
  <c r="BC44" i="5"/>
  <c r="AE45" i="5"/>
  <c r="AI45" i="5"/>
  <c r="AM45" i="5"/>
  <c r="AQ45" i="5"/>
  <c r="AU45" i="5"/>
  <c r="AY45" i="5"/>
  <c r="BC45" i="5"/>
  <c r="AE54" i="5"/>
  <c r="AI54" i="5"/>
  <c r="AM54" i="5"/>
  <c r="AQ54" i="5"/>
  <c r="AU54" i="5"/>
  <c r="AY54" i="5"/>
  <c r="BC54" i="5"/>
  <c r="AE55" i="5"/>
  <c r="AI55" i="5"/>
  <c r="AM55" i="5"/>
  <c r="AQ55" i="5"/>
  <c r="AU55" i="5"/>
  <c r="AY55" i="5"/>
  <c r="BC55" i="5"/>
  <c r="AE56" i="5"/>
  <c r="AI56" i="5"/>
  <c r="AM56" i="5"/>
  <c r="AQ56" i="5"/>
  <c r="AU56" i="5"/>
  <c r="AY56" i="5"/>
  <c r="BC56" i="5"/>
  <c r="AE57" i="5"/>
  <c r="AI57" i="5"/>
  <c r="AM57" i="5"/>
  <c r="AQ57" i="5"/>
  <c r="AU57" i="5"/>
  <c r="AY57" i="5"/>
  <c r="BC57" i="5"/>
  <c r="AD59" i="5"/>
  <c r="AH59" i="5"/>
  <c r="AH60" i="5" s="1"/>
  <c r="AL59" i="5"/>
  <c r="AP59" i="5"/>
  <c r="AP60" i="5" s="1"/>
  <c r="AT59" i="5"/>
  <c r="AX59" i="5"/>
  <c r="AX60" i="5" s="1"/>
  <c r="BB59" i="5"/>
  <c r="BF59" i="5"/>
  <c r="BF60" i="5" s="1"/>
  <c r="AC26" i="5"/>
  <c r="AC37" i="5" s="1"/>
  <c r="AG26" i="5"/>
  <c r="AK26" i="5"/>
  <c r="AO26" i="5"/>
  <c r="AS26" i="5"/>
  <c r="AW26" i="5"/>
  <c r="BA26" i="5"/>
  <c r="BE26" i="5"/>
  <c r="AC27" i="5"/>
  <c r="AG27" i="5"/>
  <c r="AK27" i="5"/>
  <c r="AO27" i="5"/>
  <c r="AS27" i="5"/>
  <c r="AW27" i="5"/>
  <c r="BA27" i="5"/>
  <c r="BE27" i="5"/>
  <c r="AC28" i="5"/>
  <c r="AG28" i="5"/>
  <c r="AK28" i="5"/>
  <c r="AO28" i="5"/>
  <c r="AS28" i="5"/>
  <c r="AW28" i="5"/>
  <c r="BA28" i="5"/>
  <c r="BE28" i="5"/>
  <c r="AC29" i="5"/>
  <c r="AG29" i="5"/>
  <c r="AK29" i="5"/>
  <c r="AO29" i="5"/>
  <c r="AS29" i="5"/>
  <c r="AW29" i="5"/>
  <c r="BA29" i="5"/>
  <c r="BE29" i="5"/>
  <c r="AC30" i="5"/>
  <c r="AG30" i="5"/>
  <c r="AK30" i="5"/>
  <c r="AO30" i="5"/>
  <c r="AS30" i="5"/>
  <c r="AW30" i="5"/>
  <c r="BA30" i="5"/>
  <c r="BE30" i="5"/>
  <c r="AC31" i="5"/>
  <c r="AG31" i="5"/>
  <c r="AK31" i="5"/>
  <c r="AO31" i="5"/>
  <c r="AS31" i="5"/>
  <c r="AW31" i="5"/>
  <c r="BA31" i="5"/>
  <c r="BE31" i="5"/>
  <c r="AC32" i="5"/>
  <c r="AG32" i="5"/>
  <c r="AK32" i="5"/>
  <c r="AO32" i="5"/>
  <c r="AS32" i="5"/>
  <c r="AW32" i="5"/>
  <c r="BA32" i="5"/>
  <c r="BE32" i="5"/>
  <c r="AC33" i="5"/>
  <c r="AG33" i="5"/>
  <c r="AK33" i="5"/>
  <c r="AO33" i="5"/>
  <c r="AS33" i="5"/>
  <c r="AW33" i="5"/>
  <c r="BA33" i="5"/>
  <c r="BE33" i="5"/>
  <c r="AC34" i="5"/>
  <c r="AG34" i="5"/>
  <c r="AK34" i="5"/>
  <c r="AO34" i="5"/>
  <c r="AS34" i="5"/>
  <c r="AW34" i="5"/>
  <c r="BA34" i="5"/>
  <c r="BE34" i="5"/>
  <c r="AC35" i="5"/>
  <c r="AG35" i="5"/>
  <c r="AK35" i="5"/>
  <c r="AO35" i="5"/>
  <c r="AS35" i="5"/>
  <c r="AW35" i="5"/>
  <c r="BA35" i="5"/>
  <c r="BE35" i="5"/>
  <c r="AC36" i="5"/>
  <c r="AG36" i="5"/>
  <c r="AK36" i="5"/>
  <c r="AO36" i="5"/>
  <c r="AS36" i="5"/>
  <c r="AW36" i="5"/>
  <c r="BA36" i="5"/>
  <c r="BE36" i="5"/>
  <c r="AC59" i="5"/>
  <c r="AG59" i="5"/>
  <c r="AK59" i="5"/>
  <c r="AO59" i="5"/>
  <c r="AS59" i="5"/>
  <c r="AW59" i="5"/>
  <c r="BA59" i="5"/>
  <c r="BE59" i="5"/>
  <c r="BE60" i="5" s="1"/>
  <c r="AB26" i="5"/>
  <c r="AF26" i="5"/>
  <c r="AJ26" i="5"/>
  <c r="AN26" i="5"/>
  <c r="AR26" i="5"/>
  <c r="AV26" i="5"/>
  <c r="AZ26" i="5"/>
  <c r="BD26" i="5"/>
  <c r="AB27" i="5"/>
  <c r="AF27" i="5"/>
  <c r="AJ27" i="5"/>
  <c r="AN27" i="5"/>
  <c r="AR27" i="5"/>
  <c r="AV27" i="5"/>
  <c r="AZ27" i="5"/>
  <c r="BD27" i="5"/>
  <c r="AB28" i="5"/>
  <c r="AF28" i="5"/>
  <c r="AJ28" i="5"/>
  <c r="AN28" i="5"/>
  <c r="AR28" i="5"/>
  <c r="AV28" i="5"/>
  <c r="AZ28" i="5"/>
  <c r="BD28" i="5"/>
  <c r="AB29" i="5"/>
  <c r="AF29" i="5"/>
  <c r="AJ29" i="5"/>
  <c r="AN29" i="5"/>
  <c r="AR29" i="5"/>
  <c r="AV29" i="5"/>
  <c r="AZ29" i="5"/>
  <c r="BD29" i="5"/>
  <c r="AB30" i="5"/>
  <c r="AF30" i="5"/>
  <c r="AJ30" i="5"/>
  <c r="AN30" i="5"/>
  <c r="AR30" i="5"/>
  <c r="AV30" i="5"/>
  <c r="AZ30" i="5"/>
  <c r="BD30" i="5"/>
  <c r="AB31" i="5"/>
  <c r="AF31" i="5"/>
  <c r="AJ31" i="5"/>
  <c r="AN31" i="5"/>
  <c r="AR31" i="5"/>
  <c r="AV31" i="5"/>
  <c r="AZ31" i="5"/>
  <c r="BD31" i="5"/>
  <c r="AB32" i="5"/>
  <c r="AF32" i="5"/>
  <c r="AJ32" i="5"/>
  <c r="AN32" i="5"/>
  <c r="AR32" i="5"/>
  <c r="AV32" i="5"/>
  <c r="AZ32" i="5"/>
  <c r="BD32" i="5"/>
  <c r="AB33" i="5"/>
  <c r="AF33" i="5"/>
  <c r="AJ33" i="5"/>
  <c r="AN33" i="5"/>
  <c r="AR33" i="5"/>
  <c r="AV33" i="5"/>
  <c r="AZ33" i="5"/>
  <c r="BD33" i="5"/>
  <c r="AB34" i="5"/>
  <c r="AF34" i="5"/>
  <c r="AJ34" i="5"/>
  <c r="AN34" i="5"/>
  <c r="AR34" i="5"/>
  <c r="AV34" i="5"/>
  <c r="AZ34" i="5"/>
  <c r="BD34" i="5"/>
  <c r="AB35" i="5"/>
  <c r="AF35" i="5"/>
  <c r="AJ35" i="5"/>
  <c r="AN35" i="5"/>
  <c r="AR35" i="5"/>
  <c r="AV35" i="5"/>
  <c r="AZ35" i="5"/>
  <c r="BD35" i="5"/>
  <c r="AB36" i="5"/>
  <c r="AF36" i="5"/>
  <c r="AJ36" i="5"/>
  <c r="AN36" i="5"/>
  <c r="AR36" i="5"/>
  <c r="AV36" i="5"/>
  <c r="AZ36" i="5"/>
  <c r="BD36" i="5"/>
  <c r="AC38" i="5"/>
  <c r="AG38" i="5"/>
  <c r="AK38" i="5"/>
  <c r="AO38" i="5"/>
  <c r="AS38" i="5"/>
  <c r="AW38" i="5"/>
  <c r="BA38" i="5"/>
  <c r="AG39" i="5"/>
  <c r="AK39" i="5"/>
  <c r="AO39" i="5"/>
  <c r="AS39" i="5"/>
  <c r="AW39" i="5"/>
  <c r="BA39" i="5"/>
  <c r="AC40" i="5"/>
  <c r="AG40" i="5"/>
  <c r="AK40" i="5"/>
  <c r="AO40" i="5"/>
  <c r="AS40" i="5"/>
  <c r="AW40" i="5"/>
  <c r="BA40" i="5"/>
  <c r="AC41" i="5"/>
  <c r="AG41" i="5"/>
  <c r="AK41" i="5"/>
  <c r="AO41" i="5"/>
  <c r="AS41" i="5"/>
  <c r="AW41" i="5"/>
  <c r="BA41" i="5"/>
  <c r="AC42" i="5"/>
  <c r="AG42" i="5"/>
  <c r="AK42" i="5"/>
  <c r="AO42" i="5"/>
  <c r="AS42" i="5"/>
  <c r="AW42" i="5"/>
  <c r="BA42" i="5"/>
  <c r="AC43" i="5"/>
  <c r="AG43" i="5"/>
  <c r="AK43" i="5"/>
  <c r="AO43" i="5"/>
  <c r="AS43" i="5"/>
  <c r="AW43" i="5"/>
  <c r="BA43" i="5"/>
  <c r="AC44" i="5"/>
  <c r="AG44" i="5"/>
  <c r="AK44" i="5"/>
  <c r="AO44" i="5"/>
  <c r="AS44" i="5"/>
  <c r="AW44" i="5"/>
  <c r="BA44" i="5"/>
  <c r="AC45" i="5"/>
  <c r="AG45" i="5"/>
  <c r="AK45" i="5"/>
  <c r="AO45" i="5"/>
  <c r="AS45" i="5"/>
  <c r="AW45" i="5"/>
  <c r="BA45" i="5"/>
  <c r="AG54" i="5"/>
  <c r="AK54" i="5"/>
  <c r="AO54" i="5"/>
  <c r="AS54" i="5"/>
  <c r="AW54" i="5"/>
  <c r="BA54" i="5"/>
  <c r="AG55" i="5"/>
  <c r="AK55" i="5"/>
  <c r="AO55" i="5"/>
  <c r="AS55" i="5"/>
  <c r="AW55" i="5"/>
  <c r="BA55" i="5"/>
  <c r="AC56" i="5"/>
  <c r="AC60" i="5" s="1"/>
  <c r="AG56" i="5"/>
  <c r="AK56" i="5"/>
  <c r="AO56" i="5"/>
  <c r="AS56" i="5"/>
  <c r="AW56" i="5"/>
  <c r="BA56" i="5"/>
  <c r="AC57" i="5"/>
  <c r="AG57" i="5"/>
  <c r="AK57" i="5"/>
  <c r="AO57" i="5"/>
  <c r="AS57" i="5"/>
  <c r="AW57" i="5"/>
  <c r="BA57" i="5"/>
  <c r="AB59" i="5"/>
  <c r="AB60" i="5" s="1"/>
  <c r="AF59" i="5"/>
  <c r="AJ59" i="5"/>
  <c r="AJ60" i="5" s="1"/>
  <c r="AN59" i="5"/>
  <c r="AN60" i="5" s="1"/>
  <c r="AR59" i="5"/>
  <c r="AR60" i="5" s="1"/>
  <c r="AV59" i="5"/>
  <c r="AZ59" i="5"/>
  <c r="AZ60" i="5" s="1"/>
  <c r="BD59" i="5"/>
  <c r="BD60" i="5" s="1"/>
  <c r="AE26" i="5"/>
  <c r="AI26" i="5"/>
  <c r="AM26" i="5"/>
  <c r="AQ26" i="5"/>
  <c r="AU26" i="5"/>
  <c r="AY26" i="5"/>
  <c r="AE27" i="5"/>
  <c r="AI27" i="5"/>
  <c r="AM27" i="5"/>
  <c r="AQ27" i="5"/>
  <c r="AU27" i="5"/>
  <c r="AY27" i="5"/>
  <c r="AE28" i="5"/>
  <c r="AI28" i="5"/>
  <c r="AM28" i="5"/>
  <c r="AQ28" i="5"/>
  <c r="AU28" i="5"/>
  <c r="AY28" i="5"/>
  <c r="AE29" i="5"/>
  <c r="AI29" i="5"/>
  <c r="AM29" i="5"/>
  <c r="AQ29" i="5"/>
  <c r="AU29" i="5"/>
  <c r="AY29" i="5"/>
  <c r="AE30" i="5"/>
  <c r="AI30" i="5"/>
  <c r="AM30" i="5"/>
  <c r="AQ30" i="5"/>
  <c r="AU30" i="5"/>
  <c r="AY30" i="5"/>
  <c r="AE31" i="5"/>
  <c r="AI31" i="5"/>
  <c r="AM31" i="5"/>
  <c r="AQ31" i="5"/>
  <c r="AU31" i="5"/>
  <c r="AY31" i="5"/>
  <c r="AE32" i="5"/>
  <c r="AI32" i="5"/>
  <c r="AM32" i="5"/>
  <c r="AQ32" i="5"/>
  <c r="AU32" i="5"/>
  <c r="AY32" i="5"/>
  <c r="AE33" i="5"/>
  <c r="AI33" i="5"/>
  <c r="AM33" i="5"/>
  <c r="AQ33" i="5"/>
  <c r="AU33" i="5"/>
  <c r="AY33" i="5"/>
  <c r="AE34" i="5"/>
  <c r="AI34" i="5"/>
  <c r="AM34" i="5"/>
  <c r="AQ34" i="5"/>
  <c r="AU34" i="5"/>
  <c r="AY34" i="5"/>
  <c r="AE35" i="5"/>
  <c r="AI35" i="5"/>
  <c r="AM35" i="5"/>
  <c r="AQ35" i="5"/>
  <c r="AU35" i="5"/>
  <c r="AY35" i="5"/>
  <c r="AE36" i="5"/>
  <c r="AI36" i="5"/>
  <c r="AM36" i="5"/>
  <c r="AQ36" i="5"/>
  <c r="AU36" i="5"/>
  <c r="AY36" i="5"/>
  <c r="AE59" i="5"/>
  <c r="AI59" i="5"/>
  <c r="AM59" i="5"/>
  <c r="AQ59" i="5"/>
  <c r="AU59" i="5"/>
  <c r="AY59" i="5"/>
  <c r="AW60" i="5" l="1"/>
  <c r="BE37" i="5"/>
  <c r="AW37" i="5"/>
  <c r="AO37" i="5"/>
  <c r="AG37" i="5"/>
  <c r="AV51" i="1"/>
  <c r="AN51" i="1"/>
  <c r="AF51" i="1"/>
  <c r="AZ51" i="1"/>
  <c r="BD51" i="1"/>
  <c r="AV9" i="1"/>
  <c r="BK29" i="2"/>
  <c r="CA29" i="2"/>
  <c r="CI29" i="2"/>
  <c r="AV37" i="3"/>
  <c r="AF37" i="3"/>
  <c r="AD37" i="3"/>
  <c r="AL37" i="3"/>
  <c r="AT37" i="3"/>
  <c r="BD37" i="3"/>
  <c r="AR24" i="4"/>
  <c r="AB24" i="4"/>
  <c r="AZ46" i="5"/>
  <c r="AR46" i="5"/>
  <c r="AJ46" i="5"/>
  <c r="AN9" i="1"/>
  <c r="AJ9" i="1"/>
  <c r="AZ9" i="1"/>
  <c r="AD9" i="1"/>
  <c r="AL9" i="1"/>
  <c r="AT9" i="1"/>
  <c r="BB9" i="1"/>
  <c r="AV24" i="4"/>
  <c r="AF24" i="4"/>
  <c r="AD24" i="4"/>
  <c r="AL24" i="4"/>
  <c r="AT24" i="4"/>
  <c r="BB24" i="4"/>
  <c r="BF46" i="5"/>
  <c r="AX46" i="5"/>
  <c r="AP46" i="5"/>
  <c r="AH46" i="5"/>
  <c r="AV60" i="5"/>
  <c r="AF60" i="5"/>
  <c r="BA37" i="5"/>
  <c r="AK37" i="5"/>
  <c r="BB60" i="5"/>
  <c r="AL60" i="5"/>
  <c r="BE22" i="5"/>
  <c r="BA13" i="4"/>
  <c r="BA11" i="3"/>
  <c r="AR51" i="1"/>
  <c r="AJ51" i="1"/>
  <c r="AB51" i="1"/>
  <c r="BA51" i="1"/>
  <c r="BC21" i="1"/>
  <c r="AF9" i="1"/>
  <c r="BS29" i="2"/>
  <c r="BE29" i="2"/>
  <c r="BM29" i="2"/>
  <c r="BU29" i="2"/>
  <c r="CG29" i="2"/>
  <c r="CE29" i="2"/>
  <c r="AN37" i="3"/>
  <c r="Z37" i="3"/>
  <c r="AH37" i="3"/>
  <c r="AP37" i="3"/>
  <c r="AX37" i="3"/>
  <c r="AJ24" i="4"/>
  <c r="BD46" i="5"/>
  <c r="AV46" i="5"/>
  <c r="AN46" i="5"/>
  <c r="AF46" i="5"/>
  <c r="BD9" i="1"/>
  <c r="AB9" i="1"/>
  <c r="AR9" i="1"/>
  <c r="Z9" i="1"/>
  <c r="AH9" i="1"/>
  <c r="AP9" i="1"/>
  <c r="AX9" i="1"/>
  <c r="AN24" i="4"/>
  <c r="Z24" i="4"/>
  <c r="AH24" i="4"/>
  <c r="AP24" i="4"/>
  <c r="AZ24" i="4"/>
  <c r="BB46" i="5"/>
  <c r="AT46" i="5"/>
  <c r="AL46" i="5"/>
  <c r="AD46" i="5"/>
  <c r="AS51" i="1"/>
  <c r="AC51" i="1"/>
  <c r="AP51" i="1"/>
  <c r="Z51" i="1"/>
  <c r="AU21" i="1"/>
  <c r="AE21" i="1"/>
  <c r="AZ21" i="1"/>
  <c r="AJ21" i="1"/>
  <c r="AY9" i="1"/>
  <c r="AI9" i="1"/>
  <c r="AS21" i="1"/>
  <c r="AC21" i="1"/>
  <c r="AX21" i="1"/>
  <c r="AH21" i="1"/>
  <c r="AO9" i="1"/>
  <c r="AW51" i="1"/>
  <c r="AG51" i="1"/>
  <c r="AT51" i="1"/>
  <c r="AD51" i="1"/>
  <c r="AY21" i="1"/>
  <c r="AI21" i="1"/>
  <c r="BD21" i="1"/>
  <c r="AN21" i="1"/>
  <c r="AM9" i="1"/>
  <c r="AW21" i="1"/>
  <c r="AG21" i="1"/>
  <c r="BB21" i="1"/>
  <c r="AL21" i="1"/>
  <c r="AS9" i="1"/>
  <c r="AC9" i="1"/>
  <c r="AK51" i="1"/>
  <c r="AX51" i="1"/>
  <c r="AH51" i="1"/>
  <c r="AM21" i="1"/>
  <c r="AR21" i="1"/>
  <c r="AB21" i="1"/>
  <c r="AQ9" i="1"/>
  <c r="AA9" i="1"/>
  <c r="BA21" i="1"/>
  <c r="AK21" i="1"/>
  <c r="AP21" i="1"/>
  <c r="Z21" i="1"/>
  <c r="AW9" i="1"/>
  <c r="AG9" i="1"/>
  <c r="AO51" i="1"/>
  <c r="BB51" i="1"/>
  <c r="AL51" i="1"/>
  <c r="AQ21" i="1"/>
  <c r="AA21" i="1"/>
  <c r="AV21" i="1"/>
  <c r="AF21" i="1"/>
  <c r="AU9" i="1"/>
  <c r="AE9" i="1"/>
  <c r="AO21" i="1"/>
  <c r="AT21" i="1"/>
  <c r="AD21" i="1"/>
  <c r="BA9" i="1"/>
  <c r="AK9" i="1"/>
  <c r="BR17" i="2"/>
  <c r="BV9" i="2"/>
  <c r="BF9" i="2"/>
  <c r="BP29" i="2"/>
  <c r="CE17" i="2"/>
  <c r="BO17" i="2"/>
  <c r="CE9" i="2"/>
  <c r="BO9" i="2"/>
  <c r="BX17" i="2"/>
  <c r="BH17" i="2"/>
  <c r="CB9" i="2"/>
  <c r="BL9" i="2"/>
  <c r="BZ29" i="2"/>
  <c r="BJ29" i="2"/>
  <c r="BY17" i="2"/>
  <c r="BI17" i="2"/>
  <c r="BY9" i="2"/>
  <c r="BI9" i="2"/>
  <c r="BV17" i="2"/>
  <c r="BF17" i="2"/>
  <c r="BZ9" i="2"/>
  <c r="BJ9" i="2"/>
  <c r="BT29" i="2"/>
  <c r="CI17" i="2"/>
  <c r="BS17" i="2"/>
  <c r="CI9" i="2"/>
  <c r="BS9" i="2"/>
  <c r="CB17" i="2"/>
  <c r="BL17" i="2"/>
  <c r="CF9" i="2"/>
  <c r="BP9" i="2"/>
  <c r="CD29" i="2"/>
  <c r="BN29" i="2"/>
  <c r="CC17" i="2"/>
  <c r="BM17" i="2"/>
  <c r="CC9" i="2"/>
  <c r="BM9" i="2"/>
  <c r="BZ17" i="2"/>
  <c r="BJ17" i="2"/>
  <c r="CD9" i="2"/>
  <c r="BN9" i="2"/>
  <c r="BX29" i="2"/>
  <c r="BH29" i="2"/>
  <c r="BW17" i="2"/>
  <c r="BG17" i="2"/>
  <c r="BW9" i="2"/>
  <c r="BG9" i="2"/>
  <c r="CF17" i="2"/>
  <c r="BP17" i="2"/>
  <c r="BT9" i="2"/>
  <c r="CH29" i="2"/>
  <c r="BR29" i="2"/>
  <c r="CG17" i="2"/>
  <c r="BQ17" i="2"/>
  <c r="CG9" i="2"/>
  <c r="BQ9" i="2"/>
  <c r="CD17" i="2"/>
  <c r="BN17" i="2"/>
  <c r="BR9" i="2"/>
  <c r="CB29" i="2"/>
  <c r="BL29" i="2"/>
  <c r="CA17" i="2"/>
  <c r="BK17" i="2"/>
  <c r="CA9" i="2"/>
  <c r="BK9" i="2"/>
  <c r="BT17" i="2"/>
  <c r="BX9" i="2"/>
  <c r="BH9" i="2"/>
  <c r="BV29" i="2"/>
  <c r="BF29" i="2"/>
  <c r="BU17" i="2"/>
  <c r="BE17" i="2"/>
  <c r="BU9" i="2"/>
  <c r="BE9" i="2"/>
  <c r="AQ26" i="3"/>
  <c r="AA26" i="3"/>
  <c r="AS37" i="3"/>
  <c r="AC37" i="3"/>
  <c r="AR26" i="3"/>
  <c r="AB26" i="3"/>
  <c r="AS26" i="3"/>
  <c r="AC26" i="3"/>
  <c r="AQ37" i="3"/>
  <c r="AA37" i="3"/>
  <c r="AP26" i="3"/>
  <c r="Z26" i="3"/>
  <c r="AO11" i="3"/>
  <c r="BB11" i="3"/>
  <c r="AL11" i="3"/>
  <c r="AU11" i="3"/>
  <c r="AE11" i="3"/>
  <c r="BD11" i="3"/>
  <c r="AN11" i="3"/>
  <c r="AU26" i="3"/>
  <c r="AE26" i="3"/>
  <c r="AW37" i="3"/>
  <c r="AG37" i="3"/>
  <c r="AV26" i="3"/>
  <c r="AF26" i="3"/>
  <c r="AG26" i="3"/>
  <c r="AU37" i="3"/>
  <c r="AE37" i="3"/>
  <c r="AT26" i="3"/>
  <c r="AD26" i="3"/>
  <c r="AS11" i="3"/>
  <c r="AC11" i="3"/>
  <c r="AP11" i="3"/>
  <c r="Z11" i="3"/>
  <c r="AY11" i="3"/>
  <c r="AI11" i="3"/>
  <c r="AR11" i="3"/>
  <c r="AB11" i="3"/>
  <c r="AZ26" i="3"/>
  <c r="AY26" i="3"/>
  <c r="AW26" i="3"/>
  <c r="AX26" i="3"/>
  <c r="AI26" i="3"/>
  <c r="BA37" i="3"/>
  <c r="AK37" i="3"/>
  <c r="AJ26" i="3"/>
  <c r="BB37" i="3"/>
  <c r="BA26" i="3"/>
  <c r="AK26" i="3"/>
  <c r="AY37" i="3"/>
  <c r="AI37" i="3"/>
  <c r="AH26" i="3"/>
  <c r="AW11" i="3"/>
  <c r="AG11" i="3"/>
  <c r="AT11" i="3"/>
  <c r="AD11" i="3"/>
  <c r="BC11" i="3"/>
  <c r="AM11" i="3"/>
  <c r="AV11" i="3"/>
  <c r="AF11" i="3"/>
  <c r="AM26" i="3"/>
  <c r="AO37" i="3"/>
  <c r="BD26" i="3"/>
  <c r="AN26" i="3"/>
  <c r="AO26" i="3"/>
  <c r="BC37" i="3"/>
  <c r="AM37" i="3"/>
  <c r="BB26" i="3"/>
  <c r="AL26" i="3"/>
  <c r="AK11" i="3"/>
  <c r="AX11" i="3"/>
  <c r="AH11" i="3"/>
  <c r="AQ11" i="3"/>
  <c r="AA11" i="3"/>
  <c r="AZ11" i="3"/>
  <c r="AJ11" i="3"/>
  <c r="AM42" i="4"/>
  <c r="AV42" i="4"/>
  <c r="AF42" i="4"/>
  <c r="AU24" i="4"/>
  <c r="AE24" i="4"/>
  <c r="AS42" i="4"/>
  <c r="AC42" i="4"/>
  <c r="AX42" i="4"/>
  <c r="AH42" i="4"/>
  <c r="AS24" i="4"/>
  <c r="AC24" i="4"/>
  <c r="AK13" i="4"/>
  <c r="AP13" i="4"/>
  <c r="Z13" i="4"/>
  <c r="AQ13" i="4"/>
  <c r="AA13" i="4"/>
  <c r="BD13" i="4"/>
  <c r="AN13" i="4"/>
  <c r="AQ42" i="4"/>
  <c r="AA42" i="4"/>
  <c r="AZ42" i="4"/>
  <c r="AJ42" i="4"/>
  <c r="AY24" i="4"/>
  <c r="AI24" i="4"/>
  <c r="AW42" i="4"/>
  <c r="AG42" i="4"/>
  <c r="BB42" i="4"/>
  <c r="AL42" i="4"/>
  <c r="AW24" i="4"/>
  <c r="AG24" i="4"/>
  <c r="AO13" i="4"/>
  <c r="AT13" i="4"/>
  <c r="AD13" i="4"/>
  <c r="AU13" i="4"/>
  <c r="AE13" i="4"/>
  <c r="AR13" i="4"/>
  <c r="AB13" i="4"/>
  <c r="AU42" i="4"/>
  <c r="AE42" i="4"/>
  <c r="BD42" i="4"/>
  <c r="AN42" i="4"/>
  <c r="BC24" i="4"/>
  <c r="AM24" i="4"/>
  <c r="BA42" i="4"/>
  <c r="AK42" i="4"/>
  <c r="AP42" i="4"/>
  <c r="Z42" i="4"/>
  <c r="BA24" i="4"/>
  <c r="AK24" i="4"/>
  <c r="AS13" i="4"/>
  <c r="AC13" i="4"/>
  <c r="AX13" i="4"/>
  <c r="AH13" i="4"/>
  <c r="AY13" i="4"/>
  <c r="AI13" i="4"/>
  <c r="AV13" i="4"/>
  <c r="AF13" i="4"/>
  <c r="AY42" i="4"/>
  <c r="AI42" i="4"/>
  <c r="AR42" i="4"/>
  <c r="AB42" i="4"/>
  <c r="AQ24" i="4"/>
  <c r="AA24" i="4"/>
  <c r="AO42" i="4"/>
  <c r="AT42" i="4"/>
  <c r="AD42" i="4"/>
  <c r="AO24" i="4"/>
  <c r="AW13" i="4"/>
  <c r="AG13" i="4"/>
  <c r="BB13" i="4"/>
  <c r="AL13" i="4"/>
  <c r="BC13" i="4"/>
  <c r="AM13" i="4"/>
  <c r="AZ13" i="4"/>
  <c r="AJ13" i="4"/>
  <c r="BA60" i="5"/>
  <c r="AK60" i="5"/>
  <c r="AS46" i="5"/>
  <c r="AC46" i="5"/>
  <c r="AU60" i="5"/>
  <c r="AE60" i="5"/>
  <c r="AU46" i="5"/>
  <c r="AE46" i="5"/>
  <c r="AU37" i="5"/>
  <c r="AT22" i="5"/>
  <c r="AD22" i="5"/>
  <c r="AS9" i="5"/>
  <c r="AC9" i="5"/>
  <c r="AY22" i="5"/>
  <c r="AI22" i="5"/>
  <c r="BD22" i="5"/>
  <c r="AN22" i="5"/>
  <c r="AU9" i="5"/>
  <c r="AE9" i="5"/>
  <c r="AS22" i="5"/>
  <c r="AD37" i="5"/>
  <c r="AT37" i="5"/>
  <c r="AB37" i="5"/>
  <c r="AR37" i="5"/>
  <c r="AO60" i="5"/>
  <c r="AW46" i="5"/>
  <c r="AG46" i="5"/>
  <c r="AY60" i="5"/>
  <c r="AI60" i="5"/>
  <c r="AY46" i="5"/>
  <c r="AI46" i="5"/>
  <c r="AG22" i="5"/>
  <c r="BC37" i="5"/>
  <c r="AX22" i="5"/>
  <c r="AH22" i="5"/>
  <c r="AW9" i="5"/>
  <c r="AG9" i="5"/>
  <c r="AE22" i="5"/>
  <c r="AQ22" i="5"/>
  <c r="AI37" i="5"/>
  <c r="AR22" i="5"/>
  <c r="AB22" i="5"/>
  <c r="AY9" i="5"/>
  <c r="AI9" i="5"/>
  <c r="BA22" i="5"/>
  <c r="AP37" i="5"/>
  <c r="BF37" i="5"/>
  <c r="AN37" i="5"/>
  <c r="BD37" i="5"/>
  <c r="AS60" i="5"/>
  <c r="BA46" i="5"/>
  <c r="AK46" i="5"/>
  <c r="BC60" i="5"/>
  <c r="AM60" i="5"/>
  <c r="BC46" i="5"/>
  <c r="AM46" i="5"/>
  <c r="AO22" i="5"/>
  <c r="AE37" i="5"/>
  <c r="BB22" i="5"/>
  <c r="AL22" i="5"/>
  <c r="BA9" i="5"/>
  <c r="AK9" i="5"/>
  <c r="AM22" i="5"/>
  <c r="BC22" i="5"/>
  <c r="AQ37" i="5"/>
  <c r="AV22" i="5"/>
  <c r="AF22" i="5"/>
  <c r="BC9" i="5"/>
  <c r="AM9" i="5"/>
  <c r="AC22" i="5"/>
  <c r="AL37" i="5"/>
  <c r="BB37" i="5"/>
  <c r="AJ37" i="5"/>
  <c r="AZ37" i="5"/>
  <c r="AG60" i="5"/>
  <c r="AO46" i="5"/>
  <c r="AQ60" i="5"/>
  <c r="AQ46" i="5"/>
  <c r="AW22" i="5"/>
  <c r="AM37" i="5"/>
  <c r="BF22" i="5"/>
  <c r="AP22" i="5"/>
  <c r="BE9" i="5"/>
  <c r="AO9" i="5"/>
  <c r="AU22" i="5"/>
  <c r="AY37" i="5"/>
  <c r="AZ22" i="5"/>
  <c r="AJ22" i="5"/>
  <c r="AQ9" i="5"/>
  <c r="AK22" i="5"/>
  <c r="AH37" i="5"/>
  <c r="AX37" i="5"/>
  <c r="AF37" i="5"/>
  <c r="AV37" i="5"/>
  <c r="T7" i="4" l="1"/>
  <c r="U39" i="5"/>
  <c r="V39" i="5" s="1"/>
  <c r="U40" i="5"/>
  <c r="V40" i="5" s="1"/>
  <c r="U41" i="5"/>
  <c r="V41" i="5" s="1"/>
  <c r="U42" i="5"/>
  <c r="V42" i="5" s="1"/>
  <c r="U43" i="5"/>
  <c r="V43" i="5" s="1"/>
  <c r="U44" i="5"/>
  <c r="V44" i="5" s="1"/>
  <c r="U38" i="5"/>
  <c r="V38" i="5" s="1"/>
  <c r="U54" i="5"/>
  <c r="V54" i="5" s="1"/>
  <c r="U23" i="5"/>
  <c r="V23" i="5" s="1"/>
  <c r="U24" i="5"/>
  <c r="V24" i="5" s="1"/>
  <c r="U25" i="5"/>
  <c r="V25" i="5" s="1"/>
  <c r="U26" i="5"/>
  <c r="V26" i="5" s="1"/>
  <c r="U27" i="5"/>
  <c r="V27" i="5" s="1"/>
  <c r="U28" i="5"/>
  <c r="V28" i="5" s="1"/>
  <c r="U29" i="5"/>
  <c r="V29" i="5" s="1"/>
  <c r="U30" i="5"/>
  <c r="V30" i="5" s="1"/>
  <c r="U31" i="5"/>
  <c r="V31" i="5" s="1"/>
  <c r="U32" i="5"/>
  <c r="V32" i="5" s="1"/>
  <c r="U33" i="5"/>
  <c r="V33" i="5" s="1"/>
  <c r="U34" i="5"/>
  <c r="V34" i="5" s="1"/>
  <c r="U35" i="5"/>
  <c r="V35" i="5" s="1"/>
  <c r="U36" i="5"/>
  <c r="V36" i="5" s="1"/>
  <c r="U2" i="5"/>
  <c r="V2" i="5" s="1"/>
  <c r="U3" i="5"/>
  <c r="V3" i="5" s="1"/>
  <c r="U4" i="5"/>
  <c r="V4" i="5" s="1"/>
  <c r="U5" i="5"/>
  <c r="V5" i="5" s="1"/>
  <c r="U6" i="5"/>
  <c r="V6" i="5" s="1"/>
  <c r="U7" i="5"/>
  <c r="V7" i="5" s="1"/>
  <c r="U8" i="5"/>
  <c r="V8" i="5" s="1"/>
  <c r="U10" i="5"/>
  <c r="V10" i="5" s="1"/>
  <c r="U11" i="5"/>
  <c r="V11" i="5" s="1"/>
  <c r="U12" i="5"/>
  <c r="V12" i="5" s="1"/>
  <c r="U13" i="5"/>
  <c r="V13" i="5" s="1"/>
  <c r="U14" i="5"/>
  <c r="V14" i="5" s="1"/>
  <c r="U15" i="5"/>
  <c r="V15" i="5" s="1"/>
  <c r="U16" i="5"/>
  <c r="V16" i="5" s="1"/>
  <c r="U17" i="5"/>
  <c r="V17" i="5" s="1"/>
  <c r="U18" i="5"/>
  <c r="V18" i="5" s="1"/>
  <c r="U19" i="5"/>
  <c r="V19" i="5" s="1"/>
  <c r="U20" i="5"/>
  <c r="V20" i="5" s="1"/>
  <c r="U21" i="5"/>
  <c r="U55" i="5"/>
  <c r="V55" i="5" s="1"/>
  <c r="U56" i="5"/>
  <c r="V56" i="5" s="1"/>
  <c r="U57" i="5"/>
  <c r="V57" i="5" s="1"/>
  <c r="U58" i="5"/>
  <c r="V58" i="5" s="1"/>
  <c r="U59" i="5"/>
  <c r="V59" i="5" s="1"/>
  <c r="U53" i="5"/>
  <c r="T71" i="5"/>
  <c r="V60" i="5" l="1"/>
  <c r="V37" i="5"/>
  <c r="V22" i="5"/>
  <c r="V9" i="5"/>
  <c r="V46" i="5"/>
  <c r="U3" i="1"/>
  <c r="V3" i="1" s="1"/>
  <c r="U4" i="1"/>
  <c r="V4" i="1" s="1"/>
  <c r="U5" i="1"/>
  <c r="V5" i="1" s="1"/>
  <c r="U6" i="1"/>
  <c r="V6" i="1" s="1"/>
  <c r="U7" i="1"/>
  <c r="V7" i="1" s="1"/>
  <c r="U8" i="1"/>
  <c r="V8" i="1" s="1"/>
  <c r="U10" i="1"/>
  <c r="V10" i="1" s="1"/>
  <c r="U11" i="1"/>
  <c r="V11" i="1" s="1"/>
  <c r="U12" i="1"/>
  <c r="V12" i="1" s="1"/>
  <c r="U13" i="1"/>
  <c r="V13" i="1" s="1"/>
  <c r="U14" i="1"/>
  <c r="V14" i="1" s="1"/>
  <c r="U15" i="1"/>
  <c r="V15" i="1" s="1"/>
  <c r="U16" i="1"/>
  <c r="V16" i="1" s="1"/>
  <c r="U17" i="1"/>
  <c r="V17" i="1" s="1"/>
  <c r="U18" i="1"/>
  <c r="V18" i="1" s="1"/>
  <c r="U19" i="1"/>
  <c r="V19" i="1" s="1"/>
  <c r="U20" i="1"/>
  <c r="V20" i="1" s="1"/>
  <c r="U22" i="1"/>
  <c r="V22" i="1" s="1"/>
  <c r="U23" i="1"/>
  <c r="V23" i="1" s="1"/>
  <c r="U24" i="1"/>
  <c r="V24" i="1" s="1"/>
  <c r="U25" i="1"/>
  <c r="V25" i="1" s="1"/>
  <c r="U26" i="1"/>
  <c r="V26" i="1" s="1"/>
  <c r="U27" i="1"/>
  <c r="V27" i="1" s="1"/>
  <c r="U28" i="1"/>
  <c r="V28" i="1" s="1"/>
  <c r="U29" i="1"/>
  <c r="V29" i="1" s="1"/>
  <c r="U30" i="1"/>
  <c r="V30" i="1" s="1"/>
  <c r="U31" i="1"/>
  <c r="V31" i="1" s="1"/>
  <c r="U32" i="1"/>
  <c r="V32" i="1" s="1"/>
  <c r="U33" i="1"/>
  <c r="V33" i="1" s="1"/>
  <c r="U34" i="1"/>
  <c r="V34" i="1" s="1"/>
  <c r="U35" i="1"/>
  <c r="V35" i="1" s="1"/>
  <c r="U36" i="1"/>
  <c r="V36" i="1" s="1"/>
  <c r="U37" i="1"/>
  <c r="V37" i="1" s="1"/>
  <c r="U38" i="1"/>
  <c r="V38" i="1" s="1"/>
  <c r="U39" i="1"/>
  <c r="V39" i="1" s="1"/>
  <c r="U40" i="1"/>
  <c r="V40" i="1" s="1"/>
  <c r="U41" i="1"/>
  <c r="V41" i="1" s="1"/>
  <c r="U42" i="1"/>
  <c r="V42" i="1" s="1"/>
  <c r="U43" i="1"/>
  <c r="V43" i="1" s="1"/>
  <c r="U44" i="1"/>
  <c r="V44" i="1" s="1"/>
  <c r="U45" i="1"/>
  <c r="V45" i="1" s="1"/>
  <c r="U46" i="1"/>
  <c r="V46" i="1" s="1"/>
  <c r="U47" i="1"/>
  <c r="V47" i="1" s="1"/>
  <c r="U48" i="1"/>
  <c r="V48" i="1" s="1"/>
  <c r="U49" i="1"/>
  <c r="V49" i="1" s="1"/>
  <c r="U50" i="1"/>
  <c r="V50" i="1" s="1"/>
  <c r="U2" i="1"/>
  <c r="V2" i="1" s="1"/>
  <c r="V9" i="1" s="1"/>
  <c r="U10" i="2"/>
  <c r="V28" i="2"/>
  <c r="V10" i="2"/>
  <c r="U19" i="2"/>
  <c r="V19" i="2" s="1"/>
  <c r="U20" i="2"/>
  <c r="V20" i="2" s="1"/>
  <c r="U21" i="2"/>
  <c r="V21" i="2" s="1"/>
  <c r="U22" i="2"/>
  <c r="V22" i="2" s="1"/>
  <c r="U23" i="2"/>
  <c r="V23" i="2" s="1"/>
  <c r="U24" i="2"/>
  <c r="V24" i="2" s="1"/>
  <c r="U25" i="2"/>
  <c r="V25" i="2" s="1"/>
  <c r="U26" i="2"/>
  <c r="V26" i="2" s="1"/>
  <c r="U27" i="2"/>
  <c r="V27" i="2" s="1"/>
  <c r="U18" i="2"/>
  <c r="V18" i="2" s="1"/>
  <c r="U11" i="2"/>
  <c r="V11" i="2" s="1"/>
  <c r="U12" i="2"/>
  <c r="V12" i="2" s="1"/>
  <c r="U13" i="2"/>
  <c r="V13" i="2" s="1"/>
  <c r="U14" i="2"/>
  <c r="V14" i="2" s="1"/>
  <c r="U15" i="2"/>
  <c r="V15" i="2" s="1"/>
  <c r="U16" i="2"/>
  <c r="V16" i="2" s="1"/>
  <c r="U8" i="2"/>
  <c r="V8" i="2" s="1"/>
  <c r="U3" i="2"/>
  <c r="V3" i="2" s="1"/>
  <c r="U4" i="2"/>
  <c r="V4" i="2" s="1"/>
  <c r="U5" i="2"/>
  <c r="V5" i="2" s="1"/>
  <c r="U6" i="2"/>
  <c r="V6" i="2" s="1"/>
  <c r="U7" i="2"/>
  <c r="V7" i="2" s="1"/>
  <c r="U2" i="2"/>
  <c r="V2" i="2" s="1"/>
  <c r="U28" i="3"/>
  <c r="V28" i="3" s="1"/>
  <c r="U29" i="3"/>
  <c r="V29" i="3" s="1"/>
  <c r="U30" i="3"/>
  <c r="V30" i="3" s="1"/>
  <c r="U31" i="3"/>
  <c r="V31" i="3" s="1"/>
  <c r="U32" i="3"/>
  <c r="V32" i="3" s="1"/>
  <c r="U33" i="3"/>
  <c r="V33" i="3" s="1"/>
  <c r="U34" i="3"/>
  <c r="V34" i="3" s="1"/>
  <c r="U35" i="3"/>
  <c r="V35" i="3" s="1"/>
  <c r="U36" i="3"/>
  <c r="V36" i="3" s="1"/>
  <c r="U27" i="3"/>
  <c r="V27" i="3" s="1"/>
  <c r="U13" i="3"/>
  <c r="V13" i="3" s="1"/>
  <c r="U14" i="3"/>
  <c r="V14" i="3" s="1"/>
  <c r="U15" i="3"/>
  <c r="V15" i="3" s="1"/>
  <c r="U16" i="3"/>
  <c r="V16" i="3" s="1"/>
  <c r="U17" i="3"/>
  <c r="V17" i="3" s="1"/>
  <c r="U18" i="3"/>
  <c r="V18" i="3" s="1"/>
  <c r="U19" i="3"/>
  <c r="V19" i="3" s="1"/>
  <c r="U20" i="3"/>
  <c r="V20" i="3" s="1"/>
  <c r="U21" i="3"/>
  <c r="V21" i="3" s="1"/>
  <c r="U22" i="3"/>
  <c r="V22" i="3" s="1"/>
  <c r="U23" i="3"/>
  <c r="V23" i="3" s="1"/>
  <c r="U24" i="3"/>
  <c r="V24" i="3" s="1"/>
  <c r="U25" i="3"/>
  <c r="V25" i="3" s="1"/>
  <c r="U12" i="3"/>
  <c r="V12" i="3" s="1"/>
  <c r="U2" i="3"/>
  <c r="V2" i="3" s="1"/>
  <c r="U3" i="3"/>
  <c r="V3" i="3" s="1"/>
  <c r="U4" i="3"/>
  <c r="V4" i="3" s="1"/>
  <c r="U5" i="3"/>
  <c r="V5" i="3" s="1"/>
  <c r="U6" i="3"/>
  <c r="V6" i="3" s="1"/>
  <c r="U7" i="3"/>
  <c r="V7" i="3" s="1"/>
  <c r="U8" i="3"/>
  <c r="V8" i="3" s="1"/>
  <c r="U9" i="3"/>
  <c r="V9" i="3" s="1"/>
  <c r="U10" i="3"/>
  <c r="V10" i="3" s="1"/>
  <c r="W24" i="5"/>
  <c r="X24" i="5" s="1"/>
  <c r="W25" i="5"/>
  <c r="X25" i="5" s="1"/>
  <c r="W26" i="5"/>
  <c r="X26" i="5" s="1"/>
  <c r="W27" i="5"/>
  <c r="X27" i="5" s="1"/>
  <c r="W28" i="5"/>
  <c r="X28" i="5" s="1"/>
  <c r="W29" i="5"/>
  <c r="X29" i="5" s="1"/>
  <c r="W30" i="5"/>
  <c r="X30" i="5" s="1"/>
  <c r="W31" i="5"/>
  <c r="X31" i="5" s="1"/>
  <c r="W32" i="5"/>
  <c r="X32" i="5" s="1"/>
  <c r="W33" i="5"/>
  <c r="X33" i="5" s="1"/>
  <c r="W34" i="5"/>
  <c r="X34" i="5" s="1"/>
  <c r="W35" i="5"/>
  <c r="X35" i="5" s="1"/>
  <c r="W36" i="5"/>
  <c r="X36" i="5" s="1"/>
  <c r="W23" i="5"/>
  <c r="X23" i="5" s="1"/>
  <c r="X11" i="5"/>
  <c r="X15" i="5"/>
  <c r="X19" i="5"/>
  <c r="X2" i="5"/>
  <c r="W11" i="5"/>
  <c r="W12" i="5"/>
  <c r="X12" i="5" s="1"/>
  <c r="W13" i="5"/>
  <c r="X13" i="5" s="1"/>
  <c r="W14" i="5"/>
  <c r="X14" i="5" s="1"/>
  <c r="W15" i="5"/>
  <c r="W16" i="5"/>
  <c r="X16" i="5" s="1"/>
  <c r="W17" i="5"/>
  <c r="X17" i="5" s="1"/>
  <c r="W18" i="5"/>
  <c r="X18" i="5" s="1"/>
  <c r="W19" i="5"/>
  <c r="W20" i="5"/>
  <c r="X20" i="5" s="1"/>
  <c r="W21" i="5"/>
  <c r="X21" i="5" s="1"/>
  <c r="W10" i="5"/>
  <c r="X10" i="5" s="1"/>
  <c r="W3" i="5"/>
  <c r="X3" i="5" s="1"/>
  <c r="W4" i="5"/>
  <c r="X4" i="5" s="1"/>
  <c r="W5" i="5"/>
  <c r="X5" i="5" s="1"/>
  <c r="W6" i="5"/>
  <c r="X6" i="5" s="1"/>
  <c r="W7" i="5"/>
  <c r="X7" i="5" s="1"/>
  <c r="W8" i="5"/>
  <c r="X8" i="5" s="1"/>
  <c r="W2" i="5"/>
  <c r="U70" i="5"/>
  <c r="V70" i="5" s="1"/>
  <c r="V71" i="5" s="1"/>
  <c r="W39" i="5"/>
  <c r="X39" i="5" s="1"/>
  <c r="W40" i="5"/>
  <c r="X40" i="5" s="1"/>
  <c r="W41" i="5"/>
  <c r="X41" i="5" s="1"/>
  <c r="W42" i="5"/>
  <c r="X42" i="5" s="1"/>
  <c r="W43" i="5"/>
  <c r="X43" i="5" s="1"/>
  <c r="W44" i="5"/>
  <c r="X44" i="5" s="1"/>
  <c r="W38" i="5"/>
  <c r="X38" i="5" s="1"/>
  <c r="W54" i="5"/>
  <c r="W55" i="5"/>
  <c r="W56" i="5"/>
  <c r="W57" i="5"/>
  <c r="W58" i="5"/>
  <c r="W59" i="5"/>
  <c r="W53" i="5"/>
  <c r="X55" i="5"/>
  <c r="X56" i="5"/>
  <c r="X57" i="5"/>
  <c r="X58" i="5"/>
  <c r="X59" i="5"/>
  <c r="X54" i="5"/>
  <c r="V27" i="4"/>
  <c r="V29" i="4"/>
  <c r="V31" i="4"/>
  <c r="V33" i="4"/>
  <c r="V35" i="4"/>
  <c r="V37" i="4"/>
  <c r="V39" i="4"/>
  <c r="V41" i="4"/>
  <c r="V16" i="4"/>
  <c r="V18" i="4"/>
  <c r="V20" i="4"/>
  <c r="V22" i="4"/>
  <c r="V7" i="4"/>
  <c r="V9" i="4"/>
  <c r="V11" i="4"/>
  <c r="U5" i="4"/>
  <c r="V5" i="4" s="1"/>
  <c r="U6" i="4"/>
  <c r="V6" i="4" s="1"/>
  <c r="U7" i="4"/>
  <c r="U8" i="4"/>
  <c r="V8" i="4" s="1"/>
  <c r="U9" i="4"/>
  <c r="U10" i="4"/>
  <c r="V10" i="4" s="1"/>
  <c r="U11" i="4"/>
  <c r="U12" i="4"/>
  <c r="V12" i="4" s="1"/>
  <c r="U14" i="4"/>
  <c r="V14" i="4" s="1"/>
  <c r="U15" i="4"/>
  <c r="V15" i="4" s="1"/>
  <c r="U16" i="4"/>
  <c r="U17" i="4"/>
  <c r="V17" i="4" s="1"/>
  <c r="U18" i="4"/>
  <c r="U19" i="4"/>
  <c r="V19" i="4" s="1"/>
  <c r="U20" i="4"/>
  <c r="U21" i="4"/>
  <c r="V21" i="4" s="1"/>
  <c r="U22" i="4"/>
  <c r="U23" i="4"/>
  <c r="V23" i="4" s="1"/>
  <c r="U25" i="4"/>
  <c r="V25" i="4" s="1"/>
  <c r="U26" i="4"/>
  <c r="V26" i="4" s="1"/>
  <c r="U27" i="4"/>
  <c r="U28" i="4"/>
  <c r="V28" i="4" s="1"/>
  <c r="U29" i="4"/>
  <c r="U30" i="4"/>
  <c r="V30" i="4" s="1"/>
  <c r="U31" i="4"/>
  <c r="U32" i="4"/>
  <c r="V32" i="4" s="1"/>
  <c r="U33" i="4"/>
  <c r="U34" i="4"/>
  <c r="V34" i="4" s="1"/>
  <c r="U35" i="4"/>
  <c r="U36" i="4"/>
  <c r="V36" i="4" s="1"/>
  <c r="U37" i="4"/>
  <c r="U38" i="4"/>
  <c r="V38" i="4" s="1"/>
  <c r="U39" i="4"/>
  <c r="U40" i="4"/>
  <c r="V40" i="4" s="1"/>
  <c r="U41" i="4"/>
  <c r="U2" i="4"/>
  <c r="V2" i="4" s="1"/>
  <c r="V13" i="4" s="1"/>
  <c r="U3" i="4"/>
  <c r="V3" i="4" s="1"/>
  <c r="U4" i="4"/>
  <c r="U69" i="5"/>
  <c r="T58" i="5"/>
  <c r="T45" i="5"/>
  <c r="S45" i="5"/>
  <c r="S58" i="5"/>
  <c r="S71" i="5"/>
  <c r="R71" i="5"/>
  <c r="I11" i="2"/>
  <c r="R58" i="5"/>
  <c r="J54" i="5"/>
  <c r="Q54" i="5"/>
  <c r="Q71" i="5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2" i="1"/>
  <c r="G11" i="1"/>
  <c r="G12" i="1"/>
  <c r="G13" i="1"/>
  <c r="G14" i="1"/>
  <c r="G15" i="1"/>
  <c r="G16" i="1"/>
  <c r="G17" i="1"/>
  <c r="G18" i="1"/>
  <c r="G19" i="1"/>
  <c r="G20" i="1"/>
  <c r="G10" i="1"/>
  <c r="G2" i="1"/>
  <c r="G3" i="1"/>
  <c r="G4" i="1"/>
  <c r="G5" i="1"/>
  <c r="G6" i="1"/>
  <c r="G7" i="1"/>
  <c r="G8" i="1"/>
  <c r="G3" i="3"/>
  <c r="G2" i="2"/>
  <c r="G19" i="2"/>
  <c r="G20" i="2"/>
  <c r="G21" i="2"/>
  <c r="G22" i="2"/>
  <c r="G23" i="2"/>
  <c r="G24" i="2"/>
  <c r="G25" i="2"/>
  <c r="G26" i="2"/>
  <c r="G27" i="2"/>
  <c r="G18" i="2"/>
  <c r="G16" i="2"/>
  <c r="G11" i="2"/>
  <c r="G12" i="2"/>
  <c r="G13" i="2"/>
  <c r="G14" i="2"/>
  <c r="G15" i="2"/>
  <c r="G10" i="2"/>
  <c r="G3" i="2"/>
  <c r="G4" i="2"/>
  <c r="G5" i="2"/>
  <c r="G6" i="2"/>
  <c r="G7" i="2"/>
  <c r="G8" i="2"/>
  <c r="G2" i="3"/>
  <c r="G28" i="3"/>
  <c r="G29" i="3"/>
  <c r="G30" i="3"/>
  <c r="G31" i="3"/>
  <c r="G32" i="3"/>
  <c r="G33" i="3"/>
  <c r="G34" i="3"/>
  <c r="G35" i="3"/>
  <c r="G36" i="3"/>
  <c r="G27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12" i="3"/>
  <c r="G10" i="3"/>
  <c r="G4" i="3"/>
  <c r="G5" i="3"/>
  <c r="G6" i="3"/>
  <c r="G7" i="3"/>
  <c r="G8" i="3"/>
  <c r="G9" i="3"/>
  <c r="G2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25" i="4"/>
  <c r="G14" i="4"/>
  <c r="G15" i="4"/>
  <c r="G16" i="4"/>
  <c r="G17" i="4"/>
  <c r="G18" i="4"/>
  <c r="G19" i="4"/>
  <c r="G20" i="4"/>
  <c r="G21" i="4"/>
  <c r="G22" i="4"/>
  <c r="G23" i="4"/>
  <c r="G33" i="5"/>
  <c r="G32" i="5"/>
  <c r="G12" i="4"/>
  <c r="G3" i="4"/>
  <c r="G4" i="4"/>
  <c r="G5" i="4"/>
  <c r="G6" i="4"/>
  <c r="G7" i="4"/>
  <c r="G8" i="4"/>
  <c r="G9" i="4"/>
  <c r="G10" i="4"/>
  <c r="G11" i="4"/>
  <c r="I34" i="5"/>
  <c r="I35" i="5"/>
  <c r="I36" i="5"/>
  <c r="I21" i="5"/>
  <c r="I8" i="5" s="1"/>
  <c r="G23" i="5"/>
  <c r="H23" i="5" s="1"/>
  <c r="G24" i="5"/>
  <c r="H24" i="5" s="1"/>
  <c r="G25" i="5"/>
  <c r="H25" i="5" s="1"/>
  <c r="G26" i="5"/>
  <c r="H26" i="5" s="1"/>
  <c r="G27" i="5"/>
  <c r="H27" i="5" s="1"/>
  <c r="G28" i="5"/>
  <c r="H28" i="5" s="1"/>
  <c r="G29" i="5"/>
  <c r="H29" i="5" s="1"/>
  <c r="G30" i="5"/>
  <c r="H30" i="5" s="1"/>
  <c r="G31" i="5"/>
  <c r="H31" i="5" s="1"/>
  <c r="G70" i="5"/>
  <c r="G69" i="5"/>
  <c r="G21" i="5"/>
  <c r="G54" i="5"/>
  <c r="H54" i="5" s="1"/>
  <c r="G55" i="5"/>
  <c r="H55" i="5" s="1"/>
  <c r="G56" i="5"/>
  <c r="H56" i="5" s="1"/>
  <c r="G57" i="5"/>
  <c r="H57" i="5" s="1"/>
  <c r="G58" i="5"/>
  <c r="H58" i="5" s="1"/>
  <c r="G59" i="5"/>
  <c r="H59" i="5" s="1"/>
  <c r="G53" i="5"/>
  <c r="H53" i="5" s="1"/>
  <c r="G42" i="5"/>
  <c r="H42" i="5" s="1"/>
  <c r="G39" i="5"/>
  <c r="H39" i="5" s="1"/>
  <c r="G40" i="5"/>
  <c r="H40" i="5" s="1"/>
  <c r="G41" i="5"/>
  <c r="H41" i="5" s="1"/>
  <c r="G43" i="5"/>
  <c r="H43" i="5" s="1"/>
  <c r="G44" i="5"/>
  <c r="H44" i="5" s="1"/>
  <c r="G38" i="5"/>
  <c r="H38" i="5" s="1"/>
  <c r="G34" i="5"/>
  <c r="H34" i="5" s="1"/>
  <c r="G35" i="5"/>
  <c r="H35" i="5" s="1"/>
  <c r="G36" i="5"/>
  <c r="H36" i="5" s="1"/>
  <c r="G2" i="5"/>
  <c r="H2" i="5" s="1"/>
  <c r="G3" i="5"/>
  <c r="H3" i="5" s="1"/>
  <c r="G4" i="5"/>
  <c r="H4" i="5" s="1"/>
  <c r="G5" i="5"/>
  <c r="H5" i="5" s="1"/>
  <c r="G6" i="5"/>
  <c r="H6" i="5" s="1"/>
  <c r="G7" i="5"/>
  <c r="H7" i="5" s="1"/>
  <c r="G8" i="5"/>
  <c r="H8" i="5" s="1"/>
  <c r="G10" i="5"/>
  <c r="H10" i="5" s="1"/>
  <c r="G11" i="5"/>
  <c r="H11" i="5" s="1"/>
  <c r="G12" i="5"/>
  <c r="H12" i="5" s="1"/>
  <c r="G13" i="5"/>
  <c r="H13" i="5" s="1"/>
  <c r="G14" i="5"/>
  <c r="H14" i="5" s="1"/>
  <c r="G15" i="5"/>
  <c r="H15" i="5" s="1"/>
  <c r="G16" i="5"/>
  <c r="H16" i="5" s="1"/>
  <c r="G17" i="5"/>
  <c r="H17" i="5" s="1"/>
  <c r="G18" i="5"/>
  <c r="H18" i="5" s="1"/>
  <c r="G19" i="5"/>
  <c r="H19" i="5" s="1"/>
  <c r="G20" i="5"/>
  <c r="H20" i="5" s="1"/>
  <c r="E21" i="5"/>
  <c r="V42" i="4" l="1"/>
  <c r="V24" i="4"/>
  <c r="X37" i="5"/>
  <c r="V9" i="2"/>
  <c r="V21" i="1"/>
  <c r="X46" i="5"/>
  <c r="V26" i="3"/>
  <c r="V11" i="3"/>
  <c r="X9" i="5"/>
  <c r="V37" i="3"/>
  <c r="V17" i="2"/>
  <c r="V51" i="1"/>
  <c r="H9" i="5"/>
  <c r="S11" i="2"/>
  <c r="T11" i="2"/>
  <c r="X22" i="5"/>
  <c r="X60" i="5"/>
  <c r="R54" i="5"/>
  <c r="T54" i="5"/>
  <c r="S54" i="5"/>
  <c r="K54" i="5"/>
  <c r="I2" i="5"/>
  <c r="I4" i="5"/>
  <c r="I6" i="5"/>
  <c r="H11" i="4"/>
  <c r="H9" i="4"/>
  <c r="H7" i="4"/>
  <c r="H5" i="4"/>
  <c r="H3" i="4"/>
  <c r="H7" i="2"/>
  <c r="H5" i="2"/>
  <c r="H3" i="2"/>
  <c r="Q11" i="2"/>
  <c r="R11" i="2"/>
  <c r="P11" i="2"/>
  <c r="H22" i="5"/>
  <c r="H60" i="5"/>
  <c r="I18" i="5"/>
  <c r="I16" i="5"/>
  <c r="I14" i="5"/>
  <c r="I12" i="5"/>
  <c r="I10" i="5"/>
  <c r="H6" i="2"/>
  <c r="H10" i="4"/>
  <c r="I17" i="5"/>
  <c r="I15" i="5"/>
  <c r="I13" i="5"/>
  <c r="I11" i="5"/>
  <c r="I19" i="5"/>
  <c r="I7" i="5"/>
  <c r="I5" i="5"/>
  <c r="I3" i="5"/>
  <c r="H6" i="4"/>
  <c r="H2" i="4"/>
  <c r="H2" i="2"/>
  <c r="H12" i="4"/>
  <c r="H8" i="2"/>
  <c r="H4" i="2"/>
  <c r="H8" i="4"/>
  <c r="H4" i="4"/>
  <c r="H37" i="5"/>
  <c r="H46" i="5"/>
  <c r="P27" i="2"/>
  <c r="P28" i="2"/>
  <c r="P26" i="2"/>
  <c r="O26" i="2"/>
  <c r="P19" i="2"/>
  <c r="P20" i="2"/>
  <c r="P21" i="2"/>
  <c r="P22" i="2"/>
  <c r="P23" i="2"/>
  <c r="P24" i="2"/>
  <c r="P18" i="2"/>
  <c r="O18" i="2"/>
  <c r="O27" i="2"/>
  <c r="O28" i="2"/>
  <c r="O19" i="2"/>
  <c r="O20" i="2"/>
  <c r="O21" i="2"/>
  <c r="O22" i="2"/>
  <c r="O23" i="2"/>
  <c r="O24" i="2"/>
  <c r="P13" i="2"/>
  <c r="O13" i="2"/>
  <c r="O11" i="2"/>
  <c r="O29" i="4"/>
  <c r="O33" i="4"/>
  <c r="O37" i="4"/>
  <c r="O41" i="4"/>
  <c r="P11" i="4"/>
  <c r="P5" i="4"/>
  <c r="O9" i="4"/>
  <c r="O8" i="4"/>
  <c r="O3" i="4"/>
  <c r="Q3" i="5"/>
  <c r="Q4" i="5"/>
  <c r="Q5" i="5"/>
  <c r="Q6" i="5"/>
  <c r="Q7" i="5"/>
  <c r="Q8" i="5"/>
  <c r="Q2" i="5"/>
  <c r="P3" i="5"/>
  <c r="P4" i="5"/>
  <c r="P5" i="5"/>
  <c r="P6" i="5"/>
  <c r="P7" i="5"/>
  <c r="P8" i="5"/>
  <c r="P2" i="5"/>
  <c r="Q39" i="5"/>
  <c r="Q40" i="5"/>
  <c r="Q41" i="5"/>
  <c r="Q42" i="5"/>
  <c r="Q43" i="5"/>
  <c r="Q44" i="5"/>
  <c r="Q38" i="5"/>
  <c r="P39" i="5"/>
  <c r="P40" i="5"/>
  <c r="P41" i="5"/>
  <c r="P42" i="5"/>
  <c r="P43" i="5"/>
  <c r="P44" i="5"/>
  <c r="P38" i="5"/>
  <c r="P46" i="5" s="1"/>
  <c r="Q55" i="5"/>
  <c r="Q56" i="5"/>
  <c r="Q57" i="5"/>
  <c r="Q59" i="5"/>
  <c r="P55" i="5"/>
  <c r="P56" i="5"/>
  <c r="P57" i="5"/>
  <c r="P59" i="5"/>
  <c r="P54" i="5"/>
  <c r="P71" i="5"/>
  <c r="O71" i="5"/>
  <c r="M27" i="2"/>
  <c r="M28" i="2"/>
  <c r="M26" i="2"/>
  <c r="M19" i="2"/>
  <c r="M20" i="2"/>
  <c r="M21" i="2"/>
  <c r="M22" i="2"/>
  <c r="M23" i="2"/>
  <c r="M24" i="2"/>
  <c r="M18" i="2"/>
  <c r="L18" i="2"/>
  <c r="L28" i="2"/>
  <c r="L27" i="2"/>
  <c r="L26" i="2"/>
  <c r="L24" i="2"/>
  <c r="L19" i="2"/>
  <c r="L20" i="2"/>
  <c r="L21" i="2"/>
  <c r="L22" i="2"/>
  <c r="L23" i="2"/>
  <c r="L29" i="4"/>
  <c r="L11" i="4"/>
  <c r="N39" i="5"/>
  <c r="N40" i="5"/>
  <c r="N41" i="5"/>
  <c r="N42" i="5"/>
  <c r="N43" i="5"/>
  <c r="N44" i="5"/>
  <c r="N38" i="5"/>
  <c r="N54" i="5"/>
  <c r="N55" i="5"/>
  <c r="N56" i="5"/>
  <c r="N57" i="5"/>
  <c r="N58" i="5"/>
  <c r="N59" i="5"/>
  <c r="M38" i="5"/>
  <c r="M39" i="5"/>
  <c r="M40" i="5"/>
  <c r="M41" i="5"/>
  <c r="M42" i="5"/>
  <c r="M43" i="5"/>
  <c r="M44" i="5"/>
  <c r="M54" i="5"/>
  <c r="N3" i="5"/>
  <c r="N4" i="5"/>
  <c r="N5" i="5"/>
  <c r="N6" i="5"/>
  <c r="N7" i="5"/>
  <c r="N8" i="5"/>
  <c r="N2" i="5"/>
  <c r="M3" i="5"/>
  <c r="M4" i="5"/>
  <c r="M5" i="5"/>
  <c r="M6" i="5"/>
  <c r="M7" i="5"/>
  <c r="M8" i="5"/>
  <c r="M2" i="5"/>
  <c r="J10" i="5"/>
  <c r="M59" i="5"/>
  <c r="M55" i="5"/>
  <c r="M56" i="5"/>
  <c r="M57" i="5"/>
  <c r="L71" i="5"/>
  <c r="I23" i="1"/>
  <c r="T23" i="1" s="1"/>
  <c r="I24" i="1"/>
  <c r="T24" i="1" s="1"/>
  <c r="I25" i="1"/>
  <c r="T25" i="1" s="1"/>
  <c r="I26" i="1"/>
  <c r="T26" i="1" s="1"/>
  <c r="I27" i="1"/>
  <c r="T27" i="1" s="1"/>
  <c r="I28" i="1"/>
  <c r="T28" i="1" s="1"/>
  <c r="I29" i="1"/>
  <c r="T29" i="1" s="1"/>
  <c r="I30" i="1"/>
  <c r="T30" i="1" s="1"/>
  <c r="I31" i="1"/>
  <c r="T31" i="1" s="1"/>
  <c r="I32" i="1"/>
  <c r="T32" i="1" s="1"/>
  <c r="I33" i="1"/>
  <c r="T33" i="1" s="1"/>
  <c r="I34" i="1"/>
  <c r="T34" i="1" s="1"/>
  <c r="I35" i="1"/>
  <c r="T35" i="1" s="1"/>
  <c r="I36" i="1"/>
  <c r="T36" i="1" s="1"/>
  <c r="I37" i="1"/>
  <c r="T37" i="1" s="1"/>
  <c r="I38" i="1"/>
  <c r="T38" i="1" s="1"/>
  <c r="I39" i="1"/>
  <c r="T39" i="1" s="1"/>
  <c r="I40" i="1"/>
  <c r="T40" i="1" s="1"/>
  <c r="I41" i="1"/>
  <c r="T41" i="1" s="1"/>
  <c r="I42" i="1"/>
  <c r="T42" i="1" s="1"/>
  <c r="I43" i="1"/>
  <c r="T43" i="1" s="1"/>
  <c r="I44" i="1"/>
  <c r="T44" i="1" s="1"/>
  <c r="I45" i="1"/>
  <c r="T45" i="1" s="1"/>
  <c r="I46" i="1"/>
  <c r="T46" i="1" s="1"/>
  <c r="I47" i="1"/>
  <c r="T47" i="1" s="1"/>
  <c r="I48" i="1"/>
  <c r="T48" i="1" s="1"/>
  <c r="I49" i="1"/>
  <c r="T49" i="1" s="1"/>
  <c r="I50" i="1"/>
  <c r="T50" i="1" s="1"/>
  <c r="I22" i="1"/>
  <c r="T22" i="1" s="1"/>
  <c r="T51" i="1" s="1"/>
  <c r="I11" i="1"/>
  <c r="T11" i="1" s="1"/>
  <c r="I12" i="1"/>
  <c r="T12" i="1" s="1"/>
  <c r="I13" i="1"/>
  <c r="T13" i="1" s="1"/>
  <c r="I14" i="1"/>
  <c r="T14" i="1" s="1"/>
  <c r="I15" i="1"/>
  <c r="T15" i="1" s="1"/>
  <c r="I16" i="1"/>
  <c r="T16" i="1" s="1"/>
  <c r="I17" i="1"/>
  <c r="T17" i="1" s="1"/>
  <c r="I18" i="1"/>
  <c r="T18" i="1" s="1"/>
  <c r="I19" i="1"/>
  <c r="T19" i="1" s="1"/>
  <c r="I20" i="1"/>
  <c r="T20" i="1" s="1"/>
  <c r="I10" i="1"/>
  <c r="T10" i="1" s="1"/>
  <c r="I3" i="1"/>
  <c r="T3" i="1" s="1"/>
  <c r="I4" i="1"/>
  <c r="T4" i="1" s="1"/>
  <c r="I5" i="1"/>
  <c r="T5" i="1" s="1"/>
  <c r="I6" i="1"/>
  <c r="T6" i="1" s="1"/>
  <c r="I7" i="1"/>
  <c r="T7" i="1" s="1"/>
  <c r="I8" i="1"/>
  <c r="T8" i="1" s="1"/>
  <c r="I2" i="1"/>
  <c r="I3" i="2"/>
  <c r="T3" i="2" s="1"/>
  <c r="I4" i="2"/>
  <c r="T4" i="2" s="1"/>
  <c r="I5" i="2"/>
  <c r="T5" i="2" s="1"/>
  <c r="I6" i="2"/>
  <c r="T6" i="2" s="1"/>
  <c r="I7" i="2"/>
  <c r="T7" i="2" s="1"/>
  <c r="I8" i="2"/>
  <c r="T8" i="2" s="1"/>
  <c r="I2" i="2"/>
  <c r="I19" i="2"/>
  <c r="I20" i="2"/>
  <c r="I21" i="2"/>
  <c r="I22" i="2"/>
  <c r="I23" i="2"/>
  <c r="I24" i="2"/>
  <c r="I25" i="2"/>
  <c r="I26" i="2"/>
  <c r="I27" i="2"/>
  <c r="I28" i="2"/>
  <c r="I18" i="2"/>
  <c r="I16" i="2"/>
  <c r="I12" i="2"/>
  <c r="I13" i="2"/>
  <c r="I14" i="2"/>
  <c r="I15" i="2"/>
  <c r="I10" i="2"/>
  <c r="I28" i="3"/>
  <c r="T28" i="3" s="1"/>
  <c r="I29" i="3"/>
  <c r="T29" i="3" s="1"/>
  <c r="I30" i="3"/>
  <c r="T30" i="3" s="1"/>
  <c r="I31" i="3"/>
  <c r="T31" i="3" s="1"/>
  <c r="I32" i="3"/>
  <c r="T32" i="3" s="1"/>
  <c r="I33" i="3"/>
  <c r="T33" i="3" s="1"/>
  <c r="I34" i="3"/>
  <c r="T34" i="3" s="1"/>
  <c r="I35" i="3"/>
  <c r="T35" i="3" s="1"/>
  <c r="I36" i="3"/>
  <c r="T36" i="3" s="1"/>
  <c r="I27" i="3"/>
  <c r="T27" i="3" s="1"/>
  <c r="T37" i="3" s="1"/>
  <c r="I13" i="3"/>
  <c r="T13" i="3" s="1"/>
  <c r="I14" i="3"/>
  <c r="T14" i="3" s="1"/>
  <c r="I15" i="3"/>
  <c r="T15" i="3" s="1"/>
  <c r="I16" i="3"/>
  <c r="T16" i="3" s="1"/>
  <c r="I17" i="3"/>
  <c r="T17" i="3" s="1"/>
  <c r="I18" i="3"/>
  <c r="T18" i="3" s="1"/>
  <c r="I19" i="3"/>
  <c r="T19" i="3" s="1"/>
  <c r="I20" i="3"/>
  <c r="T20" i="3" s="1"/>
  <c r="I21" i="3"/>
  <c r="T21" i="3" s="1"/>
  <c r="I22" i="3"/>
  <c r="T22" i="3" s="1"/>
  <c r="I23" i="3"/>
  <c r="T23" i="3" s="1"/>
  <c r="I24" i="3"/>
  <c r="T24" i="3" s="1"/>
  <c r="I25" i="3"/>
  <c r="T25" i="3" s="1"/>
  <c r="I12" i="3"/>
  <c r="T12" i="3" s="1"/>
  <c r="I3" i="3"/>
  <c r="T3" i="3" s="1"/>
  <c r="I4" i="3"/>
  <c r="T4" i="3" s="1"/>
  <c r="I5" i="3"/>
  <c r="T5" i="3" s="1"/>
  <c r="I6" i="3"/>
  <c r="T6" i="3" s="1"/>
  <c r="I7" i="3"/>
  <c r="T7" i="3" s="1"/>
  <c r="I8" i="3"/>
  <c r="T8" i="3" s="1"/>
  <c r="I9" i="3"/>
  <c r="T9" i="3" s="1"/>
  <c r="I10" i="3"/>
  <c r="T10" i="3" s="1"/>
  <c r="I2" i="3"/>
  <c r="K29" i="4"/>
  <c r="K17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25" i="4"/>
  <c r="I15" i="4"/>
  <c r="I16" i="4"/>
  <c r="I17" i="4"/>
  <c r="I18" i="4"/>
  <c r="I19" i="4"/>
  <c r="I20" i="4"/>
  <c r="I21" i="4"/>
  <c r="I22" i="4"/>
  <c r="I23" i="4"/>
  <c r="I14" i="4"/>
  <c r="I2" i="4"/>
  <c r="K9" i="4"/>
  <c r="J3" i="4"/>
  <c r="I9" i="4"/>
  <c r="I10" i="4"/>
  <c r="I11" i="4"/>
  <c r="I12" i="4"/>
  <c r="I8" i="4"/>
  <c r="I6" i="4"/>
  <c r="I5" i="4"/>
  <c r="I4" i="4"/>
  <c r="M4" i="4" s="1"/>
  <c r="I3" i="4"/>
  <c r="J3" i="5"/>
  <c r="J4" i="5"/>
  <c r="J5" i="5"/>
  <c r="J6" i="5"/>
  <c r="J7" i="5"/>
  <c r="J8" i="5"/>
  <c r="J2" i="5"/>
  <c r="J53" i="5"/>
  <c r="J39" i="5"/>
  <c r="J40" i="5"/>
  <c r="J41" i="5"/>
  <c r="J42" i="5"/>
  <c r="J43" i="5"/>
  <c r="J44" i="5"/>
  <c r="J38" i="5"/>
  <c r="J24" i="5"/>
  <c r="T24" i="5" s="1"/>
  <c r="J25" i="5"/>
  <c r="J26" i="5"/>
  <c r="T26" i="5" s="1"/>
  <c r="J27" i="5"/>
  <c r="J28" i="5"/>
  <c r="T28" i="5" s="1"/>
  <c r="J29" i="5"/>
  <c r="J30" i="5"/>
  <c r="T30" i="5" s="1"/>
  <c r="J31" i="5"/>
  <c r="J32" i="5"/>
  <c r="T32" i="5" s="1"/>
  <c r="J33" i="5"/>
  <c r="J34" i="5"/>
  <c r="T34" i="5" s="1"/>
  <c r="J35" i="5"/>
  <c r="J36" i="5"/>
  <c r="T36" i="5" s="1"/>
  <c r="J23" i="5"/>
  <c r="T23" i="5" s="1"/>
  <c r="J20" i="5"/>
  <c r="T20" i="5" s="1"/>
  <c r="J11" i="5"/>
  <c r="J12" i="5"/>
  <c r="J13" i="5"/>
  <c r="J14" i="5"/>
  <c r="J15" i="5"/>
  <c r="J16" i="5"/>
  <c r="J17" i="5"/>
  <c r="J18" i="5"/>
  <c r="J19" i="5"/>
  <c r="J21" i="5"/>
  <c r="L54" i="5"/>
  <c r="J59" i="5"/>
  <c r="J57" i="5"/>
  <c r="J55" i="5"/>
  <c r="J56" i="5"/>
  <c r="I70" i="5"/>
  <c r="K70" i="5" s="1"/>
  <c r="K71" i="5" s="1"/>
  <c r="I69" i="5"/>
  <c r="N71" i="5"/>
  <c r="Y2" i="5"/>
  <c r="O2" i="5" s="1"/>
  <c r="W11" i="2"/>
  <c r="N11" i="2" s="1"/>
  <c r="T6" i="4" l="1"/>
  <c r="Q6" i="4"/>
  <c r="S6" i="4"/>
  <c r="R6" i="4"/>
  <c r="T12" i="4"/>
  <c r="R12" i="4"/>
  <c r="S12" i="4"/>
  <c r="Q12" i="4"/>
  <c r="T10" i="4"/>
  <c r="R10" i="4"/>
  <c r="S10" i="4"/>
  <c r="Q10" i="4"/>
  <c r="T14" i="4"/>
  <c r="R14" i="4"/>
  <c r="Q14" i="4"/>
  <c r="S14" i="4"/>
  <c r="T22" i="4"/>
  <c r="R22" i="4"/>
  <c r="Q22" i="4"/>
  <c r="S22" i="4"/>
  <c r="T20" i="4"/>
  <c r="R20" i="4"/>
  <c r="Q20" i="4"/>
  <c r="S20" i="4"/>
  <c r="T18" i="4"/>
  <c r="R18" i="4"/>
  <c r="Q18" i="4"/>
  <c r="S18" i="4"/>
  <c r="T16" i="4"/>
  <c r="R16" i="4"/>
  <c r="Q16" i="4"/>
  <c r="S16" i="4"/>
  <c r="T25" i="4"/>
  <c r="Q25" i="4"/>
  <c r="S25" i="4"/>
  <c r="R25" i="4"/>
  <c r="T40" i="4"/>
  <c r="R40" i="4"/>
  <c r="S40" i="4"/>
  <c r="Q40" i="4"/>
  <c r="T38" i="4"/>
  <c r="R38" i="4"/>
  <c r="S38" i="4"/>
  <c r="Q38" i="4"/>
  <c r="T36" i="4"/>
  <c r="R36" i="4"/>
  <c r="S36" i="4"/>
  <c r="Q36" i="4"/>
  <c r="T34" i="4"/>
  <c r="R34" i="4"/>
  <c r="S34" i="4"/>
  <c r="Q34" i="4"/>
  <c r="T32" i="4"/>
  <c r="R32" i="4"/>
  <c r="S32" i="4"/>
  <c r="Q32" i="4"/>
  <c r="T30" i="4"/>
  <c r="R30" i="4"/>
  <c r="S30" i="4"/>
  <c r="Q30" i="4"/>
  <c r="T28" i="4"/>
  <c r="R28" i="4"/>
  <c r="S28" i="4"/>
  <c r="Q28" i="4"/>
  <c r="T26" i="4"/>
  <c r="R26" i="4"/>
  <c r="S26" i="4"/>
  <c r="Q26" i="4"/>
  <c r="J38" i="4"/>
  <c r="M14" i="2"/>
  <c r="T14" i="2"/>
  <c r="S14" i="2"/>
  <c r="Q14" i="2"/>
  <c r="R14" i="2"/>
  <c r="M12" i="2"/>
  <c r="T12" i="2"/>
  <c r="S12" i="2"/>
  <c r="Q12" i="2"/>
  <c r="R12" i="2"/>
  <c r="R17" i="2" s="1"/>
  <c r="K18" i="2"/>
  <c r="T18" i="2"/>
  <c r="Q18" i="2"/>
  <c r="S18" i="2"/>
  <c r="R18" i="2"/>
  <c r="K27" i="2"/>
  <c r="T27" i="2"/>
  <c r="Q27" i="2"/>
  <c r="S27" i="2"/>
  <c r="R27" i="2"/>
  <c r="K25" i="2"/>
  <c r="T25" i="2"/>
  <c r="Q25" i="2"/>
  <c r="S25" i="2"/>
  <c r="R25" i="2"/>
  <c r="K23" i="2"/>
  <c r="T23" i="2"/>
  <c r="Q23" i="2"/>
  <c r="S23" i="2"/>
  <c r="R23" i="2"/>
  <c r="K21" i="2"/>
  <c r="T21" i="2"/>
  <c r="Q21" i="2"/>
  <c r="S21" i="2"/>
  <c r="R21" i="2"/>
  <c r="K19" i="2"/>
  <c r="K29" i="2" s="1"/>
  <c r="T19" i="2"/>
  <c r="Q19" i="2"/>
  <c r="S19" i="2"/>
  <c r="R19" i="2"/>
  <c r="L22" i="4"/>
  <c r="M16" i="4"/>
  <c r="M28" i="4"/>
  <c r="O22" i="4"/>
  <c r="P29" i="2"/>
  <c r="T3" i="4"/>
  <c r="S3" i="4"/>
  <c r="R3" i="4"/>
  <c r="Q3" i="4"/>
  <c r="L3" i="4"/>
  <c r="J5" i="4"/>
  <c r="T5" i="4"/>
  <c r="S5" i="4"/>
  <c r="Q5" i="4"/>
  <c r="J8" i="4"/>
  <c r="T8" i="4"/>
  <c r="S8" i="4"/>
  <c r="Q8" i="4"/>
  <c r="T11" i="4"/>
  <c r="S11" i="4"/>
  <c r="Q11" i="4"/>
  <c r="R11" i="4"/>
  <c r="T9" i="4"/>
  <c r="S9" i="4"/>
  <c r="Q9" i="4"/>
  <c r="R9" i="4"/>
  <c r="K3" i="4"/>
  <c r="O2" i="4"/>
  <c r="T2" i="4"/>
  <c r="T13" i="4" s="1"/>
  <c r="S2" i="4"/>
  <c r="Q2" i="4"/>
  <c r="Q13" i="4" s="1"/>
  <c r="P23" i="4"/>
  <c r="T23" i="4"/>
  <c r="S23" i="4"/>
  <c r="R23" i="4"/>
  <c r="Q23" i="4"/>
  <c r="P21" i="4"/>
  <c r="T21" i="4"/>
  <c r="S21" i="4"/>
  <c r="R21" i="4"/>
  <c r="Q21" i="4"/>
  <c r="P19" i="4"/>
  <c r="T19" i="4"/>
  <c r="S19" i="4"/>
  <c r="R19" i="4"/>
  <c r="Q19" i="4"/>
  <c r="P17" i="4"/>
  <c r="T17" i="4"/>
  <c r="S17" i="4"/>
  <c r="R17" i="4"/>
  <c r="Q17" i="4"/>
  <c r="P15" i="4"/>
  <c r="T15" i="4"/>
  <c r="S15" i="4"/>
  <c r="R15" i="4"/>
  <c r="Q15" i="4"/>
  <c r="P41" i="4"/>
  <c r="T41" i="4"/>
  <c r="S41" i="4"/>
  <c r="Q41" i="4"/>
  <c r="R41" i="4"/>
  <c r="P39" i="4"/>
  <c r="T39" i="4"/>
  <c r="S39" i="4"/>
  <c r="Q39" i="4"/>
  <c r="R39" i="4"/>
  <c r="P37" i="4"/>
  <c r="T37" i="4"/>
  <c r="S37" i="4"/>
  <c r="Q37" i="4"/>
  <c r="R37" i="4"/>
  <c r="P35" i="4"/>
  <c r="T35" i="4"/>
  <c r="S35" i="4"/>
  <c r="Q35" i="4"/>
  <c r="R35" i="4"/>
  <c r="P33" i="4"/>
  <c r="T33" i="4"/>
  <c r="S33" i="4"/>
  <c r="Q33" i="4"/>
  <c r="R33" i="4"/>
  <c r="P31" i="4"/>
  <c r="T31" i="4"/>
  <c r="S31" i="4"/>
  <c r="Q31" i="4"/>
  <c r="R31" i="4"/>
  <c r="P29" i="4"/>
  <c r="T29" i="4"/>
  <c r="S29" i="4"/>
  <c r="Q29" i="4"/>
  <c r="R29" i="4"/>
  <c r="P27" i="4"/>
  <c r="T27" i="4"/>
  <c r="S27" i="4"/>
  <c r="Q27" i="4"/>
  <c r="R27" i="4"/>
  <c r="J21" i="4"/>
  <c r="J30" i="4"/>
  <c r="K37" i="4"/>
  <c r="M15" i="2"/>
  <c r="T15" i="2"/>
  <c r="R15" i="2"/>
  <c r="S15" i="2"/>
  <c r="S17" i="2" s="1"/>
  <c r="Q15" i="2"/>
  <c r="M13" i="2"/>
  <c r="T13" i="2"/>
  <c r="R13" i="2"/>
  <c r="S13" i="2"/>
  <c r="Q13" i="2"/>
  <c r="Q17" i="2" s="1"/>
  <c r="P16" i="2"/>
  <c r="T16" i="2"/>
  <c r="S16" i="2"/>
  <c r="Q16" i="2"/>
  <c r="R16" i="2"/>
  <c r="K28" i="2"/>
  <c r="T28" i="2"/>
  <c r="S28" i="2"/>
  <c r="R28" i="2"/>
  <c r="Q28" i="2"/>
  <c r="K26" i="2"/>
  <c r="T26" i="2"/>
  <c r="S26" i="2"/>
  <c r="R26" i="2"/>
  <c r="Q26" i="2"/>
  <c r="K24" i="2"/>
  <c r="T24" i="2"/>
  <c r="S24" i="2"/>
  <c r="R24" i="2"/>
  <c r="Q24" i="2"/>
  <c r="K22" i="2"/>
  <c r="T22" i="2"/>
  <c r="S22" i="2"/>
  <c r="R22" i="2"/>
  <c r="Q22" i="2"/>
  <c r="K20" i="2"/>
  <c r="T20" i="2"/>
  <c r="S20" i="2"/>
  <c r="R20" i="2"/>
  <c r="Q20" i="2"/>
  <c r="M3" i="4"/>
  <c r="M14" i="4"/>
  <c r="L37" i="4"/>
  <c r="M36" i="4"/>
  <c r="O5" i="4"/>
  <c r="O11" i="4"/>
  <c r="O13" i="4" s="1"/>
  <c r="P2" i="4"/>
  <c r="P8" i="4"/>
  <c r="P9" i="4"/>
  <c r="O18" i="4"/>
  <c r="O39" i="4"/>
  <c r="O35" i="4"/>
  <c r="O31" i="4"/>
  <c r="O27" i="4"/>
  <c r="O15" i="2"/>
  <c r="P15" i="2"/>
  <c r="T17" i="2"/>
  <c r="S2" i="2"/>
  <c r="T2" i="2"/>
  <c r="T9" i="2" s="1"/>
  <c r="Q9" i="5"/>
  <c r="S2" i="1"/>
  <c r="T2" i="1"/>
  <c r="T9" i="1" s="1"/>
  <c r="S2" i="3"/>
  <c r="T2" i="3"/>
  <c r="T11" i="3" s="1"/>
  <c r="T26" i="3"/>
  <c r="T21" i="1"/>
  <c r="I9" i="5"/>
  <c r="T55" i="5"/>
  <c r="S55" i="5"/>
  <c r="R59" i="5"/>
  <c r="T59" i="5"/>
  <c r="S59" i="5"/>
  <c r="T18" i="5"/>
  <c r="R18" i="5"/>
  <c r="N16" i="5"/>
  <c r="T16" i="5"/>
  <c r="R16" i="5"/>
  <c r="Q14" i="5"/>
  <c r="T14" i="5"/>
  <c r="R14" i="5"/>
  <c r="N12" i="5"/>
  <c r="T12" i="5"/>
  <c r="R12" i="5"/>
  <c r="K12" i="5"/>
  <c r="R35" i="5"/>
  <c r="T35" i="5"/>
  <c r="R33" i="5"/>
  <c r="T33" i="5"/>
  <c r="R31" i="5"/>
  <c r="T31" i="5"/>
  <c r="R29" i="5"/>
  <c r="T29" i="5"/>
  <c r="R27" i="5"/>
  <c r="T27" i="5"/>
  <c r="R25" i="5"/>
  <c r="T25" i="5"/>
  <c r="T37" i="5" s="1"/>
  <c r="T38" i="5"/>
  <c r="S38" i="5"/>
  <c r="R43" i="5"/>
  <c r="S43" i="5"/>
  <c r="T43" i="5"/>
  <c r="R41" i="5"/>
  <c r="S41" i="5"/>
  <c r="T41" i="5"/>
  <c r="R39" i="5"/>
  <c r="S39" i="5"/>
  <c r="T39" i="5"/>
  <c r="K2" i="5"/>
  <c r="S2" i="5"/>
  <c r="R2" i="5"/>
  <c r="T2" i="5"/>
  <c r="L7" i="5"/>
  <c r="S7" i="5"/>
  <c r="T7" i="5"/>
  <c r="R7" i="5"/>
  <c r="L5" i="5"/>
  <c r="S5" i="5"/>
  <c r="T5" i="5"/>
  <c r="R5" i="5"/>
  <c r="L3" i="5"/>
  <c r="S3" i="5"/>
  <c r="T3" i="5"/>
  <c r="R3" i="5"/>
  <c r="Q10" i="5"/>
  <c r="T10" i="5"/>
  <c r="R10" i="5"/>
  <c r="N14" i="5"/>
  <c r="Q60" i="5"/>
  <c r="Q18" i="5"/>
  <c r="T56" i="5"/>
  <c r="S56" i="5"/>
  <c r="T57" i="5"/>
  <c r="S57" i="5"/>
  <c r="R19" i="5"/>
  <c r="T19" i="5"/>
  <c r="R17" i="5"/>
  <c r="T17" i="5"/>
  <c r="R15" i="5"/>
  <c r="T15" i="5"/>
  <c r="R13" i="5"/>
  <c r="T13" i="5"/>
  <c r="R11" i="5"/>
  <c r="T11" i="5"/>
  <c r="T44" i="5"/>
  <c r="S44" i="5"/>
  <c r="T42" i="5"/>
  <c r="S42" i="5"/>
  <c r="T40" i="5"/>
  <c r="S40" i="5"/>
  <c r="K8" i="5"/>
  <c r="T8" i="5"/>
  <c r="R8" i="5"/>
  <c r="S8" i="5"/>
  <c r="L6" i="5"/>
  <c r="T6" i="5"/>
  <c r="R6" i="5"/>
  <c r="S6" i="5"/>
  <c r="K4" i="5"/>
  <c r="T4" i="5"/>
  <c r="R4" i="5"/>
  <c r="S4" i="5"/>
  <c r="N18" i="5"/>
  <c r="M9" i="5"/>
  <c r="N46" i="5"/>
  <c r="L2" i="3"/>
  <c r="J2" i="3"/>
  <c r="R2" i="3"/>
  <c r="Q2" i="3"/>
  <c r="K9" i="3"/>
  <c r="S9" i="3"/>
  <c r="R9" i="3"/>
  <c r="Q9" i="3"/>
  <c r="M7" i="3"/>
  <c r="S7" i="3"/>
  <c r="R7" i="3"/>
  <c r="Q7" i="3"/>
  <c r="P5" i="3"/>
  <c r="S5" i="3"/>
  <c r="R5" i="3"/>
  <c r="Q5" i="3"/>
  <c r="P3" i="3"/>
  <c r="S3" i="3"/>
  <c r="R3" i="3"/>
  <c r="Q3" i="3"/>
  <c r="P25" i="3"/>
  <c r="S25" i="3"/>
  <c r="Q25" i="3"/>
  <c r="R25" i="3"/>
  <c r="O23" i="3"/>
  <c r="S23" i="3"/>
  <c r="Q23" i="3"/>
  <c r="R23" i="3"/>
  <c r="O21" i="3"/>
  <c r="S21" i="3"/>
  <c r="R21" i="3"/>
  <c r="Q21" i="3"/>
  <c r="O19" i="3"/>
  <c r="S19" i="3"/>
  <c r="R19" i="3"/>
  <c r="Q19" i="3"/>
  <c r="S17" i="3"/>
  <c r="R17" i="3"/>
  <c r="Q17" i="3"/>
  <c r="O15" i="3"/>
  <c r="S15" i="3"/>
  <c r="R15" i="3"/>
  <c r="Q15" i="3"/>
  <c r="O13" i="3"/>
  <c r="S13" i="3"/>
  <c r="R13" i="3"/>
  <c r="Q13" i="3"/>
  <c r="P36" i="3"/>
  <c r="S36" i="3"/>
  <c r="R36" i="3"/>
  <c r="Q36" i="3"/>
  <c r="P34" i="3"/>
  <c r="S34" i="3"/>
  <c r="R34" i="3"/>
  <c r="Q34" i="3"/>
  <c r="P32" i="3"/>
  <c r="S32" i="3"/>
  <c r="R32" i="3"/>
  <c r="Q32" i="3"/>
  <c r="P30" i="3"/>
  <c r="S30" i="3"/>
  <c r="R30" i="3"/>
  <c r="Q30" i="3"/>
  <c r="P28" i="3"/>
  <c r="S28" i="3"/>
  <c r="R28" i="3"/>
  <c r="Q28" i="3"/>
  <c r="O2" i="2"/>
  <c r="R2" i="2"/>
  <c r="K2" i="2"/>
  <c r="Q2" i="2"/>
  <c r="L7" i="2"/>
  <c r="S7" i="2"/>
  <c r="R7" i="2"/>
  <c r="Q7" i="2"/>
  <c r="M5" i="2"/>
  <c r="S5" i="2"/>
  <c r="R5" i="2"/>
  <c r="Q5" i="2"/>
  <c r="L3" i="2"/>
  <c r="S3" i="2"/>
  <c r="R3" i="2"/>
  <c r="Q3" i="2"/>
  <c r="L8" i="1"/>
  <c r="R8" i="1"/>
  <c r="Q8" i="1"/>
  <c r="S8" i="1"/>
  <c r="L6" i="1"/>
  <c r="R6" i="1"/>
  <c r="S6" i="1"/>
  <c r="Q6" i="1"/>
  <c r="L4" i="1"/>
  <c r="R4" i="1"/>
  <c r="Q4" i="1"/>
  <c r="S4" i="1"/>
  <c r="P10" i="1"/>
  <c r="R10" i="1"/>
  <c r="S10" i="1"/>
  <c r="Q10" i="1"/>
  <c r="P19" i="1"/>
  <c r="S19" i="1"/>
  <c r="R19" i="1"/>
  <c r="Q19" i="1"/>
  <c r="O17" i="1"/>
  <c r="S17" i="1"/>
  <c r="R17" i="1"/>
  <c r="Q17" i="1"/>
  <c r="P15" i="1"/>
  <c r="S15" i="1"/>
  <c r="R15" i="1"/>
  <c r="Q15" i="1"/>
  <c r="O13" i="1"/>
  <c r="S13" i="1"/>
  <c r="R13" i="1"/>
  <c r="Q13" i="1"/>
  <c r="P11" i="1"/>
  <c r="S11" i="1"/>
  <c r="R11" i="1"/>
  <c r="Q11" i="1"/>
  <c r="R50" i="1"/>
  <c r="Q50" i="1"/>
  <c r="S50" i="1"/>
  <c r="R48" i="1"/>
  <c r="S48" i="1"/>
  <c r="Q48" i="1"/>
  <c r="R46" i="1"/>
  <c r="Q46" i="1"/>
  <c r="S46" i="1"/>
  <c r="R44" i="1"/>
  <c r="S44" i="1"/>
  <c r="Q44" i="1"/>
  <c r="R42" i="1"/>
  <c r="Q42" i="1"/>
  <c r="S42" i="1"/>
  <c r="R40" i="1"/>
  <c r="S40" i="1"/>
  <c r="Q40" i="1"/>
  <c r="R38" i="1"/>
  <c r="Q38" i="1"/>
  <c r="S38" i="1"/>
  <c r="R36" i="1"/>
  <c r="S36" i="1"/>
  <c r="Q36" i="1"/>
  <c r="R34" i="1"/>
  <c r="Q34" i="1"/>
  <c r="S34" i="1"/>
  <c r="R32" i="1"/>
  <c r="S32" i="1"/>
  <c r="Q32" i="1"/>
  <c r="R30" i="1"/>
  <c r="Q30" i="1"/>
  <c r="S30" i="1"/>
  <c r="R28" i="1"/>
  <c r="S28" i="1"/>
  <c r="Q28" i="1"/>
  <c r="R26" i="1"/>
  <c r="Q26" i="1"/>
  <c r="S26" i="1"/>
  <c r="R24" i="1"/>
  <c r="S24" i="1"/>
  <c r="Q24" i="1"/>
  <c r="H9" i="2"/>
  <c r="P10" i="3"/>
  <c r="R10" i="3"/>
  <c r="Q10" i="3"/>
  <c r="S10" i="3"/>
  <c r="P8" i="3"/>
  <c r="S8" i="3"/>
  <c r="R8" i="3"/>
  <c r="Q8" i="3"/>
  <c r="P6" i="3"/>
  <c r="R6" i="3"/>
  <c r="Q6" i="3"/>
  <c r="S6" i="3"/>
  <c r="P4" i="3"/>
  <c r="S4" i="3"/>
  <c r="R4" i="3"/>
  <c r="Q4" i="3"/>
  <c r="O12" i="3"/>
  <c r="R12" i="3"/>
  <c r="S12" i="3"/>
  <c r="Q12" i="3"/>
  <c r="O24" i="3"/>
  <c r="S24" i="3"/>
  <c r="R24" i="3"/>
  <c r="Q24" i="3"/>
  <c r="R22" i="3"/>
  <c r="S22" i="3"/>
  <c r="Q22" i="3"/>
  <c r="O20" i="3"/>
  <c r="S20" i="3"/>
  <c r="R20" i="3"/>
  <c r="Q20" i="3"/>
  <c r="R18" i="3"/>
  <c r="S18" i="3"/>
  <c r="Q18" i="3"/>
  <c r="O16" i="3"/>
  <c r="S16" i="3"/>
  <c r="R16" i="3"/>
  <c r="Q16" i="3"/>
  <c r="R14" i="3"/>
  <c r="S14" i="3"/>
  <c r="Q14" i="3"/>
  <c r="P27" i="3"/>
  <c r="S27" i="3"/>
  <c r="R27" i="3"/>
  <c r="Q27" i="3"/>
  <c r="S35" i="3"/>
  <c r="R35" i="3"/>
  <c r="Q35" i="3"/>
  <c r="P33" i="3"/>
  <c r="S33" i="3"/>
  <c r="R33" i="3"/>
  <c r="Q33" i="3"/>
  <c r="S31" i="3"/>
  <c r="R31" i="3"/>
  <c r="Q31" i="3"/>
  <c r="P29" i="3"/>
  <c r="S29" i="3"/>
  <c r="R29" i="3"/>
  <c r="Q29" i="3"/>
  <c r="P8" i="2"/>
  <c r="R8" i="2"/>
  <c r="Q8" i="2"/>
  <c r="S8" i="2"/>
  <c r="P6" i="2"/>
  <c r="R6" i="2"/>
  <c r="S6" i="2"/>
  <c r="Q6" i="2"/>
  <c r="P4" i="2"/>
  <c r="R4" i="2"/>
  <c r="Q4" i="2"/>
  <c r="S4" i="2"/>
  <c r="J2" i="1"/>
  <c r="R2" i="1"/>
  <c r="Q2" i="1"/>
  <c r="S7" i="1"/>
  <c r="R7" i="1"/>
  <c r="Q7" i="1"/>
  <c r="S5" i="1"/>
  <c r="R5" i="1"/>
  <c r="Q5" i="1"/>
  <c r="S3" i="1"/>
  <c r="R3" i="1"/>
  <c r="Q3" i="1"/>
  <c r="R20" i="1"/>
  <c r="Q20" i="1"/>
  <c r="S18" i="1"/>
  <c r="R18" i="1"/>
  <c r="Q18" i="1"/>
  <c r="S16" i="1"/>
  <c r="R16" i="1"/>
  <c r="Q16" i="1"/>
  <c r="S14" i="1"/>
  <c r="R14" i="1"/>
  <c r="Q14" i="1"/>
  <c r="S12" i="1"/>
  <c r="R12" i="1"/>
  <c r="Q12" i="1"/>
  <c r="M22" i="1"/>
  <c r="S22" i="1"/>
  <c r="R22" i="1"/>
  <c r="Q22" i="1"/>
  <c r="L49" i="1"/>
  <c r="S49" i="1"/>
  <c r="R49" i="1"/>
  <c r="Q49" i="1"/>
  <c r="M47" i="1"/>
  <c r="S47" i="1"/>
  <c r="R47" i="1"/>
  <c r="Q47" i="1"/>
  <c r="L45" i="1"/>
  <c r="S45" i="1"/>
  <c r="R45" i="1"/>
  <c r="Q45" i="1"/>
  <c r="M43" i="1"/>
  <c r="S43" i="1"/>
  <c r="R43" i="1"/>
  <c r="Q43" i="1"/>
  <c r="L41" i="1"/>
  <c r="S41" i="1"/>
  <c r="R41" i="1"/>
  <c r="Q41" i="1"/>
  <c r="M39" i="1"/>
  <c r="S39" i="1"/>
  <c r="R39" i="1"/>
  <c r="Q39" i="1"/>
  <c r="L37" i="1"/>
  <c r="S37" i="1"/>
  <c r="R37" i="1"/>
  <c r="Q37" i="1"/>
  <c r="M35" i="1"/>
  <c r="S35" i="1"/>
  <c r="R35" i="1"/>
  <c r="Q35" i="1"/>
  <c r="L33" i="1"/>
  <c r="S33" i="1"/>
  <c r="R33" i="1"/>
  <c r="Q33" i="1"/>
  <c r="M31" i="1"/>
  <c r="S31" i="1"/>
  <c r="R31" i="1"/>
  <c r="Q31" i="1"/>
  <c r="L29" i="1"/>
  <c r="S29" i="1"/>
  <c r="R29" i="1"/>
  <c r="Q29" i="1"/>
  <c r="M27" i="1"/>
  <c r="S27" i="1"/>
  <c r="R27" i="1"/>
  <c r="Q27" i="1"/>
  <c r="L25" i="1"/>
  <c r="S25" i="1"/>
  <c r="R25" i="1"/>
  <c r="Q25" i="1"/>
  <c r="M23" i="1"/>
  <c r="S23" i="1"/>
  <c r="R23" i="1"/>
  <c r="Q23" i="1"/>
  <c r="L56" i="5"/>
  <c r="R56" i="5"/>
  <c r="K57" i="5"/>
  <c r="R57" i="5"/>
  <c r="R23" i="5"/>
  <c r="Q23" i="5"/>
  <c r="K35" i="5"/>
  <c r="K27" i="5"/>
  <c r="L33" i="5"/>
  <c r="L25" i="5"/>
  <c r="K44" i="5"/>
  <c r="R44" i="5"/>
  <c r="L42" i="5"/>
  <c r="R42" i="5"/>
  <c r="K40" i="5"/>
  <c r="R40" i="5"/>
  <c r="K42" i="5"/>
  <c r="L40" i="5"/>
  <c r="N35" i="5"/>
  <c r="N31" i="5"/>
  <c r="N27" i="5"/>
  <c r="P60" i="5"/>
  <c r="Q46" i="5"/>
  <c r="I22" i="5"/>
  <c r="L55" i="5"/>
  <c r="R55" i="5"/>
  <c r="K16" i="5"/>
  <c r="R20" i="5"/>
  <c r="K20" i="5"/>
  <c r="Q36" i="5"/>
  <c r="R36" i="5"/>
  <c r="P34" i="5"/>
  <c r="R34" i="5"/>
  <c r="Q32" i="5"/>
  <c r="R32" i="5"/>
  <c r="P30" i="5"/>
  <c r="R30" i="5"/>
  <c r="Q28" i="5"/>
  <c r="R28" i="5"/>
  <c r="P26" i="5"/>
  <c r="R26" i="5"/>
  <c r="Q24" i="5"/>
  <c r="R24" i="5"/>
  <c r="K31" i="5"/>
  <c r="L23" i="5"/>
  <c r="L29" i="5"/>
  <c r="L38" i="5"/>
  <c r="R38" i="5"/>
  <c r="L44" i="5"/>
  <c r="N33" i="5"/>
  <c r="N29" i="5"/>
  <c r="N25" i="5"/>
  <c r="N9" i="5"/>
  <c r="M46" i="5"/>
  <c r="P9" i="5"/>
  <c r="H13" i="4"/>
  <c r="O4" i="1"/>
  <c r="P4" i="1"/>
  <c r="O15" i="1"/>
  <c r="P17" i="1"/>
  <c r="P8" i="1"/>
  <c r="O19" i="1"/>
  <c r="O11" i="1"/>
  <c r="P13" i="1"/>
  <c r="P12" i="3"/>
  <c r="K17" i="3"/>
  <c r="O17" i="3"/>
  <c r="K28" i="3"/>
  <c r="L2" i="1"/>
  <c r="O2" i="1"/>
  <c r="P2" i="1"/>
  <c r="M7" i="1"/>
  <c r="P7" i="1"/>
  <c r="O7" i="1"/>
  <c r="K5" i="1"/>
  <c r="P5" i="1"/>
  <c r="O5" i="1"/>
  <c r="M3" i="1"/>
  <c r="P3" i="1"/>
  <c r="O3" i="1"/>
  <c r="J20" i="1"/>
  <c r="S20" i="1" s="1"/>
  <c r="P20" i="1"/>
  <c r="O20" i="1"/>
  <c r="M18" i="1"/>
  <c r="P18" i="1"/>
  <c r="O18" i="1"/>
  <c r="J16" i="1"/>
  <c r="P16" i="1"/>
  <c r="O16" i="1"/>
  <c r="M14" i="1"/>
  <c r="P14" i="1"/>
  <c r="O14" i="1"/>
  <c r="J12" i="1"/>
  <c r="P12" i="1"/>
  <c r="O12" i="1"/>
  <c r="L29" i="2"/>
  <c r="M3" i="3"/>
  <c r="O9" i="3"/>
  <c r="O7" i="3"/>
  <c r="O5" i="3"/>
  <c r="O3" i="3"/>
  <c r="P9" i="3"/>
  <c r="P21" i="3"/>
  <c r="P17" i="3"/>
  <c r="P13" i="3"/>
  <c r="O25" i="3"/>
  <c r="O34" i="3"/>
  <c r="O30" i="3"/>
  <c r="O49" i="1"/>
  <c r="O45" i="1"/>
  <c r="O41" i="1"/>
  <c r="O37" i="1"/>
  <c r="O33" i="1"/>
  <c r="O29" i="1"/>
  <c r="O25" i="1"/>
  <c r="P22" i="1"/>
  <c r="P47" i="1"/>
  <c r="P43" i="1"/>
  <c r="P39" i="1"/>
  <c r="P35" i="1"/>
  <c r="P31" i="1"/>
  <c r="P27" i="1"/>
  <c r="P23" i="1"/>
  <c r="K24" i="3"/>
  <c r="P24" i="3"/>
  <c r="K22" i="3"/>
  <c r="P22" i="3"/>
  <c r="K20" i="3"/>
  <c r="P20" i="3"/>
  <c r="K18" i="3"/>
  <c r="P18" i="3"/>
  <c r="K16" i="3"/>
  <c r="P16" i="3"/>
  <c r="K14" i="3"/>
  <c r="P14" i="3"/>
  <c r="K27" i="3"/>
  <c r="O27" i="3"/>
  <c r="K35" i="3"/>
  <c r="O35" i="3"/>
  <c r="K33" i="3"/>
  <c r="O33" i="3"/>
  <c r="K31" i="3"/>
  <c r="O31" i="3"/>
  <c r="K29" i="3"/>
  <c r="O29" i="3"/>
  <c r="P50" i="1"/>
  <c r="O50" i="1"/>
  <c r="P48" i="1"/>
  <c r="O48" i="1"/>
  <c r="P46" i="1"/>
  <c r="O46" i="1"/>
  <c r="P44" i="1"/>
  <c r="O44" i="1"/>
  <c r="P42" i="1"/>
  <c r="O42" i="1"/>
  <c r="P40" i="1"/>
  <c r="O40" i="1"/>
  <c r="P38" i="1"/>
  <c r="O38" i="1"/>
  <c r="P36" i="1"/>
  <c r="O36" i="1"/>
  <c r="P34" i="1"/>
  <c r="O34" i="1"/>
  <c r="P32" i="1"/>
  <c r="O32" i="1"/>
  <c r="P30" i="1"/>
  <c r="O30" i="1"/>
  <c r="P28" i="1"/>
  <c r="O28" i="1"/>
  <c r="P26" i="1"/>
  <c r="O26" i="1"/>
  <c r="P24" i="1"/>
  <c r="O24" i="1"/>
  <c r="M2" i="3"/>
  <c r="O10" i="3"/>
  <c r="O8" i="3"/>
  <c r="O6" i="3"/>
  <c r="O4" i="3"/>
  <c r="P2" i="3"/>
  <c r="P7" i="3"/>
  <c r="O2" i="3"/>
  <c r="O22" i="3"/>
  <c r="O18" i="3"/>
  <c r="O14" i="3"/>
  <c r="P23" i="3"/>
  <c r="P19" i="3"/>
  <c r="P15" i="3"/>
  <c r="O36" i="3"/>
  <c r="O32" i="3"/>
  <c r="O28" i="3"/>
  <c r="P35" i="3"/>
  <c r="P31" i="3"/>
  <c r="O6" i="1"/>
  <c r="O8" i="1"/>
  <c r="P6" i="1"/>
  <c r="O10" i="1"/>
  <c r="O22" i="1"/>
  <c r="O47" i="1"/>
  <c r="O43" i="1"/>
  <c r="O39" i="1"/>
  <c r="O35" i="1"/>
  <c r="O31" i="1"/>
  <c r="O27" i="1"/>
  <c r="O23" i="1"/>
  <c r="P49" i="1"/>
  <c r="P45" i="1"/>
  <c r="P41" i="1"/>
  <c r="P37" i="1"/>
  <c r="P33" i="1"/>
  <c r="P29" i="1"/>
  <c r="P25" i="1"/>
  <c r="O7" i="2"/>
  <c r="O5" i="2"/>
  <c r="O3" i="2"/>
  <c r="P2" i="2"/>
  <c r="P7" i="2"/>
  <c r="P5" i="2"/>
  <c r="P3" i="2"/>
  <c r="O29" i="2"/>
  <c r="X11" i="2"/>
  <c r="O8" i="2"/>
  <c r="O6" i="2"/>
  <c r="O4" i="2"/>
  <c r="O16" i="2"/>
  <c r="O14" i="2"/>
  <c r="O12" i="2"/>
  <c r="O17" i="2" s="1"/>
  <c r="P14" i="2"/>
  <c r="P12" i="2"/>
  <c r="P17" i="2" s="1"/>
  <c r="M6" i="4"/>
  <c r="P6" i="4"/>
  <c r="O6" i="4"/>
  <c r="J6" i="4"/>
  <c r="L12" i="4"/>
  <c r="P12" i="4"/>
  <c r="O12" i="4"/>
  <c r="M12" i="4"/>
  <c r="L10" i="4"/>
  <c r="P10" i="4"/>
  <c r="O10" i="4"/>
  <c r="J10" i="4"/>
  <c r="M10" i="4"/>
  <c r="J12" i="4"/>
  <c r="K14" i="4"/>
  <c r="L14" i="4"/>
  <c r="J14" i="4"/>
  <c r="P14" i="4"/>
  <c r="K22" i="4"/>
  <c r="M22" i="4"/>
  <c r="P22" i="4"/>
  <c r="K20" i="4"/>
  <c r="L20" i="4"/>
  <c r="P20" i="4"/>
  <c r="K18" i="4"/>
  <c r="M18" i="4"/>
  <c r="P18" i="4"/>
  <c r="K16" i="4"/>
  <c r="L16" i="4"/>
  <c r="P16" i="4"/>
  <c r="O16" i="4"/>
  <c r="L25" i="4"/>
  <c r="O25" i="4"/>
  <c r="M25" i="4"/>
  <c r="P25" i="4"/>
  <c r="L40" i="4"/>
  <c r="O40" i="4"/>
  <c r="J40" i="4"/>
  <c r="P40" i="4"/>
  <c r="L38" i="4"/>
  <c r="O38" i="4"/>
  <c r="M38" i="4"/>
  <c r="P38" i="4"/>
  <c r="L36" i="4"/>
  <c r="O36" i="4"/>
  <c r="J36" i="4"/>
  <c r="P36" i="4"/>
  <c r="L34" i="4"/>
  <c r="O34" i="4"/>
  <c r="M34" i="4"/>
  <c r="P34" i="4"/>
  <c r="L32" i="4"/>
  <c r="O32" i="4"/>
  <c r="J32" i="4"/>
  <c r="P32" i="4"/>
  <c r="L30" i="4"/>
  <c r="O30" i="4"/>
  <c r="M30" i="4"/>
  <c r="P30" i="4"/>
  <c r="L28" i="4"/>
  <c r="O28" i="4"/>
  <c r="J28" i="4"/>
  <c r="P28" i="4"/>
  <c r="L26" i="4"/>
  <c r="O26" i="4"/>
  <c r="M26" i="4"/>
  <c r="P26" i="4"/>
  <c r="J25" i="4"/>
  <c r="J34" i="4"/>
  <c r="J26" i="4"/>
  <c r="L18" i="4"/>
  <c r="M20" i="4"/>
  <c r="M40" i="4"/>
  <c r="M32" i="4"/>
  <c r="O14" i="4"/>
  <c r="O20" i="4"/>
  <c r="K8" i="4"/>
  <c r="J17" i="4"/>
  <c r="K21" i="4"/>
  <c r="K41" i="4"/>
  <c r="K33" i="4"/>
  <c r="L5" i="4"/>
  <c r="M8" i="4"/>
  <c r="L41" i="4"/>
  <c r="L33" i="4"/>
  <c r="P3" i="4"/>
  <c r="O23" i="4"/>
  <c r="O21" i="4"/>
  <c r="O19" i="4"/>
  <c r="O17" i="4"/>
  <c r="O15" i="4"/>
  <c r="J14" i="2"/>
  <c r="J12" i="2"/>
  <c r="J27" i="2"/>
  <c r="J25" i="2"/>
  <c r="J23" i="2"/>
  <c r="J21" i="2"/>
  <c r="J19" i="2"/>
  <c r="K14" i="2"/>
  <c r="K12" i="2"/>
  <c r="L14" i="2"/>
  <c r="L12" i="2"/>
  <c r="J15" i="2"/>
  <c r="J13" i="2"/>
  <c r="J28" i="2"/>
  <c r="J26" i="2"/>
  <c r="J24" i="2"/>
  <c r="J22" i="2"/>
  <c r="J20" i="2"/>
  <c r="K15" i="2"/>
  <c r="K13" i="2"/>
  <c r="J7" i="2"/>
  <c r="L15" i="2"/>
  <c r="L13" i="2"/>
  <c r="M29" i="2"/>
  <c r="J42" i="4"/>
  <c r="M11" i="4"/>
  <c r="J11" i="4"/>
  <c r="M9" i="4"/>
  <c r="J9" i="4"/>
  <c r="K5" i="4"/>
  <c r="K11" i="4"/>
  <c r="M2" i="4"/>
  <c r="L2" i="4"/>
  <c r="K2" i="4"/>
  <c r="J2" i="4"/>
  <c r="J13" i="4" s="1"/>
  <c r="M23" i="4"/>
  <c r="L23" i="4"/>
  <c r="J23" i="4"/>
  <c r="M21" i="4"/>
  <c r="L21" i="4"/>
  <c r="M19" i="4"/>
  <c r="L19" i="4"/>
  <c r="M17" i="4"/>
  <c r="L17" i="4"/>
  <c r="M15" i="4"/>
  <c r="M24" i="4" s="1"/>
  <c r="L15" i="4"/>
  <c r="M41" i="4"/>
  <c r="J41" i="4"/>
  <c r="M39" i="4"/>
  <c r="J39" i="4"/>
  <c r="M37" i="4"/>
  <c r="J37" i="4"/>
  <c r="M35" i="4"/>
  <c r="J35" i="4"/>
  <c r="M33" i="4"/>
  <c r="J33" i="4"/>
  <c r="M31" i="4"/>
  <c r="J31" i="4"/>
  <c r="M29" i="4"/>
  <c r="J29" i="4"/>
  <c r="M27" i="4"/>
  <c r="J27" i="4"/>
  <c r="J19" i="4"/>
  <c r="J15" i="4"/>
  <c r="K23" i="4"/>
  <c r="K19" i="4"/>
  <c r="K15" i="4"/>
  <c r="K24" i="4" s="1"/>
  <c r="K39" i="4"/>
  <c r="K35" i="4"/>
  <c r="K31" i="4"/>
  <c r="K27" i="4"/>
  <c r="L8" i="4"/>
  <c r="L9" i="4"/>
  <c r="M5" i="4"/>
  <c r="L39" i="4"/>
  <c r="L35" i="4"/>
  <c r="L31" i="4"/>
  <c r="L42" i="4" s="1"/>
  <c r="L27" i="4"/>
  <c r="K6" i="4"/>
  <c r="K12" i="4"/>
  <c r="K10" i="4"/>
  <c r="J22" i="4"/>
  <c r="J20" i="4"/>
  <c r="J18" i="4"/>
  <c r="J16" i="4"/>
  <c r="K25" i="4"/>
  <c r="K40" i="4"/>
  <c r="K38" i="4"/>
  <c r="K36" i="4"/>
  <c r="K34" i="4"/>
  <c r="K32" i="4"/>
  <c r="K30" i="4"/>
  <c r="K28" i="4"/>
  <c r="K26" i="4"/>
  <c r="L6" i="4"/>
  <c r="K56" i="5"/>
  <c r="L57" i="5"/>
  <c r="K19" i="5"/>
  <c r="Q19" i="5"/>
  <c r="K17" i="5"/>
  <c r="Q17" i="5"/>
  <c r="K15" i="5"/>
  <c r="Q15" i="5"/>
  <c r="K13" i="5"/>
  <c r="Q13" i="5"/>
  <c r="K11" i="5"/>
  <c r="Q11" i="5"/>
  <c r="L20" i="5"/>
  <c r="P20" i="5"/>
  <c r="L2" i="5"/>
  <c r="K10" i="3"/>
  <c r="M10" i="3"/>
  <c r="K8" i="3"/>
  <c r="M8" i="3"/>
  <c r="K6" i="3"/>
  <c r="M6" i="3"/>
  <c r="K4" i="3"/>
  <c r="M4" i="3"/>
  <c r="K12" i="3"/>
  <c r="L12" i="3"/>
  <c r="J16" i="2"/>
  <c r="M16" i="2"/>
  <c r="K11" i="2"/>
  <c r="L11" i="2"/>
  <c r="J11" i="2"/>
  <c r="J17" i="2" s="1"/>
  <c r="J8" i="2"/>
  <c r="L8" i="2"/>
  <c r="J6" i="2"/>
  <c r="L6" i="2"/>
  <c r="J4" i="2"/>
  <c r="L4" i="2"/>
  <c r="M19" i="5"/>
  <c r="M17" i="5"/>
  <c r="M15" i="5"/>
  <c r="M13" i="5"/>
  <c r="M11" i="5"/>
  <c r="N20" i="5"/>
  <c r="M36" i="5"/>
  <c r="M34" i="5"/>
  <c r="M32" i="5"/>
  <c r="M30" i="5"/>
  <c r="M28" i="5"/>
  <c r="M26" i="5"/>
  <c r="M24" i="5"/>
  <c r="N36" i="5"/>
  <c r="M10" i="5"/>
  <c r="L16" i="2"/>
  <c r="M6" i="2"/>
  <c r="L10" i="3"/>
  <c r="L6" i="3"/>
  <c r="L22" i="3"/>
  <c r="L18" i="3"/>
  <c r="L14" i="3"/>
  <c r="M24" i="3"/>
  <c r="M20" i="3"/>
  <c r="M16" i="3"/>
  <c r="L27" i="3"/>
  <c r="L33" i="3"/>
  <c r="L29" i="3"/>
  <c r="M35" i="3"/>
  <c r="M31" i="3"/>
  <c r="P36" i="5"/>
  <c r="P32" i="5"/>
  <c r="P28" i="5"/>
  <c r="P24" i="5"/>
  <c r="Q34" i="5"/>
  <c r="Q30" i="5"/>
  <c r="Q26" i="5"/>
  <c r="P19" i="5"/>
  <c r="P15" i="5"/>
  <c r="P11" i="5"/>
  <c r="Z2" i="5"/>
  <c r="J70" i="5"/>
  <c r="J71" i="5" s="1"/>
  <c r="L18" i="5"/>
  <c r="P18" i="5"/>
  <c r="L16" i="5"/>
  <c r="P16" i="5"/>
  <c r="L14" i="5"/>
  <c r="P14" i="5"/>
  <c r="L12" i="5"/>
  <c r="P12" i="5"/>
  <c r="K10" i="5"/>
  <c r="K18" i="5"/>
  <c r="K14" i="5"/>
  <c r="L10" i="5"/>
  <c r="P23" i="5"/>
  <c r="Q35" i="5"/>
  <c r="P35" i="5"/>
  <c r="Q33" i="5"/>
  <c r="P33" i="5"/>
  <c r="Q31" i="5"/>
  <c r="P31" i="5"/>
  <c r="Q29" i="5"/>
  <c r="P29" i="5"/>
  <c r="Q27" i="5"/>
  <c r="P27" i="5"/>
  <c r="Q25" i="5"/>
  <c r="P25" i="5"/>
  <c r="K23" i="5"/>
  <c r="K33" i="5"/>
  <c r="K29" i="5"/>
  <c r="K25" i="5"/>
  <c r="L35" i="5"/>
  <c r="L31" i="5"/>
  <c r="L27" i="5"/>
  <c r="K2" i="3"/>
  <c r="J9" i="3"/>
  <c r="L9" i="3"/>
  <c r="K7" i="3"/>
  <c r="L7" i="3"/>
  <c r="J5" i="3"/>
  <c r="L5" i="3"/>
  <c r="K3" i="3"/>
  <c r="L3" i="3"/>
  <c r="J25" i="3"/>
  <c r="L25" i="3"/>
  <c r="M25" i="3"/>
  <c r="K23" i="3"/>
  <c r="M23" i="3"/>
  <c r="L23" i="3"/>
  <c r="J21" i="3"/>
  <c r="M21" i="3"/>
  <c r="L21" i="3"/>
  <c r="K19" i="3"/>
  <c r="M19" i="3"/>
  <c r="L19" i="3"/>
  <c r="J17" i="3"/>
  <c r="M17" i="3"/>
  <c r="L17" i="3"/>
  <c r="K15" i="3"/>
  <c r="M15" i="3"/>
  <c r="L15" i="3"/>
  <c r="J13" i="3"/>
  <c r="M13" i="3"/>
  <c r="L13" i="3"/>
  <c r="J36" i="3"/>
  <c r="M36" i="3"/>
  <c r="L36" i="3"/>
  <c r="K34" i="3"/>
  <c r="M34" i="3"/>
  <c r="L34" i="3"/>
  <c r="J32" i="3"/>
  <c r="M32" i="3"/>
  <c r="L32" i="3"/>
  <c r="J30" i="3"/>
  <c r="M30" i="3"/>
  <c r="L30" i="3"/>
  <c r="J28" i="3"/>
  <c r="M28" i="3"/>
  <c r="L28" i="3"/>
  <c r="K25" i="3"/>
  <c r="K36" i="3"/>
  <c r="M2" i="2"/>
  <c r="J2" i="2"/>
  <c r="K7" i="2"/>
  <c r="M7" i="2"/>
  <c r="K3" i="2"/>
  <c r="M3" i="2"/>
  <c r="M20" i="5"/>
  <c r="M18" i="5"/>
  <c r="M16" i="5"/>
  <c r="M14" i="5"/>
  <c r="M12" i="5"/>
  <c r="M22" i="5" s="1"/>
  <c r="N10" i="5"/>
  <c r="N19" i="5"/>
  <c r="N17" i="5"/>
  <c r="N15" i="5"/>
  <c r="N13" i="5"/>
  <c r="N11" i="5"/>
  <c r="M23" i="5"/>
  <c r="M35" i="5"/>
  <c r="M33" i="5"/>
  <c r="M31" i="5"/>
  <c r="M29" i="5"/>
  <c r="M27" i="5"/>
  <c r="M25" i="5"/>
  <c r="N23" i="5"/>
  <c r="N34" i="5"/>
  <c r="N32" i="5"/>
  <c r="N30" i="5"/>
  <c r="N28" i="5"/>
  <c r="N26" i="5"/>
  <c r="N24" i="5"/>
  <c r="M11" i="2"/>
  <c r="L2" i="2"/>
  <c r="L5" i="2"/>
  <c r="M8" i="2"/>
  <c r="M4" i="2"/>
  <c r="L8" i="3"/>
  <c r="L4" i="3"/>
  <c r="M9" i="3"/>
  <c r="M5" i="3"/>
  <c r="L24" i="3"/>
  <c r="L20" i="3"/>
  <c r="L16" i="3"/>
  <c r="M12" i="3"/>
  <c r="M22" i="3"/>
  <c r="M18" i="3"/>
  <c r="M14" i="3"/>
  <c r="L35" i="3"/>
  <c r="L31" i="3"/>
  <c r="M27" i="3"/>
  <c r="M33" i="3"/>
  <c r="M29" i="3"/>
  <c r="M60" i="5"/>
  <c r="P10" i="5"/>
  <c r="P17" i="5"/>
  <c r="P13" i="5"/>
  <c r="Q20" i="5"/>
  <c r="Q16" i="5"/>
  <c r="Q12" i="5"/>
  <c r="N60" i="5"/>
  <c r="J49" i="1"/>
  <c r="J37" i="1"/>
  <c r="K49" i="1"/>
  <c r="K33" i="1"/>
  <c r="L3" i="1"/>
  <c r="K2" i="1"/>
  <c r="J45" i="1"/>
  <c r="J29" i="1"/>
  <c r="K41" i="1"/>
  <c r="K25" i="1"/>
  <c r="M2" i="1"/>
  <c r="J10" i="1"/>
  <c r="M10" i="1"/>
  <c r="L10" i="1"/>
  <c r="J19" i="1"/>
  <c r="M19" i="1"/>
  <c r="L19" i="1"/>
  <c r="J17" i="1"/>
  <c r="M17" i="1"/>
  <c r="L17" i="1"/>
  <c r="J15" i="1"/>
  <c r="M15" i="1"/>
  <c r="L15" i="1"/>
  <c r="J13" i="1"/>
  <c r="M13" i="1"/>
  <c r="L13" i="1"/>
  <c r="J11" i="1"/>
  <c r="M11" i="1"/>
  <c r="K50" i="1"/>
  <c r="M50" i="1"/>
  <c r="K48" i="1"/>
  <c r="M48" i="1"/>
  <c r="K46" i="1"/>
  <c r="M46" i="1"/>
  <c r="K44" i="1"/>
  <c r="M44" i="1"/>
  <c r="K42" i="1"/>
  <c r="M42" i="1"/>
  <c r="K40" i="1"/>
  <c r="M40" i="1"/>
  <c r="K38" i="1"/>
  <c r="M38" i="1"/>
  <c r="K36" i="1"/>
  <c r="M36" i="1"/>
  <c r="K34" i="1"/>
  <c r="M34" i="1"/>
  <c r="K32" i="1"/>
  <c r="M32" i="1"/>
  <c r="K30" i="1"/>
  <c r="M30" i="1"/>
  <c r="K28" i="1"/>
  <c r="M28" i="1"/>
  <c r="K26" i="1"/>
  <c r="M26" i="1"/>
  <c r="K24" i="1"/>
  <c r="M24" i="1"/>
  <c r="L50" i="1"/>
  <c r="L46" i="1"/>
  <c r="L42" i="1"/>
  <c r="L38" i="1"/>
  <c r="L34" i="1"/>
  <c r="L30" i="1"/>
  <c r="L26" i="1"/>
  <c r="M5" i="1"/>
  <c r="L5" i="1"/>
  <c r="K20" i="1"/>
  <c r="L20" i="1"/>
  <c r="K18" i="1"/>
  <c r="L18" i="1"/>
  <c r="K16" i="1"/>
  <c r="L16" i="1"/>
  <c r="K14" i="1"/>
  <c r="L14" i="1"/>
  <c r="K12" i="1"/>
  <c r="L12" i="1"/>
  <c r="J22" i="1"/>
  <c r="L22" i="1"/>
  <c r="L47" i="1"/>
  <c r="K47" i="1"/>
  <c r="L43" i="1"/>
  <c r="K43" i="1"/>
  <c r="J43" i="1"/>
  <c r="L39" i="1"/>
  <c r="K39" i="1"/>
  <c r="J39" i="1"/>
  <c r="L35" i="1"/>
  <c r="K35" i="1"/>
  <c r="J35" i="1"/>
  <c r="L31" i="1"/>
  <c r="K31" i="1"/>
  <c r="J31" i="1"/>
  <c r="L27" i="1"/>
  <c r="K27" i="1"/>
  <c r="J27" i="1"/>
  <c r="L23" i="1"/>
  <c r="K23" i="1"/>
  <c r="J23" i="1"/>
  <c r="K7" i="1"/>
  <c r="K3" i="1"/>
  <c r="J18" i="1"/>
  <c r="J14" i="1"/>
  <c r="K22" i="1"/>
  <c r="J47" i="1"/>
  <c r="J41" i="1"/>
  <c r="J33" i="1"/>
  <c r="J25" i="1"/>
  <c r="K45" i="1"/>
  <c r="K37" i="1"/>
  <c r="K29" i="1"/>
  <c r="L7" i="1"/>
  <c r="L11" i="1"/>
  <c r="L48" i="1"/>
  <c r="L44" i="1"/>
  <c r="L40" i="1"/>
  <c r="L36" i="1"/>
  <c r="L32" i="1"/>
  <c r="L28" i="1"/>
  <c r="L24" i="1"/>
  <c r="M20" i="1"/>
  <c r="M16" i="1"/>
  <c r="M12" i="1"/>
  <c r="M49" i="1"/>
  <c r="M45" i="1"/>
  <c r="M41" i="1"/>
  <c r="M37" i="1"/>
  <c r="M33" i="1"/>
  <c r="M29" i="1"/>
  <c r="M25" i="1"/>
  <c r="J8" i="1"/>
  <c r="J6" i="1"/>
  <c r="J4" i="1"/>
  <c r="K10" i="1"/>
  <c r="K19" i="1"/>
  <c r="K17" i="1"/>
  <c r="K15" i="1"/>
  <c r="K13" i="1"/>
  <c r="K11" i="1"/>
  <c r="M8" i="1"/>
  <c r="M6" i="1"/>
  <c r="M4" i="1"/>
  <c r="J7" i="1"/>
  <c r="J5" i="1"/>
  <c r="J3" i="1"/>
  <c r="K8" i="1"/>
  <c r="K6" i="1"/>
  <c r="K4" i="1"/>
  <c r="J50" i="1"/>
  <c r="J48" i="1"/>
  <c r="J46" i="1"/>
  <c r="J44" i="1"/>
  <c r="J42" i="1"/>
  <c r="J40" i="1"/>
  <c r="J38" i="1"/>
  <c r="J36" i="1"/>
  <c r="J34" i="1"/>
  <c r="J32" i="1"/>
  <c r="J30" i="1"/>
  <c r="J28" i="1"/>
  <c r="J26" i="1"/>
  <c r="J24" i="1"/>
  <c r="L59" i="5"/>
  <c r="K59" i="5"/>
  <c r="L19" i="5"/>
  <c r="L15" i="5"/>
  <c r="L11" i="5"/>
  <c r="K6" i="5"/>
  <c r="L8" i="5"/>
  <c r="L4" i="5"/>
  <c r="K55" i="5"/>
  <c r="L17" i="5"/>
  <c r="L13" i="5"/>
  <c r="L36" i="5"/>
  <c r="K36" i="5"/>
  <c r="L34" i="5"/>
  <c r="K34" i="5"/>
  <c r="L32" i="5"/>
  <c r="K32" i="5"/>
  <c r="L30" i="5"/>
  <c r="K30" i="5"/>
  <c r="L28" i="5"/>
  <c r="K28" i="5"/>
  <c r="L26" i="5"/>
  <c r="K26" i="5"/>
  <c r="L24" i="5"/>
  <c r="K24" i="5"/>
  <c r="L43" i="5"/>
  <c r="K43" i="5"/>
  <c r="L41" i="5"/>
  <c r="K41" i="5"/>
  <c r="L39" i="5"/>
  <c r="K39" i="5"/>
  <c r="K38" i="5"/>
  <c r="K5" i="2"/>
  <c r="J5" i="2"/>
  <c r="J3" i="2"/>
  <c r="K7" i="5"/>
  <c r="K5" i="5"/>
  <c r="K3" i="5"/>
  <c r="K5" i="3"/>
  <c r="K21" i="3"/>
  <c r="K13" i="3"/>
  <c r="K32" i="3"/>
  <c r="J18" i="2"/>
  <c r="J29" i="2" s="1"/>
  <c r="K6" i="2"/>
  <c r="J10" i="3"/>
  <c r="J8" i="3"/>
  <c r="J6" i="3"/>
  <c r="J4" i="3"/>
  <c r="J12" i="3"/>
  <c r="J24" i="3"/>
  <c r="J22" i="3"/>
  <c r="J20" i="3"/>
  <c r="J18" i="3"/>
  <c r="J16" i="3"/>
  <c r="J14" i="3"/>
  <c r="J27" i="3"/>
  <c r="J35" i="3"/>
  <c r="J33" i="3"/>
  <c r="J31" i="3"/>
  <c r="K16" i="2"/>
  <c r="J7" i="3"/>
  <c r="J3" i="3"/>
  <c r="J23" i="3"/>
  <c r="J19" i="3"/>
  <c r="J15" i="3"/>
  <c r="J34" i="3"/>
  <c r="J29" i="3"/>
  <c r="K30" i="3"/>
  <c r="K8" i="2"/>
  <c r="K4" i="2"/>
  <c r="W2" i="2"/>
  <c r="X2" i="2" s="1"/>
  <c r="W2" i="1"/>
  <c r="W3" i="1"/>
  <c r="W4" i="1"/>
  <c r="W5" i="1"/>
  <c r="W6" i="1"/>
  <c r="W7" i="1"/>
  <c r="W8" i="1"/>
  <c r="W10" i="1"/>
  <c r="W11" i="1"/>
  <c r="W12" i="1"/>
  <c r="W13" i="1"/>
  <c r="W14" i="1"/>
  <c r="W15" i="1"/>
  <c r="W16" i="1"/>
  <c r="W17" i="1"/>
  <c r="W18" i="1"/>
  <c r="W19" i="1"/>
  <c r="W20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28" i="3"/>
  <c r="W29" i="3"/>
  <c r="W30" i="3"/>
  <c r="W31" i="3"/>
  <c r="W32" i="3"/>
  <c r="W33" i="3"/>
  <c r="W34" i="3"/>
  <c r="W35" i="3"/>
  <c r="W36" i="3"/>
  <c r="W27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" i="3"/>
  <c r="N2" i="3" s="1"/>
  <c r="W3" i="3"/>
  <c r="W4" i="3"/>
  <c r="W5" i="3"/>
  <c r="W6" i="3"/>
  <c r="W7" i="3"/>
  <c r="W8" i="3"/>
  <c r="W9" i="3"/>
  <c r="W10" i="3"/>
  <c r="W3" i="2"/>
  <c r="X3" i="2" s="1"/>
  <c r="W4" i="2"/>
  <c r="N4" i="2" s="1"/>
  <c r="W5" i="2"/>
  <c r="X5" i="2" s="1"/>
  <c r="W6" i="2"/>
  <c r="X6" i="2" s="1"/>
  <c r="W7" i="2"/>
  <c r="X7" i="2" s="1"/>
  <c r="W8" i="2"/>
  <c r="N8" i="2" s="1"/>
  <c r="W69" i="5"/>
  <c r="X16" i="4"/>
  <c r="W26" i="4"/>
  <c r="N26" i="4" s="1"/>
  <c r="W27" i="4"/>
  <c r="N27" i="4" s="1"/>
  <c r="W28" i="4"/>
  <c r="N28" i="4" s="1"/>
  <c r="W29" i="4"/>
  <c r="N29" i="4" s="1"/>
  <c r="W30" i="4"/>
  <c r="N30" i="4" s="1"/>
  <c r="W31" i="4"/>
  <c r="N31" i="4" s="1"/>
  <c r="W32" i="4"/>
  <c r="N32" i="4" s="1"/>
  <c r="W33" i="4"/>
  <c r="N33" i="4" s="1"/>
  <c r="W34" i="4"/>
  <c r="N34" i="4" s="1"/>
  <c r="W35" i="4"/>
  <c r="N35" i="4" s="1"/>
  <c r="W36" i="4"/>
  <c r="N36" i="4" s="1"/>
  <c r="W37" i="4"/>
  <c r="N37" i="4" s="1"/>
  <c r="W38" i="4"/>
  <c r="N38" i="4" s="1"/>
  <c r="W39" i="4"/>
  <c r="N39" i="4" s="1"/>
  <c r="W40" i="4"/>
  <c r="N40" i="4" s="1"/>
  <c r="W41" i="4"/>
  <c r="N41" i="4" s="1"/>
  <c r="W25" i="4"/>
  <c r="N25" i="4" s="1"/>
  <c r="W23" i="4"/>
  <c r="N23" i="4" s="1"/>
  <c r="W14" i="4"/>
  <c r="N14" i="4" s="1"/>
  <c r="W16" i="4"/>
  <c r="N16" i="4" s="1"/>
  <c r="W17" i="4"/>
  <c r="N17" i="4" s="1"/>
  <c r="W18" i="4"/>
  <c r="N18" i="4" s="1"/>
  <c r="W19" i="4"/>
  <c r="N19" i="4" s="1"/>
  <c r="W20" i="4"/>
  <c r="N20" i="4" s="1"/>
  <c r="W21" i="4"/>
  <c r="N21" i="4" s="1"/>
  <c r="W22" i="4"/>
  <c r="N22" i="4" s="1"/>
  <c r="W15" i="4"/>
  <c r="N15" i="4" s="1"/>
  <c r="W9" i="4"/>
  <c r="N9" i="4" s="1"/>
  <c r="W10" i="4"/>
  <c r="N10" i="4" s="1"/>
  <c r="W11" i="4"/>
  <c r="N11" i="4" s="1"/>
  <c r="W12" i="4"/>
  <c r="N12" i="4" s="1"/>
  <c r="W8" i="4"/>
  <c r="N8" i="4" s="1"/>
  <c r="W6" i="4"/>
  <c r="N6" i="4" s="1"/>
  <c r="W5" i="4"/>
  <c r="N5" i="4" s="1"/>
  <c r="W2" i="4"/>
  <c r="N2" i="4" s="1"/>
  <c r="W3" i="4"/>
  <c r="N3" i="4" s="1"/>
  <c r="W4" i="4"/>
  <c r="N4" i="4" s="1"/>
  <c r="Y24" i="5"/>
  <c r="O24" i="5" s="1"/>
  <c r="Y25" i="5"/>
  <c r="O25" i="5" s="1"/>
  <c r="Y26" i="5"/>
  <c r="O26" i="5" s="1"/>
  <c r="Y27" i="5"/>
  <c r="O27" i="5" s="1"/>
  <c r="Y28" i="5"/>
  <c r="O28" i="5" s="1"/>
  <c r="Y29" i="5"/>
  <c r="O29" i="5" s="1"/>
  <c r="Y30" i="5"/>
  <c r="O30" i="5" s="1"/>
  <c r="Y31" i="5"/>
  <c r="O31" i="5" s="1"/>
  <c r="Y32" i="5"/>
  <c r="O32" i="5" s="1"/>
  <c r="Y33" i="5"/>
  <c r="O33" i="5" s="1"/>
  <c r="Y34" i="5"/>
  <c r="O34" i="5" s="1"/>
  <c r="Y35" i="5"/>
  <c r="O35" i="5" s="1"/>
  <c r="Y36" i="5"/>
  <c r="O36" i="5" s="1"/>
  <c r="Y23" i="5"/>
  <c r="Y20" i="5"/>
  <c r="O20" i="5" s="1"/>
  <c r="Y3" i="5"/>
  <c r="O3" i="5" s="1"/>
  <c r="Y4" i="5"/>
  <c r="O4" i="5" s="1"/>
  <c r="Y5" i="5"/>
  <c r="O5" i="5" s="1"/>
  <c r="Y6" i="5"/>
  <c r="O6" i="5" s="1"/>
  <c r="Y7" i="5"/>
  <c r="O7" i="5" s="1"/>
  <c r="Y8" i="5"/>
  <c r="O8" i="5" s="1"/>
  <c r="Y10" i="5"/>
  <c r="Y11" i="5"/>
  <c r="O11" i="5" s="1"/>
  <c r="Y12" i="5"/>
  <c r="O12" i="5" s="1"/>
  <c r="Y13" i="5"/>
  <c r="O13" i="5" s="1"/>
  <c r="Y14" i="5"/>
  <c r="O14" i="5" s="1"/>
  <c r="Y15" i="5"/>
  <c r="O15" i="5" s="1"/>
  <c r="Y16" i="5"/>
  <c r="O16" i="5" s="1"/>
  <c r="Y17" i="5"/>
  <c r="O17" i="5" s="1"/>
  <c r="Y18" i="5"/>
  <c r="O18" i="5" s="1"/>
  <c r="Y19" i="5"/>
  <c r="O19" i="5" s="1"/>
  <c r="Y21" i="5"/>
  <c r="O21" i="5" s="1"/>
  <c r="W19" i="2"/>
  <c r="W20" i="2"/>
  <c r="N20" i="2" s="1"/>
  <c r="W21" i="2"/>
  <c r="W22" i="2"/>
  <c r="N22" i="2" s="1"/>
  <c r="W23" i="2"/>
  <c r="W24" i="2"/>
  <c r="N24" i="2" s="1"/>
  <c r="W25" i="2"/>
  <c r="W26" i="2"/>
  <c r="N26" i="2" s="1"/>
  <c r="W27" i="2"/>
  <c r="W28" i="2"/>
  <c r="N28" i="2" s="1"/>
  <c r="W18" i="2"/>
  <c r="W12" i="2"/>
  <c r="W13" i="2"/>
  <c r="W14" i="2"/>
  <c r="W15" i="2"/>
  <c r="W16" i="2"/>
  <c r="W10" i="2"/>
  <c r="P42" i="4" l="1"/>
  <c r="T9" i="5"/>
  <c r="S29" i="2"/>
  <c r="R42" i="4"/>
  <c r="Q42" i="4"/>
  <c r="S24" i="4"/>
  <c r="R24" i="4"/>
  <c r="AP22" i="2"/>
  <c r="AP16" i="2"/>
  <c r="AP12" i="2"/>
  <c r="X20" i="4"/>
  <c r="M17" i="2"/>
  <c r="L17" i="2"/>
  <c r="P13" i="4"/>
  <c r="S13" i="4"/>
  <c r="T29" i="2"/>
  <c r="R29" i="2"/>
  <c r="Q29" i="2"/>
  <c r="S42" i="4"/>
  <c r="T42" i="4"/>
  <c r="Q24" i="4"/>
  <c r="T24" i="4"/>
  <c r="BB11" i="2"/>
  <c r="AX11" i="2"/>
  <c r="AT11" i="2"/>
  <c r="AP11" i="2"/>
  <c r="AL11" i="2"/>
  <c r="AH11" i="2"/>
  <c r="AD11" i="2"/>
  <c r="BC11" i="2"/>
  <c r="AY11" i="2"/>
  <c r="AU11" i="2"/>
  <c r="AQ11" i="2"/>
  <c r="AM11" i="2"/>
  <c r="AI11" i="2"/>
  <c r="AE11" i="2"/>
  <c r="AZ11" i="2"/>
  <c r="AV11" i="2"/>
  <c r="AR11" i="2"/>
  <c r="AJ11" i="2"/>
  <c r="AF11" i="2"/>
  <c r="AB11" i="2"/>
  <c r="BA11" i="2"/>
  <c r="AW11" i="2"/>
  <c r="AS11" i="2"/>
  <c r="AK11" i="2"/>
  <c r="AG11" i="2"/>
  <c r="AC11" i="2"/>
  <c r="Y11" i="2"/>
  <c r="AO11" i="2"/>
  <c r="AN11" i="2"/>
  <c r="Z11" i="2"/>
  <c r="R60" i="5"/>
  <c r="S51" i="1"/>
  <c r="S37" i="3"/>
  <c r="S26" i="3"/>
  <c r="T22" i="5"/>
  <c r="S9" i="2"/>
  <c r="BC6" i="2"/>
  <c r="AY6" i="2"/>
  <c r="AU6" i="2"/>
  <c r="AQ6" i="2"/>
  <c r="AM6" i="2"/>
  <c r="AI6" i="2"/>
  <c r="AE6" i="2"/>
  <c r="AA6" i="2"/>
  <c r="AZ6" i="2"/>
  <c r="AV6" i="2"/>
  <c r="AR6" i="2"/>
  <c r="AN6" i="2"/>
  <c r="AJ6" i="2"/>
  <c r="AF6" i="2"/>
  <c r="AB6" i="2"/>
  <c r="BA6" i="2"/>
  <c r="AW6" i="2"/>
  <c r="AS6" i="2"/>
  <c r="AO6" i="2"/>
  <c r="AK6" i="2"/>
  <c r="AG6" i="2"/>
  <c r="AC6" i="2"/>
  <c r="Y6" i="2"/>
  <c r="BB6" i="2"/>
  <c r="AX6" i="2"/>
  <c r="AT6" i="2"/>
  <c r="AP6" i="2"/>
  <c r="AL6" i="2"/>
  <c r="AH6" i="2"/>
  <c r="AD6" i="2"/>
  <c r="Z6" i="2"/>
  <c r="BC2" i="2"/>
  <c r="AY2" i="2"/>
  <c r="AU2" i="2"/>
  <c r="AQ2" i="2"/>
  <c r="AM2" i="2"/>
  <c r="AI2" i="2"/>
  <c r="AE2" i="2"/>
  <c r="AA2" i="2"/>
  <c r="AZ2" i="2"/>
  <c r="AV2" i="2"/>
  <c r="AR2" i="2"/>
  <c r="AN2" i="2"/>
  <c r="AJ2" i="2"/>
  <c r="AF2" i="2"/>
  <c r="AB2" i="2"/>
  <c r="Y2" i="2"/>
  <c r="BA2" i="2"/>
  <c r="AW2" i="2"/>
  <c r="AS2" i="2"/>
  <c r="AO2" i="2"/>
  <c r="AK2" i="2"/>
  <c r="AG2" i="2"/>
  <c r="AC2" i="2"/>
  <c r="BB2" i="2"/>
  <c r="AX2" i="2"/>
  <c r="AT2" i="2"/>
  <c r="AP2" i="2"/>
  <c r="AL2" i="2"/>
  <c r="AH2" i="2"/>
  <c r="AD2" i="2"/>
  <c r="Z2" i="2"/>
  <c r="BB5" i="2"/>
  <c r="AX5" i="2"/>
  <c r="AT5" i="2"/>
  <c r="AP5" i="2"/>
  <c r="AL5" i="2"/>
  <c r="AH5" i="2"/>
  <c r="AD5" i="2"/>
  <c r="Z5" i="2"/>
  <c r="BC5" i="2"/>
  <c r="AY5" i="2"/>
  <c r="AU5" i="2"/>
  <c r="AQ5" i="2"/>
  <c r="AM5" i="2"/>
  <c r="AI5" i="2"/>
  <c r="AE5" i="2"/>
  <c r="AA5" i="2"/>
  <c r="AZ5" i="2"/>
  <c r="AV5" i="2"/>
  <c r="AR5" i="2"/>
  <c r="AN5" i="2"/>
  <c r="AJ5" i="2"/>
  <c r="AF5" i="2"/>
  <c r="AB5" i="2"/>
  <c r="BA5" i="2"/>
  <c r="AW5" i="2"/>
  <c r="AS5" i="2"/>
  <c r="AO5" i="2"/>
  <c r="AK5" i="2"/>
  <c r="AG5" i="2"/>
  <c r="AC5" i="2"/>
  <c r="Y5" i="2"/>
  <c r="R46" i="5"/>
  <c r="R37" i="5"/>
  <c r="S21" i="1"/>
  <c r="S11" i="3"/>
  <c r="AZ7" i="2"/>
  <c r="AV7" i="2"/>
  <c r="AR7" i="2"/>
  <c r="AN7" i="2"/>
  <c r="AJ7" i="2"/>
  <c r="AF7" i="2"/>
  <c r="AB7" i="2"/>
  <c r="BA7" i="2"/>
  <c r="AW7" i="2"/>
  <c r="AS7" i="2"/>
  <c r="AO7" i="2"/>
  <c r="AK7" i="2"/>
  <c r="AG7" i="2"/>
  <c r="AC7" i="2"/>
  <c r="Y7" i="2"/>
  <c r="BB7" i="2"/>
  <c r="AX7" i="2"/>
  <c r="AT7" i="2"/>
  <c r="AP7" i="2"/>
  <c r="AL7" i="2"/>
  <c r="AH7" i="2"/>
  <c r="AD7" i="2"/>
  <c r="Z7" i="2"/>
  <c r="BC7" i="2"/>
  <c r="AY7" i="2"/>
  <c r="AU7" i="2"/>
  <c r="AQ7" i="2"/>
  <c r="AM7" i="2"/>
  <c r="AI7" i="2"/>
  <c r="AE7" i="2"/>
  <c r="AA7" i="2"/>
  <c r="AZ3" i="2"/>
  <c r="AV3" i="2"/>
  <c r="AR3" i="2"/>
  <c r="AN3" i="2"/>
  <c r="AJ3" i="2"/>
  <c r="AF3" i="2"/>
  <c r="AB3" i="2"/>
  <c r="BA3" i="2"/>
  <c r="AW3" i="2"/>
  <c r="AS3" i="2"/>
  <c r="AO3" i="2"/>
  <c r="AK3" i="2"/>
  <c r="AG3" i="2"/>
  <c r="AC3" i="2"/>
  <c r="Y3" i="2"/>
  <c r="BB3" i="2"/>
  <c r="AX3" i="2"/>
  <c r="AT3" i="2"/>
  <c r="AP3" i="2"/>
  <c r="AL3" i="2"/>
  <c r="AH3" i="2"/>
  <c r="AD3" i="2"/>
  <c r="Z3" i="2"/>
  <c r="BC3" i="2"/>
  <c r="AY3" i="2"/>
  <c r="AU3" i="2"/>
  <c r="AQ3" i="2"/>
  <c r="AM3" i="2"/>
  <c r="AI3" i="2"/>
  <c r="AE3" i="2"/>
  <c r="AA3" i="2"/>
  <c r="T60" i="5"/>
  <c r="S9" i="1"/>
  <c r="R37" i="3"/>
  <c r="R22" i="5"/>
  <c r="Q22" i="5"/>
  <c r="R9" i="5"/>
  <c r="S46" i="5"/>
  <c r="L46" i="5"/>
  <c r="S9" i="5"/>
  <c r="T46" i="5"/>
  <c r="S60" i="5"/>
  <c r="P51" i="1"/>
  <c r="Q51" i="1"/>
  <c r="R9" i="1"/>
  <c r="P37" i="3"/>
  <c r="Q26" i="3"/>
  <c r="R26" i="3"/>
  <c r="R9" i="2"/>
  <c r="R11" i="3"/>
  <c r="P9" i="2"/>
  <c r="P11" i="3"/>
  <c r="P21" i="1"/>
  <c r="P9" i="1"/>
  <c r="P26" i="3"/>
  <c r="R51" i="1"/>
  <c r="R21" i="1"/>
  <c r="Q9" i="1"/>
  <c r="Q37" i="3"/>
  <c r="Q21" i="1"/>
  <c r="Q9" i="2"/>
  <c r="Q11" i="3"/>
  <c r="L37" i="5"/>
  <c r="Q37" i="5"/>
  <c r="K37" i="5"/>
  <c r="L60" i="5"/>
  <c r="O11" i="3"/>
  <c r="J21" i="1"/>
  <c r="K17" i="2"/>
  <c r="M51" i="1"/>
  <c r="L11" i="3"/>
  <c r="O26" i="3"/>
  <c r="L37" i="3"/>
  <c r="O51" i="1"/>
  <c r="O9" i="1"/>
  <c r="L21" i="1"/>
  <c r="L26" i="3"/>
  <c r="O9" i="2"/>
  <c r="O21" i="1"/>
  <c r="O37" i="3"/>
  <c r="L9" i="1"/>
  <c r="L9" i="2"/>
  <c r="L13" i="4"/>
  <c r="O24" i="4"/>
  <c r="O42" i="4"/>
  <c r="X22" i="4"/>
  <c r="X18" i="4"/>
  <c r="L24" i="4"/>
  <c r="M42" i="4"/>
  <c r="P24" i="4"/>
  <c r="X16" i="2"/>
  <c r="N16" i="2"/>
  <c r="X14" i="2"/>
  <c r="N14" i="2"/>
  <c r="X12" i="2"/>
  <c r="N12" i="2"/>
  <c r="X28" i="2"/>
  <c r="X24" i="2"/>
  <c r="X20" i="2"/>
  <c r="X15" i="2"/>
  <c r="N15" i="2"/>
  <c r="X13" i="2"/>
  <c r="N13" i="2"/>
  <c r="X18" i="2"/>
  <c r="N18" i="2"/>
  <c r="X27" i="2"/>
  <c r="N27" i="2"/>
  <c r="X25" i="2"/>
  <c r="N25" i="2"/>
  <c r="X23" i="2"/>
  <c r="N23" i="2"/>
  <c r="X21" i="2"/>
  <c r="N21" i="2"/>
  <c r="X19" i="2"/>
  <c r="N19" i="2"/>
  <c r="X26" i="2"/>
  <c r="X22" i="2"/>
  <c r="M11" i="3"/>
  <c r="K11" i="3"/>
  <c r="N13" i="4"/>
  <c r="N24" i="4"/>
  <c r="X2" i="4"/>
  <c r="X6" i="4"/>
  <c r="X12" i="4"/>
  <c r="X10" i="4"/>
  <c r="X14" i="4"/>
  <c r="X25" i="4"/>
  <c r="X40" i="4"/>
  <c r="X38" i="4"/>
  <c r="X36" i="4"/>
  <c r="X34" i="4"/>
  <c r="X32" i="4"/>
  <c r="X30" i="4"/>
  <c r="X28" i="4"/>
  <c r="X26" i="4"/>
  <c r="X3" i="4"/>
  <c r="X5" i="4"/>
  <c r="X8" i="4"/>
  <c r="X11" i="4"/>
  <c r="X9" i="4"/>
  <c r="X23" i="4"/>
  <c r="X21" i="4"/>
  <c r="X19" i="4"/>
  <c r="X17" i="4"/>
  <c r="X15" i="4"/>
  <c r="X41" i="4"/>
  <c r="X39" i="4"/>
  <c r="X37" i="4"/>
  <c r="X35" i="4"/>
  <c r="X33" i="4"/>
  <c r="X31" i="4"/>
  <c r="X29" i="4"/>
  <c r="X27" i="4"/>
  <c r="K42" i="4"/>
  <c r="J24" i="4"/>
  <c r="K13" i="4"/>
  <c r="M13" i="4"/>
  <c r="N37" i="5"/>
  <c r="M9" i="2"/>
  <c r="P37" i="5"/>
  <c r="L22" i="5"/>
  <c r="J37" i="3"/>
  <c r="K46" i="5"/>
  <c r="L9" i="5"/>
  <c r="M9" i="1"/>
  <c r="P22" i="5"/>
  <c r="M37" i="3"/>
  <c r="M26" i="3"/>
  <c r="M37" i="5"/>
  <c r="N22" i="5"/>
  <c r="J9" i="2"/>
  <c r="J11" i="3"/>
  <c r="K26" i="3"/>
  <c r="K22" i="5"/>
  <c r="K9" i="1"/>
  <c r="X50" i="1"/>
  <c r="X48" i="1"/>
  <c r="X46" i="1"/>
  <c r="X44" i="1"/>
  <c r="X42" i="1"/>
  <c r="X40" i="1"/>
  <c r="X38" i="1"/>
  <c r="X36" i="1"/>
  <c r="X34" i="1"/>
  <c r="X32" i="1"/>
  <c r="X30" i="1"/>
  <c r="X28" i="1"/>
  <c r="X26" i="1"/>
  <c r="X24" i="1"/>
  <c r="X22" i="1"/>
  <c r="X19" i="1"/>
  <c r="X17" i="1"/>
  <c r="X15" i="1"/>
  <c r="X13" i="1"/>
  <c r="X11" i="1"/>
  <c r="X8" i="1"/>
  <c r="X6" i="1"/>
  <c r="X4" i="1"/>
  <c r="X2" i="1"/>
  <c r="L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0" i="1"/>
  <c r="X18" i="1"/>
  <c r="X16" i="1"/>
  <c r="X14" i="1"/>
  <c r="X12" i="1"/>
  <c r="X10" i="1"/>
  <c r="X7" i="1"/>
  <c r="X5" i="1"/>
  <c r="X3" i="1"/>
  <c r="K21" i="1"/>
  <c r="K51" i="1"/>
  <c r="M21" i="1"/>
  <c r="O9" i="5"/>
  <c r="K9" i="2"/>
  <c r="K37" i="3"/>
  <c r="K9" i="5"/>
  <c r="K60" i="5"/>
  <c r="J26" i="3"/>
  <c r="O10" i="5"/>
  <c r="O22" i="5" s="1"/>
  <c r="Z10" i="5"/>
  <c r="Z18" i="5"/>
  <c r="Z16" i="5"/>
  <c r="Z14" i="5"/>
  <c r="Z12" i="5"/>
  <c r="Z7" i="5"/>
  <c r="Z5" i="5"/>
  <c r="Z3" i="5"/>
  <c r="Z36" i="5"/>
  <c r="Z34" i="5"/>
  <c r="Z32" i="5"/>
  <c r="Z30" i="5"/>
  <c r="Z28" i="5"/>
  <c r="Z26" i="5"/>
  <c r="Z24" i="5"/>
  <c r="Z19" i="5"/>
  <c r="Z17" i="5"/>
  <c r="Z15" i="5"/>
  <c r="Z13" i="5"/>
  <c r="Z11" i="5"/>
  <c r="Z8" i="5"/>
  <c r="Z6" i="5"/>
  <c r="Z4" i="5"/>
  <c r="O23" i="5"/>
  <c r="O37" i="5" s="1"/>
  <c r="Z23" i="5"/>
  <c r="Z20" i="5"/>
  <c r="Z35" i="5"/>
  <c r="Z33" i="5"/>
  <c r="Z31" i="5"/>
  <c r="Z29" i="5"/>
  <c r="Z27" i="5"/>
  <c r="Z25" i="5"/>
  <c r="X4" i="2"/>
  <c r="X9" i="3"/>
  <c r="N9" i="3"/>
  <c r="X7" i="3"/>
  <c r="N7" i="3"/>
  <c r="X5" i="3"/>
  <c r="N5" i="3"/>
  <c r="X3" i="3"/>
  <c r="N3" i="3"/>
  <c r="X24" i="3"/>
  <c r="N24" i="3"/>
  <c r="X22" i="3"/>
  <c r="N22" i="3"/>
  <c r="X20" i="3"/>
  <c r="N20" i="3"/>
  <c r="X18" i="3"/>
  <c r="N18" i="3"/>
  <c r="X16" i="3"/>
  <c r="N16" i="3"/>
  <c r="X14" i="3"/>
  <c r="N14" i="3"/>
  <c r="X12" i="3"/>
  <c r="N12" i="3"/>
  <c r="X36" i="3"/>
  <c r="N36" i="3"/>
  <c r="X34" i="3"/>
  <c r="N34" i="3"/>
  <c r="X32" i="3"/>
  <c r="N32" i="3"/>
  <c r="X30" i="3"/>
  <c r="N30" i="3"/>
  <c r="X28" i="3"/>
  <c r="N28" i="3"/>
  <c r="N2" i="2"/>
  <c r="N7" i="2"/>
  <c r="N5" i="2"/>
  <c r="N3" i="2"/>
  <c r="X8" i="2"/>
  <c r="X10" i="3"/>
  <c r="N10" i="3"/>
  <c r="X8" i="3"/>
  <c r="N8" i="3"/>
  <c r="X6" i="3"/>
  <c r="N6" i="3"/>
  <c r="X4" i="3"/>
  <c r="N4" i="3"/>
  <c r="X2" i="3"/>
  <c r="X25" i="3"/>
  <c r="N25" i="3"/>
  <c r="X23" i="3"/>
  <c r="N23" i="3"/>
  <c r="X21" i="3"/>
  <c r="N21" i="3"/>
  <c r="X19" i="3"/>
  <c r="N19" i="3"/>
  <c r="X17" i="3"/>
  <c r="N17" i="3"/>
  <c r="X15" i="3"/>
  <c r="N15" i="3"/>
  <c r="X13" i="3"/>
  <c r="N13" i="3"/>
  <c r="X27" i="3"/>
  <c r="N27" i="3"/>
  <c r="X35" i="3"/>
  <c r="N35" i="3"/>
  <c r="X33" i="3"/>
  <c r="N33" i="3"/>
  <c r="X31" i="3"/>
  <c r="N31" i="3"/>
  <c r="X29" i="3"/>
  <c r="N29" i="3"/>
  <c r="N6" i="2"/>
  <c r="Y38" i="5"/>
  <c r="Y39" i="5"/>
  <c r="O39" i="5" s="1"/>
  <c r="Y40" i="5"/>
  <c r="O40" i="5" s="1"/>
  <c r="Y41" i="5"/>
  <c r="O41" i="5" s="1"/>
  <c r="Y42" i="5"/>
  <c r="O42" i="5" s="1"/>
  <c r="Y43" i="5"/>
  <c r="O43" i="5" s="1"/>
  <c r="Y44" i="5"/>
  <c r="O44" i="5" s="1"/>
  <c r="Y57" i="5"/>
  <c r="O57" i="5" s="1"/>
  <c r="Y59" i="5"/>
  <c r="O59" i="5" s="1"/>
  <c r="Y58" i="5"/>
  <c r="O58" i="5" s="1"/>
  <c r="N50" i="1" s="1"/>
  <c r="Y53" i="5"/>
  <c r="Y54" i="5"/>
  <c r="O54" i="5" s="1"/>
  <c r="Y55" i="5"/>
  <c r="O55" i="5" s="1"/>
  <c r="Y56" i="5"/>
  <c r="O56" i="5" s="1"/>
  <c r="E2" i="5"/>
  <c r="X71" i="5"/>
  <c r="M71" i="5"/>
  <c r="BC26" i="2" l="1"/>
  <c r="BA26" i="2"/>
  <c r="AY26" i="2"/>
  <c r="AW26" i="2"/>
  <c r="AU26" i="2"/>
  <c r="AS26" i="2"/>
  <c r="AQ26" i="2"/>
  <c r="AM26" i="2"/>
  <c r="AK26" i="2"/>
  <c r="AI26" i="2"/>
  <c r="AG26" i="2"/>
  <c r="AE26" i="2"/>
  <c r="AC26" i="2"/>
  <c r="Y26" i="2"/>
  <c r="BB26" i="2"/>
  <c r="AZ26" i="2"/>
  <c r="AX26" i="2"/>
  <c r="AV26" i="2"/>
  <c r="AT26" i="2"/>
  <c r="AR26" i="2"/>
  <c r="AL26" i="2"/>
  <c r="AJ26" i="2"/>
  <c r="AH26" i="2"/>
  <c r="AF26" i="2"/>
  <c r="AD26" i="2"/>
  <c r="Z26" i="2"/>
  <c r="AO26" i="2"/>
  <c r="AN26" i="2"/>
  <c r="AB26" i="2"/>
  <c r="BB19" i="2"/>
  <c r="AZ19" i="2"/>
  <c r="AX19" i="2"/>
  <c r="AV19" i="2"/>
  <c r="AT19" i="2"/>
  <c r="AR19" i="2"/>
  <c r="AL19" i="2"/>
  <c r="AJ19" i="2"/>
  <c r="AH19" i="2"/>
  <c r="AF19" i="2"/>
  <c r="AD19" i="2"/>
  <c r="BC19" i="2"/>
  <c r="BA19" i="2"/>
  <c r="AY19" i="2"/>
  <c r="AW19" i="2"/>
  <c r="AU19" i="2"/>
  <c r="AS19" i="2"/>
  <c r="AQ19" i="2"/>
  <c r="AM19" i="2"/>
  <c r="AK19" i="2"/>
  <c r="AI19" i="2"/>
  <c r="AG19" i="2"/>
  <c r="AE19" i="2"/>
  <c r="AC19" i="2"/>
  <c r="Y19" i="2"/>
  <c r="Z19" i="2"/>
  <c r="AN19" i="2"/>
  <c r="AO19" i="2"/>
  <c r="AB19" i="2"/>
  <c r="BB21" i="2"/>
  <c r="AZ21" i="2"/>
  <c r="AX21" i="2"/>
  <c r="AV21" i="2"/>
  <c r="AT21" i="2"/>
  <c r="AR21" i="2"/>
  <c r="AL21" i="2"/>
  <c r="AJ21" i="2"/>
  <c r="AH21" i="2"/>
  <c r="AF21" i="2"/>
  <c r="AD21" i="2"/>
  <c r="BC21" i="2"/>
  <c r="BA21" i="2"/>
  <c r="AY21" i="2"/>
  <c r="AW21" i="2"/>
  <c r="AU21" i="2"/>
  <c r="AS21" i="2"/>
  <c r="AQ21" i="2"/>
  <c r="AM21" i="2"/>
  <c r="AK21" i="2"/>
  <c r="AI21" i="2"/>
  <c r="AG21" i="2"/>
  <c r="AE21" i="2"/>
  <c r="AC21" i="2"/>
  <c r="Y21" i="2"/>
  <c r="Z21" i="2"/>
  <c r="AO21" i="2"/>
  <c r="AN21" i="2"/>
  <c r="AB21" i="2"/>
  <c r="BB23" i="2"/>
  <c r="AZ23" i="2"/>
  <c r="AX23" i="2"/>
  <c r="AV23" i="2"/>
  <c r="AT23" i="2"/>
  <c r="AR23" i="2"/>
  <c r="AL23" i="2"/>
  <c r="AJ23" i="2"/>
  <c r="AH23" i="2"/>
  <c r="AF23" i="2"/>
  <c r="AD23" i="2"/>
  <c r="BC23" i="2"/>
  <c r="BA23" i="2"/>
  <c r="AY23" i="2"/>
  <c r="AW23" i="2"/>
  <c r="AU23" i="2"/>
  <c r="AS23" i="2"/>
  <c r="AQ23" i="2"/>
  <c r="AM23" i="2"/>
  <c r="AK23" i="2"/>
  <c r="AI23" i="2"/>
  <c r="AG23" i="2"/>
  <c r="AE23" i="2"/>
  <c r="AC23" i="2"/>
  <c r="Y23" i="2"/>
  <c r="AO23" i="2"/>
  <c r="Z23" i="2"/>
  <c r="AN23" i="2"/>
  <c r="AB23" i="2"/>
  <c r="BB25" i="2"/>
  <c r="AZ25" i="2"/>
  <c r="AX25" i="2"/>
  <c r="AV25" i="2"/>
  <c r="AT25" i="2"/>
  <c r="AR25" i="2"/>
  <c r="AL25" i="2"/>
  <c r="AJ25" i="2"/>
  <c r="AH25" i="2"/>
  <c r="AF25" i="2"/>
  <c r="AD25" i="2"/>
  <c r="BC25" i="2"/>
  <c r="BA25" i="2"/>
  <c r="AY25" i="2"/>
  <c r="AW25" i="2"/>
  <c r="AU25" i="2"/>
  <c r="AS25" i="2"/>
  <c r="AQ25" i="2"/>
  <c r="AM25" i="2"/>
  <c r="AK25" i="2"/>
  <c r="AI25" i="2"/>
  <c r="AG25" i="2"/>
  <c r="AE25" i="2"/>
  <c r="AC25" i="2"/>
  <c r="Y25" i="2"/>
  <c r="AO25" i="2"/>
  <c r="AN25" i="2"/>
  <c r="Z25" i="2"/>
  <c r="AB25" i="2"/>
  <c r="BB27" i="2"/>
  <c r="AZ27" i="2"/>
  <c r="AX27" i="2"/>
  <c r="AV27" i="2"/>
  <c r="AT27" i="2"/>
  <c r="AR27" i="2"/>
  <c r="AL27" i="2"/>
  <c r="AJ27" i="2"/>
  <c r="AH27" i="2"/>
  <c r="AF27" i="2"/>
  <c r="AD27" i="2"/>
  <c r="BC27" i="2"/>
  <c r="BA27" i="2"/>
  <c r="AY27" i="2"/>
  <c r="AW27" i="2"/>
  <c r="AU27" i="2"/>
  <c r="AS27" i="2"/>
  <c r="AQ27" i="2"/>
  <c r="AM27" i="2"/>
  <c r="AK27" i="2"/>
  <c r="AI27" i="2"/>
  <c r="AG27" i="2"/>
  <c r="AE27" i="2"/>
  <c r="AC27" i="2"/>
  <c r="Y27" i="2"/>
  <c r="Z27" i="2"/>
  <c r="AN27" i="2"/>
  <c r="AO27" i="2"/>
  <c r="AB27" i="2"/>
  <c r="BB13" i="2"/>
  <c r="AZ13" i="2"/>
  <c r="AX13" i="2"/>
  <c r="AV13" i="2"/>
  <c r="AT13" i="2"/>
  <c r="AR13" i="2"/>
  <c r="AL13" i="2"/>
  <c r="AJ13" i="2"/>
  <c r="AH13" i="2"/>
  <c r="AF13" i="2"/>
  <c r="AD13" i="2"/>
  <c r="BC13" i="2"/>
  <c r="BA13" i="2"/>
  <c r="AY13" i="2"/>
  <c r="AW13" i="2"/>
  <c r="AU13" i="2"/>
  <c r="AS13" i="2"/>
  <c r="AQ13" i="2"/>
  <c r="AQ17" i="2" s="1"/>
  <c r="AM13" i="2"/>
  <c r="AK13" i="2"/>
  <c r="AI13" i="2"/>
  <c r="AG13" i="2"/>
  <c r="AE13" i="2"/>
  <c r="AC13" i="2"/>
  <c r="Y13" i="2"/>
  <c r="Z13" i="2"/>
  <c r="AO13" i="2"/>
  <c r="AN13" i="2"/>
  <c r="AB13" i="2"/>
  <c r="BB15" i="2"/>
  <c r="AZ15" i="2"/>
  <c r="AX15" i="2"/>
  <c r="AV15" i="2"/>
  <c r="AT15" i="2"/>
  <c r="AR15" i="2"/>
  <c r="AL15" i="2"/>
  <c r="AJ15" i="2"/>
  <c r="AH15" i="2"/>
  <c r="AF15" i="2"/>
  <c r="AD15" i="2"/>
  <c r="BC15" i="2"/>
  <c r="BA15" i="2"/>
  <c r="AY15" i="2"/>
  <c r="AW15" i="2"/>
  <c r="AU15" i="2"/>
  <c r="AS15" i="2"/>
  <c r="AQ15" i="2"/>
  <c r="AM15" i="2"/>
  <c r="AK15" i="2"/>
  <c r="AI15" i="2"/>
  <c r="AG15" i="2"/>
  <c r="AE15" i="2"/>
  <c r="AC15" i="2"/>
  <c r="Y15" i="2"/>
  <c r="Z15" i="2"/>
  <c r="AO15" i="2"/>
  <c r="AN15" i="2"/>
  <c r="AB15" i="2"/>
  <c r="BC24" i="2"/>
  <c r="BA24" i="2"/>
  <c r="AY24" i="2"/>
  <c r="AW24" i="2"/>
  <c r="AU24" i="2"/>
  <c r="AS24" i="2"/>
  <c r="AQ24" i="2"/>
  <c r="AM24" i="2"/>
  <c r="AK24" i="2"/>
  <c r="AI24" i="2"/>
  <c r="AG24" i="2"/>
  <c r="AE24" i="2"/>
  <c r="AC24" i="2"/>
  <c r="Y24" i="2"/>
  <c r="BB24" i="2"/>
  <c r="AZ24" i="2"/>
  <c r="AX24" i="2"/>
  <c r="AV24" i="2"/>
  <c r="AT24" i="2"/>
  <c r="AR24" i="2"/>
  <c r="AL24" i="2"/>
  <c r="AJ24" i="2"/>
  <c r="AH24" i="2"/>
  <c r="AF24" i="2"/>
  <c r="AD24" i="2"/>
  <c r="Z24" i="2"/>
  <c r="AO24" i="2"/>
  <c r="AN24" i="2"/>
  <c r="AB24" i="2"/>
  <c r="AP26" i="2"/>
  <c r="AP13" i="2"/>
  <c r="AP17" i="2" s="1"/>
  <c r="AP19" i="2"/>
  <c r="AP23" i="2"/>
  <c r="AP27" i="2"/>
  <c r="BC22" i="2"/>
  <c r="BA22" i="2"/>
  <c r="AY22" i="2"/>
  <c r="AW22" i="2"/>
  <c r="AU22" i="2"/>
  <c r="AS22" i="2"/>
  <c r="AQ22" i="2"/>
  <c r="AM22" i="2"/>
  <c r="AK22" i="2"/>
  <c r="AI22" i="2"/>
  <c r="AG22" i="2"/>
  <c r="AE22" i="2"/>
  <c r="AC22" i="2"/>
  <c r="Y22" i="2"/>
  <c r="BB22" i="2"/>
  <c r="AZ22" i="2"/>
  <c r="AX22" i="2"/>
  <c r="AV22" i="2"/>
  <c r="AT22" i="2"/>
  <c r="AR22" i="2"/>
  <c r="AL22" i="2"/>
  <c r="AJ22" i="2"/>
  <c r="AH22" i="2"/>
  <c r="AF22" i="2"/>
  <c r="AD22" i="2"/>
  <c r="AO22" i="2"/>
  <c r="AN22" i="2"/>
  <c r="Z22" i="2"/>
  <c r="AB22" i="2"/>
  <c r="BC20" i="2"/>
  <c r="BA20" i="2"/>
  <c r="AY20" i="2"/>
  <c r="AW20" i="2"/>
  <c r="AU20" i="2"/>
  <c r="AS20" i="2"/>
  <c r="AQ20" i="2"/>
  <c r="AM20" i="2"/>
  <c r="AK20" i="2"/>
  <c r="AI20" i="2"/>
  <c r="AG20" i="2"/>
  <c r="AE20" i="2"/>
  <c r="AC20" i="2"/>
  <c r="Y20" i="2"/>
  <c r="BB20" i="2"/>
  <c r="AZ20" i="2"/>
  <c r="AX20" i="2"/>
  <c r="AV20" i="2"/>
  <c r="AT20" i="2"/>
  <c r="AR20" i="2"/>
  <c r="AL20" i="2"/>
  <c r="AJ20" i="2"/>
  <c r="AH20" i="2"/>
  <c r="AF20" i="2"/>
  <c r="AD20" i="2"/>
  <c r="Z20" i="2"/>
  <c r="AO20" i="2"/>
  <c r="AN20" i="2"/>
  <c r="AB20" i="2"/>
  <c r="BC28" i="2"/>
  <c r="BA28" i="2"/>
  <c r="AY28" i="2"/>
  <c r="AW28" i="2"/>
  <c r="AU28" i="2"/>
  <c r="AS28" i="2"/>
  <c r="AQ28" i="2"/>
  <c r="AM28" i="2"/>
  <c r="AK28" i="2"/>
  <c r="AI28" i="2"/>
  <c r="AG28" i="2"/>
  <c r="AE28" i="2"/>
  <c r="AC28" i="2"/>
  <c r="Y28" i="2"/>
  <c r="BB28" i="2"/>
  <c r="AZ28" i="2"/>
  <c r="AX28" i="2"/>
  <c r="AV28" i="2"/>
  <c r="AT28" i="2"/>
  <c r="AR28" i="2"/>
  <c r="AL28" i="2"/>
  <c r="AJ28" i="2"/>
  <c r="AH28" i="2"/>
  <c r="AF28" i="2"/>
  <c r="AD28" i="2"/>
  <c r="Z28" i="2"/>
  <c r="AO28" i="2"/>
  <c r="AN28" i="2"/>
  <c r="AB28" i="2"/>
  <c r="BC12" i="2"/>
  <c r="BC17" i="2" s="1"/>
  <c r="BA12" i="2"/>
  <c r="AY12" i="2"/>
  <c r="AW12" i="2"/>
  <c r="AW17" i="2" s="1"/>
  <c r="AU12" i="2"/>
  <c r="AS12" i="2"/>
  <c r="AS17" i="2" s="1"/>
  <c r="AQ12" i="2"/>
  <c r="AM12" i="2"/>
  <c r="AM17" i="2" s="1"/>
  <c r="AK12" i="2"/>
  <c r="AK17" i="2" s="1"/>
  <c r="AI12" i="2"/>
  <c r="AG12" i="2"/>
  <c r="AE12" i="2"/>
  <c r="AE17" i="2" s="1"/>
  <c r="AC12" i="2"/>
  <c r="Y12" i="2"/>
  <c r="Y17" i="2" s="1"/>
  <c r="BB12" i="2"/>
  <c r="AZ12" i="2"/>
  <c r="AZ17" i="2" s="1"/>
  <c r="AX12" i="2"/>
  <c r="AV12" i="2"/>
  <c r="AV17" i="2" s="1"/>
  <c r="AT12" i="2"/>
  <c r="AR12" i="2"/>
  <c r="AL12" i="2"/>
  <c r="AJ12" i="2"/>
  <c r="AJ17" i="2" s="1"/>
  <c r="AH12" i="2"/>
  <c r="AF12" i="2"/>
  <c r="AF17" i="2" s="1"/>
  <c r="AD12" i="2"/>
  <c r="Z12" i="2"/>
  <c r="Z17" i="2" s="1"/>
  <c r="AO12" i="2"/>
  <c r="AO17" i="2" s="1"/>
  <c r="AN12" i="2"/>
  <c r="AB12" i="2"/>
  <c r="AB17" i="2" s="1"/>
  <c r="BC14" i="2"/>
  <c r="BA14" i="2"/>
  <c r="AY14" i="2"/>
  <c r="AW14" i="2"/>
  <c r="AU14" i="2"/>
  <c r="AU17" i="2" s="1"/>
  <c r="AS14" i="2"/>
  <c r="AQ14" i="2"/>
  <c r="AM14" i="2"/>
  <c r="AK14" i="2"/>
  <c r="AI14" i="2"/>
  <c r="AG14" i="2"/>
  <c r="AE14" i="2"/>
  <c r="AC14" i="2"/>
  <c r="AC17" i="2" s="1"/>
  <c r="Y14" i="2"/>
  <c r="BB14" i="2"/>
  <c r="AZ14" i="2"/>
  <c r="AX14" i="2"/>
  <c r="AX17" i="2" s="1"/>
  <c r="AV14" i="2"/>
  <c r="AT14" i="2"/>
  <c r="AT17" i="2" s="1"/>
  <c r="AR14" i="2"/>
  <c r="AL14" i="2"/>
  <c r="AJ14" i="2"/>
  <c r="AH14" i="2"/>
  <c r="AH17" i="2" s="1"/>
  <c r="AF14" i="2"/>
  <c r="AD14" i="2"/>
  <c r="AD17" i="2" s="1"/>
  <c r="AO14" i="2"/>
  <c r="Z14" i="2"/>
  <c r="AN14" i="2"/>
  <c r="AB14" i="2"/>
  <c r="BC16" i="2"/>
  <c r="BA16" i="2"/>
  <c r="AY16" i="2"/>
  <c r="AW16" i="2"/>
  <c r="AU16" i="2"/>
  <c r="AS16" i="2"/>
  <c r="AQ16" i="2"/>
  <c r="AM16" i="2"/>
  <c r="AK16" i="2"/>
  <c r="AI16" i="2"/>
  <c r="AG16" i="2"/>
  <c r="AE16" i="2"/>
  <c r="AC16" i="2"/>
  <c r="Y16" i="2"/>
  <c r="BB16" i="2"/>
  <c r="AZ16" i="2"/>
  <c r="AX16" i="2"/>
  <c r="AV16" i="2"/>
  <c r="AT16" i="2"/>
  <c r="AR16" i="2"/>
  <c r="AL16" i="2"/>
  <c r="AJ16" i="2"/>
  <c r="AH16" i="2"/>
  <c r="AF16" i="2"/>
  <c r="AD16" i="2"/>
  <c r="AO16" i="2"/>
  <c r="AN16" i="2"/>
  <c r="Z16" i="2"/>
  <c r="AB16" i="2"/>
  <c r="AN17" i="2"/>
  <c r="AG17" i="2"/>
  <c r="BA17" i="2"/>
  <c r="AR17" i="2"/>
  <c r="AI17" i="2"/>
  <c r="AY17" i="2"/>
  <c r="AL17" i="2"/>
  <c r="BB17" i="2"/>
  <c r="AP14" i="2"/>
  <c r="AP20" i="2"/>
  <c r="AP24" i="2"/>
  <c r="AP28" i="2"/>
  <c r="AP15" i="2"/>
  <c r="AP21" i="2"/>
  <c r="AP25" i="2"/>
  <c r="BA4" i="2"/>
  <c r="AW4" i="2"/>
  <c r="AS4" i="2"/>
  <c r="AO4" i="2"/>
  <c r="AK4" i="2"/>
  <c r="AG4" i="2"/>
  <c r="AC4" i="2"/>
  <c r="Y4" i="2"/>
  <c r="BB4" i="2"/>
  <c r="AX4" i="2"/>
  <c r="AT4" i="2"/>
  <c r="AP4" i="2"/>
  <c r="AL4" i="2"/>
  <c r="AH4" i="2"/>
  <c r="AD4" i="2"/>
  <c r="Z4" i="2"/>
  <c r="BC4" i="2"/>
  <c r="AY4" i="2"/>
  <c r="AU4" i="2"/>
  <c r="AQ4" i="2"/>
  <c r="AM4" i="2"/>
  <c r="AI4" i="2"/>
  <c r="AE4" i="2"/>
  <c r="AA4" i="2"/>
  <c r="AZ4" i="2"/>
  <c r="AV4" i="2"/>
  <c r="AR4" i="2"/>
  <c r="AN4" i="2"/>
  <c r="AJ4" i="2"/>
  <c r="AF4" i="2"/>
  <c r="AB4" i="2"/>
  <c r="BA8" i="2"/>
  <c r="AW8" i="2"/>
  <c r="AS8" i="2"/>
  <c r="AO8" i="2"/>
  <c r="AK8" i="2"/>
  <c r="AG8" i="2"/>
  <c r="AC8" i="2"/>
  <c r="Y8" i="2"/>
  <c r="BB8" i="2"/>
  <c r="AX8" i="2"/>
  <c r="AT8" i="2"/>
  <c r="AP8" i="2"/>
  <c r="AL8" i="2"/>
  <c r="AH8" i="2"/>
  <c r="AH9" i="2" s="1"/>
  <c r="AD8" i="2"/>
  <c r="Z8" i="2"/>
  <c r="BC8" i="2"/>
  <c r="AY8" i="2"/>
  <c r="AU8" i="2"/>
  <c r="AQ8" i="2"/>
  <c r="AM8" i="2"/>
  <c r="AI8" i="2"/>
  <c r="AE8" i="2"/>
  <c r="AA8" i="2"/>
  <c r="AZ8" i="2"/>
  <c r="AV8" i="2"/>
  <c r="AR8" i="2"/>
  <c r="AN8" i="2"/>
  <c r="AJ8" i="2"/>
  <c r="AF8" i="2"/>
  <c r="AB8" i="2"/>
  <c r="AZ18" i="2"/>
  <c r="AZ29" i="2" s="1"/>
  <c r="AV18" i="2"/>
  <c r="AR18" i="2"/>
  <c r="AR29" i="2" s="1"/>
  <c r="AJ18" i="2"/>
  <c r="AF18" i="2"/>
  <c r="AF29" i="2" s="1"/>
  <c r="AB18" i="2"/>
  <c r="BA18" i="2"/>
  <c r="BA29" i="2" s="1"/>
  <c r="AW18" i="2"/>
  <c r="AS18" i="2"/>
  <c r="AS29" i="2" s="1"/>
  <c r="AK18" i="2"/>
  <c r="AG18" i="2"/>
  <c r="AG29" i="2" s="1"/>
  <c r="AC18" i="2"/>
  <c r="Y18" i="2"/>
  <c r="Y29" i="2" s="1"/>
  <c r="BB18" i="2"/>
  <c r="AX18" i="2"/>
  <c r="AX29" i="2" s="1"/>
  <c r="AT18" i="2"/>
  <c r="AP18" i="2"/>
  <c r="AP29" i="2" s="1"/>
  <c r="AL18" i="2"/>
  <c r="AH18" i="2"/>
  <c r="AH29" i="2" s="1"/>
  <c r="AD18" i="2"/>
  <c r="BC18" i="2"/>
  <c r="BC29" i="2" s="1"/>
  <c r="AY18" i="2"/>
  <c r="AU18" i="2"/>
  <c r="AU29" i="2" s="1"/>
  <c r="AQ18" i="2"/>
  <c r="AM18" i="2"/>
  <c r="AM29" i="2" s="1"/>
  <c r="AI18" i="2"/>
  <c r="AE18" i="2"/>
  <c r="AE29" i="2" s="1"/>
  <c r="V29" i="2"/>
  <c r="Z18" i="2"/>
  <c r="Z29" i="2" s="1"/>
  <c r="AO18" i="2"/>
  <c r="AN18" i="2"/>
  <c r="AN29" i="2" s="1"/>
  <c r="Z57" i="5"/>
  <c r="X9" i="1"/>
  <c r="X11" i="3"/>
  <c r="N11" i="3"/>
  <c r="X21" i="1"/>
  <c r="X17" i="2"/>
  <c r="N17" i="2"/>
  <c r="X29" i="2"/>
  <c r="N29" i="2"/>
  <c r="X42" i="4"/>
  <c r="N42" i="4"/>
  <c r="X24" i="4"/>
  <c r="X13" i="4"/>
  <c r="N3" i="1"/>
  <c r="N5" i="1"/>
  <c r="N7" i="1"/>
  <c r="N10" i="1"/>
  <c r="N12" i="1"/>
  <c r="N14" i="1"/>
  <c r="N16" i="1"/>
  <c r="N18" i="1"/>
  <c r="N20" i="1"/>
  <c r="N23" i="1"/>
  <c r="N25" i="1"/>
  <c r="N27" i="1"/>
  <c r="N29" i="1"/>
  <c r="N31" i="1"/>
  <c r="N33" i="1"/>
  <c r="N35" i="1"/>
  <c r="N37" i="1"/>
  <c r="N39" i="1"/>
  <c r="N41" i="1"/>
  <c r="N43" i="1"/>
  <c r="N45" i="1"/>
  <c r="N47" i="1"/>
  <c r="N49" i="1"/>
  <c r="N2" i="1"/>
  <c r="N4" i="1"/>
  <c r="N6" i="1"/>
  <c r="N8" i="1"/>
  <c r="N11" i="1"/>
  <c r="N13" i="1"/>
  <c r="N15" i="1"/>
  <c r="N17" i="1"/>
  <c r="N19" i="1"/>
  <c r="N22" i="1"/>
  <c r="N24" i="1"/>
  <c r="N26" i="1"/>
  <c r="N28" i="1"/>
  <c r="N30" i="1"/>
  <c r="N32" i="1"/>
  <c r="N34" i="1"/>
  <c r="N36" i="1"/>
  <c r="N38" i="1"/>
  <c r="N40" i="1"/>
  <c r="N42" i="1"/>
  <c r="N44" i="1"/>
  <c r="N46" i="1"/>
  <c r="N48" i="1"/>
  <c r="X51" i="1"/>
  <c r="Z56" i="5"/>
  <c r="Z54" i="5"/>
  <c r="N37" i="3"/>
  <c r="N26" i="3"/>
  <c r="X37" i="3"/>
  <c r="X9" i="2"/>
  <c r="Z53" i="5"/>
  <c r="O53" i="5"/>
  <c r="O60" i="5" s="1"/>
  <c r="Z59" i="5"/>
  <c r="O38" i="5"/>
  <c r="O46" i="5" s="1"/>
  <c r="Z38" i="5"/>
  <c r="Z44" i="5"/>
  <c r="Z42" i="5"/>
  <c r="Z40" i="5"/>
  <c r="Z9" i="5"/>
  <c r="Z55" i="5"/>
  <c r="Z43" i="5"/>
  <c r="Z41" i="5"/>
  <c r="Z39" i="5"/>
  <c r="Z37" i="5"/>
  <c r="Z22" i="5"/>
  <c r="N9" i="2"/>
  <c r="X26" i="3"/>
  <c r="E36" i="5"/>
  <c r="E35" i="5"/>
  <c r="E27" i="5"/>
  <c r="E28" i="5"/>
  <c r="E29" i="5"/>
  <c r="E30" i="5"/>
  <c r="E31" i="5"/>
  <c r="E26" i="5"/>
  <c r="E24" i="5"/>
  <c r="E23" i="5"/>
  <c r="E2" i="1"/>
  <c r="F2" i="1" s="1"/>
  <c r="E50" i="1"/>
  <c r="F50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2" i="2"/>
  <c r="E10" i="2"/>
  <c r="E11" i="2"/>
  <c r="E12" i="2"/>
  <c r="E13" i="2"/>
  <c r="E14" i="2"/>
  <c r="E15" i="2"/>
  <c r="E16" i="2"/>
  <c r="E18" i="2"/>
  <c r="E19" i="2"/>
  <c r="E20" i="2"/>
  <c r="E21" i="2"/>
  <c r="E22" i="2"/>
  <c r="E23" i="2"/>
  <c r="E24" i="2"/>
  <c r="E25" i="2"/>
  <c r="E26" i="2"/>
  <c r="E27" i="2"/>
  <c r="E28" i="2"/>
  <c r="F6" i="5"/>
  <c r="E3" i="2"/>
  <c r="E4" i="2"/>
  <c r="F4" i="2" s="1"/>
  <c r="E5" i="2"/>
  <c r="E6" i="2"/>
  <c r="F6" i="2" s="1"/>
  <c r="E7" i="2"/>
  <c r="E8" i="2"/>
  <c r="F8" i="2" s="1"/>
  <c r="E3" i="3"/>
  <c r="F3" i="3" s="1"/>
  <c r="E4" i="3"/>
  <c r="F4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3" i="3"/>
  <c r="F23" i="3" s="1"/>
  <c r="E24" i="3"/>
  <c r="F24" i="3" s="1"/>
  <c r="E25" i="3"/>
  <c r="F25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2" i="3"/>
  <c r="F2" i="3" s="1"/>
  <c r="E59" i="5"/>
  <c r="F59" i="5" s="1"/>
  <c r="E57" i="5"/>
  <c r="F57" i="5" s="1"/>
  <c r="E54" i="5"/>
  <c r="F54" i="5" s="1"/>
  <c r="E55" i="5"/>
  <c r="F55" i="5" s="1"/>
  <c r="E56" i="5"/>
  <c r="F56" i="5" s="1"/>
  <c r="E53" i="5"/>
  <c r="E42" i="5"/>
  <c r="E38" i="5"/>
  <c r="F38" i="5" s="1"/>
  <c r="E39" i="5"/>
  <c r="F39" i="5" s="1"/>
  <c r="E40" i="5"/>
  <c r="F40" i="5" s="1"/>
  <c r="E41" i="5"/>
  <c r="F41" i="5" s="1"/>
  <c r="E43" i="5"/>
  <c r="F43" i="5" s="1"/>
  <c r="E44" i="5"/>
  <c r="F44" i="5" s="1"/>
  <c r="E15" i="5"/>
  <c r="F15" i="5" s="1"/>
  <c r="E12" i="5"/>
  <c r="F12" i="5" s="1"/>
  <c r="E10" i="5"/>
  <c r="F10" i="5" s="1"/>
  <c r="E11" i="5"/>
  <c r="F11" i="5" s="1"/>
  <c r="E18" i="5"/>
  <c r="F18" i="5" s="1"/>
  <c r="E16" i="5"/>
  <c r="F16" i="5" s="1"/>
  <c r="E17" i="5"/>
  <c r="F17" i="5" s="1"/>
  <c r="E6" i="5"/>
  <c r="E70" i="5"/>
  <c r="F70" i="5" s="1"/>
  <c r="F71" i="5" s="1"/>
  <c r="E7" i="5"/>
  <c r="E69" i="5"/>
  <c r="E8" i="5"/>
  <c r="E3" i="5"/>
  <c r="E4" i="5"/>
  <c r="E5" i="5"/>
  <c r="C11" i="4"/>
  <c r="C12" i="4"/>
  <c r="F11" i="4"/>
  <c r="C3" i="4"/>
  <c r="C4" i="4"/>
  <c r="C5" i="4"/>
  <c r="C6" i="4"/>
  <c r="C7" i="4"/>
  <c r="C8" i="4"/>
  <c r="C9" i="4"/>
  <c r="C10" i="4"/>
  <c r="C14" i="4"/>
  <c r="C15" i="4"/>
  <c r="C16" i="4"/>
  <c r="C17" i="4"/>
  <c r="C18" i="4"/>
  <c r="C19" i="4"/>
  <c r="C20" i="4"/>
  <c r="C21" i="4"/>
  <c r="C22" i="4"/>
  <c r="C23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2" i="4"/>
  <c r="F14" i="4" l="1"/>
  <c r="AO29" i="2"/>
  <c r="AI29" i="2"/>
  <c r="AQ29" i="2"/>
  <c r="AY29" i="2"/>
  <c r="AD29" i="2"/>
  <c r="AL29" i="2"/>
  <c r="AT29" i="2"/>
  <c r="BB29" i="2"/>
  <c r="AC29" i="2"/>
  <c r="AK29" i="2"/>
  <c r="AW29" i="2"/>
  <c r="AB29" i="2"/>
  <c r="AJ29" i="2"/>
  <c r="AV29" i="2"/>
  <c r="AB9" i="2"/>
  <c r="AJ9" i="2"/>
  <c r="AR9" i="2"/>
  <c r="AE9" i="2"/>
  <c r="AU9" i="2"/>
  <c r="AD9" i="2"/>
  <c r="AT9" i="2"/>
  <c r="AC9" i="2"/>
  <c r="AS9" i="2"/>
  <c r="BB9" i="2"/>
  <c r="AF9" i="2"/>
  <c r="AX9" i="2"/>
  <c r="AA9" i="2"/>
  <c r="AI9" i="2"/>
  <c r="AO9" i="2"/>
  <c r="AG9" i="2"/>
  <c r="AV9" i="2"/>
  <c r="AY9" i="2"/>
  <c r="AW9" i="2"/>
  <c r="AN9" i="2"/>
  <c r="AQ9" i="2"/>
  <c r="Z9" i="2"/>
  <c r="AP9" i="2"/>
  <c r="Y9" i="2"/>
  <c r="AZ9" i="2"/>
  <c r="AM9" i="2"/>
  <c r="BC9" i="2"/>
  <c r="AL9" i="2"/>
  <c r="AK9" i="2"/>
  <c r="BA9" i="2"/>
  <c r="F26" i="3"/>
  <c r="F11" i="3"/>
  <c r="F21" i="1"/>
  <c r="F9" i="1"/>
  <c r="N51" i="1"/>
  <c r="N9" i="1"/>
  <c r="F8" i="4"/>
  <c r="F4" i="4"/>
  <c r="F40" i="4"/>
  <c r="F36" i="4"/>
  <c r="F32" i="4"/>
  <c r="F28" i="4"/>
  <c r="F23" i="4"/>
  <c r="F19" i="4"/>
  <c r="F15" i="4"/>
  <c r="F41" i="4"/>
  <c r="F12" i="4"/>
  <c r="F6" i="4"/>
  <c r="F2" i="4"/>
  <c r="F38" i="4"/>
  <c r="F34" i="4"/>
  <c r="F30" i="4"/>
  <c r="F26" i="4"/>
  <c r="F21" i="4"/>
  <c r="F17" i="4"/>
  <c r="F9" i="4"/>
  <c r="F7" i="4"/>
  <c r="F5" i="4"/>
  <c r="F3" i="4"/>
  <c r="F10" i="4"/>
  <c r="F39" i="4"/>
  <c r="F37" i="4"/>
  <c r="F35" i="4"/>
  <c r="F33" i="4"/>
  <c r="F31" i="4"/>
  <c r="F29" i="4"/>
  <c r="F27" i="4"/>
  <c r="F25" i="4"/>
  <c r="F22" i="4"/>
  <c r="F20" i="4"/>
  <c r="F18" i="4"/>
  <c r="F16" i="4"/>
  <c r="N21" i="1"/>
  <c r="F5" i="5"/>
  <c r="Z60" i="5"/>
  <c r="F7" i="5"/>
  <c r="F7" i="2"/>
  <c r="F5" i="2"/>
  <c r="F3" i="2"/>
  <c r="F28" i="2"/>
  <c r="F26" i="2"/>
  <c r="F24" i="2"/>
  <c r="F2" i="2"/>
  <c r="Z46" i="5"/>
  <c r="F22" i="2"/>
  <c r="F20" i="2"/>
  <c r="F18" i="2"/>
  <c r="F15" i="2"/>
  <c r="F13" i="2"/>
  <c r="F11" i="2"/>
  <c r="F46" i="5"/>
  <c r="F60" i="5"/>
  <c r="F27" i="2"/>
  <c r="F25" i="2"/>
  <c r="F23" i="2"/>
  <c r="F21" i="2"/>
  <c r="F19" i="2"/>
  <c r="F16" i="2"/>
  <c r="F14" i="2"/>
  <c r="F12" i="2"/>
  <c r="F8" i="5"/>
  <c r="F4" i="5"/>
  <c r="F3" i="5"/>
  <c r="F13" i="4" l="1"/>
  <c r="F42" i="4"/>
  <c r="F24" i="4"/>
  <c r="F37" i="3"/>
  <c r="F51" i="1"/>
  <c r="F17" i="2"/>
  <c r="F29" i="2"/>
  <c r="F9" i="2"/>
  <c r="J9" i="1"/>
  <c r="J51" i="1"/>
  <c r="F19" i="5"/>
  <c r="I33" i="5"/>
  <c r="H3" i="1" l="1"/>
  <c r="H7" i="1"/>
  <c r="H22" i="2"/>
  <c r="H26" i="2"/>
  <c r="H11" i="2"/>
  <c r="H15" i="2"/>
  <c r="H29" i="3"/>
  <c r="H27" i="3"/>
  <c r="H15" i="3"/>
  <c r="H19" i="3"/>
  <c r="H23" i="3"/>
  <c r="H3" i="3"/>
  <c r="H7" i="3"/>
  <c r="H33" i="4"/>
  <c r="H41" i="4"/>
  <c r="H17" i="4"/>
  <c r="H21" i="4"/>
  <c r="H20" i="2"/>
  <c r="H18" i="2"/>
  <c r="H33" i="3"/>
  <c r="H17" i="3"/>
  <c r="H12" i="3"/>
  <c r="H9" i="3"/>
  <c r="H29" i="4"/>
  <c r="H23" i="4"/>
  <c r="H15" i="4"/>
  <c r="H14" i="4"/>
  <c r="I54" i="5"/>
  <c r="I56" i="5"/>
  <c r="I58" i="5"/>
  <c r="I53" i="5"/>
  <c r="I40" i="5"/>
  <c r="I42" i="5"/>
  <c r="I44" i="5"/>
  <c r="I25" i="5"/>
  <c r="I27" i="5"/>
  <c r="I29" i="5"/>
  <c r="I31" i="5"/>
  <c r="H5" i="1"/>
  <c r="H24" i="2"/>
  <c r="H13" i="2"/>
  <c r="H13" i="3"/>
  <c r="H21" i="3"/>
  <c r="H5" i="3"/>
  <c r="H37" i="4"/>
  <c r="H19" i="4"/>
  <c r="I55" i="5"/>
  <c r="I57" i="5"/>
  <c r="I59" i="5"/>
  <c r="I39" i="5"/>
  <c r="I41" i="5"/>
  <c r="I43" i="5"/>
  <c r="I38" i="5"/>
  <c r="I24" i="5"/>
  <c r="I26" i="5"/>
  <c r="I28" i="5"/>
  <c r="I30" i="5"/>
  <c r="I32" i="5"/>
  <c r="H40" i="4"/>
  <c r="H36" i="4"/>
  <c r="H32" i="4"/>
  <c r="H28" i="4"/>
  <c r="H2" i="3"/>
  <c r="H6" i="3"/>
  <c r="H24" i="3"/>
  <c r="H20" i="3"/>
  <c r="H16" i="3"/>
  <c r="H35" i="3"/>
  <c r="H6" i="1"/>
  <c r="H2" i="1"/>
  <c r="H18" i="1"/>
  <c r="H14" i="1"/>
  <c r="H22" i="1"/>
  <c r="H47" i="1"/>
  <c r="H43" i="1"/>
  <c r="H39" i="1"/>
  <c r="H35" i="1"/>
  <c r="H31" i="1"/>
  <c r="H27" i="1"/>
  <c r="H23" i="1"/>
  <c r="H20" i="4"/>
  <c r="H16" i="4"/>
  <c r="H39" i="4"/>
  <c r="H31" i="4"/>
  <c r="H10" i="3"/>
  <c r="H36" i="3"/>
  <c r="H32" i="3"/>
  <c r="H28" i="3"/>
  <c r="H14" i="2"/>
  <c r="H16" i="2"/>
  <c r="H25" i="2"/>
  <c r="H21" i="2"/>
  <c r="H10" i="1"/>
  <c r="H17" i="1"/>
  <c r="H13" i="1"/>
  <c r="H50" i="1"/>
  <c r="H46" i="1"/>
  <c r="H42" i="1"/>
  <c r="H38" i="1"/>
  <c r="H34" i="1"/>
  <c r="H30" i="1"/>
  <c r="H26" i="1"/>
  <c r="H25" i="4"/>
  <c r="H38" i="4"/>
  <c r="H34" i="4"/>
  <c r="H30" i="4"/>
  <c r="H26" i="4"/>
  <c r="H8" i="3"/>
  <c r="H4" i="3"/>
  <c r="H22" i="3"/>
  <c r="H18" i="3"/>
  <c r="H14" i="3"/>
  <c r="H31" i="3"/>
  <c r="H8" i="1"/>
  <c r="H4" i="1"/>
  <c r="H20" i="1"/>
  <c r="H16" i="1"/>
  <c r="H12" i="1"/>
  <c r="H49" i="1"/>
  <c r="H45" i="1"/>
  <c r="H41" i="1"/>
  <c r="H37" i="1"/>
  <c r="H33" i="1"/>
  <c r="H29" i="1"/>
  <c r="H25" i="1"/>
  <c r="H22" i="4"/>
  <c r="H18" i="4"/>
  <c r="H35" i="4"/>
  <c r="H27" i="4"/>
  <c r="H25" i="3"/>
  <c r="H34" i="3"/>
  <c r="H30" i="3"/>
  <c r="H10" i="2"/>
  <c r="H12" i="2"/>
  <c r="H27" i="2"/>
  <c r="H23" i="2"/>
  <c r="H19" i="2"/>
  <c r="H19" i="1"/>
  <c r="H15" i="1"/>
  <c r="H11" i="1"/>
  <c r="H48" i="1"/>
  <c r="H44" i="1"/>
  <c r="H40" i="1"/>
  <c r="H36" i="1"/>
  <c r="H32" i="1"/>
  <c r="H28" i="1"/>
  <c r="H24" i="1"/>
  <c r="F14" i="5"/>
  <c r="AA25" i="2" l="1"/>
  <c r="AA21" i="2"/>
  <c r="AA16" i="2"/>
  <c r="AA12" i="2"/>
  <c r="AA28" i="2"/>
  <c r="AA24" i="2"/>
  <c r="AA20" i="2"/>
  <c r="AA15" i="2"/>
  <c r="AA11" i="2"/>
  <c r="AA27" i="2"/>
  <c r="AA23" i="2"/>
  <c r="AA19" i="2"/>
  <c r="AA14" i="2"/>
  <c r="AA26" i="2"/>
  <c r="AA22" i="2"/>
  <c r="AA18" i="2"/>
  <c r="AA13" i="2"/>
  <c r="H9" i="1"/>
  <c r="I37" i="5"/>
  <c r="H26" i="3"/>
  <c r="H37" i="3"/>
  <c r="H17" i="2"/>
  <c r="H42" i="4"/>
  <c r="H21" i="1"/>
  <c r="H11" i="3"/>
  <c r="I46" i="5"/>
  <c r="I60" i="5"/>
  <c r="H24" i="4"/>
  <c r="H29" i="2"/>
  <c r="F23" i="5"/>
  <c r="F33" i="5"/>
  <c r="F20" i="5"/>
  <c r="F34" i="5"/>
  <c r="F32" i="5"/>
  <c r="F13" i="5"/>
  <c r="AA17" i="2" l="1"/>
  <c r="H51" i="1"/>
  <c r="AA29" i="2"/>
  <c r="F22" i="5"/>
  <c r="F35" i="5"/>
  <c r="F28" i="5"/>
  <c r="F30" i="5"/>
  <c r="F26" i="5"/>
  <c r="F24" i="5"/>
  <c r="F36" i="5"/>
  <c r="F27" i="5"/>
  <c r="F29" i="5"/>
  <c r="F31" i="5"/>
  <c r="D51" i="1"/>
  <c r="D47" i="5"/>
  <c r="F37" i="5" l="1"/>
  <c r="D71" i="5"/>
  <c r="D60" i="5"/>
  <c r="E42" i="4"/>
  <c r="D37" i="3"/>
  <c r="D29" i="2"/>
  <c r="F2" i="5"/>
  <c r="F9" i="5" s="1"/>
  <c r="S13" i="5"/>
  <c r="S17" i="5"/>
  <c r="S24" i="5"/>
  <c r="S28" i="5"/>
  <c r="S32" i="5"/>
  <c r="S36" i="5"/>
  <c r="S14" i="5"/>
  <c r="S18" i="5"/>
  <c r="S10" i="5"/>
  <c r="S27" i="5"/>
  <c r="S31" i="5"/>
  <c r="S35" i="5"/>
  <c r="S11" i="5"/>
  <c r="S15" i="5"/>
  <c r="S19" i="5"/>
  <c r="S26" i="5"/>
  <c r="S30" i="5"/>
  <c r="S34" i="5"/>
  <c r="S12" i="5"/>
  <c r="S16" i="5"/>
  <c r="S20" i="5"/>
  <c r="S25" i="5"/>
  <c r="S29" i="5"/>
  <c r="S33" i="5"/>
  <c r="S23" i="5"/>
  <c r="S37" i="5" s="1"/>
  <c r="R8" i="4"/>
  <c r="R5" i="4"/>
  <c r="R2" i="4"/>
  <c r="R13" i="4" s="1"/>
  <c r="S22" i="5" l="1"/>
</calcChain>
</file>

<file path=xl/sharedStrings.xml><?xml version="1.0" encoding="utf-8"?>
<sst xmlns="http://schemas.openxmlformats.org/spreadsheetml/2006/main" count="638" uniqueCount="280">
  <si>
    <t>Sub-Saharan Africa</t>
  </si>
  <si>
    <t>Angola</t>
  </si>
  <si>
    <t>Benin</t>
  </si>
  <si>
    <t>Botswana</t>
  </si>
  <si>
    <t>Burkina Faso</t>
  </si>
  <si>
    <t>Burundi</t>
  </si>
  <si>
    <t>Cameroon</t>
  </si>
  <si>
    <t>Central African Republic</t>
  </si>
  <si>
    <t>Chad</t>
  </si>
  <si>
    <t>Comoros</t>
  </si>
  <si>
    <t>Congo</t>
  </si>
  <si>
    <t>Sao Tome and Principe</t>
  </si>
  <si>
    <t>Cote d'Ivoire</t>
  </si>
  <si>
    <t>Togolese Republic</t>
  </si>
  <si>
    <t>Eritrea</t>
  </si>
  <si>
    <t>Ethiopia</t>
  </si>
  <si>
    <t>Gabon</t>
  </si>
  <si>
    <t>Gambia</t>
  </si>
  <si>
    <t>Ghana</t>
  </si>
  <si>
    <t>Equatorial Guinea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</si>
  <si>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</si>
  <si>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</si>
  <si>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</si>
  <si>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</si>
  <si>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</si>
  <si>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</si>
  <si>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</si>
  <si>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</si>
  <si>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</si>
  <si>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</si>
  <si>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</si>
  <si>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</si>
  <si>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</si>
  <si>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</si>
  <si>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</si>
  <si>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Senegal</t>
  </si>
  <si>
    <t>Sierra Leone</t>
  </si>
  <si>
    <t>Somalia</t>
  </si>
  <si>
    <t>South Africa</t>
  </si>
  <si>
    <t>Uganda</t>
  </si>
  <si>
    <t>Zambia</t>
  </si>
  <si>
    <t>Zimbabwe</t>
  </si>
  <si>
    <t>Eswatini</t>
  </si>
  <si>
    <t>Middle East and Central Asia</t>
  </si>
  <si>
    <t>Algeria</t>
  </si>
  <si>
    <t>Egypt</t>
  </si>
  <si>
    <t>Iraq</t>
  </si>
  <si>
    <t>Israel</t>
  </si>
  <si>
    <t>Jordan</t>
  </si>
  <si>
    <t>Kuwait</t>
  </si>
  <si>
    <t>Lebanon</t>
  </si>
  <si>
    <t>Libyan Arab Jamahiriya</t>
  </si>
  <si>
    <t>Morocco</t>
  </si>
  <si>
    <t>Bahrain (Kingdom of)</t>
  </si>
  <si>
    <t>Oman</t>
  </si>
  <si>
    <t>Qatar (State of)</t>
  </si>
  <si>
    <t>Saudi Arabia</t>
  </si>
  <si>
    <t>Sudan</t>
  </si>
  <si>
    <t>Syrian Arab Republic</t>
  </si>
  <si>
    <t>Tunisia</t>
  </si>
  <si>
    <t>Turkey</t>
  </si>
  <si>
    <t>United Arab Emirates</t>
  </si>
  <si>
    <t>Yemen</t>
  </si>
  <si>
    <t>Kazakhstan</t>
  </si>
  <si>
    <t>Kyrgyzstan</t>
  </si>
  <si>
    <t>Tajikistan</t>
  </si>
  <si>
    <t>Turkmenistan</t>
  </si>
  <si>
    <t>Uzbekistan</t>
  </si>
  <si>
    <t>Latin America and Caribbean</t>
  </si>
  <si>
    <t>Argentina</t>
  </si>
  <si>
    <t>Bolivia</t>
  </si>
  <si>
    <t>Brazil</t>
  </si>
  <si>
    <t>Chile</t>
  </si>
  <si>
    <t>Guyana</t>
  </si>
  <si>
    <t>Colombia</t>
  </si>
  <si>
    <t>Grenada</t>
  </si>
  <si>
    <t>Costa Rica</t>
  </si>
  <si>
    <t>Cuba</t>
  </si>
  <si>
    <t>Dominican Republic</t>
  </si>
  <si>
    <t>Ecuador</t>
  </si>
  <si>
    <t>Barbados</t>
  </si>
  <si>
    <t>El Salvador</t>
  </si>
  <si>
    <t>Guatemala</t>
  </si>
  <si>
    <t>Haiti</t>
  </si>
  <si>
    <t>Saint Vincent and the Grenadines</t>
  </si>
  <si>
    <t>Honduras</t>
  </si>
  <si>
    <t>Jamaica</t>
  </si>
  <si>
    <t>Mexico</t>
  </si>
  <si>
    <t>Nicaragua</t>
  </si>
  <si>
    <t>Panama</t>
  </si>
  <si>
    <t>Paraguay</t>
  </si>
  <si>
    <t>Peru</t>
  </si>
  <si>
    <t>Trinidad and Tobago</t>
  </si>
  <si>
    <t>Uruguay</t>
  </si>
  <si>
    <t>Venezuela</t>
  </si>
  <si>
    <t>Antigua and Barbuda</t>
  </si>
  <si>
    <t xml:space="preserve">Bahamas </t>
  </si>
  <si>
    <t>Saint Lucia</t>
  </si>
  <si>
    <t>Belize</t>
  </si>
  <si>
    <t>North America</t>
  </si>
  <si>
    <t>Canada</t>
  </si>
  <si>
    <t>USA</t>
  </si>
  <si>
    <t>East and Australasia</t>
  </si>
  <si>
    <t>Bangladesh</t>
  </si>
  <si>
    <t>Afghanistan</t>
  </si>
  <si>
    <t>Brunei</t>
  </si>
  <si>
    <t>Cambodia</t>
  </si>
  <si>
    <t>Solomon Islands</t>
  </si>
  <si>
    <t>China</t>
  </si>
  <si>
    <t>India</t>
  </si>
  <si>
    <t>Indonesia</t>
  </si>
  <si>
    <t>Japan</t>
  </si>
  <si>
    <t>Korea North</t>
  </si>
  <si>
    <t>Korea South</t>
  </si>
  <si>
    <t>Papua New Guinea</t>
  </si>
  <si>
    <t>Lao People's Democratic Republic</t>
  </si>
  <si>
    <t>Malaysia</t>
  </si>
  <si>
    <t>Maldives</t>
  </si>
  <si>
    <t>Micronesia</t>
  </si>
  <si>
    <t>Mongolia</t>
  </si>
  <si>
    <t>Myanmar</t>
  </si>
  <si>
    <t>Nepal</t>
  </si>
  <si>
    <t>Pakistan</t>
  </si>
  <si>
    <t>Philippines</t>
  </si>
  <si>
    <t>Singapore</t>
  </si>
  <si>
    <t>Sri Lanka</t>
  </si>
  <si>
    <t>Thailand</t>
  </si>
  <si>
    <t>Vietnam</t>
  </si>
  <si>
    <t>Australia</t>
  </si>
  <si>
    <t>New Zeland</t>
  </si>
  <si>
    <t>Tonga</t>
  </si>
  <si>
    <t>Tuvalu</t>
  </si>
  <si>
    <t>Eastern Europe and Northern Asia</t>
  </si>
  <si>
    <t>Georgia</t>
  </si>
  <si>
    <t>Armenia</t>
  </si>
  <si>
    <t>Azerbaijzan</t>
  </si>
  <si>
    <t>Russia</t>
  </si>
  <si>
    <t>Moldova</t>
  </si>
  <si>
    <t>Northern Europe and EU region</t>
  </si>
  <si>
    <t>Norway</t>
  </si>
  <si>
    <t>Iceland</t>
  </si>
  <si>
    <t>Switzerland</t>
  </si>
  <si>
    <t>Andorra</t>
  </si>
  <si>
    <t>Monaco</t>
  </si>
  <si>
    <t xml:space="preserve">Albania </t>
  </si>
  <si>
    <t>Austria</t>
  </si>
  <si>
    <t>Belgium</t>
  </si>
  <si>
    <t>Bosnia and Herzegovina</t>
  </si>
  <si>
    <t xml:space="preserve">Cyprus </t>
  </si>
  <si>
    <t>Czech Republic</t>
  </si>
  <si>
    <t xml:space="preserve">Germany </t>
  </si>
  <si>
    <t>Denmark</t>
  </si>
  <si>
    <t>Spain</t>
  </si>
  <si>
    <t>France</t>
  </si>
  <si>
    <t>Finland</t>
  </si>
  <si>
    <t>United Kingdom of Great Britain and Northern Ireland</t>
  </si>
  <si>
    <t>Greece</t>
  </si>
  <si>
    <t>Hungary</t>
  </si>
  <si>
    <t xml:space="preserve">Netherlands </t>
  </si>
  <si>
    <t xml:space="preserve">Croatia </t>
  </si>
  <si>
    <t>Italy</t>
  </si>
  <si>
    <t>Ireland</t>
  </si>
  <si>
    <t xml:space="preserve">Liechtenstein </t>
  </si>
  <si>
    <t xml:space="preserve">Lithuania </t>
  </si>
  <si>
    <t>Luxembourg</t>
  </si>
  <si>
    <t xml:space="preserve">Latvia </t>
  </si>
  <si>
    <t xml:space="preserve">North Macedonia </t>
  </si>
  <si>
    <t>Malta</t>
  </si>
  <si>
    <t>Montenegro</t>
  </si>
  <si>
    <t xml:space="preserve">Poland </t>
  </si>
  <si>
    <t>Portugal</t>
  </si>
  <si>
    <t>Romania</t>
  </si>
  <si>
    <t>Sweden</t>
  </si>
  <si>
    <t xml:space="preserve">San Marino </t>
  </si>
  <si>
    <t xml:space="preserve">Serbia </t>
  </si>
  <si>
    <t>Slovak Republic</t>
  </si>
  <si>
    <t xml:space="preserve">Slovenia </t>
  </si>
  <si>
    <t>South Sudan</t>
  </si>
  <si>
    <t xml:space="preserve"> Tanzania</t>
  </si>
  <si>
    <t>Cabo-Verde</t>
  </si>
  <si>
    <t>SSA1</t>
  </si>
  <si>
    <t>SSA2</t>
  </si>
  <si>
    <t>SSA3</t>
  </si>
  <si>
    <t>GDP ($)</t>
  </si>
  <si>
    <t>Region</t>
  </si>
  <si>
    <t>Iran</t>
  </si>
  <si>
    <t>Vanuatu</t>
  </si>
  <si>
    <t>Saint Kitts and Nevis</t>
  </si>
  <si>
    <t>Dominica</t>
  </si>
  <si>
    <t>Suriname</t>
  </si>
  <si>
    <t xml:space="preserve">Bhutan </t>
  </si>
  <si>
    <t xml:space="preserve">Nauru </t>
  </si>
  <si>
    <t xml:space="preserve">Seychelles </t>
  </si>
  <si>
    <t>Samoa</t>
  </si>
  <si>
    <t xml:space="preserve">Timor-Leste </t>
  </si>
  <si>
    <t>Marshall Islands</t>
  </si>
  <si>
    <t xml:space="preserve">Kiribati </t>
  </si>
  <si>
    <t xml:space="preserve">Fiji </t>
  </si>
  <si>
    <t>EA1</t>
  </si>
  <si>
    <t>EA2</t>
  </si>
  <si>
    <t>EA3</t>
  </si>
  <si>
    <t>Ukraine</t>
  </si>
  <si>
    <t>Belarus</t>
  </si>
  <si>
    <t>Estonia</t>
  </si>
  <si>
    <t>NE EU1</t>
  </si>
  <si>
    <t>NE EU2</t>
  </si>
  <si>
    <t>NE EU3</t>
  </si>
  <si>
    <t>EE NA1</t>
  </si>
  <si>
    <t>NA1</t>
  </si>
  <si>
    <t>Total population</t>
  </si>
  <si>
    <t>DR Congo</t>
  </si>
  <si>
    <t>Bulgaria</t>
  </si>
  <si>
    <t>NE EU4</t>
  </si>
  <si>
    <t>LA C1</t>
  </si>
  <si>
    <t>LA C2</t>
  </si>
  <si>
    <t>ME CA1</t>
  </si>
  <si>
    <t>ME CA2</t>
  </si>
  <si>
    <t>ME CA3</t>
  </si>
  <si>
    <t>GDP ($) per capita</t>
  </si>
  <si>
    <t>GDP  per capita</t>
  </si>
  <si>
    <t>GDP per capita</t>
  </si>
  <si>
    <t>Vatican City State</t>
  </si>
  <si>
    <t>Typical annual rent the outdoor cable duct for the cable</t>
  </si>
  <si>
    <t>Typical annual rent the outdoor cable duct for the cable (per foot)</t>
  </si>
  <si>
    <t>Typical annual rent the pillars for the hanged-up cable</t>
  </si>
  <si>
    <t xml:space="preserve">Typical annual rent the outdoor cable duct for the cable (per km) </t>
  </si>
  <si>
    <t>Typical annual rent the outdoor cable duct for the cable (per km)</t>
  </si>
  <si>
    <t>LA C3</t>
  </si>
  <si>
    <t>Typical annual rent the outdoor cable duct for the 1 channel per km</t>
  </si>
  <si>
    <t>Typical annual rent the pillars for the hanged-up cable per pole per year</t>
  </si>
  <si>
    <t>Typical annual rent the pillars for the hanged-up cable per km</t>
  </si>
  <si>
    <t>Cost of installation work on the arrangement of locations for AOEs</t>
  </si>
  <si>
    <t>Cost of works on installation and configuration of equipment</t>
  </si>
  <si>
    <t>Cost of installation of indoor cable ducts</t>
  </si>
  <si>
    <t>Cost of work on the installation of subscriber lines</t>
  </si>
  <si>
    <t>Cost of the installation of new infrastructure for hanging-up cables</t>
  </si>
  <si>
    <t>Cost of work on cable hanging-up</t>
  </si>
  <si>
    <t>Cost of laying the cable in the duct</t>
  </si>
  <si>
    <t>Cost of equipment maintenance</t>
  </si>
  <si>
    <t>Cost of work on the operation of cable infrastructure</t>
  </si>
  <si>
    <t>Cost of work on the operation of the infrastructure for hanging-up cables (pillars)</t>
  </si>
  <si>
    <t>Cost norms for geodetic work along object route</t>
  </si>
  <si>
    <t>Cost norms for roads crossings construction by horizontal directional drilling</t>
  </si>
  <si>
    <t>Cost norms for cable duct construction</t>
  </si>
  <si>
    <t>inter-country GDP per capita %</t>
  </si>
  <si>
    <t xml:space="preserve">inter-country GDP per capita </t>
  </si>
  <si>
    <t>Djibouti (Republic of)</t>
  </si>
  <si>
    <t>Typical annual rent the pillars for the hanged-up cable per pillar per year</t>
  </si>
  <si>
    <t>Typical annual rent the pillars for the hanged-up cable per km per year</t>
  </si>
  <si>
    <t>Cost norms for FOCL laying by cable layer</t>
  </si>
  <si>
    <t>Cost norms for signaling test along the route</t>
  </si>
  <si>
    <t>Typical cost for FOCL maintenance</t>
  </si>
  <si>
    <t>Typical cost for cable duct maintenance</t>
  </si>
  <si>
    <t>Typical cost for ODF maintenance</t>
  </si>
  <si>
    <t>Cost norms for cable manhole construction</t>
  </si>
  <si>
    <t>Cost norms for cable couplings installation</t>
  </si>
  <si>
    <t>Cost norms for one pylon construction of RTS antenna feeder devices</t>
  </si>
  <si>
    <t>Cost norms for antenna feeder devices installation and commissioning for one RTS</t>
  </si>
  <si>
    <t>Typical cost for one RTS pylon maintenance</t>
  </si>
  <si>
    <t xml:space="preserve">Typical cost for antenna feeder devices maintenance for one RTS </t>
  </si>
  <si>
    <t>Cost norms of work on the STC organization, taking into account cable entries</t>
  </si>
  <si>
    <t>Cost norms of installation work for laying LAN cables</t>
  </si>
  <si>
    <t>Cost norms on installation work and commissioning of switches</t>
  </si>
  <si>
    <t>Cost norms of TO installation work</t>
  </si>
  <si>
    <t>Cost norms on installation work and commissioning of HOTSPOT</t>
  </si>
  <si>
    <t>Cost norms on installation work and commissioning of WIFI access point</t>
  </si>
  <si>
    <t xml:space="preserve">Cost of LAN cable operation </t>
  </si>
  <si>
    <t xml:space="preserve">Cost of STC operation </t>
  </si>
  <si>
    <t>Cost of HOTSPOT operation</t>
  </si>
  <si>
    <t>Cost of WIFI access point operation</t>
  </si>
  <si>
    <t xml:space="preserve">Cost of switch operation </t>
  </si>
  <si>
    <t>Cost norms for design solutions coordination</t>
  </si>
  <si>
    <t>Cost norms for technical specifications design</t>
  </si>
  <si>
    <t xml:space="preserve">Typical cost for maintenance of building entrance facilities </t>
  </si>
  <si>
    <t>Cost norms for geodetic work at RTS pylon location</t>
  </si>
  <si>
    <t>Cost norms for internal devices installation and commissioning for one RTS</t>
  </si>
  <si>
    <t>Cost norms for design solutions coordination on one RTS construction</t>
  </si>
  <si>
    <t>Typical cost for internal RTS devices maintenance</t>
  </si>
  <si>
    <t>Typical cost of installation and configuration of one VSAT set</t>
  </si>
  <si>
    <t>Typical cost of one VSAT set 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</si>
</sst>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###\ ###\ ##0;\-#\ ###\ ###\ ##0;0"/>
  </numFmts>
  <fonts count="18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color theme="1"/>
      <name val="Arial"/>
      <family val="2"/>
    </font>
    <font>
      <sz val="11"/>
      <color rgb="FF50595E"/>
      <name val="Arial"/>
      <family val="2"/>
      <charset val="204"/>
    </font>
    <font>
      <sz val="11"/>
      <color rgb="FF202122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3"/>
      <color rgb="FF000000"/>
      <name val="Fjalla One"/>
    </font>
    <font>
      <sz val="12"/>
      <color rgb="FF222222"/>
      <name val="Arial"/>
      <family val="2"/>
      <charset val="204"/>
    </font>
    <font>
      <b/>
      <sz val="11"/>
      <name val="Calibri"/>
      <family val="2"/>
      <charset val="204"/>
      <scheme val="minor"/>
    </font>
    <font>
      <sz val="9"/>
      <name val="Arial"/>
      <family val="2"/>
    </font>
    <font>
      <b/>
      <sz val="11"/>
      <color theme="1"/>
      <name val="Calibri"/>
      <family val="2"/>
      <charset val="204"/>
    </font>
    <font>
      <sz val="10"/>
      <color rgb="FF00000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rgb="FF333333"/>
      <name val="Arial"/>
      <family val="2"/>
      <charset val="204"/>
    </font>
    <font>
      <sz val="13"/>
      <name val="Arial"/>
      <family val="2"/>
      <charset val="204"/>
    </font>
    <font>
      <sz val="27"/>
      <color rgb="FF212121"/>
      <name val="Arial"/>
      <family val="2"/>
      <charset val="204"/>
    </font>
  </fonts>
  <fills count="3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574">
    <xf numFmtId="0" fontId="0" fillId="0" borderId="0" xfId="0"/>
    <xf numFmtId="0" fontId="0" fillId="3" borderId="1" xfId="0" applyFill="1" applyBorder="1" applyAlignment="1">
      <alignment vertical="center" wrapText="1"/>
    </xf>
    <xf numFmtId="0" fontId="0" fillId="4" borderId="1" xfId="0" applyFill="1" applyBorder="1"/>
    <xf numFmtId="0" fontId="0" fillId="5" borderId="3" xfId="0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5" borderId="1" xfId="0" applyFill="1" applyBorder="1"/>
    <xf numFmtId="0" fontId="0" fillId="2" borderId="1" xfId="0" applyFill="1" applyBorder="1"/>
    <xf numFmtId="0" fontId="0" fillId="2" borderId="2" xfId="0" applyFill="1" applyBorder="1"/>
    <xf numFmtId="0" fontId="0" fillId="4" borderId="3" xfId="0" applyFill="1" applyBorder="1"/>
    <xf numFmtId="0" fontId="0" fillId="8" borderId="1" xfId="0" applyFill="1" applyBorder="1"/>
    <xf numFmtId="0" fontId="0" fillId="3" borderId="1" xfId="0" applyFill="1" applyBorder="1"/>
    <xf numFmtId="0" fontId="0" fillId="3" borderId="2" xfId="0" applyFill="1" applyBorder="1"/>
    <xf numFmtId="0" fontId="0" fillId="5" borderId="2" xfId="0" applyFill="1" applyBorder="1"/>
    <xf numFmtId="0" fontId="0" fillId="0" borderId="0" xfId="0" applyFont="1"/>
    <xf numFmtId="0" fontId="2" fillId="6" borderId="2" xfId="0" applyFont="1" applyFill="1" applyBorder="1" applyAlignment="1">
      <alignment vertical="center" wrapText="1"/>
    </xf>
    <xf numFmtId="0" fontId="5" fillId="0" borderId="0" xfId="0" applyFont="1"/>
    <xf numFmtId="0" fontId="0" fillId="0" borderId="3" xfId="0" applyBorder="1"/>
    <xf numFmtId="0" fontId="0" fillId="9" borderId="0" xfId="0" applyFill="1" applyBorder="1"/>
    <xf numFmtId="0" fontId="0" fillId="3" borderId="8" xfId="0" applyFill="1" applyBorder="1"/>
    <xf numFmtId="0" fontId="0" fillId="7" borderId="8" xfId="0" applyFill="1" applyBorder="1"/>
    <xf numFmtId="0" fontId="0" fillId="3" borderId="9" xfId="0" applyFill="1" applyBorder="1"/>
    <xf numFmtId="0" fontId="6" fillId="0" borderId="1" xfId="0" applyFont="1" applyBorder="1"/>
    <xf numFmtId="0" fontId="6" fillId="10" borderId="1" xfId="0" applyFont="1" applyFill="1" applyBorder="1" applyAlignment="1">
      <alignment vertical="center" wrapText="1"/>
    </xf>
    <xf numFmtId="0" fontId="6" fillId="0" borderId="3" xfId="0" applyFont="1" applyBorder="1"/>
    <xf numFmtId="0" fontId="6" fillId="0" borderId="2" xfId="0" applyFont="1" applyBorder="1"/>
    <xf numFmtId="0" fontId="0" fillId="12" borderId="8" xfId="0" applyFill="1" applyBorder="1"/>
    <xf numFmtId="0" fontId="0" fillId="3" borderId="13" xfId="0" applyFill="1" applyBorder="1"/>
    <xf numFmtId="0" fontId="0" fillId="0" borderId="1" xfId="0" applyFont="1" applyBorder="1"/>
    <xf numFmtId="0" fontId="0" fillId="0" borderId="4" xfId="0" applyFont="1" applyBorder="1"/>
    <xf numFmtId="0" fontId="0" fillId="12" borderId="1" xfId="0" applyFill="1" applyBorder="1"/>
    <xf numFmtId="0" fontId="0" fillId="12" borderId="5" xfId="0" applyFill="1" applyBorder="1"/>
    <xf numFmtId="0" fontId="0" fillId="12" borderId="3" xfId="0" applyFill="1" applyBorder="1"/>
    <xf numFmtId="0" fontId="0" fillId="12" borderId="2" xfId="0" applyFill="1" applyBorder="1"/>
    <xf numFmtId="0" fontId="0" fillId="8" borderId="3" xfId="0" applyFill="1" applyBorder="1"/>
    <xf numFmtId="0" fontId="0" fillId="0" borderId="2" xfId="0" applyFont="1" applyBorder="1"/>
    <xf numFmtId="0" fontId="0" fillId="0" borderId="3" xfId="0" applyFont="1" applyBorder="1"/>
    <xf numFmtId="0" fontId="0" fillId="11" borderId="1" xfId="0" applyFill="1" applyBorder="1"/>
    <xf numFmtId="0" fontId="0" fillId="5" borderId="3" xfId="0" applyFill="1" applyBorder="1"/>
    <xf numFmtId="0" fontId="7" fillId="0" borderId="2" xfId="0" applyFont="1" applyBorder="1"/>
    <xf numFmtId="0" fontId="7" fillId="0" borderId="1" xfId="0" applyFont="1" applyBorder="1"/>
    <xf numFmtId="0" fontId="0" fillId="11" borderId="3" xfId="0" applyFill="1" applyBorder="1"/>
    <xf numFmtId="0" fontId="0" fillId="11" borderId="2" xfId="0" applyFill="1" applyBorder="1"/>
    <xf numFmtId="0" fontId="0" fillId="13" borderId="3" xfId="0" applyFill="1" applyBorder="1"/>
    <xf numFmtId="0" fontId="0" fillId="13" borderId="1" xfId="0" applyFill="1" applyBorder="1"/>
    <xf numFmtId="0" fontId="0" fillId="13" borderId="2" xfId="0" applyFill="1" applyBorder="1"/>
    <xf numFmtId="0" fontId="0" fillId="4" borderId="7" xfId="0" applyFill="1" applyBorder="1"/>
    <xf numFmtId="0" fontId="0" fillId="2" borderId="5" xfId="0" applyFill="1" applyBorder="1"/>
    <xf numFmtId="0" fontId="0" fillId="5" borderId="6" xfId="0" applyFill="1" applyBorder="1"/>
    <xf numFmtId="0" fontId="6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2" fillId="0" borderId="2" xfId="0" applyFont="1" applyBorder="1"/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0" fillId="0" borderId="0" xfId="0" applyBorder="1"/>
    <xf numFmtId="0" fontId="8" fillId="0" borderId="0" xfId="0" applyFont="1" applyAlignment="1">
      <alignment horizontal="left" vertical="center" wrapText="1" indent="1"/>
    </xf>
    <xf numFmtId="0" fontId="9" fillId="0" borderId="0" xfId="0" applyFont="1" applyAlignment="1">
      <alignment horizontal="center" wrapText="1"/>
    </xf>
    <xf numFmtId="0" fontId="8" fillId="0" borderId="0" xfId="0" applyFont="1" applyBorder="1" applyAlignment="1">
      <alignment horizontal="left" vertical="center" wrapText="1" indent="1"/>
    </xf>
    <xf numFmtId="0" fontId="0" fillId="0" borderId="8" xfId="0" applyBorder="1"/>
    <xf numFmtId="0" fontId="0" fillId="0" borderId="12" xfId="0" applyBorder="1"/>
    <xf numFmtId="0" fontId="0" fillId="0" borderId="13" xfId="0" applyBorder="1"/>
    <xf numFmtId="164" fontId="4" fillId="0" borderId="8" xfId="0" applyNumberFormat="1" applyFont="1" applyBorder="1" applyAlignment="1">
      <alignment horizontal="right"/>
    </xf>
    <xf numFmtId="0" fontId="0" fillId="0" borderId="9" xfId="0" applyBorder="1"/>
    <xf numFmtId="0" fontId="3" fillId="0" borderId="16" xfId="0" applyFont="1" applyBorder="1"/>
    <xf numFmtId="0" fontId="0" fillId="0" borderId="16" xfId="0" applyBorder="1"/>
    <xf numFmtId="0" fontId="1" fillId="0" borderId="9" xfId="0" applyFont="1" applyBorder="1" applyAlignment="1">
      <alignment horizontal="center" vertical="center"/>
    </xf>
    <xf numFmtId="0" fontId="0" fillId="0" borderId="14" xfId="0" applyBorder="1"/>
    <xf numFmtId="164" fontId="4" fillId="0" borderId="12" xfId="0" applyNumberFormat="1" applyFont="1" applyBorder="1" applyAlignment="1">
      <alignment horizontal="right"/>
    </xf>
    <xf numFmtId="0" fontId="0" fillId="9" borderId="16" xfId="0" applyFill="1" applyBorder="1"/>
    <xf numFmtId="0" fontId="0" fillId="0" borderId="8" xfId="0" applyFont="1" applyBorder="1"/>
    <xf numFmtId="0" fontId="0" fillId="0" borderId="12" xfId="0" applyFont="1" applyBorder="1"/>
    <xf numFmtId="0" fontId="0" fillId="9" borderId="17" xfId="0" applyFill="1" applyBorder="1"/>
    <xf numFmtId="164" fontId="4" fillId="9" borderId="1" xfId="0" applyNumberFormat="1" applyFont="1" applyFill="1" applyBorder="1" applyAlignment="1">
      <alignment horizontal="right"/>
    </xf>
    <xf numFmtId="0" fontId="0" fillId="0" borderId="17" xfId="0" applyBorder="1"/>
    <xf numFmtId="0" fontId="0" fillId="0" borderId="1" xfId="0" applyBorder="1"/>
    <xf numFmtId="2" fontId="4" fillId="9" borderId="1" xfId="0" applyNumberFormat="1" applyFont="1" applyFill="1" applyBorder="1" applyAlignment="1">
      <alignment horizontal="right"/>
    </xf>
    <xf numFmtId="0" fontId="0" fillId="3" borderId="3" xfId="0" applyFill="1" applyBorder="1"/>
    <xf numFmtId="0" fontId="6" fillId="0" borderId="3" xfId="0" applyFont="1" applyBorder="1" applyAlignment="1">
      <alignment horizontal="right"/>
    </xf>
    <xf numFmtId="164" fontId="4" fillId="9" borderId="3" xfId="0" applyNumberFormat="1" applyFont="1" applyFill="1" applyBorder="1" applyAlignment="1">
      <alignment horizontal="right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164" fontId="4" fillId="9" borderId="2" xfId="0" applyNumberFormat="1" applyFont="1" applyFill="1" applyBorder="1" applyAlignment="1">
      <alignment horizontal="right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0" fillId="12" borderId="13" xfId="0" applyFill="1" applyBorder="1"/>
    <xf numFmtId="2" fontId="4" fillId="9" borderId="2" xfId="0" applyNumberFormat="1" applyFont="1" applyFill="1" applyBorder="1" applyAlignment="1">
      <alignment horizontal="right"/>
    </xf>
    <xf numFmtId="0" fontId="2" fillId="6" borderId="3" xfId="0" applyFont="1" applyFill="1" applyBorder="1" applyAlignment="1">
      <alignment vertical="center" wrapText="1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center"/>
    </xf>
    <xf numFmtId="0" fontId="1" fillId="0" borderId="9" xfId="0" applyFont="1" applyBorder="1"/>
    <xf numFmtId="0" fontId="0" fillId="0" borderId="19" xfId="0" applyBorder="1"/>
    <xf numFmtId="2" fontId="4" fillId="9" borderId="3" xfId="0" applyNumberFormat="1" applyFont="1" applyFill="1" applyBorder="1" applyAlignment="1">
      <alignment horizontal="right"/>
    </xf>
    <xf numFmtId="0" fontId="0" fillId="0" borderId="2" xfId="0" applyBorder="1"/>
    <xf numFmtId="2" fontId="4" fillId="9" borderId="13" xfId="0" applyNumberFormat="1" applyFont="1" applyFill="1" applyBorder="1" applyAlignment="1">
      <alignment horizontal="right"/>
    </xf>
    <xf numFmtId="2" fontId="4" fillId="9" borderId="9" xfId="0" applyNumberFormat="1" applyFont="1" applyFill="1" applyBorder="1" applyAlignment="1">
      <alignment horizontal="right"/>
    </xf>
    <xf numFmtId="0" fontId="13" fillId="0" borderId="3" xfId="0" applyFont="1" applyBorder="1"/>
    <xf numFmtId="0" fontId="6" fillId="0" borderId="3" xfId="0" applyFont="1" applyBorder="1" applyAlignment="1">
      <alignment vertical="center"/>
    </xf>
    <xf numFmtId="0" fontId="10" fillId="0" borderId="2" xfId="0" applyFont="1" applyBorder="1" applyAlignment="1">
      <alignment horizontal="center" wrapText="1"/>
    </xf>
    <xf numFmtId="0" fontId="3" fillId="0" borderId="17" xfId="0" applyFont="1" applyBorder="1"/>
    <xf numFmtId="0" fontId="0" fillId="3" borderId="3" xfId="0" applyFill="1" applyBorder="1" applyAlignment="1">
      <alignment vertical="center" wrapText="1"/>
    </xf>
    <xf numFmtId="0" fontId="1" fillId="0" borderId="22" xfId="0" applyFont="1" applyBorder="1" applyAlignment="1">
      <alignment horizontal="center" vertical="center"/>
    </xf>
    <xf numFmtId="164" fontId="0" fillId="0" borderId="17" xfId="0" applyNumberFormat="1" applyBorder="1"/>
    <xf numFmtId="2" fontId="0" fillId="0" borderId="1" xfId="0" applyNumberFormat="1" applyBorder="1"/>
    <xf numFmtId="2" fontId="0" fillId="0" borderId="17" xfId="0" applyNumberFormat="1" applyBorder="1"/>
    <xf numFmtId="164" fontId="0" fillId="9" borderId="17" xfId="0" applyNumberFormat="1" applyFill="1" applyBorder="1"/>
    <xf numFmtId="2" fontId="0" fillId="0" borderId="3" xfId="0" applyNumberFormat="1" applyBorder="1"/>
    <xf numFmtId="0" fontId="12" fillId="0" borderId="2" xfId="0" applyFont="1" applyFill="1" applyBorder="1" applyAlignment="1">
      <alignment horizontal="center" vertical="center" wrapText="1"/>
    </xf>
    <xf numFmtId="2" fontId="0" fillId="0" borderId="2" xfId="0" applyNumberFormat="1" applyBorder="1"/>
    <xf numFmtId="0" fontId="0" fillId="9" borderId="23" xfId="0" applyFill="1" applyBorder="1"/>
    <xf numFmtId="0" fontId="10" fillId="0" borderId="2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wrapText="1"/>
    </xf>
    <xf numFmtId="0" fontId="10" fillId="0" borderId="24" xfId="0" applyFont="1" applyBorder="1" applyAlignment="1">
      <alignment horizontal="center" wrapText="1"/>
    </xf>
    <xf numFmtId="0" fontId="10" fillId="0" borderId="24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0" fillId="14" borderId="1" xfId="0" applyFill="1" applyBorder="1"/>
    <xf numFmtId="164" fontId="4" fillId="14" borderId="3" xfId="0" applyNumberFormat="1" applyFont="1" applyFill="1" applyBorder="1" applyAlignment="1">
      <alignment horizontal="right"/>
    </xf>
    <xf numFmtId="0" fontId="10" fillId="0" borderId="5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164" fontId="4" fillId="9" borderId="26" xfId="0" applyNumberFormat="1" applyFont="1" applyFill="1" applyBorder="1" applyAlignment="1">
      <alignment horizontal="right"/>
    </xf>
    <xf numFmtId="164" fontId="4" fillId="9" borderId="27" xfId="0" applyNumberFormat="1" applyFont="1" applyFill="1" applyBorder="1" applyAlignment="1">
      <alignment horizontal="right"/>
    </xf>
    <xf numFmtId="9" fontId="0" fillId="0" borderId="6" xfId="1" applyFont="1" applyBorder="1"/>
    <xf numFmtId="9" fontId="0" fillId="0" borderId="2" xfId="1" applyFont="1" applyBorder="1"/>
    <xf numFmtId="10" fontId="0" fillId="0" borderId="1" xfId="1" applyNumberFormat="1" applyFont="1" applyBorder="1"/>
    <xf numFmtId="9" fontId="0" fillId="0" borderId="1" xfId="1" applyFont="1" applyBorder="1"/>
    <xf numFmtId="0" fontId="0" fillId="0" borderId="4" xfId="0" applyBorder="1"/>
    <xf numFmtId="9" fontId="0" fillId="0" borderId="8" xfId="1" applyFont="1" applyBorder="1"/>
    <xf numFmtId="9" fontId="0" fillId="15" borderId="8" xfId="1" applyFont="1" applyFill="1" applyBorder="1"/>
    <xf numFmtId="9" fontId="0" fillId="0" borderId="9" xfId="1" applyFont="1" applyBorder="1"/>
    <xf numFmtId="0" fontId="0" fillId="3" borderId="12" xfId="0" applyFill="1" applyBorder="1"/>
    <xf numFmtId="0" fontId="6" fillId="0" borderId="5" xfId="0" applyFont="1" applyBorder="1"/>
    <xf numFmtId="9" fontId="0" fillId="0" borderId="12" xfId="1" applyFont="1" applyBorder="1"/>
    <xf numFmtId="164" fontId="4" fillId="9" borderId="5" xfId="0" applyNumberFormat="1" applyFont="1" applyFill="1" applyBorder="1" applyAlignment="1">
      <alignment horizontal="right"/>
    </xf>
    <xf numFmtId="2" fontId="0" fillId="9" borderId="6" xfId="0" applyNumberFormat="1" applyFill="1" applyBorder="1"/>
    <xf numFmtId="164" fontId="4" fillId="16" borderId="19" xfId="0" applyNumberFormat="1" applyFont="1" applyFill="1" applyBorder="1" applyAlignment="1">
      <alignment horizontal="right"/>
    </xf>
    <xf numFmtId="0" fontId="0" fillId="7" borderId="3" xfId="0" applyFill="1" applyBorder="1"/>
    <xf numFmtId="49" fontId="0" fillId="0" borderId="0" xfId="0" applyNumberFormat="1"/>
    <xf numFmtId="0" fontId="1" fillId="0" borderId="9" xfId="0" applyFont="1" applyBorder="1" applyAlignment="1">
      <alignment horizontal="center" vertical="center" wrapText="1"/>
    </xf>
    <xf numFmtId="0" fontId="1" fillId="9" borderId="22" xfId="0" applyFont="1" applyFill="1" applyBorder="1" applyAlignment="1">
      <alignment horizontal="center" vertical="center" wrapText="1"/>
    </xf>
    <xf numFmtId="9" fontId="0" fillId="0" borderId="3" xfId="1" applyFont="1" applyBorder="1"/>
    <xf numFmtId="0" fontId="0" fillId="7" borderId="12" xfId="0" applyFill="1" applyBorder="1" applyAlignment="1">
      <alignment horizontal="left" wrapText="1"/>
    </xf>
    <xf numFmtId="2" fontId="0" fillId="16" borderId="19" xfId="0" applyNumberFormat="1" applyFill="1" applyBorder="1"/>
    <xf numFmtId="9" fontId="0" fillId="0" borderId="5" xfId="1" applyFont="1" applyBorder="1"/>
    <xf numFmtId="0" fontId="0" fillId="7" borderId="12" xfId="0" applyFill="1" applyBorder="1"/>
    <xf numFmtId="0" fontId="0" fillId="9" borderId="14" xfId="0" applyFill="1" applyBorder="1" applyAlignment="1"/>
    <xf numFmtId="0" fontId="0" fillId="9" borderId="15" xfId="0" applyFill="1" applyBorder="1" applyAlignment="1"/>
    <xf numFmtId="9" fontId="4" fillId="0" borderId="8" xfId="1" applyFont="1" applyBorder="1" applyAlignment="1">
      <alignment horizontal="right"/>
    </xf>
    <xf numFmtId="164" fontId="4" fillId="9" borderId="0" xfId="0" applyNumberFormat="1" applyFont="1" applyFill="1" applyBorder="1" applyAlignment="1">
      <alignment horizontal="right"/>
    </xf>
    <xf numFmtId="164" fontId="0" fillId="0" borderId="0" xfId="0" applyNumberFormat="1" applyBorder="1"/>
    <xf numFmtId="0" fontId="0" fillId="3" borderId="5" xfId="0" applyFill="1" applyBorder="1" applyAlignment="1">
      <alignment horizontal="center" vertical="center"/>
    </xf>
    <xf numFmtId="164" fontId="4" fillId="0" borderId="5" xfId="0" applyNumberFormat="1" applyFont="1" applyBorder="1" applyAlignment="1">
      <alignment horizontal="right"/>
    </xf>
    <xf numFmtId="0" fontId="0" fillId="3" borderId="5" xfId="0" applyFill="1" applyBorder="1"/>
    <xf numFmtId="0" fontId="6" fillId="0" borderId="15" xfId="0" applyFont="1" applyBorder="1" applyAlignment="1"/>
    <xf numFmtId="0" fontId="6" fillId="0" borderId="30" xfId="0" applyFont="1" applyBorder="1" applyAlignment="1"/>
    <xf numFmtId="164" fontId="4" fillId="17" borderId="3" xfId="0" applyNumberFormat="1" applyFont="1" applyFill="1" applyBorder="1" applyAlignment="1">
      <alignment horizontal="right"/>
    </xf>
    <xf numFmtId="9" fontId="0" fillId="17" borderId="3" xfId="1" applyFont="1" applyFill="1" applyBorder="1"/>
    <xf numFmtId="164" fontId="4" fillId="16" borderId="20" xfId="0" applyNumberFormat="1" applyFont="1" applyFill="1" applyBorder="1" applyAlignment="1">
      <alignment horizontal="right"/>
    </xf>
    <xf numFmtId="0" fontId="0" fillId="16" borderId="21" xfId="0" applyFill="1" applyBorder="1"/>
    <xf numFmtId="9" fontId="0" fillId="0" borderId="13" xfId="1" applyFont="1" applyBorder="1"/>
    <xf numFmtId="9" fontId="0" fillId="9" borderId="8" xfId="1" applyFont="1" applyFill="1" applyBorder="1"/>
    <xf numFmtId="9" fontId="0" fillId="0" borderId="13" xfId="1" applyFont="1" applyBorder="1" applyAlignment="1">
      <alignment horizontal="right"/>
    </xf>
    <xf numFmtId="9" fontId="0" fillId="0" borderId="2" xfId="1" applyFont="1" applyBorder="1" applyAlignment="1">
      <alignment horizontal="right"/>
    </xf>
    <xf numFmtId="9" fontId="0" fillId="0" borderId="7" xfId="1" applyFont="1" applyBorder="1" applyAlignment="1">
      <alignment horizontal="right"/>
    </xf>
    <xf numFmtId="0" fontId="0" fillId="0" borderId="0" xfId="0" applyFont="1" applyBorder="1"/>
    <xf numFmtId="164" fontId="4" fillId="9" borderId="10" xfId="0" applyNumberFormat="1" applyFont="1" applyFill="1" applyBorder="1" applyAlignment="1">
      <alignment horizontal="right"/>
    </xf>
    <xf numFmtId="164" fontId="4" fillId="16" borderId="10" xfId="0" applyNumberFormat="1" applyFont="1" applyFill="1" applyBorder="1" applyAlignment="1">
      <alignment horizontal="right"/>
    </xf>
    <xf numFmtId="0" fontId="0" fillId="8" borderId="5" xfId="0" applyFill="1" applyBorder="1"/>
    <xf numFmtId="0" fontId="13" fillId="0" borderId="2" xfId="0" applyFont="1" applyBorder="1"/>
    <xf numFmtId="0" fontId="0" fillId="9" borderId="33" xfId="0" applyFill="1" applyBorder="1"/>
    <xf numFmtId="9" fontId="4" fillId="9" borderId="15" xfId="1" applyFont="1" applyFill="1" applyBorder="1" applyAlignment="1"/>
    <xf numFmtId="0" fontId="0" fillId="16" borderId="14" xfId="0" applyFill="1" applyBorder="1"/>
    <xf numFmtId="0" fontId="0" fillId="0" borderId="33" xfId="0" applyBorder="1"/>
    <xf numFmtId="164" fontId="0" fillId="0" borderId="17" xfId="0" applyNumberFormat="1" applyFill="1" applyBorder="1"/>
    <xf numFmtId="164" fontId="4" fillId="9" borderId="35" xfId="0" applyNumberFormat="1" applyFont="1" applyFill="1" applyBorder="1" applyAlignment="1">
      <alignment horizontal="right"/>
    </xf>
    <xf numFmtId="0" fontId="0" fillId="9" borderId="36" xfId="0" applyFill="1" applyBorder="1"/>
    <xf numFmtId="0" fontId="0" fillId="9" borderId="37" xfId="0" applyFill="1" applyBorder="1"/>
    <xf numFmtId="0" fontId="15" fillId="0" borderId="0" xfId="0" applyFont="1"/>
    <xf numFmtId="0" fontId="16" fillId="0" borderId="0" xfId="0" applyFont="1"/>
    <xf numFmtId="164" fontId="0" fillId="0" borderId="10" xfId="0" applyNumberFormat="1" applyBorder="1"/>
    <xf numFmtId="2" fontId="0" fillId="0" borderId="10" xfId="0" applyNumberFormat="1" applyBorder="1"/>
    <xf numFmtId="2" fontId="4" fillId="9" borderId="10" xfId="0" applyNumberFormat="1" applyFont="1" applyFill="1" applyBorder="1" applyAlignment="1">
      <alignment horizontal="right"/>
    </xf>
    <xf numFmtId="2" fontId="4" fillId="9" borderId="5" xfId="0" applyNumberFormat="1" applyFont="1" applyFill="1" applyBorder="1" applyAlignment="1">
      <alignment horizontal="right"/>
    </xf>
    <xf numFmtId="2" fontId="4" fillId="16" borderId="28" xfId="0" applyNumberFormat="1" applyFont="1" applyFill="1" applyBorder="1" applyAlignment="1">
      <alignment horizontal="right"/>
    </xf>
    <xf numFmtId="2" fontId="4" fillId="8" borderId="28" xfId="0" applyNumberFormat="1" applyFont="1" applyFill="1" applyBorder="1" applyAlignment="1">
      <alignment horizontal="right"/>
    </xf>
    <xf numFmtId="2" fontId="0" fillId="8" borderId="19" xfId="0" applyNumberFormat="1" applyFill="1" applyBorder="1"/>
    <xf numFmtId="2" fontId="0" fillId="9" borderId="5" xfId="0" applyNumberFormat="1" applyFill="1" applyBorder="1"/>
    <xf numFmtId="0" fontId="0" fillId="9" borderId="10" xfId="0" applyFill="1" applyBorder="1"/>
    <xf numFmtId="2" fontId="0" fillId="8" borderId="28" xfId="0" applyNumberFormat="1" applyFill="1" applyBorder="1"/>
    <xf numFmtId="9" fontId="4" fillId="7" borderId="5" xfId="1" applyFont="1" applyFill="1" applyBorder="1" applyAlignment="1">
      <alignment horizontal="right"/>
    </xf>
    <xf numFmtId="9" fontId="4" fillId="5" borderId="5" xfId="1" applyFont="1" applyFill="1" applyBorder="1" applyAlignment="1">
      <alignment horizontal="right"/>
    </xf>
    <xf numFmtId="2" fontId="0" fillId="5" borderId="1" xfId="0" applyNumberFormat="1" applyFill="1" applyBorder="1"/>
    <xf numFmtId="9" fontId="4" fillId="5" borderId="1" xfId="1" applyFont="1" applyFill="1" applyBorder="1" applyAlignment="1">
      <alignment horizontal="right"/>
    </xf>
    <xf numFmtId="9" fontId="4" fillId="12" borderId="1" xfId="1" applyFont="1" applyFill="1" applyBorder="1" applyAlignment="1">
      <alignment horizontal="right"/>
    </xf>
    <xf numFmtId="2" fontId="0" fillId="12" borderId="1" xfId="0" applyNumberFormat="1" applyFill="1" applyBorder="1"/>
    <xf numFmtId="9" fontId="4" fillId="12" borderId="2" xfId="1" applyFont="1" applyFill="1" applyBorder="1" applyAlignment="1">
      <alignment horizontal="right"/>
    </xf>
    <xf numFmtId="2" fontId="0" fillId="12" borderId="2" xfId="0" applyNumberFormat="1" applyFill="1" applyBorder="1"/>
    <xf numFmtId="9" fontId="4" fillId="12" borderId="7" xfId="1" applyFont="1" applyFill="1" applyBorder="1" applyAlignment="1">
      <alignment horizontal="right"/>
    </xf>
    <xf numFmtId="2" fontId="0" fillId="12" borderId="5" xfId="0" applyNumberFormat="1" applyFill="1" applyBorder="1"/>
    <xf numFmtId="9" fontId="4" fillId="18" borderId="3" xfId="1" applyFont="1" applyFill="1" applyBorder="1" applyAlignment="1">
      <alignment horizontal="right"/>
    </xf>
    <xf numFmtId="2" fontId="4" fillId="18" borderId="13" xfId="0" applyNumberFormat="1" applyFont="1" applyFill="1" applyBorder="1" applyAlignment="1">
      <alignment horizontal="right"/>
    </xf>
    <xf numFmtId="9" fontId="0" fillId="18" borderId="1" xfId="1" applyFont="1" applyFill="1" applyBorder="1"/>
    <xf numFmtId="2" fontId="0" fillId="18" borderId="1" xfId="0" applyNumberFormat="1" applyFill="1" applyBorder="1"/>
    <xf numFmtId="2" fontId="0" fillId="16" borderId="28" xfId="0" applyNumberFormat="1" applyFill="1" applyBorder="1"/>
    <xf numFmtId="9" fontId="4" fillId="7" borderId="3" xfId="1" applyFont="1" applyFill="1" applyBorder="1" applyAlignment="1">
      <alignment horizontal="right"/>
    </xf>
    <xf numFmtId="9" fontId="4" fillId="5" borderId="3" xfId="1" applyFont="1" applyFill="1" applyBorder="1" applyAlignment="1">
      <alignment horizontal="right"/>
    </xf>
    <xf numFmtId="2" fontId="0" fillId="5" borderId="3" xfId="0" applyNumberFormat="1" applyFill="1" applyBorder="1"/>
    <xf numFmtId="2" fontId="4" fillId="16" borderId="19" xfId="1" applyNumberFormat="1" applyFont="1" applyFill="1" applyBorder="1" applyAlignment="1"/>
    <xf numFmtId="164" fontId="4" fillId="9" borderId="19" xfId="0" applyNumberFormat="1" applyFont="1" applyFill="1" applyBorder="1" applyAlignment="1">
      <alignment horizontal="right"/>
    </xf>
    <xf numFmtId="2" fontId="4" fillId="5" borderId="1" xfId="0" applyNumberFormat="1" applyFont="1" applyFill="1" applyBorder="1" applyAlignment="1">
      <alignment horizontal="right"/>
    </xf>
    <xf numFmtId="2" fontId="4" fillId="12" borderId="1" xfId="0" applyNumberFormat="1" applyFont="1" applyFill="1" applyBorder="1" applyAlignment="1">
      <alignment horizontal="right"/>
    </xf>
    <xf numFmtId="164" fontId="4" fillId="12" borderId="1" xfId="0" applyNumberFormat="1" applyFont="1" applyFill="1" applyBorder="1" applyAlignment="1">
      <alignment horizontal="right"/>
    </xf>
    <xf numFmtId="9" fontId="4" fillId="12" borderId="5" xfId="1" applyFont="1" applyFill="1" applyBorder="1" applyAlignment="1">
      <alignment horizontal="right"/>
    </xf>
    <xf numFmtId="9" fontId="4" fillId="12" borderId="3" xfId="1" applyFont="1" applyFill="1" applyBorder="1" applyAlignment="1">
      <alignment horizontal="right"/>
    </xf>
    <xf numFmtId="2" fontId="4" fillId="12" borderId="3" xfId="0" applyNumberFormat="1" applyFont="1" applyFill="1" applyBorder="1" applyAlignment="1">
      <alignment horizontal="right"/>
    </xf>
    <xf numFmtId="2" fontId="4" fillId="12" borderId="6" xfId="0" applyNumberFormat="1" applyFont="1" applyFill="1" applyBorder="1" applyAlignment="1">
      <alignment horizontal="right"/>
    </xf>
    <xf numFmtId="164" fontId="0" fillId="9" borderId="28" xfId="0" applyNumberFormat="1" applyFill="1" applyBorder="1"/>
    <xf numFmtId="0" fontId="0" fillId="9" borderId="13" xfId="0" applyFont="1" applyFill="1" applyBorder="1"/>
    <xf numFmtId="0" fontId="0" fillId="9" borderId="8" xfId="0" applyFont="1" applyFill="1" applyBorder="1"/>
    <xf numFmtId="164" fontId="4" fillId="9" borderId="8" xfId="0" applyNumberFormat="1" applyFont="1" applyFill="1" applyBorder="1" applyAlignment="1">
      <alignment horizontal="right"/>
    </xf>
    <xf numFmtId="0" fontId="0" fillId="9" borderId="1" xfId="0" applyFont="1" applyFill="1" applyBorder="1"/>
    <xf numFmtId="9" fontId="4" fillId="20" borderId="1" xfId="1" applyFont="1" applyFill="1" applyBorder="1" applyAlignment="1">
      <alignment horizontal="right"/>
    </xf>
    <xf numFmtId="2" fontId="4" fillId="20" borderId="1" xfId="0" applyNumberFormat="1" applyFont="1" applyFill="1" applyBorder="1" applyAlignment="1">
      <alignment horizontal="right"/>
    </xf>
    <xf numFmtId="0" fontId="0" fillId="0" borderId="5" xfId="0" applyFont="1" applyBorder="1"/>
    <xf numFmtId="0" fontId="0" fillId="5" borderId="5" xfId="0" applyFill="1" applyBorder="1"/>
    <xf numFmtId="9" fontId="0" fillId="0" borderId="18" xfId="1" applyFont="1" applyBorder="1"/>
    <xf numFmtId="0" fontId="0" fillId="16" borderId="34" xfId="0" applyFill="1" applyBorder="1"/>
    <xf numFmtId="0" fontId="0" fillId="16" borderId="10" xfId="0" applyFont="1" applyFill="1" applyBorder="1"/>
    <xf numFmtId="0" fontId="0" fillId="16" borderId="10" xfId="0" applyFill="1" applyBorder="1" applyAlignment="1">
      <alignment horizontal="center" vertical="center"/>
    </xf>
    <xf numFmtId="0" fontId="0" fillId="16" borderId="38" xfId="0" applyFill="1" applyBorder="1"/>
    <xf numFmtId="9" fontId="0" fillId="16" borderId="38" xfId="1" applyFont="1" applyFill="1" applyBorder="1"/>
    <xf numFmtId="164" fontId="0" fillId="16" borderId="15" xfId="0" applyNumberFormat="1" applyFill="1" applyBorder="1"/>
    <xf numFmtId="9" fontId="4" fillId="16" borderId="39" xfId="1" applyFont="1" applyFill="1" applyBorder="1" applyAlignment="1">
      <alignment horizontal="right"/>
    </xf>
    <xf numFmtId="164" fontId="4" fillId="16" borderId="34" xfId="0" applyNumberFormat="1" applyFont="1" applyFill="1" applyBorder="1" applyAlignment="1">
      <alignment horizontal="right"/>
    </xf>
    <xf numFmtId="2" fontId="4" fillId="5" borderId="3" xfId="0" applyNumberFormat="1" applyFont="1" applyFill="1" applyBorder="1" applyAlignment="1">
      <alignment horizontal="right"/>
    </xf>
    <xf numFmtId="2" fontId="4" fillId="5" borderId="6" xfId="0" applyNumberFormat="1" applyFont="1" applyFill="1" applyBorder="1" applyAlignment="1">
      <alignment horizontal="right"/>
    </xf>
    <xf numFmtId="2" fontId="4" fillId="5" borderId="5" xfId="0" applyNumberFormat="1" applyFont="1" applyFill="1" applyBorder="1" applyAlignment="1">
      <alignment horizontal="right"/>
    </xf>
    <xf numFmtId="2" fontId="4" fillId="7" borderId="3" xfId="0" applyNumberFormat="1" applyFont="1" applyFill="1" applyBorder="1" applyAlignment="1">
      <alignment horizontal="right"/>
    </xf>
    <xf numFmtId="9" fontId="4" fillId="7" borderId="1" xfId="1" applyFont="1" applyFill="1" applyBorder="1" applyAlignment="1">
      <alignment horizontal="right"/>
    </xf>
    <xf numFmtId="2" fontId="4" fillId="7" borderId="1" xfId="0" applyNumberFormat="1" applyFont="1" applyFill="1" applyBorder="1" applyAlignment="1">
      <alignment horizontal="right"/>
    </xf>
    <xf numFmtId="2" fontId="4" fillId="7" borderId="5" xfId="0" applyNumberFormat="1" applyFont="1" applyFill="1" applyBorder="1" applyAlignment="1">
      <alignment horizontal="right"/>
    </xf>
    <xf numFmtId="2" fontId="4" fillId="7" borderId="6" xfId="0" applyNumberFormat="1" applyFont="1" applyFill="1" applyBorder="1" applyAlignment="1">
      <alignment horizontal="right"/>
    </xf>
    <xf numFmtId="9" fontId="4" fillId="15" borderId="1" xfId="1" applyFont="1" applyFill="1" applyBorder="1" applyAlignment="1">
      <alignment horizontal="right"/>
    </xf>
    <xf numFmtId="2" fontId="0" fillId="15" borderId="1" xfId="0" applyNumberFormat="1" applyFill="1" applyBorder="1"/>
    <xf numFmtId="9" fontId="11" fillId="16" borderId="10" xfId="1" applyFont="1" applyFill="1" applyBorder="1" applyAlignment="1">
      <alignment horizontal="right"/>
    </xf>
    <xf numFmtId="9" fontId="11" fillId="8" borderId="38" xfId="1" applyFont="1" applyFill="1" applyBorder="1" applyAlignment="1">
      <alignment horizontal="right"/>
    </xf>
    <xf numFmtId="2" fontId="11" fillId="8" borderId="19" xfId="0" applyNumberFormat="1" applyFont="1" applyFill="1" applyBorder="1" applyAlignment="1">
      <alignment horizontal="right"/>
    </xf>
    <xf numFmtId="0" fontId="0" fillId="5" borderId="5" xfId="0" applyFill="1" applyBorder="1" applyAlignment="1">
      <alignment vertical="center" wrapText="1"/>
    </xf>
    <xf numFmtId="2" fontId="11" fillId="16" borderId="28" xfId="0" applyNumberFormat="1" applyFont="1" applyFill="1" applyBorder="1" applyAlignment="1">
      <alignment horizontal="right"/>
    </xf>
    <xf numFmtId="2" fontId="3" fillId="0" borderId="17" xfId="0" applyNumberFormat="1" applyFont="1" applyBorder="1"/>
    <xf numFmtId="2" fontId="3" fillId="16" borderId="19" xfId="0" applyNumberFormat="1" applyFont="1" applyFill="1" applyBorder="1"/>
    <xf numFmtId="9" fontId="11" fillId="12" borderId="3" xfId="1" applyFont="1" applyFill="1" applyBorder="1" applyAlignment="1">
      <alignment horizontal="right"/>
    </xf>
    <xf numFmtId="2" fontId="11" fillId="12" borderId="3" xfId="0" applyNumberFormat="1" applyFont="1" applyFill="1" applyBorder="1" applyAlignment="1">
      <alignment horizontal="right"/>
    </xf>
    <xf numFmtId="9" fontId="11" fillId="12" borderId="6" xfId="1" applyFont="1" applyFill="1" applyBorder="1" applyAlignment="1">
      <alignment horizontal="right"/>
    </xf>
    <xf numFmtId="2" fontId="11" fillId="12" borderId="6" xfId="0" applyNumberFormat="1" applyFont="1" applyFill="1" applyBorder="1" applyAlignment="1">
      <alignment horizontal="right"/>
    </xf>
    <xf numFmtId="9" fontId="11" fillId="8" borderId="34" xfId="1" applyFont="1" applyFill="1" applyBorder="1" applyAlignment="1">
      <alignment horizontal="right"/>
    </xf>
    <xf numFmtId="2" fontId="11" fillId="8" borderId="28" xfId="0" applyNumberFormat="1" applyFont="1" applyFill="1" applyBorder="1" applyAlignment="1">
      <alignment horizontal="right"/>
    </xf>
    <xf numFmtId="2" fontId="4" fillId="21" borderId="3" xfId="0" applyNumberFormat="1" applyFont="1" applyFill="1" applyBorder="1" applyAlignment="1">
      <alignment horizontal="right"/>
    </xf>
    <xf numFmtId="2" fontId="4" fillId="11" borderId="3" xfId="0" applyNumberFormat="1" applyFont="1" applyFill="1" applyBorder="1" applyAlignment="1">
      <alignment horizontal="right"/>
    </xf>
    <xf numFmtId="2" fontId="4" fillId="11" borderId="1" xfId="0" applyNumberFormat="1" applyFont="1" applyFill="1" applyBorder="1" applyAlignment="1">
      <alignment horizontal="right"/>
    </xf>
    <xf numFmtId="2" fontId="4" fillId="16" borderId="10" xfId="0" applyNumberFormat="1" applyFont="1" applyFill="1" applyBorder="1" applyAlignment="1">
      <alignment horizontal="right"/>
    </xf>
    <xf numFmtId="2" fontId="4" fillId="11" borderId="6" xfId="0" applyNumberFormat="1" applyFont="1" applyFill="1" applyBorder="1" applyAlignment="1">
      <alignment horizontal="right"/>
    </xf>
    <xf numFmtId="0" fontId="0" fillId="16" borderId="19" xfId="0" applyFill="1" applyBorder="1"/>
    <xf numFmtId="2" fontId="0" fillId="16" borderId="10" xfId="0" applyNumberFormat="1" applyFill="1" applyBorder="1"/>
    <xf numFmtId="2" fontId="4" fillId="2" borderId="3" xfId="0" applyNumberFormat="1" applyFont="1" applyFill="1" applyBorder="1" applyAlignment="1">
      <alignment horizontal="right"/>
    </xf>
    <xf numFmtId="2" fontId="4" fillId="22" borderId="3" xfId="0" applyNumberFormat="1" applyFont="1" applyFill="1" applyBorder="1" applyAlignment="1">
      <alignment horizontal="right"/>
    </xf>
    <xf numFmtId="2" fontId="4" fillId="15" borderId="3" xfId="0" applyNumberFormat="1" applyFont="1" applyFill="1" applyBorder="1" applyAlignment="1">
      <alignment horizontal="right"/>
    </xf>
    <xf numFmtId="2" fontId="0" fillId="23" borderId="3" xfId="0" applyNumberFormat="1" applyFill="1" applyBorder="1"/>
    <xf numFmtId="2" fontId="0" fillId="15" borderId="3" xfId="0" applyNumberFormat="1" applyFill="1" applyBorder="1"/>
    <xf numFmtId="2" fontId="4" fillId="24" borderId="3" xfId="0" applyNumberFormat="1" applyFont="1" applyFill="1" applyBorder="1" applyAlignment="1">
      <alignment horizontal="right"/>
    </xf>
    <xf numFmtId="2" fontId="4" fillId="26" borderId="3" xfId="0" applyNumberFormat="1" applyFont="1" applyFill="1" applyBorder="1" applyAlignment="1">
      <alignment horizontal="right"/>
    </xf>
    <xf numFmtId="2" fontId="4" fillId="9" borderId="6" xfId="0" applyNumberFormat="1" applyFont="1" applyFill="1" applyBorder="1" applyAlignment="1">
      <alignment horizontal="right"/>
    </xf>
    <xf numFmtId="2" fontId="4" fillId="2" borderId="6" xfId="0" applyNumberFormat="1" applyFont="1" applyFill="1" applyBorder="1" applyAlignment="1">
      <alignment horizontal="right"/>
    </xf>
    <xf numFmtId="2" fontId="4" fillId="19" borderId="3" xfId="0" applyNumberFormat="1" applyFont="1" applyFill="1" applyBorder="1" applyAlignment="1">
      <alignment horizontal="right"/>
    </xf>
    <xf numFmtId="2" fontId="4" fillId="16" borderId="19" xfId="0" applyNumberFormat="1" applyFont="1" applyFill="1" applyBorder="1" applyAlignment="1">
      <alignment horizontal="right"/>
    </xf>
    <xf numFmtId="2" fontId="11" fillId="5" borderId="3" xfId="0" applyNumberFormat="1" applyFont="1" applyFill="1" applyBorder="1" applyAlignment="1">
      <alignment horizontal="right"/>
    </xf>
    <xf numFmtId="2" fontId="11" fillId="5" borderId="6" xfId="0" applyNumberFormat="1" applyFont="1" applyFill="1" applyBorder="1" applyAlignment="1">
      <alignment horizontal="right"/>
    </xf>
    <xf numFmtId="9" fontId="4" fillId="9" borderId="1" xfId="1" applyFont="1" applyFill="1" applyBorder="1" applyAlignment="1">
      <alignment horizontal="right"/>
    </xf>
    <xf numFmtId="2" fontId="0" fillId="9" borderId="3" xfId="0" applyNumberFormat="1" applyFill="1" applyBorder="1"/>
    <xf numFmtId="2" fontId="4" fillId="19" borderId="1" xfId="0" applyNumberFormat="1" applyFont="1" applyFill="1" applyBorder="1" applyAlignment="1">
      <alignment horizontal="right"/>
    </xf>
    <xf numFmtId="9" fontId="4" fillId="24" borderId="3" xfId="1" applyFont="1" applyFill="1" applyBorder="1" applyAlignment="1">
      <alignment horizontal="right"/>
    </xf>
    <xf numFmtId="9" fontId="4" fillId="2" borderId="3" xfId="1" applyFont="1" applyFill="1" applyBorder="1" applyAlignment="1">
      <alignment horizontal="right"/>
    </xf>
    <xf numFmtId="164" fontId="4" fillId="2" borderId="1" xfId="0" applyNumberFormat="1" applyFont="1" applyFill="1" applyBorder="1" applyAlignment="1">
      <alignment horizontal="right"/>
    </xf>
    <xf numFmtId="9" fontId="4" fillId="3" borderId="3" xfId="1" applyFont="1" applyFill="1" applyBorder="1" applyAlignment="1">
      <alignment horizontal="right"/>
    </xf>
    <xf numFmtId="164" fontId="4" fillId="3" borderId="1" xfId="0" applyNumberFormat="1" applyFont="1" applyFill="1" applyBorder="1" applyAlignment="1">
      <alignment horizontal="right"/>
    </xf>
    <xf numFmtId="9" fontId="4" fillId="3" borderId="2" xfId="1" applyFont="1" applyFill="1" applyBorder="1" applyAlignment="1">
      <alignment horizontal="right"/>
    </xf>
    <xf numFmtId="2" fontId="4" fillId="3" borderId="1" xfId="0" applyNumberFormat="1" applyFont="1" applyFill="1" applyBorder="1" applyAlignment="1">
      <alignment horizontal="right"/>
    </xf>
    <xf numFmtId="2" fontId="4" fillId="3" borderId="2" xfId="0" applyNumberFormat="1" applyFont="1" applyFill="1" applyBorder="1" applyAlignment="1">
      <alignment horizontal="right"/>
    </xf>
    <xf numFmtId="2" fontId="0" fillId="19" borderId="3" xfId="0" applyNumberFormat="1" applyFill="1" applyBorder="1"/>
    <xf numFmtId="2" fontId="0" fillId="17" borderId="3" xfId="0" applyNumberFormat="1" applyFill="1" applyBorder="1"/>
    <xf numFmtId="2" fontId="0" fillId="19" borderId="1" xfId="0" applyNumberFormat="1" applyFill="1" applyBorder="1"/>
    <xf numFmtId="2" fontId="0" fillId="3" borderId="1" xfId="0" applyNumberFormat="1" applyFill="1" applyBorder="1"/>
    <xf numFmtId="2" fontId="0" fillId="3" borderId="2" xfId="0" applyNumberFormat="1" applyFill="1" applyBorder="1"/>
    <xf numFmtId="2" fontId="0" fillId="5" borderId="5" xfId="0" applyNumberFormat="1" applyFill="1" applyBorder="1"/>
    <xf numFmtId="2" fontId="0" fillId="2" borderId="3" xfId="0" applyNumberFormat="1" applyFill="1" applyBorder="1"/>
    <xf numFmtId="2" fontId="4" fillId="3" borderId="3" xfId="0" applyNumberFormat="1" applyFont="1" applyFill="1" applyBorder="1" applyAlignment="1">
      <alignment horizontal="right"/>
    </xf>
    <xf numFmtId="2" fontId="0" fillId="3" borderId="3" xfId="0" applyNumberFormat="1" applyFill="1" applyBorder="1"/>
    <xf numFmtId="9" fontId="4" fillId="24" borderId="5" xfId="1" applyFont="1" applyFill="1" applyBorder="1" applyAlignment="1">
      <alignment horizontal="right"/>
    </xf>
    <xf numFmtId="2" fontId="0" fillId="24" borderId="3" xfId="0" applyNumberFormat="1" applyFill="1" applyBorder="1"/>
    <xf numFmtId="164" fontId="4" fillId="9" borderId="18" xfId="0" applyNumberFormat="1" applyFont="1" applyFill="1" applyBorder="1" applyAlignment="1">
      <alignment horizontal="right"/>
    </xf>
    <xf numFmtId="2" fontId="4" fillId="3" borderId="6" xfId="0" applyNumberFormat="1" applyFont="1" applyFill="1" applyBorder="1" applyAlignment="1">
      <alignment horizontal="right"/>
    </xf>
    <xf numFmtId="2" fontId="0" fillId="3" borderId="6" xfId="0" applyNumberFormat="1" applyFill="1" applyBorder="1"/>
    <xf numFmtId="2" fontId="0" fillId="16" borderId="30" xfId="0" applyNumberFormat="1" applyFill="1" applyBorder="1"/>
    <xf numFmtId="164" fontId="4" fillId="9" borderId="14" xfId="0" applyNumberFormat="1" applyFont="1" applyFill="1" applyBorder="1" applyAlignment="1">
      <alignment horizontal="right"/>
    </xf>
    <xf numFmtId="9" fontId="0" fillId="9" borderId="3" xfId="1" applyFont="1" applyFill="1" applyBorder="1"/>
    <xf numFmtId="2" fontId="4" fillId="16" borderId="31" xfId="0" applyNumberFormat="1" applyFont="1" applyFill="1" applyBorder="1" applyAlignment="1">
      <alignment horizontal="right"/>
    </xf>
    <xf numFmtId="2" fontId="4" fillId="2" borderId="1" xfId="0" applyNumberFormat="1" applyFont="1" applyFill="1" applyBorder="1" applyAlignment="1">
      <alignment horizontal="right"/>
    </xf>
    <xf numFmtId="9" fontId="4" fillId="2" borderId="1" xfId="1" applyFont="1" applyFill="1" applyBorder="1" applyAlignment="1">
      <alignment horizontal="right"/>
    </xf>
    <xf numFmtId="2" fontId="4" fillId="16" borderId="40" xfId="0" applyNumberFormat="1" applyFont="1" applyFill="1" applyBorder="1" applyAlignment="1">
      <alignment horizontal="right"/>
    </xf>
    <xf numFmtId="9" fontId="4" fillId="19" borderId="3" xfId="1" applyFont="1" applyFill="1" applyBorder="1" applyAlignment="1">
      <alignment horizontal="right"/>
    </xf>
    <xf numFmtId="0" fontId="1" fillId="0" borderId="22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2" fontId="11" fillId="16" borderId="31" xfId="0" applyNumberFormat="1" applyFont="1" applyFill="1" applyBorder="1" applyAlignment="1">
      <alignment horizontal="right"/>
    </xf>
    <xf numFmtId="2" fontId="11" fillId="8" borderId="31" xfId="0" applyNumberFormat="1" applyFont="1" applyFill="1" applyBorder="1" applyAlignment="1">
      <alignment horizontal="right"/>
    </xf>
    <xf numFmtId="2" fontId="0" fillId="5" borderId="2" xfId="0" applyNumberFormat="1" applyFill="1" applyBorder="1"/>
    <xf numFmtId="2" fontId="0" fillId="26" borderId="3" xfId="0" applyNumberFormat="1" applyFill="1" applyBorder="1"/>
    <xf numFmtId="2" fontId="4" fillId="16" borderId="15" xfId="1" applyNumberFormat="1" applyFont="1" applyFill="1" applyBorder="1" applyAlignment="1"/>
    <xf numFmtId="2" fontId="0" fillId="16" borderId="31" xfId="0" applyNumberFormat="1" applyFill="1" applyBorder="1"/>
    <xf numFmtId="2" fontId="0" fillId="16" borderId="38" xfId="0" applyNumberFormat="1" applyFill="1" applyBorder="1"/>
    <xf numFmtId="2" fontId="0" fillId="16" borderId="15" xfId="0" applyNumberFormat="1" applyFill="1" applyBorder="1"/>
    <xf numFmtId="2" fontId="1" fillId="16" borderId="19" xfId="0" applyNumberFormat="1" applyFont="1" applyFill="1" applyBorder="1"/>
    <xf numFmtId="2" fontId="0" fillId="26" borderId="1" xfId="0" applyNumberFormat="1" applyFill="1" applyBorder="1"/>
    <xf numFmtId="2" fontId="0" fillId="17" borderId="6" xfId="0" applyNumberFormat="1" applyFill="1" applyBorder="1"/>
    <xf numFmtId="2" fontId="11" fillId="16" borderId="10" xfId="0" applyNumberFormat="1" applyFont="1" applyFill="1" applyBorder="1" applyAlignment="1">
      <alignment horizontal="right"/>
    </xf>
    <xf numFmtId="2" fontId="11" fillId="8" borderId="10" xfId="0" applyNumberFormat="1" applyFont="1" applyFill="1" applyBorder="1" applyAlignment="1">
      <alignment horizontal="right"/>
    </xf>
    <xf numFmtId="2" fontId="3" fillId="8" borderId="10" xfId="0" applyNumberFormat="1" applyFont="1" applyFill="1" applyBorder="1"/>
    <xf numFmtId="2" fontId="3" fillId="25" borderId="3" xfId="0" applyNumberFormat="1" applyFont="1" applyFill="1" applyBorder="1"/>
    <xf numFmtId="2" fontId="3" fillId="16" borderId="10" xfId="0" applyNumberFormat="1" applyFont="1" applyFill="1" applyBorder="1"/>
    <xf numFmtId="2" fontId="4" fillId="22" borderId="5" xfId="0" applyNumberFormat="1" applyFont="1" applyFill="1" applyBorder="1" applyAlignment="1">
      <alignment horizontal="right"/>
    </xf>
    <xf numFmtId="9" fontId="0" fillId="22" borderId="5" xfId="1" applyFont="1" applyFill="1" applyBorder="1"/>
    <xf numFmtId="9" fontId="4" fillId="22" borderId="5" xfId="1" applyFont="1" applyFill="1" applyBorder="1" applyAlignment="1">
      <alignment horizontal="right"/>
    </xf>
    <xf numFmtId="2" fontId="0" fillId="22" borderId="5" xfId="0" applyNumberFormat="1" applyFill="1" applyBorder="1"/>
    <xf numFmtId="2" fontId="0" fillId="5" borderId="6" xfId="0" applyNumberFormat="1" applyFill="1" applyBorder="1"/>
    <xf numFmtId="2" fontId="3" fillId="25" borderId="6" xfId="0" applyNumberFormat="1" applyFont="1" applyFill="1" applyBorder="1"/>
    <xf numFmtId="0" fontId="0" fillId="0" borderId="18" xfId="0" applyBorder="1"/>
    <xf numFmtId="0" fontId="17" fillId="0" borderId="0" xfId="0" applyFont="1"/>
    <xf numFmtId="164" fontId="4" fillId="16" borderId="14" xfId="0" applyNumberFormat="1" applyFont="1" applyFill="1" applyBorder="1" applyAlignment="1">
      <alignment horizontal="right"/>
    </xf>
    <xf numFmtId="2" fontId="0" fillId="16" borderId="14" xfId="0" applyNumberFormat="1" applyFill="1" applyBorder="1"/>
    <xf numFmtId="164" fontId="4" fillId="16" borderId="21" xfId="0" applyNumberFormat="1" applyFont="1" applyFill="1" applyBorder="1" applyAlignment="1">
      <alignment horizontal="right"/>
    </xf>
    <xf numFmtId="9" fontId="0" fillId="22" borderId="29" xfId="1" applyFont="1" applyFill="1" applyBorder="1"/>
    <xf numFmtId="9" fontId="4" fillId="9" borderId="3" xfId="1" applyFont="1" applyFill="1" applyBorder="1" applyAlignment="1">
      <alignment horizontal="right"/>
    </xf>
    <xf numFmtId="0" fontId="0" fillId="0" borderId="25" xfId="0" applyBorder="1"/>
    <xf numFmtId="2" fontId="4" fillId="9" borderId="3" xfId="1" applyNumberFormat="1" applyFont="1" applyFill="1" applyBorder="1" applyAlignment="1">
      <alignment horizontal="right"/>
    </xf>
    <xf numFmtId="0" fontId="0" fillId="9" borderId="30" xfId="0" applyFill="1" applyBorder="1"/>
    <xf numFmtId="2" fontId="4" fillId="9" borderId="15" xfId="1" applyNumberFormat="1" applyFont="1" applyFill="1" applyBorder="1" applyAlignment="1"/>
    <xf numFmtId="2" fontId="4" fillId="16" borderId="34" xfId="0" applyNumberFormat="1" applyFont="1" applyFill="1" applyBorder="1" applyAlignment="1">
      <alignment horizontal="right"/>
    </xf>
    <xf numFmtId="2" fontId="0" fillId="16" borderId="34" xfId="0" applyNumberFormat="1" applyFill="1" applyBorder="1"/>
    <xf numFmtId="2" fontId="4" fillId="8" borderId="1" xfId="0" applyNumberFormat="1" applyFont="1" applyFill="1" applyBorder="1" applyAlignment="1">
      <alignment horizontal="right"/>
    </xf>
    <xf numFmtId="9" fontId="0" fillId="8" borderId="29" xfId="1" applyFont="1" applyFill="1" applyBorder="1"/>
    <xf numFmtId="2" fontId="0" fillId="8" borderId="5" xfId="0" applyNumberFormat="1" applyFill="1" applyBorder="1"/>
    <xf numFmtId="9" fontId="4" fillId="8" borderId="5" xfId="1" applyFont="1" applyFill="1" applyBorder="1" applyAlignment="1">
      <alignment horizontal="right"/>
    </xf>
    <xf numFmtId="2" fontId="4" fillId="15" borderId="1" xfId="0" applyNumberFormat="1" applyFont="1" applyFill="1" applyBorder="1" applyAlignment="1">
      <alignment horizontal="right"/>
    </xf>
    <xf numFmtId="2" fontId="1" fillId="9" borderId="2" xfId="0" applyNumberFormat="1" applyFont="1" applyFill="1" applyBorder="1" applyAlignment="1">
      <alignment horizontal="center" vertical="center" wrapText="1"/>
    </xf>
    <xf numFmtId="2" fontId="0" fillId="22" borderId="29" xfId="0" applyNumberFormat="1" applyFill="1" applyBorder="1"/>
    <xf numFmtId="2" fontId="4" fillId="24" borderId="1" xfId="0" applyNumberFormat="1" applyFont="1" applyFill="1" applyBorder="1" applyAlignment="1">
      <alignment horizontal="right"/>
    </xf>
    <xf numFmtId="2" fontId="4" fillId="5" borderId="3" xfId="1" applyNumberFormat="1" applyFont="1" applyFill="1" applyBorder="1" applyAlignment="1">
      <alignment horizontal="right"/>
    </xf>
    <xf numFmtId="164" fontId="4" fillId="5" borderId="41" xfId="0" applyNumberFormat="1" applyFont="1" applyFill="1" applyBorder="1" applyAlignment="1">
      <alignment horizontal="right"/>
    </xf>
    <xf numFmtId="164" fontId="4" fillId="5" borderId="32" xfId="0" applyNumberFormat="1" applyFont="1" applyFill="1" applyBorder="1" applyAlignment="1">
      <alignment horizontal="right"/>
    </xf>
    <xf numFmtId="9" fontId="4" fillId="8" borderId="13" xfId="1" applyFont="1" applyFill="1" applyBorder="1" applyAlignment="1">
      <alignment horizontal="right"/>
    </xf>
    <xf numFmtId="9" fontId="4" fillId="8" borderId="9" xfId="1" applyFont="1" applyFill="1" applyBorder="1" applyAlignment="1">
      <alignment horizontal="right"/>
    </xf>
    <xf numFmtId="2" fontId="4" fillId="16" borderId="4" xfId="0" applyNumberFormat="1" applyFont="1" applyFill="1" applyBorder="1" applyAlignment="1">
      <alignment horizontal="right"/>
    </xf>
    <xf numFmtId="9" fontId="4" fillId="8" borderId="3" xfId="1" applyFont="1" applyFill="1" applyBorder="1" applyAlignment="1">
      <alignment horizontal="right"/>
    </xf>
    <xf numFmtId="9" fontId="4" fillId="5" borderId="6" xfId="1" applyFont="1" applyFill="1" applyBorder="1" applyAlignment="1">
      <alignment horizontal="right"/>
    </xf>
    <xf numFmtId="2" fontId="4" fillId="9" borderId="7" xfId="0" applyNumberFormat="1" applyFont="1" applyFill="1" applyBorder="1" applyAlignment="1">
      <alignment horizontal="right"/>
    </xf>
    <xf numFmtId="2" fontId="4" fillId="14" borderId="3" xfId="0" applyNumberFormat="1" applyFont="1" applyFill="1" applyBorder="1" applyAlignment="1">
      <alignment horizontal="right"/>
    </xf>
    <xf numFmtId="2" fontId="4" fillId="8" borderId="3" xfId="0" applyNumberFormat="1" applyFont="1" applyFill="1" applyBorder="1" applyAlignment="1">
      <alignment horizontal="right"/>
    </xf>
    <xf numFmtId="2" fontId="0" fillId="9" borderId="42" xfId="0" applyNumberFormat="1" applyFill="1" applyBorder="1"/>
    <xf numFmtId="164" fontId="4" fillId="9" borderId="15" xfId="0" applyNumberFormat="1" applyFont="1" applyFill="1" applyBorder="1" applyAlignment="1">
      <alignment horizontal="right"/>
    </xf>
    <xf numFmtId="2" fontId="0" fillId="0" borderId="33" xfId="0" applyNumberFormat="1" applyBorder="1"/>
    <xf numFmtId="0" fontId="0" fillId="0" borderId="43" xfId="0" applyBorder="1"/>
    <xf numFmtId="9" fontId="0" fillId="5" borderId="3" xfId="1" applyFont="1" applyFill="1" applyBorder="1"/>
    <xf numFmtId="2" fontId="3" fillId="0" borderId="0" xfId="0" applyNumberFormat="1" applyFont="1" applyBorder="1"/>
    <xf numFmtId="2" fontId="3" fillId="9" borderId="3" xfId="0" applyNumberFormat="1" applyFont="1" applyFill="1" applyBorder="1" applyAlignment="1">
      <alignment horizontal="right"/>
    </xf>
    <xf numFmtId="2" fontId="3" fillId="9" borderId="5" xfId="0" applyNumberFormat="1" applyFont="1" applyFill="1" applyBorder="1" applyAlignment="1">
      <alignment horizontal="right"/>
    </xf>
    <xf numFmtId="2" fontId="3" fillId="16" borderId="10" xfId="0" applyNumberFormat="1" applyFont="1" applyFill="1" applyBorder="1" applyAlignment="1">
      <alignment horizontal="right"/>
    </xf>
    <xf numFmtId="2" fontId="3" fillId="9" borderId="2" xfId="0" applyNumberFormat="1" applyFont="1" applyFill="1" applyBorder="1" applyAlignment="1">
      <alignment horizontal="right"/>
    </xf>
    <xf numFmtId="9" fontId="0" fillId="27" borderId="38" xfId="1" applyFont="1" applyFill="1" applyBorder="1"/>
    <xf numFmtId="0" fontId="0" fillId="27" borderId="34" xfId="0" applyFill="1" applyBorder="1"/>
    <xf numFmtId="0" fontId="6" fillId="27" borderId="10" xfId="0" applyFont="1" applyFill="1" applyBorder="1"/>
    <xf numFmtId="0" fontId="1" fillId="27" borderId="10" xfId="0" applyFont="1" applyFill="1" applyBorder="1" applyAlignment="1">
      <alignment horizontal="center" vertical="center"/>
    </xf>
    <xf numFmtId="0" fontId="0" fillId="27" borderId="38" xfId="0" applyFill="1" applyBorder="1"/>
    <xf numFmtId="0" fontId="0" fillId="27" borderId="34" xfId="0" applyFill="1" applyBorder="1" applyAlignment="1">
      <alignment vertical="center" wrapText="1"/>
    </xf>
    <xf numFmtId="164" fontId="4" fillId="27" borderId="38" xfId="0" applyNumberFormat="1" applyFont="1" applyFill="1" applyBorder="1" applyAlignment="1">
      <alignment horizontal="right"/>
    </xf>
    <xf numFmtId="164" fontId="3" fillId="27" borderId="31" xfId="0" applyNumberFormat="1" applyFont="1" applyFill="1" applyBorder="1" applyAlignment="1">
      <alignment horizontal="right"/>
    </xf>
    <xf numFmtId="164" fontId="3" fillId="27" borderId="10" xfId="0" applyNumberFormat="1" applyFont="1" applyFill="1" applyBorder="1" applyAlignment="1">
      <alignment horizontal="right"/>
    </xf>
    <xf numFmtId="2" fontId="3" fillId="8" borderId="31" xfId="0" applyNumberFormat="1" applyFont="1" applyFill="1" applyBorder="1" applyAlignment="1">
      <alignment horizontal="right"/>
    </xf>
    <xf numFmtId="0" fontId="3" fillId="0" borderId="43" xfId="0" applyFont="1" applyBorder="1"/>
    <xf numFmtId="9" fontId="3" fillId="5" borderId="3" xfId="1" applyFont="1" applyFill="1" applyBorder="1" applyAlignment="1">
      <alignment horizontal="right"/>
    </xf>
    <xf numFmtId="2" fontId="3" fillId="5" borderId="3" xfId="0" applyNumberFormat="1" applyFont="1" applyFill="1" applyBorder="1" applyAlignment="1">
      <alignment horizontal="right"/>
    </xf>
    <xf numFmtId="2" fontId="3" fillId="5" borderId="6" xfId="0" applyNumberFormat="1" applyFont="1" applyFill="1" applyBorder="1" applyAlignment="1">
      <alignment horizontal="right"/>
    </xf>
    <xf numFmtId="2" fontId="4" fillId="0" borderId="3" xfId="0" applyNumberFormat="1" applyFont="1" applyBorder="1" applyAlignment="1">
      <alignment horizontal="right"/>
    </xf>
    <xf numFmtId="2" fontId="4" fillId="0" borderId="2" xfId="0" applyNumberFormat="1" applyFont="1" applyBorder="1" applyAlignment="1">
      <alignment horizontal="right"/>
    </xf>
    <xf numFmtId="2" fontId="4" fillId="28" borderId="3" xfId="0" applyNumberFormat="1" applyFont="1" applyFill="1" applyBorder="1" applyAlignment="1">
      <alignment horizontal="right"/>
    </xf>
    <xf numFmtId="2" fontId="1" fillId="16" borderId="38" xfId="0" applyNumberFormat="1" applyFont="1" applyFill="1" applyBorder="1"/>
    <xf numFmtId="2" fontId="4" fillId="14" borderId="1" xfId="0" applyNumberFormat="1" applyFont="1" applyFill="1" applyBorder="1" applyAlignment="1">
      <alignment horizontal="right"/>
    </xf>
    <xf numFmtId="2" fontId="4" fillId="16" borderId="38" xfId="0" applyNumberFormat="1" applyFont="1" applyFill="1" applyBorder="1" applyAlignment="1">
      <alignment horizontal="right"/>
    </xf>
    <xf numFmtId="2" fontId="11" fillId="7" borderId="3" xfId="0" applyNumberFormat="1" applyFont="1" applyFill="1" applyBorder="1" applyAlignment="1">
      <alignment horizontal="right"/>
    </xf>
    <xf numFmtId="0" fontId="10" fillId="0" borderId="19" xfId="0" applyFont="1" applyBorder="1" applyAlignment="1">
      <alignment horizontal="center" vertical="center" wrapText="1"/>
    </xf>
    <xf numFmtId="9" fontId="0" fillId="24" borderId="1" xfId="1" applyFont="1" applyFill="1" applyBorder="1"/>
    <xf numFmtId="164" fontId="0" fillId="16" borderId="38" xfId="0" applyNumberFormat="1" applyFill="1" applyBorder="1"/>
    <xf numFmtId="0" fontId="10" fillId="0" borderId="14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2" fontId="4" fillId="9" borderId="0" xfId="0" applyNumberFormat="1" applyFont="1" applyFill="1" applyBorder="1" applyAlignment="1">
      <alignment horizontal="right"/>
    </xf>
    <xf numFmtId="2" fontId="0" fillId="9" borderId="15" xfId="0" applyNumberFormat="1" applyFill="1" applyBorder="1"/>
    <xf numFmtId="2" fontId="4" fillId="5" borderId="2" xfId="0" applyNumberFormat="1" applyFont="1" applyFill="1" applyBorder="1" applyAlignment="1">
      <alignment horizontal="right"/>
    </xf>
    <xf numFmtId="9" fontId="4" fillId="28" borderId="3" xfId="1" applyFont="1" applyFill="1" applyBorder="1" applyAlignment="1">
      <alignment horizontal="right"/>
    </xf>
    <xf numFmtId="9" fontId="0" fillId="9" borderId="1" xfId="1" applyFont="1" applyFill="1" applyBorder="1"/>
    <xf numFmtId="2" fontId="0" fillId="9" borderId="1" xfId="0" applyNumberFormat="1" applyFill="1" applyBorder="1"/>
    <xf numFmtId="9" fontId="0" fillId="0" borderId="35" xfId="1" applyFont="1" applyBorder="1"/>
    <xf numFmtId="2" fontId="0" fillId="0" borderId="15" xfId="0" applyNumberFormat="1" applyBorder="1"/>
    <xf numFmtId="9" fontId="3" fillId="0" borderId="3" xfId="1" applyFont="1" applyBorder="1"/>
    <xf numFmtId="2" fontId="11" fillId="0" borderId="3" xfId="0" applyNumberFormat="1" applyFont="1" applyBorder="1" applyAlignment="1">
      <alignment horizontal="right"/>
    </xf>
    <xf numFmtId="164" fontId="3" fillId="0" borderId="33" xfId="0" applyNumberFormat="1" applyFont="1" applyBorder="1"/>
    <xf numFmtId="2" fontId="11" fillId="0" borderId="6" xfId="0" applyNumberFormat="1" applyFont="1" applyBorder="1" applyAlignment="1">
      <alignment horizontal="right"/>
    </xf>
    <xf numFmtId="0" fontId="10" fillId="0" borderId="29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9" fontId="4" fillId="20" borderId="3" xfId="1" applyFont="1" applyFill="1" applyBorder="1" applyAlignment="1">
      <alignment horizontal="right"/>
    </xf>
    <xf numFmtId="9" fontId="4" fillId="9" borderId="5" xfId="1" applyFont="1" applyFill="1" applyBorder="1" applyAlignment="1">
      <alignment horizontal="right"/>
    </xf>
    <xf numFmtId="2" fontId="4" fillId="20" borderId="3" xfId="0" applyNumberFormat="1" applyFont="1" applyFill="1" applyBorder="1" applyAlignment="1">
      <alignment horizontal="right"/>
    </xf>
    <xf numFmtId="9" fontId="4" fillId="6" borderId="5" xfId="1" applyFont="1" applyFill="1" applyBorder="1" applyAlignment="1">
      <alignment horizontal="right"/>
    </xf>
    <xf numFmtId="2" fontId="4" fillId="6" borderId="3" xfId="0" applyNumberFormat="1" applyFont="1" applyFill="1" applyBorder="1" applyAlignment="1">
      <alignment horizontal="right"/>
    </xf>
    <xf numFmtId="2" fontId="4" fillId="6" borderId="1" xfId="0" applyNumberFormat="1" applyFont="1" applyFill="1" applyBorder="1" applyAlignment="1">
      <alignment horizontal="right"/>
    </xf>
    <xf numFmtId="9" fontId="4" fillId="6" borderId="6" xfId="1" applyFont="1" applyFill="1" applyBorder="1" applyAlignment="1">
      <alignment horizontal="right"/>
    </xf>
    <xf numFmtId="9" fontId="4" fillId="9" borderId="19" xfId="1" applyFont="1" applyFill="1" applyBorder="1" applyAlignment="1">
      <alignment horizontal="right"/>
    </xf>
    <xf numFmtId="2" fontId="0" fillId="12" borderId="3" xfId="0" applyNumberFormat="1" applyFill="1" applyBorder="1"/>
    <xf numFmtId="2" fontId="0" fillId="8" borderId="1" xfId="0" applyNumberFormat="1" applyFill="1" applyBorder="1"/>
    <xf numFmtId="2" fontId="4" fillId="26" borderId="3" xfId="0" quotePrefix="1" applyNumberFormat="1" applyFont="1" applyFill="1" applyBorder="1" applyAlignment="1">
      <alignment horizontal="right"/>
    </xf>
    <xf numFmtId="2" fontId="4" fillId="26" borderId="3" xfId="1" applyNumberFormat="1" applyFont="1" applyFill="1" applyBorder="1" applyAlignment="1">
      <alignment horizontal="right"/>
    </xf>
    <xf numFmtId="2" fontId="0" fillId="26" borderId="1" xfId="1" applyNumberFormat="1" applyFont="1" applyFill="1" applyBorder="1"/>
    <xf numFmtId="2" fontId="4" fillId="26" borderId="1" xfId="0" applyNumberFormat="1" applyFont="1" applyFill="1" applyBorder="1" applyAlignment="1">
      <alignment horizontal="right"/>
    </xf>
    <xf numFmtId="2" fontId="4" fillId="26" borderId="1" xfId="1" applyNumberFormat="1" applyFont="1" applyFill="1" applyBorder="1" applyAlignment="1">
      <alignment horizontal="right"/>
    </xf>
    <xf numFmtId="2" fontId="4" fillId="26" borderId="13" xfId="0" applyNumberFormat="1" applyFont="1" applyFill="1" applyBorder="1" applyAlignment="1">
      <alignment horizontal="right"/>
    </xf>
    <xf numFmtId="2" fontId="0" fillId="29" borderId="3" xfId="0" applyNumberFormat="1" applyFill="1" applyBorder="1"/>
    <xf numFmtId="2" fontId="0" fillId="29" borderId="3" xfId="1" applyNumberFormat="1" applyFont="1" applyFill="1" applyBorder="1"/>
    <xf numFmtId="2" fontId="4" fillId="29" borderId="3" xfId="0" applyNumberFormat="1" applyFont="1" applyFill="1" applyBorder="1" applyAlignment="1">
      <alignment horizontal="right"/>
    </xf>
    <xf numFmtId="2" fontId="0" fillId="29" borderId="1" xfId="0" applyNumberFormat="1" applyFill="1" applyBorder="1"/>
    <xf numFmtId="2" fontId="0" fillId="24" borderId="3" xfId="1" applyNumberFormat="1" applyFont="1" applyFill="1" applyBorder="1"/>
    <xf numFmtId="2" fontId="4" fillId="24" borderId="3" xfId="1" applyNumberFormat="1" applyFont="1" applyFill="1" applyBorder="1" applyAlignment="1">
      <alignment horizontal="right"/>
    </xf>
    <xf numFmtId="2" fontId="0" fillId="24" borderId="1" xfId="0" applyNumberFormat="1" applyFill="1" applyBorder="1"/>
    <xf numFmtId="2" fontId="4" fillId="24" borderId="1" xfId="1" applyNumberFormat="1" applyFont="1" applyFill="1" applyBorder="1" applyAlignment="1">
      <alignment horizontal="right"/>
    </xf>
    <xf numFmtId="2" fontId="4" fillId="24" borderId="8" xfId="0" applyNumberFormat="1" applyFont="1" applyFill="1" applyBorder="1" applyAlignment="1">
      <alignment horizontal="right"/>
    </xf>
    <xf numFmtId="2" fontId="4" fillId="24" borderId="5" xfId="0" applyNumberFormat="1" applyFont="1" applyFill="1" applyBorder="1" applyAlignment="1">
      <alignment horizontal="right"/>
    </xf>
    <xf numFmtId="0" fontId="0" fillId="9" borderId="0" xfId="0" applyFill="1"/>
    <xf numFmtId="0" fontId="12" fillId="9" borderId="2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24" xfId="0" applyFont="1" applyFill="1" applyBorder="1" applyAlignment="1">
      <alignment horizontal="center" vertical="center" wrapText="1"/>
    </xf>
    <xf numFmtId="0" fontId="10" fillId="0" borderId="34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  <xf numFmtId="0" fontId="10" fillId="0" borderId="44" xfId="0" applyFont="1" applyBorder="1" applyAlignment="1">
      <alignment wrapText="1"/>
    </xf>
    <xf numFmtId="0" fontId="10" fillId="0" borderId="19" xfId="0" applyFont="1" applyBorder="1" applyAlignment="1">
      <alignment wrapText="1"/>
    </xf>
    <xf numFmtId="2" fontId="4" fillId="15" borderId="5" xfId="1" applyNumberFormat="1" applyFont="1" applyFill="1" applyBorder="1" applyAlignment="1">
      <alignment horizontal="right"/>
    </xf>
    <xf numFmtId="2" fontId="0" fillId="15" borderId="5" xfId="0" applyNumberFormat="1" applyFill="1" applyBorder="1"/>
    <xf numFmtId="2" fontId="0" fillId="15" borderId="3" xfId="1" applyNumberFormat="1" applyFont="1" applyFill="1" applyBorder="1"/>
    <xf numFmtId="2" fontId="0" fillId="15" borderId="1" xfId="1" applyNumberFormat="1" applyFont="1" applyFill="1" applyBorder="1"/>
    <xf numFmtId="2" fontId="0" fillId="15" borderId="8" xfId="0" applyNumberFormat="1" applyFill="1" applyBorder="1"/>
    <xf numFmtId="2" fontId="0" fillId="15" borderId="29" xfId="1" applyNumberFormat="1" applyFont="1" applyFill="1" applyBorder="1"/>
    <xf numFmtId="2" fontId="4" fillId="15" borderId="3" xfId="1" applyNumberFormat="1" applyFont="1" applyFill="1" applyBorder="1" applyAlignment="1">
      <alignment horizontal="right"/>
    </xf>
    <xf numFmtId="2" fontId="0" fillId="29" borderId="29" xfId="0" applyNumberFormat="1" applyFill="1" applyBorder="1"/>
    <xf numFmtId="0" fontId="0" fillId="29" borderId="1" xfId="0" applyFill="1" applyBorder="1"/>
    <xf numFmtId="0" fontId="0" fillId="29" borderId="8" xfId="0" applyFill="1" applyBorder="1"/>
    <xf numFmtId="2" fontId="4" fillId="15" borderId="1" xfId="1" applyNumberFormat="1" applyFont="1" applyFill="1" applyBorder="1" applyAlignment="1">
      <alignment horizontal="right"/>
    </xf>
    <xf numFmtId="2" fontId="0" fillId="15" borderId="13" xfId="0" applyNumberFormat="1" applyFill="1" applyBorder="1"/>
    <xf numFmtId="2" fontId="0" fillId="5" borderId="13" xfId="0" applyNumberFormat="1" applyFill="1" applyBorder="1"/>
    <xf numFmtId="2" fontId="0" fillId="5" borderId="8" xfId="0" applyNumberFormat="1" applyFill="1" applyBorder="1"/>
    <xf numFmtId="2" fontId="0" fillId="9" borderId="17" xfId="0" applyNumberFormat="1" applyFill="1" applyBorder="1"/>
    <xf numFmtId="0" fontId="10" fillId="0" borderId="38" xfId="0" applyFont="1" applyBorder="1" applyAlignment="1">
      <alignment horizontal="center" wrapText="1"/>
    </xf>
    <xf numFmtId="0" fontId="10" fillId="0" borderId="19" xfId="0" applyFont="1" applyBorder="1" applyAlignment="1">
      <alignment vertical="center" wrapText="1"/>
    </xf>
    <xf numFmtId="2" fontId="4" fillId="5" borderId="1" xfId="1" applyNumberFormat="1" applyFont="1" applyFill="1" applyBorder="1" applyAlignment="1">
      <alignment horizontal="right"/>
    </xf>
    <xf numFmtId="2" fontId="4" fillId="5" borderId="2" xfId="1" applyNumberFormat="1" applyFont="1" applyFill="1" applyBorder="1" applyAlignment="1">
      <alignment horizontal="right"/>
    </xf>
    <xf numFmtId="2" fontId="4" fillId="5" borderId="6" xfId="1" applyNumberFormat="1" applyFont="1" applyFill="1" applyBorder="1" applyAlignment="1">
      <alignment horizontal="right"/>
    </xf>
    <xf numFmtId="2" fontId="4" fillId="5" borderId="5" xfId="1" applyNumberFormat="1" applyFont="1" applyFill="1" applyBorder="1" applyAlignment="1">
      <alignment horizontal="right"/>
    </xf>
    <xf numFmtId="2" fontId="0" fillId="9" borderId="16" xfId="0" applyNumberFormat="1" applyFill="1" applyBorder="1"/>
    <xf numFmtId="2" fontId="0" fillId="9" borderId="0" xfId="0" applyNumberFormat="1" applyFill="1"/>
    <xf numFmtId="0" fontId="10" fillId="0" borderId="28" xfId="0" applyFont="1" applyBorder="1" applyAlignment="1">
      <alignment vertical="center" wrapText="1"/>
    </xf>
    <xf numFmtId="2" fontId="13" fillId="29" borderId="3" xfId="0" applyNumberFormat="1" applyFont="1" applyFill="1" applyBorder="1"/>
    <xf numFmtId="2" fontId="4" fillId="29" borderId="2" xfId="0" applyNumberFormat="1" applyFont="1" applyFill="1" applyBorder="1" applyAlignment="1">
      <alignment horizontal="right"/>
    </xf>
    <xf numFmtId="2" fontId="4" fillId="29" borderId="5" xfId="0" applyNumberFormat="1" applyFont="1" applyFill="1" applyBorder="1" applyAlignment="1">
      <alignment horizontal="right"/>
    </xf>
    <xf numFmtId="2" fontId="13" fillId="29" borderId="2" xfId="0" applyNumberFormat="1" applyFont="1" applyFill="1" applyBorder="1"/>
    <xf numFmtId="2" fontId="4" fillId="16" borderId="20" xfId="0" applyNumberFormat="1" applyFont="1" applyFill="1" applyBorder="1" applyAlignment="1">
      <alignment horizontal="right"/>
    </xf>
    <xf numFmtId="2" fontId="0" fillId="0" borderId="0" xfId="0" applyNumberFormat="1"/>
    <xf numFmtId="9" fontId="0" fillId="15" borderId="5" xfId="1" applyFont="1" applyFill="1" applyBorder="1"/>
    <xf numFmtId="9" fontId="0" fillId="15" borderId="13" xfId="1" applyFont="1" applyFill="1" applyBorder="1"/>
    <xf numFmtId="9" fontId="4" fillId="5" borderId="8" xfId="1" applyFont="1" applyFill="1" applyBorder="1" applyAlignment="1">
      <alignment horizontal="right"/>
    </xf>
    <xf numFmtId="0" fontId="6" fillId="16" borderId="30" xfId="0" applyFont="1" applyFill="1" applyBorder="1" applyAlignment="1"/>
    <xf numFmtId="9" fontId="0" fillId="29" borderId="13" xfId="1" applyFont="1" applyFill="1" applyBorder="1"/>
    <xf numFmtId="9" fontId="0" fillId="5" borderId="13" xfId="1" applyFont="1" applyFill="1" applyBorder="1"/>
    <xf numFmtId="9" fontId="0" fillId="5" borderId="9" xfId="1" applyFont="1" applyFill="1" applyBorder="1"/>
    <xf numFmtId="0" fontId="0" fillId="16" borderId="0" xfId="0" applyFill="1" applyBorder="1"/>
    <xf numFmtId="9" fontId="0" fillId="26" borderId="3" xfId="1" applyFont="1" applyFill="1" applyBorder="1"/>
    <xf numFmtId="9" fontId="0" fillId="26" borderId="2" xfId="1" applyFont="1" applyFill="1" applyBorder="1"/>
    <xf numFmtId="2" fontId="1" fillId="9" borderId="19" xfId="0" applyNumberFormat="1" applyFont="1" applyFill="1" applyBorder="1" applyAlignment="1">
      <alignment wrapText="1"/>
    </xf>
    <xf numFmtId="9" fontId="4" fillId="13" borderId="3" xfId="1" applyFont="1" applyFill="1" applyBorder="1" applyAlignment="1">
      <alignment horizontal="right"/>
    </xf>
    <xf numFmtId="2" fontId="4" fillId="23" borderId="3" xfId="0" applyNumberFormat="1" applyFont="1" applyFill="1" applyBorder="1" applyAlignment="1">
      <alignment horizontal="right"/>
    </xf>
    <xf numFmtId="2" fontId="4" fillId="23" borderId="1" xfId="1" applyNumberFormat="1" applyFont="1" applyFill="1" applyBorder="1" applyAlignment="1">
      <alignment horizontal="right"/>
    </xf>
    <xf numFmtId="2" fontId="4" fillId="23" borderId="1" xfId="0" applyNumberFormat="1" applyFont="1" applyFill="1" applyBorder="1" applyAlignment="1">
      <alignment horizontal="right"/>
    </xf>
    <xf numFmtId="2" fontId="0" fillId="23" borderId="1" xfId="1" applyNumberFormat="1" applyFont="1" applyFill="1" applyBorder="1"/>
    <xf numFmtId="2" fontId="4" fillId="23" borderId="13" xfId="0" applyNumberFormat="1" applyFont="1" applyFill="1" applyBorder="1" applyAlignment="1">
      <alignment horizontal="right"/>
    </xf>
    <xf numFmtId="2" fontId="0" fillId="23" borderId="1" xfId="0" applyNumberFormat="1" applyFill="1" applyBorder="1"/>
    <xf numFmtId="9" fontId="4" fillId="29" borderId="3" xfId="1" applyFont="1" applyFill="1" applyBorder="1" applyAlignment="1">
      <alignment horizontal="right"/>
    </xf>
    <xf numFmtId="2" fontId="4" fillId="29" borderId="1" xfId="0" applyNumberFormat="1" applyFont="1" applyFill="1" applyBorder="1" applyAlignment="1">
      <alignment horizontal="right"/>
    </xf>
    <xf numFmtId="2" fontId="4" fillId="23" borderId="8" xfId="0" applyNumberFormat="1" applyFont="1" applyFill="1" applyBorder="1" applyAlignment="1">
      <alignment horizontal="right"/>
    </xf>
    <xf numFmtId="9" fontId="4" fillId="13" borderId="6" xfId="1" applyFont="1" applyFill="1" applyBorder="1" applyAlignment="1">
      <alignment horizontal="right"/>
    </xf>
    <xf numFmtId="2" fontId="4" fillId="23" borderId="6" xfId="0" applyNumberFormat="1" applyFont="1" applyFill="1" applyBorder="1" applyAlignment="1">
      <alignment horizontal="right"/>
    </xf>
    <xf numFmtId="9" fontId="4" fillId="9" borderId="18" xfId="1" applyFont="1" applyFill="1" applyBorder="1" applyAlignment="1">
      <alignment horizontal="right"/>
    </xf>
    <xf numFmtId="9" fontId="4" fillId="13" borderId="45" xfId="1" applyFont="1" applyFill="1" applyBorder="1" applyAlignment="1">
      <alignment horizontal="right"/>
    </xf>
    <xf numFmtId="9" fontId="4" fillId="13" borderId="46" xfId="1" applyFont="1" applyFill="1" applyBorder="1" applyAlignment="1">
      <alignment horizontal="right"/>
    </xf>
    <xf numFmtId="9" fontId="4" fillId="13" borderId="20" xfId="1" applyFont="1" applyFill="1" applyBorder="1" applyAlignment="1">
      <alignment horizontal="right"/>
    </xf>
    <xf numFmtId="2" fontId="0" fillId="9" borderId="47" xfId="0" applyNumberFormat="1" applyFill="1" applyBorder="1"/>
    <xf numFmtId="9" fontId="0" fillId="9" borderId="13" xfId="1" applyFont="1" applyFill="1" applyBorder="1"/>
    <xf numFmtId="2" fontId="4" fillId="11" borderId="3" xfId="1" applyNumberFormat="1" applyFont="1" applyFill="1" applyBorder="1" applyAlignment="1">
      <alignment horizontal="right"/>
    </xf>
    <xf numFmtId="2" fontId="0" fillId="11" borderId="3" xfId="0" applyNumberFormat="1" applyFill="1" applyBorder="1"/>
    <xf numFmtId="2" fontId="0" fillId="11" borderId="3" xfId="1" applyNumberFormat="1" applyFont="1" applyFill="1" applyBorder="1"/>
    <xf numFmtId="2" fontId="0" fillId="11" borderId="1" xfId="0" applyNumberFormat="1" applyFill="1" applyBorder="1"/>
    <xf numFmtId="9" fontId="0" fillId="9" borderId="18" xfId="1" applyFont="1" applyFill="1" applyBorder="1"/>
    <xf numFmtId="9" fontId="0" fillId="9" borderId="19" xfId="1" applyFont="1" applyFill="1" applyBorder="1"/>
    <xf numFmtId="0" fontId="0" fillId="9" borderId="19" xfId="0" applyFill="1" applyBorder="1"/>
    <xf numFmtId="9" fontId="0" fillId="26" borderId="13" xfId="1" applyFont="1" applyFill="1" applyBorder="1" applyAlignment="1">
      <alignment horizontal="right"/>
    </xf>
    <xf numFmtId="9" fontId="0" fillId="29" borderId="7" xfId="1" applyFont="1" applyFill="1" applyBorder="1" applyAlignment="1">
      <alignment horizontal="right"/>
    </xf>
    <xf numFmtId="9" fontId="0" fillId="24" borderId="7" xfId="1" applyFont="1" applyFill="1" applyBorder="1" applyAlignment="1">
      <alignment horizontal="right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34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 wrapText="1"/>
    </xf>
    <xf numFmtId="0" fontId="10" fillId="0" borderId="28" xfId="0" applyFont="1" applyFill="1" applyBorder="1" applyAlignment="1">
      <alignment horizontal="center" vertical="center" wrapText="1"/>
    </xf>
    <xf numFmtId="2" fontId="3" fillId="5" borderId="3" xfId="1" applyNumberFormat="1" applyFont="1" applyFill="1" applyBorder="1" applyAlignment="1">
      <alignment horizontal="right"/>
    </xf>
    <xf numFmtId="2" fontId="11" fillId="5" borderId="3" xfId="1" applyNumberFormat="1" applyFont="1" applyFill="1" applyBorder="1" applyAlignment="1">
      <alignment horizontal="right"/>
    </xf>
    <xf numFmtId="2" fontId="3" fillId="5" borderId="3" xfId="0" applyNumberFormat="1" applyFont="1" applyFill="1" applyBorder="1"/>
    <xf numFmtId="2" fontId="3" fillId="5" borderId="3" xfId="1" applyNumberFormat="1" applyFont="1" applyFill="1" applyBorder="1"/>
    <xf numFmtId="2" fontId="11" fillId="5" borderId="13" xfId="0" applyNumberFormat="1" applyFont="1" applyFill="1" applyBorder="1" applyAlignment="1">
      <alignment horizontal="right"/>
    </xf>
    <xf numFmtId="2" fontId="3" fillId="5" borderId="1" xfId="0" applyNumberFormat="1" applyFont="1" applyFill="1" applyBorder="1"/>
    <xf numFmtId="9" fontId="0" fillId="5" borderId="18" xfId="1" applyFont="1" applyFill="1" applyBorder="1"/>
    <xf numFmtId="9" fontId="0" fillId="0" borderId="19" xfId="1" applyFont="1" applyBorder="1"/>
    <xf numFmtId="2" fontId="3" fillId="16" borderId="19" xfId="0" applyNumberFormat="1" applyFont="1" applyFill="1" applyBorder="1" applyAlignment="1">
      <alignment horizontal="right"/>
    </xf>
    <xf numFmtId="0" fontId="3" fillId="9" borderId="16" xfId="0" applyFont="1" applyFill="1" applyBorder="1"/>
    <xf numFmtId="0" fontId="1" fillId="3" borderId="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9" borderId="30" xfId="0" applyFill="1" applyBorder="1" applyAlignment="1">
      <alignment horizontal="center"/>
    </xf>
    <xf numFmtId="0" fontId="0" fillId="11" borderId="6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/>
    </xf>
    <xf numFmtId="0" fontId="0" fillId="6" borderId="18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wrapText="1"/>
    </xf>
    <xf numFmtId="0" fontId="0" fillId="9" borderId="15" xfId="0" applyFill="1" applyBorder="1" applyAlignment="1">
      <alignment horizontal="center" wrapText="1"/>
    </xf>
    <xf numFmtId="0" fontId="0" fillId="9" borderId="30" xfId="0" applyFill="1" applyBorder="1" applyAlignment="1">
      <alignment horizontal="center" wrapText="1"/>
    </xf>
    <xf numFmtId="0" fontId="0" fillId="3" borderId="14" xfId="0" applyFill="1" applyBorder="1" applyAlignment="1">
      <alignment horizontal="center" wrapText="1"/>
    </xf>
    <xf numFmtId="0" fontId="0" fillId="3" borderId="15" xfId="0" applyFill="1" applyBorder="1" applyAlignment="1">
      <alignment horizont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/AppData/Local/Temp/Regional%20variables_Part_2_12.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-Saharan Africa"/>
      <sheetName val="Middle East and Central Asia"/>
      <sheetName val="Latin America and Caribbean"/>
      <sheetName val="East and Australasia"/>
      <sheetName val="Europe and NA"/>
    </sheetNames>
    <sheetDataSet>
      <sheetData sheetId="0"/>
      <sheetData sheetId="1"/>
      <sheetData sheetId="2"/>
      <sheetData sheetId="3"/>
      <sheetData sheetId="4">
        <row r="21">
          <cell r="B21">
            <v>48.168999999999997</v>
          </cell>
          <cell r="AB21">
            <v>17</v>
          </cell>
          <cell r="AC21">
            <v>19.5</v>
          </cell>
          <cell r="AD21">
            <v>19.5</v>
          </cell>
          <cell r="AE21">
            <v>19.5</v>
          </cell>
          <cell r="AF21">
            <v>19.5</v>
          </cell>
          <cell r="AG21">
            <v>19.5</v>
          </cell>
          <cell r="AH21">
            <v>19.5</v>
          </cell>
          <cell r="AI21">
            <v>25.07</v>
          </cell>
          <cell r="AJ21">
            <v>25.07</v>
          </cell>
          <cell r="AK21">
            <v>25.07</v>
          </cell>
          <cell r="AL21">
            <v>25.07</v>
          </cell>
          <cell r="AM21">
            <v>23</v>
          </cell>
          <cell r="AN21">
            <v>23</v>
          </cell>
          <cell r="AO21">
            <v>23</v>
          </cell>
          <cell r="AP21">
            <v>23</v>
          </cell>
          <cell r="AQ21">
            <v>23</v>
          </cell>
          <cell r="AR21">
            <v>23</v>
          </cell>
          <cell r="AS21">
            <v>23</v>
          </cell>
          <cell r="AT21">
            <v>23</v>
          </cell>
          <cell r="AU21">
            <v>23</v>
          </cell>
          <cell r="AV21">
            <v>23</v>
          </cell>
          <cell r="AW21">
            <v>23</v>
          </cell>
          <cell r="AX21">
            <v>23.4</v>
          </cell>
          <cell r="AY21">
            <v>23.4</v>
          </cell>
          <cell r="AZ21">
            <v>19.5</v>
          </cell>
          <cell r="BA21">
            <v>29.25</v>
          </cell>
          <cell r="BB21">
            <v>25.07</v>
          </cell>
          <cell r="BC21">
            <v>25.07</v>
          </cell>
          <cell r="BD21">
            <v>25.07</v>
          </cell>
          <cell r="BE21">
            <v>25</v>
          </cell>
          <cell r="BF21">
            <v>25</v>
          </cell>
        </row>
        <row r="53">
          <cell r="B53">
            <v>30.82</v>
          </cell>
          <cell r="AB53">
            <v>4.41</v>
          </cell>
          <cell r="AC53">
            <v>4.41</v>
          </cell>
          <cell r="AD53">
            <v>4.41</v>
          </cell>
          <cell r="AE53">
            <v>4.41</v>
          </cell>
          <cell r="AF53">
            <v>4.41</v>
          </cell>
          <cell r="AG53">
            <v>4.55</v>
          </cell>
          <cell r="AH53">
            <v>4.4800000000000004</v>
          </cell>
          <cell r="AI53">
            <v>4.55</v>
          </cell>
          <cell r="AJ53">
            <v>4.55</v>
          </cell>
          <cell r="AK53">
            <v>4.55</v>
          </cell>
          <cell r="AL53">
            <v>4.55</v>
          </cell>
          <cell r="AM53">
            <v>4.04</v>
          </cell>
          <cell r="AN53">
            <v>4.04</v>
          </cell>
          <cell r="AO53">
            <v>4.04</v>
          </cell>
          <cell r="AP53">
            <v>4.04</v>
          </cell>
          <cell r="AQ53">
            <v>4.04</v>
          </cell>
          <cell r="AR53">
            <v>4.04</v>
          </cell>
          <cell r="AS53">
            <v>4.04</v>
          </cell>
          <cell r="AT53">
            <v>4.04</v>
          </cell>
          <cell r="AU53">
            <v>4.04</v>
          </cell>
          <cell r="AV53">
            <v>4.04</v>
          </cell>
          <cell r="AW53">
            <v>4.04</v>
          </cell>
          <cell r="AX53">
            <v>4.1100000000000003</v>
          </cell>
          <cell r="AY53">
            <v>4.1100000000000003</v>
          </cell>
          <cell r="AZ53">
            <v>4.55</v>
          </cell>
          <cell r="BA53">
            <v>5.26</v>
          </cell>
          <cell r="BB53">
            <v>3.82</v>
          </cell>
          <cell r="BC53">
            <v>4.1100000000000003</v>
          </cell>
          <cell r="BD53">
            <v>3.82</v>
          </cell>
          <cell r="BE53">
            <v>4.1100000000000003</v>
          </cell>
          <cell r="BF53">
            <v>4.1100000000000003</v>
          </cell>
        </row>
        <row r="69">
          <cell r="B69">
            <v>67.426000000000002</v>
          </cell>
          <cell r="AB69">
            <v>20</v>
          </cell>
          <cell r="AC69">
            <v>22.64</v>
          </cell>
          <cell r="AD69">
            <v>22.64</v>
          </cell>
          <cell r="AE69">
            <v>22.64</v>
          </cell>
          <cell r="AF69">
            <v>22.64</v>
          </cell>
          <cell r="AG69">
            <v>25</v>
          </cell>
          <cell r="AH69">
            <v>22.64</v>
          </cell>
          <cell r="AI69">
            <v>27</v>
          </cell>
          <cell r="AJ69">
            <v>27</v>
          </cell>
          <cell r="AK69">
            <v>27</v>
          </cell>
          <cell r="AL69">
            <v>27</v>
          </cell>
          <cell r="AM69">
            <v>21</v>
          </cell>
          <cell r="AN69">
            <v>21</v>
          </cell>
          <cell r="AO69">
            <v>21</v>
          </cell>
          <cell r="AP69">
            <v>21</v>
          </cell>
          <cell r="AQ69">
            <v>21</v>
          </cell>
          <cell r="AR69">
            <v>21</v>
          </cell>
          <cell r="AS69">
            <v>21</v>
          </cell>
          <cell r="AT69">
            <v>21</v>
          </cell>
          <cell r="AU69">
            <v>21</v>
          </cell>
          <cell r="AV69">
            <v>21</v>
          </cell>
          <cell r="AW69">
            <v>21</v>
          </cell>
          <cell r="AX69">
            <v>133</v>
          </cell>
          <cell r="AY69">
            <v>133</v>
          </cell>
          <cell r="AZ69">
            <v>28</v>
          </cell>
          <cell r="BA69">
            <v>28.7</v>
          </cell>
          <cell r="BB69">
            <v>27</v>
          </cell>
          <cell r="BC69">
            <v>27</v>
          </cell>
          <cell r="BD69">
            <v>27</v>
          </cell>
          <cell r="BE69">
            <v>22.64</v>
          </cell>
          <cell r="BF69">
            <v>24.7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Tajikistan" TargetMode="External"/><Relationship Id="rId2" Type="http://schemas.openxmlformats.org/officeDocument/2006/relationships/hyperlink" Target="https://en.wikipedia.org/wiki/Kyrgyzstan" TargetMode="External"/><Relationship Id="rId1" Type="http://schemas.openxmlformats.org/officeDocument/2006/relationships/hyperlink" Target="https://en.wikipedia.org/wiki/Kazakhstan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en.wikipedia.org/wiki/Uzbekistan" TargetMode="External"/><Relationship Id="rId4" Type="http://schemas.openxmlformats.org/officeDocument/2006/relationships/hyperlink" Target="https://en.wikipedia.org/wiki/Turkmenista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justtheflight.co.uk/airports/far-east/KP-korea-north.html" TargetMode="External"/><Relationship Id="rId13" Type="http://schemas.openxmlformats.org/officeDocument/2006/relationships/hyperlink" Target="https://www.justtheflight.co.uk/airports/far-east/MN-mongolia.html" TargetMode="External"/><Relationship Id="rId18" Type="http://schemas.openxmlformats.org/officeDocument/2006/relationships/hyperlink" Target="https://www.justtheflight.co.uk/airports/far-east/SG-singapore.html" TargetMode="External"/><Relationship Id="rId3" Type="http://schemas.openxmlformats.org/officeDocument/2006/relationships/hyperlink" Target="https://www.justtheflight.co.uk/airports/far-east/KH-cambodia.html" TargetMode="External"/><Relationship Id="rId21" Type="http://schemas.openxmlformats.org/officeDocument/2006/relationships/hyperlink" Target="https://www.justtheflight.co.uk/airports/far-east/LK-sri-lanka.html" TargetMode="External"/><Relationship Id="rId7" Type="http://schemas.openxmlformats.org/officeDocument/2006/relationships/hyperlink" Target="https://www.justtheflight.co.uk/airports/far-east/JP-japan.html" TargetMode="External"/><Relationship Id="rId12" Type="http://schemas.openxmlformats.org/officeDocument/2006/relationships/hyperlink" Target="https://www.justtheflight.co.uk/airports/far-east/FM-micronesia.html" TargetMode="External"/><Relationship Id="rId17" Type="http://schemas.openxmlformats.org/officeDocument/2006/relationships/hyperlink" Target="https://www.justtheflight.co.uk/airports/far-east/PH-philippines.html" TargetMode="External"/><Relationship Id="rId2" Type="http://schemas.openxmlformats.org/officeDocument/2006/relationships/hyperlink" Target="https://www.justtheflight.co.uk/airports/far-east/BN-brunei.html" TargetMode="External"/><Relationship Id="rId16" Type="http://schemas.openxmlformats.org/officeDocument/2006/relationships/hyperlink" Target="https://www.justtheflight.co.uk/airports/far-east/PK-pakistan.html" TargetMode="External"/><Relationship Id="rId20" Type="http://schemas.openxmlformats.org/officeDocument/2006/relationships/hyperlink" Target="https://www.justtheflight.co.uk/airports/far-east/VN-vietnam.html" TargetMode="External"/><Relationship Id="rId1" Type="http://schemas.openxmlformats.org/officeDocument/2006/relationships/hyperlink" Target="https://www.justtheflight.co.uk/airports/far-east/BD-bangladesh.html" TargetMode="External"/><Relationship Id="rId6" Type="http://schemas.openxmlformats.org/officeDocument/2006/relationships/hyperlink" Target="https://www.justtheflight.co.uk/airports/far-east/ID-indonesia.html" TargetMode="External"/><Relationship Id="rId11" Type="http://schemas.openxmlformats.org/officeDocument/2006/relationships/hyperlink" Target="https://www.justtheflight.co.uk/airports/far-east/MV-maldives.html" TargetMode="External"/><Relationship Id="rId5" Type="http://schemas.openxmlformats.org/officeDocument/2006/relationships/hyperlink" Target="https://www.justtheflight.co.uk/airports/far-east/IN-india.html" TargetMode="External"/><Relationship Id="rId15" Type="http://schemas.openxmlformats.org/officeDocument/2006/relationships/hyperlink" Target="https://www.justtheflight.co.uk/airports/far-east/NP-nepal.html" TargetMode="External"/><Relationship Id="rId10" Type="http://schemas.openxmlformats.org/officeDocument/2006/relationships/hyperlink" Target="https://www.justtheflight.co.uk/airports/far-east/MY-malaysia.html" TargetMode="External"/><Relationship Id="rId19" Type="http://schemas.openxmlformats.org/officeDocument/2006/relationships/hyperlink" Target="https://www.justtheflight.co.uk/airports/far-east/TH-thailand.html" TargetMode="External"/><Relationship Id="rId4" Type="http://schemas.openxmlformats.org/officeDocument/2006/relationships/hyperlink" Target="https://www.justtheflight.co.uk/airports/far-east/CN-china.html" TargetMode="External"/><Relationship Id="rId9" Type="http://schemas.openxmlformats.org/officeDocument/2006/relationships/hyperlink" Target="https://www.justtheflight.co.uk/airports/far-east/KR-korea-south.html" TargetMode="External"/><Relationship Id="rId14" Type="http://schemas.openxmlformats.org/officeDocument/2006/relationships/hyperlink" Target="https://www.justtheflight.co.uk/airports/far-east/MM-myanmar.html" TargetMode="External"/><Relationship Id="rId2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ru.wikipedia.org/wiki/%D0%A3%D0%BA%D1%80%D0%B0%D0%B8%D0%BD%D0%B0" TargetMode="External"/><Relationship Id="rId2" Type="http://schemas.openxmlformats.org/officeDocument/2006/relationships/hyperlink" Target="https://ru.wikipedia.org/wiki/%D0%91%D0%B5%D0%BB%D0%BE%D1%80%D1%83%D1%81%D1%81%D0%B8%D1%8F" TargetMode="External"/><Relationship Id="rId1" Type="http://schemas.openxmlformats.org/officeDocument/2006/relationships/externalLinkPath" Target="/Users/V/AppData/Local/Temp/Regional%20variables_Part_2_12.09.xlsx" TargetMode="External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1"/>
  <sheetViews>
    <sheetView topLeftCell="AS10" zoomScale="77" zoomScaleNormal="77" workbookViewId="0">
      <selection activeCell="F9" sqref="F9"/>
    </sheetView>
  </sheetViews>
  <sheetFormatPr defaultRowHeight="15"/>
  <cols>
    <col min="1" max="1" width="47.7109375" customWidth="1"/>
    <col min="2" max="2" width="12.7109375" customWidth="1"/>
    <col min="4" max="5" width="19.28515625" customWidth="1"/>
    <col min="6" max="8" width="21.85546875" customWidth="1"/>
    <col min="9" max="9" width="27.140625" customWidth="1"/>
    <col min="10" max="10" width="29.140625" customWidth="1"/>
    <col min="11" max="11" width="27" customWidth="1"/>
    <col min="12" max="12" width="22.140625" customWidth="1"/>
    <col min="13" max="13" width="25.5703125" customWidth="1"/>
    <col min="14" max="14" width="21.7109375" customWidth="1"/>
    <col min="15" max="15" width="20.28515625" customWidth="1"/>
    <col min="16" max="16" width="21.85546875" customWidth="1"/>
    <col min="17" max="17" width="19.28515625" customWidth="1"/>
    <col min="18" max="18" width="21.5703125" customWidth="1"/>
    <col min="19" max="19" width="33.140625" customWidth="1"/>
    <col min="20" max="21" width="20.140625" customWidth="1"/>
    <col min="22" max="22" width="27.42578125" customWidth="1"/>
    <col min="23" max="23" width="16.85546875" customWidth="1"/>
    <col min="24" max="24" width="17.5703125" customWidth="1"/>
    <col min="25" max="25" width="19.28515625" customWidth="1"/>
    <col min="26" max="28" width="21.85546875" customWidth="1"/>
    <col min="29" max="29" width="27.140625" customWidth="1"/>
    <col min="30" max="30" width="29.140625" customWidth="1"/>
    <col min="31" max="31" width="27" customWidth="1"/>
    <col min="32" max="32" width="22.140625" customWidth="1"/>
    <col min="33" max="33" width="25.5703125" customWidth="1"/>
    <col min="34" max="34" width="28.42578125" customWidth="1"/>
    <col min="35" max="35" width="20.28515625" customWidth="1"/>
    <col min="36" max="36" width="21.85546875" customWidth="1"/>
    <col min="37" max="37" width="31.7109375" customWidth="1"/>
    <col min="38" max="38" width="30.28515625" customWidth="1"/>
    <col min="39" max="39" width="33.140625" customWidth="1"/>
    <col min="40" max="40" width="22.5703125" customWidth="1"/>
    <col min="41" max="41" width="20.140625" customWidth="1"/>
    <col min="42" max="42" width="27.42578125" customWidth="1"/>
    <col min="43" max="43" width="16.85546875" customWidth="1"/>
    <col min="44" max="44" width="26.85546875" customWidth="1"/>
    <col min="45" max="45" width="26.7109375" customWidth="1"/>
    <col min="46" max="46" width="19.5703125" customWidth="1"/>
    <col min="47" max="47" width="17.42578125" customWidth="1"/>
    <col min="48" max="48" width="25.7109375" customWidth="1"/>
    <col min="49" max="49" width="24" customWidth="1"/>
    <col min="50" max="50" width="22.7109375" customWidth="1"/>
    <col min="51" max="51" width="14.28515625" customWidth="1"/>
    <col min="52" max="52" width="14" customWidth="1"/>
    <col min="53" max="53" width="22.5703125" customWidth="1"/>
    <col min="54" max="54" width="19" customWidth="1"/>
    <col min="55" max="55" width="15.140625" customWidth="1"/>
    <col min="56" max="56" width="15.28515625" customWidth="1"/>
  </cols>
  <sheetData>
    <row r="1" spans="1:56" ht="45" customHeight="1" thickBot="1">
      <c r="A1" s="88" t="s">
        <v>0</v>
      </c>
      <c r="B1" s="85" t="s">
        <v>219</v>
      </c>
      <c r="C1" s="88" t="s">
        <v>184</v>
      </c>
      <c r="D1" s="106" t="s">
        <v>209</v>
      </c>
      <c r="E1" s="85" t="s">
        <v>245</v>
      </c>
      <c r="F1" s="86" t="s">
        <v>226</v>
      </c>
      <c r="G1" s="86" t="s">
        <v>245</v>
      </c>
      <c r="H1" s="86" t="s">
        <v>224</v>
      </c>
      <c r="I1" s="86" t="s">
        <v>245</v>
      </c>
      <c r="J1" s="103" t="s">
        <v>231</v>
      </c>
      <c r="K1" s="103" t="s">
        <v>232</v>
      </c>
      <c r="L1" s="103" t="s">
        <v>233</v>
      </c>
      <c r="M1" s="103" t="s">
        <v>234</v>
      </c>
      <c r="N1" s="103" t="s">
        <v>235</v>
      </c>
      <c r="O1" s="117" t="s">
        <v>236</v>
      </c>
      <c r="P1" s="103" t="s">
        <v>237</v>
      </c>
      <c r="Q1" s="103" t="s">
        <v>238</v>
      </c>
      <c r="R1" s="103" t="s">
        <v>239</v>
      </c>
      <c r="S1" s="103" t="s">
        <v>240</v>
      </c>
      <c r="T1" s="116" t="s">
        <v>241</v>
      </c>
      <c r="U1" s="116" t="s">
        <v>245</v>
      </c>
      <c r="V1" s="103" t="s">
        <v>242</v>
      </c>
      <c r="W1" s="103" t="s">
        <v>244</v>
      </c>
      <c r="X1" s="103" t="s">
        <v>243</v>
      </c>
      <c r="Y1" s="85" t="s">
        <v>245</v>
      </c>
      <c r="Z1" s="86" t="s">
        <v>249</v>
      </c>
      <c r="AA1" s="86" t="s">
        <v>250</v>
      </c>
      <c r="AB1" s="86" t="s">
        <v>251</v>
      </c>
      <c r="AC1" s="86" t="s">
        <v>252</v>
      </c>
      <c r="AD1" s="115" t="s">
        <v>253</v>
      </c>
      <c r="AE1" s="528" t="s">
        <v>254</v>
      </c>
      <c r="AF1" s="115" t="s">
        <v>255</v>
      </c>
      <c r="AG1" s="115" t="s">
        <v>256</v>
      </c>
      <c r="AH1" s="115" t="s">
        <v>257</v>
      </c>
      <c r="AI1" s="118" t="s">
        <v>258</v>
      </c>
      <c r="AJ1" s="115" t="s">
        <v>259</v>
      </c>
      <c r="AK1" s="115" t="s">
        <v>260</v>
      </c>
      <c r="AL1" s="115" t="s">
        <v>261</v>
      </c>
      <c r="AM1" s="115" t="s">
        <v>262</v>
      </c>
      <c r="AN1" s="119" t="s">
        <v>263</v>
      </c>
      <c r="AO1" s="119" t="s">
        <v>264</v>
      </c>
      <c r="AP1" s="115" t="s">
        <v>265</v>
      </c>
      <c r="AQ1" s="115" t="s">
        <v>266</v>
      </c>
      <c r="AR1" s="529" t="s">
        <v>267</v>
      </c>
      <c r="AS1" s="529" t="s">
        <v>268</v>
      </c>
      <c r="AT1" s="529" t="s">
        <v>269</v>
      </c>
      <c r="AU1" s="529" t="s">
        <v>270</v>
      </c>
      <c r="AV1" s="422" t="s">
        <v>271</v>
      </c>
      <c r="AW1" s="422" t="s">
        <v>272</v>
      </c>
      <c r="AX1" s="530" t="s">
        <v>273</v>
      </c>
      <c r="AY1" s="531" t="s">
        <v>274</v>
      </c>
      <c r="AZ1" s="531" t="s">
        <v>275</v>
      </c>
      <c r="BA1" s="531" t="s">
        <v>276</v>
      </c>
      <c r="BB1" s="531" t="s">
        <v>277</v>
      </c>
      <c r="BC1" s="531" t="s">
        <v>278</v>
      </c>
      <c r="BD1" s="532" t="s">
        <v>279</v>
      </c>
    </row>
    <row r="2" spans="1:56">
      <c r="A2" s="105" t="s">
        <v>29</v>
      </c>
      <c r="B2" s="23">
        <v>26.460999999999999</v>
      </c>
      <c r="C2" s="543" t="s">
        <v>180</v>
      </c>
      <c r="D2" s="65">
        <v>1271.7670000000001</v>
      </c>
      <c r="E2" s="163">
        <f>B2/('Europe and NA'!$B$42)</f>
        <v>1.5226723443434227</v>
      </c>
      <c r="F2" s="376">
        <f>'Europe and NA'!$F$42*E2</f>
        <v>961.65894579353198</v>
      </c>
      <c r="G2" s="391">
        <f>B2/'Europe and NA'!$B$33</f>
        <v>0.75741355621708262</v>
      </c>
      <c r="H2" s="392">
        <f>'Europe and NA'!$I$33*G2</f>
        <v>536.24879780169454</v>
      </c>
      <c r="I2" s="255">
        <f>B2/'Europe and NA'!$B$53</f>
        <v>0.85856586632057097</v>
      </c>
      <c r="J2" s="256">
        <f xml:space="preserve"> 'Europe and NA'!$K$53*I2</f>
        <v>4.4817138221933801</v>
      </c>
      <c r="K2" s="256">
        <f xml:space="preserve"> 'Europe and NA'!$L$53*I2</f>
        <v>4.4817138221933801</v>
      </c>
      <c r="L2" s="330">
        <f xml:space="preserve"> 'Europe and NA'!$M$53*I2</f>
        <v>2.2322712524334847</v>
      </c>
      <c r="M2" s="330">
        <f xml:space="preserve"> 'Europe and NA'!$N$53*I2</f>
        <v>2.2322712524334847</v>
      </c>
      <c r="N2" s="256">
        <f xml:space="preserve"> 'Europe and NA'!$O$58*W2</f>
        <v>7.6796979269496539</v>
      </c>
      <c r="O2" s="330">
        <f xml:space="preserve"> 'Europe and NA'!$P$53*I2</f>
        <v>2.2322712524334847</v>
      </c>
      <c r="P2" s="330">
        <f xml:space="preserve"> 'Europe and NA'!$Q$53*I2</f>
        <v>2.2322712524334847</v>
      </c>
      <c r="Q2" s="400">
        <f xml:space="preserve"> 'Europe and NA'!$R$53*I2</f>
        <v>2.163585983127839</v>
      </c>
      <c r="R2" s="400">
        <f xml:space="preserve"> 'Europe and NA'!$S$53*I2</f>
        <v>2.163585983127839</v>
      </c>
      <c r="S2" s="400">
        <f xml:space="preserve"> 'Europe and NA'!$T$53*I2</f>
        <v>2.163585983127839</v>
      </c>
      <c r="T2" s="400">
        <f xml:space="preserve"> 'Europe and NA'!$V$53*I2</f>
        <v>4.5160564568462034</v>
      </c>
      <c r="U2" s="414">
        <f>B2/'Europe and NA'!$B$53</f>
        <v>0.85856586632057097</v>
      </c>
      <c r="V2" s="415">
        <f>'Europe and NA'!$X$53*U2</f>
        <v>6.4907579493835161</v>
      </c>
      <c r="W2" s="255">
        <f>B2/'Europe and NA'!$B$58</f>
        <v>2.6121421520236918</v>
      </c>
      <c r="X2" s="256">
        <f xml:space="preserve"> 'Europe and NA'!$Z$58*W2</f>
        <v>7.6796979269496539</v>
      </c>
      <c r="Y2" s="494">
        <f>B2/'[1]Europe and NA'!$B$53</f>
        <v>0.85856586632057097</v>
      </c>
      <c r="Z2" s="392">
        <f>'[1]Europe and NA'!$AB$53*Y2</f>
        <v>3.786275470473718</v>
      </c>
      <c r="AA2" s="533">
        <f>'[1]Europe and NA'!$AC$53*Y2</f>
        <v>3.786275470473718</v>
      </c>
      <c r="AB2" s="392">
        <f>'[1]Europe and NA'!$AD$53*Y2</f>
        <v>3.786275470473718</v>
      </c>
      <c r="AC2" s="534">
        <f>'[1]Europe and NA'!$AE$53*Y2</f>
        <v>3.786275470473718</v>
      </c>
      <c r="AD2" s="279">
        <f>'[1]Europe and NA'!$AF$53*Y2</f>
        <v>3.786275470473718</v>
      </c>
      <c r="AE2" s="279">
        <f>'[1]Europe and NA'!$AG$53*Y2</f>
        <v>3.9064746917585977</v>
      </c>
      <c r="AF2" s="535">
        <f>'[1]Europe and NA'!$AH$53*Y2</f>
        <v>3.8463750811161583</v>
      </c>
      <c r="AG2" s="535">
        <f>'[1]Europe and NA'!$AI$53*Y2</f>
        <v>3.9064746917585977</v>
      </c>
      <c r="AH2" s="279">
        <f>'[1]Europe and NA'!$AJ$53*Y2</f>
        <v>3.9064746917585977</v>
      </c>
      <c r="AI2" s="535">
        <f>'[1]Europe and NA'!$AK$53*Y2</f>
        <v>3.9064746917585977</v>
      </c>
      <c r="AJ2" s="535">
        <f>'[1]Europe and NA'!$AL$53*Y2</f>
        <v>3.9064746917585977</v>
      </c>
      <c r="AK2" s="279">
        <f>'[1]Europe and NA'!$AM$53*Y2</f>
        <v>3.4686060999351067</v>
      </c>
      <c r="AL2" s="279">
        <f>'[1]Europe and NA'!$AN$53*Y2</f>
        <v>3.4686060999351067</v>
      </c>
      <c r="AM2" s="279">
        <f>'[1]Europe and NA'!$AO$53*Y2</f>
        <v>3.4686060999351067</v>
      </c>
      <c r="AN2" s="535">
        <f>'[1]Europe and NA'!$AP$53*Y2</f>
        <v>3.4686060999351067</v>
      </c>
      <c r="AO2" s="536">
        <f>'[1]Europe and NA'!$AQ$53*Y2</f>
        <v>3.4686060999351067</v>
      </c>
      <c r="AP2" s="279">
        <f>'[1]Europe and NA'!$AR$53*Y2</f>
        <v>3.4686060999351067</v>
      </c>
      <c r="AQ2" s="534">
        <f>'[1]Europe and NA'!$AS$53*Y2</f>
        <v>3.4686060999351067</v>
      </c>
      <c r="AR2" s="537">
        <f>'[1]Europe and NA'!$AT$53*Y2</f>
        <v>3.4686060999351067</v>
      </c>
      <c r="AS2" s="538">
        <f>'[1]Europe and NA'!$AU$53*Y2</f>
        <v>3.4686060999351067</v>
      </c>
      <c r="AT2" s="538">
        <f>'[1]Europe and NA'!$AV$53*Y2</f>
        <v>3.4686060999351067</v>
      </c>
      <c r="AU2" s="538">
        <f>'[1]Europe and NA'!$AW$53*Y2</f>
        <v>3.4686060999351067</v>
      </c>
      <c r="AV2" s="195">
        <f>'[1]Europe and NA'!$AX$53*Y2</f>
        <v>3.528705710577547</v>
      </c>
      <c r="AW2" s="195">
        <f>'[1]Europe and NA'!$AY$53*Y2</f>
        <v>3.528705710577547</v>
      </c>
      <c r="AX2" s="195">
        <f>'[1]Europe and NA'!$AZ$53*Y2</f>
        <v>3.9064746917585977</v>
      </c>
      <c r="AY2" s="195">
        <f>'[1]Europe and NA'!$BA$53*Y2</f>
        <v>4.5160564568462034</v>
      </c>
      <c r="AZ2" s="195">
        <f>'[1]Europe and NA'!$BB$53*Y2</f>
        <v>3.2797216093445809</v>
      </c>
      <c r="BA2" s="195">
        <f>'[1]Europe and NA'!$BC$53*Y2</f>
        <v>3.528705710577547</v>
      </c>
      <c r="BB2" s="195">
        <f>'[1]Europe and NA'!$BD$53*Y2</f>
        <v>3.2797216093445809</v>
      </c>
      <c r="BC2" s="195">
        <f>'[1]Europe and NA'!$BE$53*Y2</f>
        <v>3.528705710577547</v>
      </c>
      <c r="BD2" s="195">
        <f>'[1]Europe and NA'!$BF$53*Y2</f>
        <v>3.528705710577547</v>
      </c>
    </row>
    <row r="3" spans="1:56">
      <c r="A3" s="1" t="s">
        <v>19</v>
      </c>
      <c r="B3" s="21">
        <v>19.960999999999999</v>
      </c>
      <c r="C3" s="543"/>
      <c r="D3" s="63">
        <v>1402.9849999999999</v>
      </c>
      <c r="E3" s="163">
        <f>B3/('Europe and NA'!$B$42)</f>
        <v>1.1486362066981239</v>
      </c>
      <c r="F3" s="376">
        <f>'Europe and NA'!$F$42*E3</f>
        <v>725.43268270226713</v>
      </c>
      <c r="G3" s="391">
        <f>B3/'Europe and NA'!$B$33</f>
        <v>0.57135905656056785</v>
      </c>
      <c r="H3" s="392">
        <f>'Europe and NA'!$I$33*G3</f>
        <v>404.52221204488205</v>
      </c>
      <c r="I3" s="255">
        <f>B3/'Europe and NA'!$B$53</f>
        <v>0.64766385463984422</v>
      </c>
      <c r="J3" s="256">
        <f xml:space="preserve"> 'Europe and NA'!$K$53*I3</f>
        <v>3.3808053212199867</v>
      </c>
      <c r="K3" s="256">
        <f xml:space="preserve"> 'Europe and NA'!$L$53*I3</f>
        <v>3.3808053212199867</v>
      </c>
      <c r="L3" s="330">
        <f xml:space="preserve"> 'Europe and NA'!$M$53*I3</f>
        <v>1.683926022063595</v>
      </c>
      <c r="M3" s="330">
        <f xml:space="preserve"> 'Europe and NA'!$N$53*I3</f>
        <v>1.683926022063595</v>
      </c>
      <c r="N3" s="256">
        <f xml:space="preserve"> 'Europe and NA'!$O$58*W3</f>
        <v>5.793222112537018</v>
      </c>
      <c r="O3" s="330">
        <f xml:space="preserve"> 'Europe and NA'!$P$53*I3</f>
        <v>1.683926022063595</v>
      </c>
      <c r="P3" s="330">
        <f xml:space="preserve"> 'Europe and NA'!$Q$53*I3</f>
        <v>1.683926022063595</v>
      </c>
      <c r="Q3" s="400">
        <f xml:space="preserve"> 'Europe and NA'!$R$53*I3</f>
        <v>1.6321129136924075</v>
      </c>
      <c r="R3" s="400">
        <f xml:space="preserve"> 'Europe and NA'!$S$53*I3</f>
        <v>1.6321129136924075</v>
      </c>
      <c r="S3" s="400">
        <f xml:space="preserve"> 'Europe and NA'!$T$53*I3</f>
        <v>1.6321129136924075</v>
      </c>
      <c r="T3" s="400">
        <f xml:space="preserve"> 'Europe and NA'!$V$53*I3</f>
        <v>3.4067118754055805</v>
      </c>
      <c r="U3" s="414">
        <f>B3/'Europe and NA'!$B$53</f>
        <v>0.64766385463984422</v>
      </c>
      <c r="V3" s="415">
        <f>'Europe and NA'!$X$53*U3</f>
        <v>4.8963387410772219</v>
      </c>
      <c r="W3" s="255">
        <f>B3/'Europe and NA'!$B$58</f>
        <v>1.9704837117472851</v>
      </c>
      <c r="X3" s="256">
        <f xml:space="preserve"> 'Europe and NA'!$Z$58*W3</f>
        <v>5.793222112537018</v>
      </c>
      <c r="Y3" s="494">
        <f>B3/'[1]Europe and NA'!$B$53</f>
        <v>0.64766385463984422</v>
      </c>
      <c r="Z3" s="392">
        <f>'[1]Europe and NA'!$AB$53*Y3</f>
        <v>2.856197598961713</v>
      </c>
      <c r="AA3" s="533">
        <f>'[1]Europe and NA'!$AC$53*Y3</f>
        <v>2.856197598961713</v>
      </c>
      <c r="AB3" s="392">
        <f>'[1]Europe and NA'!$AD$53*Y3</f>
        <v>2.856197598961713</v>
      </c>
      <c r="AC3" s="534">
        <f>'[1]Europe and NA'!$AE$53*Y3</f>
        <v>2.856197598961713</v>
      </c>
      <c r="AD3" s="279">
        <f>'[1]Europe and NA'!$AF$53*Y3</f>
        <v>2.856197598961713</v>
      </c>
      <c r="AE3" s="279">
        <f>'[1]Europe and NA'!$AG$53*Y3</f>
        <v>2.9468705386112912</v>
      </c>
      <c r="AF3" s="535">
        <f>'[1]Europe and NA'!$AH$53*Y3</f>
        <v>2.9015340687865026</v>
      </c>
      <c r="AG3" s="535">
        <f>'[1]Europe and NA'!$AI$53*Y3</f>
        <v>2.9468705386112912</v>
      </c>
      <c r="AH3" s="279">
        <f>'[1]Europe and NA'!$AJ$53*Y3</f>
        <v>2.9468705386112912</v>
      </c>
      <c r="AI3" s="535">
        <f>'[1]Europe and NA'!$AK$53*Y3</f>
        <v>2.9468705386112912</v>
      </c>
      <c r="AJ3" s="535">
        <f>'[1]Europe and NA'!$AL$53*Y3</f>
        <v>2.9468705386112912</v>
      </c>
      <c r="AK3" s="279">
        <f>'[1]Europe and NA'!$AM$53*Y3</f>
        <v>2.6165619727449707</v>
      </c>
      <c r="AL3" s="279">
        <f>'[1]Europe and NA'!$AN$53*Y3</f>
        <v>2.6165619727449707</v>
      </c>
      <c r="AM3" s="279">
        <f>'[1]Europe and NA'!$AO$53*Y3</f>
        <v>2.6165619727449707</v>
      </c>
      <c r="AN3" s="535">
        <f>'[1]Europe and NA'!$AP$53*Y3</f>
        <v>2.6165619727449707</v>
      </c>
      <c r="AO3" s="536">
        <f>'[1]Europe and NA'!$AQ$53*Y3</f>
        <v>2.6165619727449707</v>
      </c>
      <c r="AP3" s="279">
        <f>'[1]Europe and NA'!$AR$53*Y3</f>
        <v>2.6165619727449707</v>
      </c>
      <c r="AQ3" s="534">
        <f>'[1]Europe and NA'!$AS$53*Y3</f>
        <v>2.6165619727449707</v>
      </c>
      <c r="AR3" s="537">
        <f>'[1]Europe and NA'!$AT$53*Y3</f>
        <v>2.6165619727449707</v>
      </c>
      <c r="AS3" s="538">
        <f>'[1]Europe and NA'!$AU$53*Y3</f>
        <v>2.6165619727449707</v>
      </c>
      <c r="AT3" s="538">
        <f>'[1]Europe and NA'!$AV$53*Y3</f>
        <v>2.6165619727449707</v>
      </c>
      <c r="AU3" s="538">
        <f>'[1]Europe and NA'!$AW$53*Y3</f>
        <v>2.6165619727449707</v>
      </c>
      <c r="AV3" s="195">
        <f>'[1]Europe and NA'!$AX$53*Y3</f>
        <v>2.6618984425697598</v>
      </c>
      <c r="AW3" s="195">
        <f>'[1]Europe and NA'!$AY$53*Y3</f>
        <v>2.6618984425697598</v>
      </c>
      <c r="AX3" s="195">
        <f>'[1]Europe and NA'!$AZ$53*Y3</f>
        <v>2.9468705386112912</v>
      </c>
      <c r="AY3" s="195">
        <f>'[1]Europe and NA'!$BA$53*Y3</f>
        <v>3.4067118754055805</v>
      </c>
      <c r="AZ3" s="195">
        <f>'[1]Europe and NA'!$BB$53*Y3</f>
        <v>2.4740759247242048</v>
      </c>
      <c r="BA3" s="195">
        <f>'[1]Europe and NA'!$BC$53*Y3</f>
        <v>2.6618984425697598</v>
      </c>
      <c r="BB3" s="195">
        <f>'[1]Europe and NA'!$BD$53*Y3</f>
        <v>2.4740759247242048</v>
      </c>
      <c r="BC3" s="195">
        <f>'[1]Europe and NA'!$BE$53*Y3</f>
        <v>2.6618984425697598</v>
      </c>
      <c r="BD3" s="195">
        <f>'[1]Europe and NA'!$BF$53*Y3</f>
        <v>2.6618984425697598</v>
      </c>
    </row>
    <row r="4" spans="1:56">
      <c r="A4" s="1" t="s">
        <v>16</v>
      </c>
      <c r="B4" s="21">
        <v>19.838999999999999</v>
      </c>
      <c r="C4" s="543"/>
      <c r="D4" s="63">
        <v>2225.7280000000001</v>
      </c>
      <c r="E4" s="163">
        <f>B4/('Europe and NA'!$B$42)</f>
        <v>1.1416158361146276</v>
      </c>
      <c r="F4" s="376">
        <f>'Europe and NA'!$F$42*E4</f>
        <v>720.99889745655412</v>
      </c>
      <c r="G4" s="391">
        <f>B4/'Europe and NA'!$B$33</f>
        <v>0.56786695672086096</v>
      </c>
      <c r="H4" s="392">
        <f>'Europe and NA'!$I$33*G4</f>
        <v>402.04980535836955</v>
      </c>
      <c r="I4" s="255">
        <f>B4/'Europe and NA'!$B$53</f>
        <v>0.64370538611291361</v>
      </c>
      <c r="J4" s="256">
        <f xml:space="preserve"> 'Europe and NA'!$K$53*I4</f>
        <v>3.3601421155094089</v>
      </c>
      <c r="K4" s="256">
        <f xml:space="preserve"> 'Europe and NA'!$L$53*I4</f>
        <v>3.3601421155094089</v>
      </c>
      <c r="L4" s="330">
        <f xml:space="preserve"> 'Europe and NA'!$M$53*I4</f>
        <v>1.6736340038935755</v>
      </c>
      <c r="M4" s="330">
        <f xml:space="preserve"> 'Europe and NA'!$N$53*I4</f>
        <v>1.6736340038935755</v>
      </c>
      <c r="N4" s="256">
        <f xml:space="preserve"> 'Europe and NA'!$O$58*W4</f>
        <v>5.7578144126357342</v>
      </c>
      <c r="O4" s="330">
        <f xml:space="preserve"> 'Europe and NA'!$P$53*I4</f>
        <v>1.6736340038935755</v>
      </c>
      <c r="P4" s="330">
        <f xml:space="preserve"> 'Europe and NA'!$Q$53*I4</f>
        <v>1.6736340038935755</v>
      </c>
      <c r="Q4" s="400">
        <f xml:space="preserve"> 'Europe and NA'!$R$53*I4</f>
        <v>1.6221375730045424</v>
      </c>
      <c r="R4" s="400">
        <f xml:space="preserve"> 'Europe and NA'!$S$53*I4</f>
        <v>1.6221375730045424</v>
      </c>
      <c r="S4" s="400">
        <f xml:space="preserve"> 'Europe and NA'!$T$53*I4</f>
        <v>1.6221375730045424</v>
      </c>
      <c r="T4" s="400">
        <f xml:space="preserve"> 'Europe and NA'!$V$53*I4</f>
        <v>3.3858903309539254</v>
      </c>
      <c r="U4" s="414">
        <f>B4/'Europe and NA'!$B$53</f>
        <v>0.64370538611291361</v>
      </c>
      <c r="V4" s="415">
        <f>'Europe and NA'!$X$53*U4</f>
        <v>4.8664127190136268</v>
      </c>
      <c r="W4" s="255">
        <f>B4/'Europe and NA'!$B$58</f>
        <v>1.9584402764067124</v>
      </c>
      <c r="X4" s="256">
        <f xml:space="preserve"> 'Europe and NA'!$Z$58*W4</f>
        <v>5.7578144126357342</v>
      </c>
      <c r="Y4" s="494">
        <f>B4/'[1]Europe and NA'!$B$53</f>
        <v>0.64370538611291361</v>
      </c>
      <c r="Z4" s="392">
        <f>'[1]Europe and NA'!$AB$53*Y4</f>
        <v>2.8387407527579493</v>
      </c>
      <c r="AA4" s="533">
        <f>'[1]Europe and NA'!$AC$53*Y4</f>
        <v>2.8387407527579493</v>
      </c>
      <c r="AB4" s="392">
        <f>'[1]Europe and NA'!$AD$53*Y4</f>
        <v>2.8387407527579493</v>
      </c>
      <c r="AC4" s="534">
        <f>'[1]Europe and NA'!$AE$53*Y4</f>
        <v>2.8387407527579493</v>
      </c>
      <c r="AD4" s="279">
        <f>'[1]Europe and NA'!$AF$53*Y4</f>
        <v>2.8387407527579493</v>
      </c>
      <c r="AE4" s="279">
        <f>'[1]Europe and NA'!$AG$53*Y4</f>
        <v>2.9288595068137568</v>
      </c>
      <c r="AF4" s="535">
        <f>'[1]Europe and NA'!$AH$53*Y4</f>
        <v>2.8838001297858531</v>
      </c>
      <c r="AG4" s="535">
        <f>'[1]Europe and NA'!$AI$53*Y4</f>
        <v>2.9288595068137568</v>
      </c>
      <c r="AH4" s="279">
        <f>'[1]Europe and NA'!$AJ$53*Y4</f>
        <v>2.9288595068137568</v>
      </c>
      <c r="AI4" s="535">
        <f>'[1]Europe and NA'!$AK$53*Y4</f>
        <v>2.9288595068137568</v>
      </c>
      <c r="AJ4" s="535">
        <f>'[1]Europe and NA'!$AL$53*Y4</f>
        <v>2.9288595068137568</v>
      </c>
      <c r="AK4" s="279">
        <f>'[1]Europe and NA'!$AM$53*Y4</f>
        <v>2.600569759896171</v>
      </c>
      <c r="AL4" s="279">
        <f>'[1]Europe and NA'!$AN$53*Y4</f>
        <v>2.600569759896171</v>
      </c>
      <c r="AM4" s="279">
        <f>'[1]Europe and NA'!$AO$53*Y4</f>
        <v>2.600569759896171</v>
      </c>
      <c r="AN4" s="535">
        <f>'[1]Europe and NA'!$AP$53*Y4</f>
        <v>2.600569759896171</v>
      </c>
      <c r="AO4" s="536">
        <f>'[1]Europe and NA'!$AQ$53*Y4</f>
        <v>2.600569759896171</v>
      </c>
      <c r="AP4" s="279">
        <f>'[1]Europe and NA'!$AR$53*Y4</f>
        <v>2.600569759896171</v>
      </c>
      <c r="AQ4" s="534">
        <f>'[1]Europe and NA'!$AS$53*Y4</f>
        <v>2.600569759896171</v>
      </c>
      <c r="AR4" s="537">
        <f>'[1]Europe and NA'!$AT$53*Y4</f>
        <v>2.600569759896171</v>
      </c>
      <c r="AS4" s="538">
        <f>'[1]Europe and NA'!$AU$53*Y4</f>
        <v>2.600569759896171</v>
      </c>
      <c r="AT4" s="538">
        <f>'[1]Europe and NA'!$AV$53*Y4</f>
        <v>2.600569759896171</v>
      </c>
      <c r="AU4" s="538">
        <f>'[1]Europe and NA'!$AW$53*Y4</f>
        <v>2.600569759896171</v>
      </c>
      <c r="AV4" s="195">
        <f>'[1]Europe and NA'!$AX$53*Y4</f>
        <v>2.6456291369240752</v>
      </c>
      <c r="AW4" s="195">
        <f>'[1]Europe and NA'!$AY$53*Y4</f>
        <v>2.6456291369240752</v>
      </c>
      <c r="AX4" s="195">
        <f>'[1]Europe and NA'!$AZ$53*Y4</f>
        <v>2.9288595068137568</v>
      </c>
      <c r="AY4" s="195">
        <f>'[1]Europe and NA'!$BA$53*Y4</f>
        <v>3.3858903309539254</v>
      </c>
      <c r="AZ4" s="195">
        <f>'[1]Europe and NA'!$BB$53*Y4</f>
        <v>2.45895457495133</v>
      </c>
      <c r="BA4" s="195">
        <f>'[1]Europe and NA'!$BC$53*Y4</f>
        <v>2.6456291369240752</v>
      </c>
      <c r="BB4" s="195">
        <f>'[1]Europe and NA'!$BD$53*Y4</f>
        <v>2.45895457495133</v>
      </c>
      <c r="BC4" s="195">
        <f>'[1]Europe and NA'!$BE$53*Y4</f>
        <v>2.6456291369240752</v>
      </c>
      <c r="BD4" s="195">
        <f>'[1]Europe and NA'!$BF$53*Y4</f>
        <v>2.6456291369240752</v>
      </c>
    </row>
    <row r="5" spans="1:56">
      <c r="A5" s="1" t="s">
        <v>3</v>
      </c>
      <c r="B5" s="21">
        <v>19.388000000000002</v>
      </c>
      <c r="C5" s="543"/>
      <c r="D5" s="63">
        <v>2351.625</v>
      </c>
      <c r="E5" s="163">
        <f>B5/('Europe and NA'!$B$42)</f>
        <v>1.1156634825641616</v>
      </c>
      <c r="F5" s="376">
        <f>'Europe and NA'!$F$42*E5</f>
        <v>704.60842904822186</v>
      </c>
      <c r="G5" s="391">
        <f>B5/'Europe and NA'!$B$33</f>
        <v>0.5549576368216167</v>
      </c>
      <c r="H5" s="392">
        <f>'Europe and NA'!$I$33*G5</f>
        <v>392.9100068697046</v>
      </c>
      <c r="I5" s="255">
        <f>B5/'Europe and NA'!$B$53</f>
        <v>0.62907203114860488</v>
      </c>
      <c r="J5" s="256">
        <f xml:space="preserve"> 'Europe and NA'!$K$53*I5</f>
        <v>3.2837560025957173</v>
      </c>
      <c r="K5" s="256">
        <f xml:space="preserve"> 'Europe and NA'!$L$53*I5</f>
        <v>3.2837560025957173</v>
      </c>
      <c r="L5" s="330">
        <f xml:space="preserve"> 'Europe and NA'!$M$53*I5</f>
        <v>1.6355872809863727</v>
      </c>
      <c r="M5" s="330">
        <f xml:space="preserve"> 'Europe and NA'!$N$53*I5</f>
        <v>1.6355872809863727</v>
      </c>
      <c r="N5" s="256">
        <f xml:space="preserve"> 'Europe and NA'!$O$58*W5</f>
        <v>5.6269220138203355</v>
      </c>
      <c r="O5" s="330">
        <f xml:space="preserve"> 'Europe and NA'!$P$53*I5</f>
        <v>1.6355872809863727</v>
      </c>
      <c r="P5" s="330">
        <f xml:space="preserve"> 'Europe and NA'!$Q$53*I5</f>
        <v>1.6355872809863727</v>
      </c>
      <c r="Q5" s="400">
        <f xml:space="preserve"> 'Europe and NA'!$R$53*I5</f>
        <v>1.5852615184944843</v>
      </c>
      <c r="R5" s="400">
        <f xml:space="preserve"> 'Europe and NA'!$S$53*I5</f>
        <v>1.5852615184944843</v>
      </c>
      <c r="S5" s="400">
        <f xml:space="preserve"> 'Europe and NA'!$T$53*I5</f>
        <v>1.5852615184944843</v>
      </c>
      <c r="T5" s="400">
        <f xml:space="preserve"> 'Europe and NA'!$V$53*I5</f>
        <v>3.3089188838416614</v>
      </c>
      <c r="U5" s="414">
        <f>B5/'Europe and NA'!$B$53</f>
        <v>0.62907203114860488</v>
      </c>
      <c r="V5" s="415">
        <f>'Europe and NA'!$X$53*U5</f>
        <v>4.7557845554834524</v>
      </c>
      <c r="W5" s="255">
        <f>B5/'Europe and NA'!$B$58</f>
        <v>1.9139190523198422</v>
      </c>
      <c r="X5" s="256">
        <f xml:space="preserve"> 'Europe and NA'!$Z$58*W5</f>
        <v>5.6269220138203355</v>
      </c>
      <c r="Y5" s="494">
        <f>B5/'[1]Europe and NA'!$B$53</f>
        <v>0.62907203114860488</v>
      </c>
      <c r="Z5" s="392">
        <f>'[1]Europe and NA'!$AB$53*Y5</f>
        <v>2.7742076573653476</v>
      </c>
      <c r="AA5" s="533">
        <f>'[1]Europe and NA'!$AC$53*Y5</f>
        <v>2.7742076573653476</v>
      </c>
      <c r="AB5" s="392">
        <f>'[1]Europe and NA'!$AD$53*Y5</f>
        <v>2.7742076573653476</v>
      </c>
      <c r="AC5" s="534">
        <f>'[1]Europe and NA'!$AE$53*Y5</f>
        <v>2.7742076573653476</v>
      </c>
      <c r="AD5" s="279">
        <f>'[1]Europe and NA'!$AF$53*Y5</f>
        <v>2.7742076573653476</v>
      </c>
      <c r="AE5" s="279">
        <f>'[1]Europe and NA'!$AG$53*Y5</f>
        <v>2.8622777417261522</v>
      </c>
      <c r="AF5" s="535">
        <f>'[1]Europe and NA'!$AH$53*Y5</f>
        <v>2.8182426995457504</v>
      </c>
      <c r="AG5" s="535">
        <f>'[1]Europe and NA'!$AI$53*Y5</f>
        <v>2.8622777417261522</v>
      </c>
      <c r="AH5" s="279">
        <f>'[1]Europe and NA'!$AJ$53*Y5</f>
        <v>2.8622777417261522</v>
      </c>
      <c r="AI5" s="535">
        <f>'[1]Europe and NA'!$AK$53*Y5</f>
        <v>2.8622777417261522</v>
      </c>
      <c r="AJ5" s="535">
        <f>'[1]Europe and NA'!$AL$53*Y5</f>
        <v>2.8622777417261522</v>
      </c>
      <c r="AK5" s="279">
        <f>'[1]Europe and NA'!$AM$53*Y5</f>
        <v>2.5414510058403637</v>
      </c>
      <c r="AL5" s="279">
        <f>'[1]Europe and NA'!$AN$53*Y5</f>
        <v>2.5414510058403637</v>
      </c>
      <c r="AM5" s="279">
        <f>'[1]Europe and NA'!$AO$53*Y5</f>
        <v>2.5414510058403637</v>
      </c>
      <c r="AN5" s="535">
        <f>'[1]Europe and NA'!$AP$53*Y5</f>
        <v>2.5414510058403637</v>
      </c>
      <c r="AO5" s="536">
        <f>'[1]Europe and NA'!$AQ$53*Y5</f>
        <v>2.5414510058403637</v>
      </c>
      <c r="AP5" s="279">
        <f>'[1]Europe and NA'!$AR$53*Y5</f>
        <v>2.5414510058403637</v>
      </c>
      <c r="AQ5" s="534">
        <f>'[1]Europe and NA'!$AS$53*Y5</f>
        <v>2.5414510058403637</v>
      </c>
      <c r="AR5" s="537">
        <f>'[1]Europe and NA'!$AT$53*Y5</f>
        <v>2.5414510058403637</v>
      </c>
      <c r="AS5" s="538">
        <f>'[1]Europe and NA'!$AU$53*Y5</f>
        <v>2.5414510058403637</v>
      </c>
      <c r="AT5" s="538">
        <f>'[1]Europe and NA'!$AV$53*Y5</f>
        <v>2.5414510058403637</v>
      </c>
      <c r="AU5" s="538">
        <f>'[1]Europe and NA'!$AW$53*Y5</f>
        <v>2.5414510058403637</v>
      </c>
      <c r="AV5" s="195">
        <f>'[1]Europe and NA'!$AX$53*Y5</f>
        <v>2.5854860480207664</v>
      </c>
      <c r="AW5" s="195">
        <f>'[1]Europe and NA'!$AY$53*Y5</f>
        <v>2.5854860480207664</v>
      </c>
      <c r="AX5" s="195">
        <f>'[1]Europe and NA'!$AZ$53*Y5</f>
        <v>2.8622777417261522</v>
      </c>
      <c r="AY5" s="195">
        <f>'[1]Europe and NA'!$BA$53*Y5</f>
        <v>3.3089188838416614</v>
      </c>
      <c r="AZ5" s="195">
        <f>'[1]Europe and NA'!$BB$53*Y5</f>
        <v>2.4030551589876707</v>
      </c>
      <c r="BA5" s="195">
        <f>'[1]Europe and NA'!$BC$53*Y5</f>
        <v>2.5854860480207664</v>
      </c>
      <c r="BB5" s="195">
        <f>'[1]Europe and NA'!$BD$53*Y5</f>
        <v>2.4030551589876707</v>
      </c>
      <c r="BC5" s="195">
        <f>'[1]Europe and NA'!$BE$53*Y5</f>
        <v>2.5854860480207664</v>
      </c>
      <c r="BD5" s="195">
        <f>'[1]Europe and NA'!$BF$53*Y5</f>
        <v>2.5854860480207664</v>
      </c>
    </row>
    <row r="6" spans="1:56">
      <c r="A6" s="1" t="s">
        <v>38</v>
      </c>
      <c r="B6" s="21">
        <v>13.965</v>
      </c>
      <c r="C6" s="543"/>
      <c r="D6" s="63">
        <v>59308.69</v>
      </c>
      <c r="E6" s="163">
        <f>B6/('Europe and NA'!$B$42)</f>
        <v>0.80360225572563004</v>
      </c>
      <c r="F6" s="376">
        <f>'Europe and NA'!$F$42*E6</f>
        <v>507.52304062607885</v>
      </c>
      <c r="G6" s="391">
        <f>B6/'Europe and NA'!$B$33</f>
        <v>0.39973093656972752</v>
      </c>
      <c r="H6" s="392">
        <f>'Europe and NA'!$I$33*G6</f>
        <v>283.00950309136709</v>
      </c>
      <c r="I6" s="255">
        <f>B6/'Europe and NA'!$B$53</f>
        <v>0.45311486048020766</v>
      </c>
      <c r="J6" s="256">
        <f xml:space="preserve"> 'Europe and NA'!$K$53*I6</f>
        <v>2.3652595717066838</v>
      </c>
      <c r="K6" s="256">
        <f xml:space="preserve"> 'Europe and NA'!$L$53*I6</f>
        <v>2.3652595717066838</v>
      </c>
      <c r="L6" s="330">
        <f xml:space="preserve"> 'Europe and NA'!$M$53*I6</f>
        <v>1.17809863724854</v>
      </c>
      <c r="M6" s="330">
        <f xml:space="preserve"> 'Europe and NA'!$N$53*I6</f>
        <v>1.17809863724854</v>
      </c>
      <c r="N6" s="256">
        <f xml:space="preserve"> 'Europe and NA'!$O$58*W6</f>
        <v>4.0530207305034542</v>
      </c>
      <c r="O6" s="330">
        <f xml:space="preserve"> 'Europe and NA'!$P$53*I6</f>
        <v>1.17809863724854</v>
      </c>
      <c r="P6" s="330">
        <f xml:space="preserve"> 'Europe and NA'!$Q$53*I6</f>
        <v>1.17809863724854</v>
      </c>
      <c r="Q6" s="400">
        <f xml:space="preserve"> 'Europe and NA'!$R$53*I6</f>
        <v>1.1418494484101234</v>
      </c>
      <c r="R6" s="400">
        <f xml:space="preserve"> 'Europe and NA'!$S$53*I6</f>
        <v>1.1418494484101234</v>
      </c>
      <c r="S6" s="400">
        <f xml:space="preserve"> 'Europe and NA'!$T$53*I6</f>
        <v>1.1418494484101234</v>
      </c>
      <c r="T6" s="400">
        <f xml:space="preserve"> 'Europe and NA'!$V$53*I6</f>
        <v>2.3833841661258921</v>
      </c>
      <c r="U6" s="414">
        <f>B6/'Europe and NA'!$B$53</f>
        <v>0.45311486048020766</v>
      </c>
      <c r="V6" s="415">
        <f>'Europe and NA'!$X$53*U6</f>
        <v>3.4255483452303697</v>
      </c>
      <c r="W6" s="255">
        <f>B6/'Europe and NA'!$B$58</f>
        <v>1.3785784797630798</v>
      </c>
      <c r="X6" s="256">
        <f xml:space="preserve"> 'Europe and NA'!$Z$58*W6</f>
        <v>4.0530207305034542</v>
      </c>
      <c r="Y6" s="494">
        <f>B6/'[1]Europe and NA'!$B$53</f>
        <v>0.45311486048020766</v>
      </c>
      <c r="Z6" s="392">
        <f>'[1]Europe and NA'!$AB$53*Y6</f>
        <v>1.9982365347177158</v>
      </c>
      <c r="AA6" s="533">
        <f>'[1]Europe and NA'!$AC$53*Y6</f>
        <v>1.9982365347177158</v>
      </c>
      <c r="AB6" s="392">
        <f>'[1]Europe and NA'!$AD$53*Y6</f>
        <v>1.9982365347177158</v>
      </c>
      <c r="AC6" s="534">
        <f>'[1]Europe and NA'!$AE$53*Y6</f>
        <v>1.9982365347177158</v>
      </c>
      <c r="AD6" s="279">
        <f>'[1]Europe and NA'!$AF$53*Y6</f>
        <v>1.9982365347177158</v>
      </c>
      <c r="AE6" s="279">
        <f>'[1]Europe and NA'!$AG$53*Y6</f>
        <v>2.0616726151849449</v>
      </c>
      <c r="AF6" s="535">
        <f>'[1]Europe and NA'!$AH$53*Y6</f>
        <v>2.0299545749513306</v>
      </c>
      <c r="AG6" s="535">
        <f>'[1]Europe and NA'!$AI$53*Y6</f>
        <v>2.0616726151849449</v>
      </c>
      <c r="AH6" s="279">
        <f>'[1]Europe and NA'!$AJ$53*Y6</f>
        <v>2.0616726151849449</v>
      </c>
      <c r="AI6" s="535">
        <f>'[1]Europe and NA'!$AK$53*Y6</f>
        <v>2.0616726151849449</v>
      </c>
      <c r="AJ6" s="535">
        <f>'[1]Europe and NA'!$AL$53*Y6</f>
        <v>2.0616726151849449</v>
      </c>
      <c r="AK6" s="279">
        <f>'[1]Europe and NA'!$AM$53*Y6</f>
        <v>1.830584036340039</v>
      </c>
      <c r="AL6" s="279">
        <f>'[1]Europe and NA'!$AN$53*Y6</f>
        <v>1.830584036340039</v>
      </c>
      <c r="AM6" s="279">
        <f>'[1]Europe and NA'!$AO$53*Y6</f>
        <v>1.830584036340039</v>
      </c>
      <c r="AN6" s="535">
        <f>'[1]Europe and NA'!$AP$53*Y6</f>
        <v>1.830584036340039</v>
      </c>
      <c r="AO6" s="536">
        <f>'[1]Europe and NA'!$AQ$53*Y6</f>
        <v>1.830584036340039</v>
      </c>
      <c r="AP6" s="279">
        <f>'[1]Europe and NA'!$AR$53*Y6</f>
        <v>1.830584036340039</v>
      </c>
      <c r="AQ6" s="534">
        <f>'[1]Europe and NA'!$AS$53*Y6</f>
        <v>1.830584036340039</v>
      </c>
      <c r="AR6" s="537">
        <f>'[1]Europe and NA'!$AT$53*Y6</f>
        <v>1.830584036340039</v>
      </c>
      <c r="AS6" s="538">
        <f>'[1]Europe and NA'!$AU$53*Y6</f>
        <v>1.830584036340039</v>
      </c>
      <c r="AT6" s="538">
        <f>'[1]Europe and NA'!$AV$53*Y6</f>
        <v>1.830584036340039</v>
      </c>
      <c r="AU6" s="538">
        <f>'[1]Europe and NA'!$AW$53*Y6</f>
        <v>1.830584036340039</v>
      </c>
      <c r="AV6" s="195">
        <f>'[1]Europe and NA'!$AX$53*Y6</f>
        <v>1.8623020765736535</v>
      </c>
      <c r="AW6" s="195">
        <f>'[1]Europe and NA'!$AY$53*Y6</f>
        <v>1.8623020765736535</v>
      </c>
      <c r="AX6" s="195">
        <f>'[1]Europe and NA'!$AZ$53*Y6</f>
        <v>2.0616726151849449</v>
      </c>
      <c r="AY6" s="195">
        <f>'[1]Europe and NA'!$BA$53*Y6</f>
        <v>2.3833841661258921</v>
      </c>
      <c r="AZ6" s="195">
        <f>'[1]Europe and NA'!$BB$53*Y6</f>
        <v>1.7308987670343932</v>
      </c>
      <c r="BA6" s="195">
        <f>'[1]Europe and NA'!$BC$53*Y6</f>
        <v>1.8623020765736535</v>
      </c>
      <c r="BB6" s="195">
        <f>'[1]Europe and NA'!$BD$53*Y6</f>
        <v>1.7308987670343932</v>
      </c>
      <c r="BC6" s="195">
        <f>'[1]Europe and NA'!$BE$53*Y6</f>
        <v>1.8623020765736535</v>
      </c>
      <c r="BD6" s="195">
        <f>'[1]Europe and NA'!$BF$53*Y6</f>
        <v>1.8623020765736535</v>
      </c>
    </row>
    <row r="7" spans="1:56">
      <c r="A7" s="1" t="s">
        <v>31</v>
      </c>
      <c r="B7" s="21">
        <v>11.451000000000001</v>
      </c>
      <c r="C7" s="543"/>
      <c r="D7" s="63">
        <v>2540.9160000000002</v>
      </c>
      <c r="E7" s="163">
        <f>B7/('Europe and NA'!$B$42)</f>
        <v>0.65893658648866382</v>
      </c>
      <c r="F7" s="376">
        <f>'Europe and NA'!$F$42*E7</f>
        <v>416.15799056278047</v>
      </c>
      <c r="G7" s="391">
        <f>B7/'Europe and NA'!$B$33</f>
        <v>0.32777078085642319</v>
      </c>
      <c r="H7" s="392">
        <f>'Europe and NA'!$I$33*G7</f>
        <v>232.06171284634763</v>
      </c>
      <c r="I7" s="255">
        <f>B7/'Europe and NA'!$B$53</f>
        <v>0.37154445165476963</v>
      </c>
      <c r="J7" s="256">
        <f xml:space="preserve"> 'Europe and NA'!$K$53*I7</f>
        <v>1.9394620376378973</v>
      </c>
      <c r="K7" s="256">
        <f xml:space="preserve"> 'Europe and NA'!$L$53*I7</f>
        <v>1.9394620376378973</v>
      </c>
      <c r="L7" s="330">
        <f xml:space="preserve"> 'Europe and NA'!$M$53*I7</f>
        <v>0.96601557430240104</v>
      </c>
      <c r="M7" s="330">
        <f xml:space="preserve"> 'Europe and NA'!$N$53*I7</f>
        <v>0.96601557430240104</v>
      </c>
      <c r="N7" s="256">
        <f xml:space="preserve"> 'Europe and NA'!$O$58*W7</f>
        <v>3.3233899308983212</v>
      </c>
      <c r="O7" s="330">
        <f xml:space="preserve"> 'Europe and NA'!$P$53*I7</f>
        <v>0.96601557430240104</v>
      </c>
      <c r="P7" s="330">
        <f xml:space="preserve"> 'Europe and NA'!$Q$53*I7</f>
        <v>0.96601557430240104</v>
      </c>
      <c r="Q7" s="400">
        <f xml:space="preserve"> 'Europe and NA'!$R$53*I7</f>
        <v>0.9362920181700195</v>
      </c>
      <c r="R7" s="400">
        <f xml:space="preserve"> 'Europe and NA'!$S$53*I7</f>
        <v>0.9362920181700195</v>
      </c>
      <c r="S7" s="400">
        <f xml:space="preserve"> 'Europe and NA'!$T$53*I7</f>
        <v>0.9362920181700195</v>
      </c>
      <c r="T7" s="400">
        <f xml:space="preserve"> 'Europe and NA'!$V$53*I7</f>
        <v>1.9543238157040881</v>
      </c>
      <c r="U7" s="414">
        <f>B7/'Europe and NA'!$B$53</f>
        <v>0.37154445165476963</v>
      </c>
      <c r="V7" s="415">
        <f>'Europe and NA'!$X$53*U7</f>
        <v>2.8088760545100584</v>
      </c>
      <c r="W7" s="255">
        <f>B7/'Europe and NA'!$B$58</f>
        <v>1.1304047384007896</v>
      </c>
      <c r="X7" s="256">
        <f xml:space="preserve"> 'Europe and NA'!$Z$58*W7</f>
        <v>3.3233899308983212</v>
      </c>
      <c r="Y7" s="494">
        <f>B7/'[1]Europe and NA'!$B$53</f>
        <v>0.37154445165476963</v>
      </c>
      <c r="Z7" s="392">
        <f>'[1]Europe and NA'!$AB$53*Y7</f>
        <v>1.638511031797534</v>
      </c>
      <c r="AA7" s="533">
        <f>'[1]Europe and NA'!$AC$53*Y7</f>
        <v>1.638511031797534</v>
      </c>
      <c r="AB7" s="392">
        <f>'[1]Europe and NA'!$AD$53*Y7</f>
        <v>1.638511031797534</v>
      </c>
      <c r="AC7" s="534">
        <f>'[1]Europe and NA'!$AE$53*Y7</f>
        <v>1.638511031797534</v>
      </c>
      <c r="AD7" s="279">
        <f>'[1]Europe and NA'!$AF$53*Y7</f>
        <v>1.638511031797534</v>
      </c>
      <c r="AE7" s="279">
        <f>'[1]Europe and NA'!$AG$53*Y7</f>
        <v>1.6905272550292016</v>
      </c>
      <c r="AF7" s="535">
        <f>'[1]Europe and NA'!$AH$53*Y7</f>
        <v>1.6645191434133682</v>
      </c>
      <c r="AG7" s="535">
        <f>'[1]Europe and NA'!$AI$53*Y7</f>
        <v>1.6905272550292016</v>
      </c>
      <c r="AH7" s="279">
        <f>'[1]Europe and NA'!$AJ$53*Y7</f>
        <v>1.6905272550292016</v>
      </c>
      <c r="AI7" s="535">
        <f>'[1]Europe and NA'!$AK$53*Y7</f>
        <v>1.6905272550292016</v>
      </c>
      <c r="AJ7" s="535">
        <f>'[1]Europe and NA'!$AL$53*Y7</f>
        <v>1.6905272550292016</v>
      </c>
      <c r="AK7" s="279">
        <f>'[1]Europe and NA'!$AM$53*Y7</f>
        <v>1.5010395846852693</v>
      </c>
      <c r="AL7" s="279">
        <f>'[1]Europe and NA'!$AN$53*Y7</f>
        <v>1.5010395846852693</v>
      </c>
      <c r="AM7" s="279">
        <f>'[1]Europe and NA'!$AO$53*Y7</f>
        <v>1.5010395846852693</v>
      </c>
      <c r="AN7" s="535">
        <f>'[1]Europe and NA'!$AP$53*Y7</f>
        <v>1.5010395846852693</v>
      </c>
      <c r="AO7" s="536">
        <f>'[1]Europe and NA'!$AQ$53*Y7</f>
        <v>1.5010395846852693</v>
      </c>
      <c r="AP7" s="279">
        <f>'[1]Europe and NA'!$AR$53*Y7</f>
        <v>1.5010395846852693</v>
      </c>
      <c r="AQ7" s="534">
        <f>'[1]Europe and NA'!$AS$53*Y7</f>
        <v>1.5010395846852693</v>
      </c>
      <c r="AR7" s="537">
        <f>'[1]Europe and NA'!$AT$53*Y7</f>
        <v>1.5010395846852693</v>
      </c>
      <c r="AS7" s="538">
        <f>'[1]Europe and NA'!$AU$53*Y7</f>
        <v>1.5010395846852693</v>
      </c>
      <c r="AT7" s="538">
        <f>'[1]Europe and NA'!$AV$53*Y7</f>
        <v>1.5010395846852693</v>
      </c>
      <c r="AU7" s="538">
        <f>'[1]Europe and NA'!$AW$53*Y7</f>
        <v>1.5010395846852693</v>
      </c>
      <c r="AV7" s="195">
        <f>'[1]Europe and NA'!$AX$53*Y7</f>
        <v>1.5270476963011033</v>
      </c>
      <c r="AW7" s="195">
        <f>'[1]Europe and NA'!$AY$53*Y7</f>
        <v>1.5270476963011033</v>
      </c>
      <c r="AX7" s="195">
        <f>'[1]Europe and NA'!$AZ$53*Y7</f>
        <v>1.6905272550292016</v>
      </c>
      <c r="AY7" s="195">
        <f>'[1]Europe and NA'!$BA$53*Y7</f>
        <v>1.9543238157040881</v>
      </c>
      <c r="AZ7" s="195">
        <f>'[1]Europe and NA'!$BB$53*Y7</f>
        <v>1.4192998053212198</v>
      </c>
      <c r="BA7" s="195">
        <f>'[1]Europe and NA'!$BC$53*Y7</f>
        <v>1.5270476963011033</v>
      </c>
      <c r="BB7" s="195">
        <f>'[1]Europe and NA'!$BD$53*Y7</f>
        <v>1.4192998053212198</v>
      </c>
      <c r="BC7" s="195">
        <f>'[1]Europe and NA'!$BE$53*Y7</f>
        <v>1.5270476963011033</v>
      </c>
      <c r="BD7" s="195">
        <f>'[1]Europe and NA'!$BF$53*Y7</f>
        <v>1.5270476963011033</v>
      </c>
    </row>
    <row r="8" spans="1:56" ht="15.75" thickBot="1">
      <c r="A8" s="156" t="s">
        <v>42</v>
      </c>
      <c r="B8" s="135">
        <v>11.138999999999999</v>
      </c>
      <c r="C8" s="543"/>
      <c r="D8" s="64">
        <v>1160.164</v>
      </c>
      <c r="E8" s="147">
        <f>B8/('Europe and NA'!$B$42)</f>
        <v>0.64098285188168946</v>
      </c>
      <c r="F8" s="377">
        <f>'Europe and NA'!$F$42*E8</f>
        <v>404.81912993439977</v>
      </c>
      <c r="G8" s="391">
        <f>B8/'Europe and NA'!$B$33</f>
        <v>0.31884016487291045</v>
      </c>
      <c r="H8" s="392">
        <f>'Europe and NA'!$I$33*G8</f>
        <v>225.73883673002061</v>
      </c>
      <c r="I8" s="255">
        <f>B8/'Europe and NA'!$B$53</f>
        <v>0.36142115509409473</v>
      </c>
      <c r="J8" s="256">
        <f xml:space="preserve"> 'Europe and NA'!$K$53*I8</f>
        <v>1.8866184295911743</v>
      </c>
      <c r="K8" s="256">
        <f xml:space="preserve"> 'Europe and NA'!$L$53*I8</f>
        <v>1.8866184295911743</v>
      </c>
      <c r="L8" s="330">
        <f xml:space="preserve"> 'Europe and NA'!$M$53*I8</f>
        <v>0.93969500324464628</v>
      </c>
      <c r="M8" s="330">
        <f xml:space="preserve"> 'Europe and NA'!$N$53*I8</f>
        <v>0.93969500324464628</v>
      </c>
      <c r="N8" s="256">
        <f xml:space="preserve"> 'Europe and NA'!$O$58*W8</f>
        <v>3.2328390918065146</v>
      </c>
      <c r="O8" s="330">
        <f xml:space="preserve"> 'Europe and NA'!$P$53*I8</f>
        <v>0.93969500324464628</v>
      </c>
      <c r="P8" s="330">
        <f xml:space="preserve"> 'Europe and NA'!$Q$53*I8</f>
        <v>0.93969500324464628</v>
      </c>
      <c r="Q8" s="400">
        <f xml:space="preserve"> 'Europe and NA'!$R$53*I8</f>
        <v>0.91078131083711866</v>
      </c>
      <c r="R8" s="400">
        <f xml:space="preserve"> 'Europe and NA'!$S$53*I8</f>
        <v>0.91078131083711866</v>
      </c>
      <c r="S8" s="400">
        <f xml:space="preserve"> 'Europe and NA'!$T$53*I8</f>
        <v>0.91078131083711866</v>
      </c>
      <c r="T8" s="400">
        <f xml:space="preserve"> 'Europe and NA'!$V$53*I8</f>
        <v>1.9010752757949383</v>
      </c>
      <c r="U8" s="414">
        <f>B8/'Europe and NA'!$B$53</f>
        <v>0.36142115509409473</v>
      </c>
      <c r="V8" s="415">
        <f>'Europe and NA'!$X$53*U8</f>
        <v>2.7323439325113559</v>
      </c>
      <c r="W8" s="257">
        <f>B8/'Europe and NA'!$B$58</f>
        <v>1.0996051332675221</v>
      </c>
      <c r="X8" s="258">
        <f xml:space="preserve"> 'Europe and NA'!$Z$58*W8</f>
        <v>3.2328390918065146</v>
      </c>
      <c r="Y8" s="539">
        <f>B8/'[1]Europe and NA'!$B$53</f>
        <v>0.36142115509409473</v>
      </c>
      <c r="Z8" s="393">
        <f>'[1]Europe and NA'!$AB$53*Y8</f>
        <v>1.5938672939649579</v>
      </c>
      <c r="AA8" s="533">
        <f>'[1]Europe and NA'!$AC$53*Y8</f>
        <v>1.5938672939649579</v>
      </c>
      <c r="AB8" s="392">
        <f>'[1]Europe and NA'!$AD$53*Y8</f>
        <v>1.5938672939649579</v>
      </c>
      <c r="AC8" s="534">
        <f>'[1]Europe and NA'!$AE$53*Y8</f>
        <v>1.5938672939649579</v>
      </c>
      <c r="AD8" s="279">
        <f>'[1]Europe and NA'!$AF$53*Y8</f>
        <v>1.5938672939649579</v>
      </c>
      <c r="AE8" s="279">
        <f>'[1]Europe and NA'!$AG$53*Y8</f>
        <v>1.6444662556781309</v>
      </c>
      <c r="AF8" s="535">
        <f>'[1]Europe and NA'!$AH$53*Y8</f>
        <v>1.6191667748215446</v>
      </c>
      <c r="AG8" s="535">
        <f>'[1]Europe and NA'!$AI$53*Y8</f>
        <v>1.6444662556781309</v>
      </c>
      <c r="AH8" s="279">
        <f>'[1]Europe and NA'!$AJ$53*Y8</f>
        <v>1.6444662556781309</v>
      </c>
      <c r="AI8" s="535">
        <f>'[1]Europe and NA'!$AK$53*Y8</f>
        <v>1.6444662556781309</v>
      </c>
      <c r="AJ8" s="535">
        <f>'[1]Europe and NA'!$AL$53*Y8</f>
        <v>1.6444662556781309</v>
      </c>
      <c r="AK8" s="279">
        <f>'[1]Europe and NA'!$AM$53*Y8</f>
        <v>1.4601414665801427</v>
      </c>
      <c r="AL8" s="279">
        <f>'[1]Europe and NA'!$AN$53*Y8</f>
        <v>1.4601414665801427</v>
      </c>
      <c r="AM8" s="279">
        <f>'[1]Europe and NA'!$AO$53*Y8</f>
        <v>1.4601414665801427</v>
      </c>
      <c r="AN8" s="535">
        <f>'[1]Europe and NA'!$AP$53*Y8</f>
        <v>1.4601414665801427</v>
      </c>
      <c r="AO8" s="536">
        <f>'[1]Europe and NA'!$AQ$53*Y8</f>
        <v>1.4601414665801427</v>
      </c>
      <c r="AP8" s="279">
        <f>'[1]Europe and NA'!$AR$53*Y8</f>
        <v>1.4601414665801427</v>
      </c>
      <c r="AQ8" s="534">
        <f>'[1]Europe and NA'!$AS$53*Y8</f>
        <v>1.4601414665801427</v>
      </c>
      <c r="AR8" s="537">
        <f>'[1]Europe and NA'!$AT$53*Y8</f>
        <v>1.4601414665801427</v>
      </c>
      <c r="AS8" s="538">
        <f>'[1]Europe and NA'!$AU$53*Y8</f>
        <v>1.4601414665801427</v>
      </c>
      <c r="AT8" s="538">
        <f>'[1]Europe and NA'!$AV$53*Y8</f>
        <v>1.4601414665801427</v>
      </c>
      <c r="AU8" s="538">
        <f>'[1]Europe and NA'!$AW$53*Y8</f>
        <v>1.4601414665801427</v>
      </c>
      <c r="AV8" s="195">
        <f>'[1]Europe and NA'!$AX$53*Y8</f>
        <v>1.4854409474367294</v>
      </c>
      <c r="AW8" s="195">
        <f>'[1]Europe and NA'!$AY$53*Y8</f>
        <v>1.4854409474367294</v>
      </c>
      <c r="AX8" s="195">
        <f>'[1]Europe and NA'!$AZ$53*Y8</f>
        <v>1.6444662556781309</v>
      </c>
      <c r="AY8" s="195">
        <f>'[1]Europe and NA'!$BA$53*Y8</f>
        <v>1.9010752757949383</v>
      </c>
      <c r="AZ8" s="195">
        <f>'[1]Europe and NA'!$BB$53*Y8</f>
        <v>1.3806288124594417</v>
      </c>
      <c r="BA8" s="195">
        <f>'[1]Europe and NA'!$BC$53*Y8</f>
        <v>1.4854409474367294</v>
      </c>
      <c r="BB8" s="195">
        <f>'[1]Europe and NA'!$BD$53*Y8</f>
        <v>1.3806288124594417</v>
      </c>
      <c r="BC8" s="195">
        <f>'[1]Europe and NA'!$BE$53*Y8</f>
        <v>1.4854409474367294</v>
      </c>
      <c r="BD8" s="195">
        <f>'[1]Europe and NA'!$BF$53*Y8</f>
        <v>1.4854409474367294</v>
      </c>
    </row>
    <row r="9" spans="1:56" ht="15.75" thickBot="1">
      <c r="A9" s="381"/>
      <c r="B9" s="382"/>
      <c r="C9" s="383"/>
      <c r="D9" s="384"/>
      <c r="E9" s="380"/>
      <c r="F9" s="378">
        <f>SUM(F2:F8)/7</f>
        <v>634.45701658911912</v>
      </c>
      <c r="G9" s="387"/>
      <c r="H9" s="389">
        <f>SUM(H2:H8)/7</f>
        <v>353.79155353462653</v>
      </c>
      <c r="I9" s="259"/>
      <c r="J9" s="260">
        <f t="shared" ref="J9:O9" si="0">SUM(J2:J8)/7</f>
        <v>2.9568224714934646</v>
      </c>
      <c r="K9" s="317">
        <f t="shared" si="0"/>
        <v>2.9568224714934646</v>
      </c>
      <c r="L9" s="329">
        <f t="shared" si="0"/>
        <v>1.4727468248818023</v>
      </c>
      <c r="M9" s="329">
        <f t="shared" si="0"/>
        <v>1.4727468248818023</v>
      </c>
      <c r="N9" s="328">
        <f t="shared" si="0"/>
        <v>5.0667008884501472</v>
      </c>
      <c r="O9" s="328">
        <f t="shared" si="0"/>
        <v>1.4727468248818023</v>
      </c>
      <c r="P9" s="328">
        <f>SUM(P2:P8)/7</f>
        <v>1.4727468248818023</v>
      </c>
      <c r="Q9" s="328">
        <f>SUM(Q2:Q8)/7</f>
        <v>1.4274315379623619</v>
      </c>
      <c r="R9" s="328">
        <f>SUM(R2:R8)/7</f>
        <v>1.4274315379623619</v>
      </c>
      <c r="S9" s="328">
        <f>SUM(S2:S8)/7</f>
        <v>1.4274315379623619</v>
      </c>
      <c r="T9" s="328">
        <f>SUM(T2:T8)/7</f>
        <v>2.979480114953184</v>
      </c>
      <c r="U9" s="414"/>
      <c r="V9" s="328">
        <f>SUM(V2:V8)/7</f>
        <v>4.2822946138870863</v>
      </c>
      <c r="W9" s="249"/>
      <c r="X9" s="250">
        <f>SUM(X2:X8)/7</f>
        <v>5.0667008884501472</v>
      </c>
      <c r="Y9" s="540"/>
      <c r="Z9" s="541">
        <f>SUM(Z2:Z8)/7</f>
        <v>2.4980051914341339</v>
      </c>
      <c r="AA9" s="541">
        <f t="shared" ref="AA9:BD9" si="1">SUM(AA2:AA8)/7</f>
        <v>2.4980051914341339</v>
      </c>
      <c r="AB9" s="541">
        <f t="shared" si="1"/>
        <v>2.4980051914341339</v>
      </c>
      <c r="AC9" s="541">
        <f t="shared" si="1"/>
        <v>2.4980051914341339</v>
      </c>
      <c r="AD9" s="541">
        <f t="shared" si="1"/>
        <v>2.4980051914341339</v>
      </c>
      <c r="AE9" s="541">
        <f t="shared" si="1"/>
        <v>2.5773069435431535</v>
      </c>
      <c r="AF9" s="541">
        <f t="shared" si="1"/>
        <v>2.5376560674886441</v>
      </c>
      <c r="AG9" s="541">
        <f t="shared" si="1"/>
        <v>2.5773069435431535</v>
      </c>
      <c r="AH9" s="541">
        <f t="shared" si="1"/>
        <v>2.5773069435431535</v>
      </c>
      <c r="AI9" s="541">
        <f t="shared" si="1"/>
        <v>2.5773069435431535</v>
      </c>
      <c r="AJ9" s="541">
        <f t="shared" si="1"/>
        <v>2.5773069435431535</v>
      </c>
      <c r="AK9" s="541">
        <f t="shared" si="1"/>
        <v>2.2884219894317228</v>
      </c>
      <c r="AL9" s="541">
        <f t="shared" si="1"/>
        <v>2.2884219894317228</v>
      </c>
      <c r="AM9" s="541">
        <f t="shared" si="1"/>
        <v>2.2884219894317228</v>
      </c>
      <c r="AN9" s="541">
        <f t="shared" si="1"/>
        <v>2.2884219894317228</v>
      </c>
      <c r="AO9" s="541">
        <f t="shared" si="1"/>
        <v>2.2884219894317228</v>
      </c>
      <c r="AP9" s="541">
        <f t="shared" si="1"/>
        <v>2.2884219894317228</v>
      </c>
      <c r="AQ9" s="541">
        <f t="shared" si="1"/>
        <v>2.2884219894317228</v>
      </c>
      <c r="AR9" s="541">
        <f t="shared" si="1"/>
        <v>2.2884219894317228</v>
      </c>
      <c r="AS9" s="541">
        <f t="shared" si="1"/>
        <v>2.2884219894317228</v>
      </c>
      <c r="AT9" s="541">
        <f t="shared" si="1"/>
        <v>2.2884219894317228</v>
      </c>
      <c r="AU9" s="541">
        <f t="shared" si="1"/>
        <v>2.2884219894317228</v>
      </c>
      <c r="AV9" s="541">
        <f t="shared" si="1"/>
        <v>2.3280728654862339</v>
      </c>
      <c r="AW9" s="541">
        <f t="shared" si="1"/>
        <v>2.3280728654862339</v>
      </c>
      <c r="AX9" s="541">
        <f t="shared" si="1"/>
        <v>2.5773069435431535</v>
      </c>
      <c r="AY9" s="541">
        <f t="shared" si="1"/>
        <v>2.979480114953184</v>
      </c>
      <c r="AZ9" s="541">
        <f t="shared" si="1"/>
        <v>2.163804950403263</v>
      </c>
      <c r="BA9" s="541">
        <f t="shared" si="1"/>
        <v>2.3280728654862339</v>
      </c>
      <c r="BB9" s="541">
        <f t="shared" si="1"/>
        <v>2.163804950403263</v>
      </c>
      <c r="BC9" s="541">
        <f t="shared" si="1"/>
        <v>2.3280728654862339</v>
      </c>
      <c r="BD9" s="541">
        <f t="shared" si="1"/>
        <v>2.3280728654862339</v>
      </c>
    </row>
    <row r="10" spans="1:56">
      <c r="A10" s="3" t="s">
        <v>179</v>
      </c>
      <c r="B10" s="23">
        <v>8.7159999999999993</v>
      </c>
      <c r="C10" s="544" t="s">
        <v>181</v>
      </c>
      <c r="D10" s="65">
        <v>555.98800000000006</v>
      </c>
      <c r="E10" s="163">
        <f>B10/('Europe and NA'!$B$42)</f>
        <v>0.50155368857175731</v>
      </c>
      <c r="F10" s="376">
        <f>'Europe and NA'!$F$42*E10</f>
        <v>316.761247554379</v>
      </c>
      <c r="G10" s="391">
        <f>B10/'Europe and NA'!$B$33</f>
        <v>0.24948477215479734</v>
      </c>
      <c r="H10" s="392">
        <f>'Europe and NA'!$I$33*G10</f>
        <v>176.63521868559653</v>
      </c>
      <c r="I10" s="255">
        <f>B10/'Europe and NA'!$B$53</f>
        <v>0.28280337443218689</v>
      </c>
      <c r="J10" s="256">
        <f xml:space="preserve"> 'Europe and NA'!$K$53*I10</f>
        <v>1.4762336145360155</v>
      </c>
      <c r="K10" s="256">
        <f xml:space="preserve"> 'Europe and NA'!$L$53*I10</f>
        <v>1.4762336145360155</v>
      </c>
      <c r="L10" s="330">
        <f xml:space="preserve"> 'Europe and NA'!$M$53*I10</f>
        <v>0.73528877352368593</v>
      </c>
      <c r="M10" s="330">
        <f xml:space="preserve"> 'Europe and NA'!$N$53*I10</f>
        <v>0.73528877352368593</v>
      </c>
      <c r="N10" s="256">
        <f xml:space="preserve"> 'Europe and NA'!$O$58*W10</f>
        <v>2.5296189536031588</v>
      </c>
      <c r="O10" s="330">
        <f xml:space="preserve"> 'Europe and NA'!$P$53*I10</f>
        <v>0.73528877352368593</v>
      </c>
      <c r="P10" s="330">
        <f xml:space="preserve"> 'Europe and NA'!$Q$53*I10</f>
        <v>0.73528877352368593</v>
      </c>
      <c r="Q10" s="400">
        <f xml:space="preserve"> 'Europe and NA'!$R$53*I10</f>
        <v>0.71266450356911093</v>
      </c>
      <c r="R10" s="400">
        <f xml:space="preserve"> 'Europe and NA'!$S$53*I10</f>
        <v>0.71266450356911093</v>
      </c>
      <c r="S10" s="400">
        <f xml:space="preserve"> 'Europe and NA'!$T$53*I10</f>
        <v>0.71266450356911093</v>
      </c>
      <c r="T10" s="400">
        <f xml:space="preserve"> 'Europe and NA'!$V$53*I10</f>
        <v>1.4875457495133031</v>
      </c>
      <c r="U10" s="414">
        <f>B10/'Europe and NA'!$B$53</f>
        <v>0.28280337443218689</v>
      </c>
      <c r="V10" s="415">
        <f>'Europe and NA'!$X$53*U10</f>
        <v>2.1379935107073327</v>
      </c>
      <c r="W10" s="255">
        <f>B10/'Europe and NA'!$B$58</f>
        <v>0.86041461006910158</v>
      </c>
      <c r="X10" s="256">
        <f xml:space="preserve"> 'Europe and NA'!$Z$58*W10</f>
        <v>2.5296189536031588</v>
      </c>
      <c r="Y10" s="494">
        <f>B10/'[1]Europe and NA'!$B$53</f>
        <v>0.28280337443218689</v>
      </c>
      <c r="Z10" s="392">
        <f>'[1]Europe and NA'!$AB$53*Y10</f>
        <v>1.2471628812459443</v>
      </c>
      <c r="AA10" s="533">
        <f>'[1]Europe and NA'!$AC$53*Y10</f>
        <v>1.2471628812459443</v>
      </c>
      <c r="AB10" s="392">
        <f>'[1]Europe and NA'!$AD$53*Y10</f>
        <v>1.2471628812459443</v>
      </c>
      <c r="AC10" s="534">
        <f>'[1]Europe and NA'!$AE$53*Y10</f>
        <v>1.2471628812459443</v>
      </c>
      <c r="AD10" s="279">
        <f>'[1]Europe and NA'!$AF$53*Y10</f>
        <v>1.2471628812459443</v>
      </c>
      <c r="AE10" s="279">
        <f>'[1]Europe and NA'!$AG$53*Y10</f>
        <v>1.2867553536664502</v>
      </c>
      <c r="AF10" s="535">
        <f>'[1]Europe and NA'!$AH$53*Y10</f>
        <v>1.2669591174561974</v>
      </c>
      <c r="AG10" s="535">
        <f>'[1]Europe and NA'!$AI$53*Y10</f>
        <v>1.2867553536664502</v>
      </c>
      <c r="AH10" s="279">
        <f>'[1]Europe and NA'!$AJ$53*Y10</f>
        <v>1.2867553536664502</v>
      </c>
      <c r="AI10" s="535">
        <f>'[1]Europe and NA'!$AK$53*Y10</f>
        <v>1.2867553536664502</v>
      </c>
      <c r="AJ10" s="535">
        <f>'[1]Europe and NA'!$AL$53*Y10</f>
        <v>1.2867553536664502</v>
      </c>
      <c r="AK10" s="279">
        <f>'[1]Europe and NA'!$AM$53*Y10</f>
        <v>1.1425256327060351</v>
      </c>
      <c r="AL10" s="279">
        <f>'[1]Europe and NA'!$AN$53*Y10</f>
        <v>1.1425256327060351</v>
      </c>
      <c r="AM10" s="279">
        <f>'[1]Europe and NA'!$AO$53*Y10</f>
        <v>1.1425256327060351</v>
      </c>
      <c r="AN10" s="535">
        <f>'[1]Europe and NA'!$AP$53*Y10</f>
        <v>1.1425256327060351</v>
      </c>
      <c r="AO10" s="536">
        <f>'[1]Europe and NA'!$AQ$53*Y10</f>
        <v>1.1425256327060351</v>
      </c>
      <c r="AP10" s="279">
        <f>'[1]Europe and NA'!$AR$53*Y10</f>
        <v>1.1425256327060351</v>
      </c>
      <c r="AQ10" s="534">
        <f>'[1]Europe and NA'!$AS$53*Y10</f>
        <v>1.1425256327060351</v>
      </c>
      <c r="AR10" s="537">
        <f>'[1]Europe and NA'!$AT$53*Y10</f>
        <v>1.1425256327060351</v>
      </c>
      <c r="AS10" s="538">
        <f>'[1]Europe and NA'!$AU$53*Y10</f>
        <v>1.1425256327060351</v>
      </c>
      <c r="AT10" s="538">
        <f>'[1]Europe and NA'!$AV$53*Y10</f>
        <v>1.1425256327060351</v>
      </c>
      <c r="AU10" s="538">
        <f>'[1]Europe and NA'!$AW$53*Y10</f>
        <v>1.1425256327060351</v>
      </c>
      <c r="AV10" s="195">
        <f>'[1]Europe and NA'!$AX$53*Y10</f>
        <v>1.1623218689162882</v>
      </c>
      <c r="AW10" s="195">
        <f>'[1]Europe and NA'!$AY$53*Y10</f>
        <v>1.1623218689162882</v>
      </c>
      <c r="AX10" s="195">
        <f>'[1]Europe and NA'!$AZ$53*Y10</f>
        <v>1.2867553536664502</v>
      </c>
      <c r="AY10" s="195">
        <f>'[1]Europe and NA'!$BA$53*Y10</f>
        <v>1.4875457495133031</v>
      </c>
      <c r="AZ10" s="195">
        <f>'[1]Europe and NA'!$BB$53*Y10</f>
        <v>1.0803088903309539</v>
      </c>
      <c r="BA10" s="195">
        <f>'[1]Europe and NA'!$BC$53*Y10</f>
        <v>1.1623218689162882</v>
      </c>
      <c r="BB10" s="195">
        <f>'[1]Europe and NA'!$BD$53*Y10</f>
        <v>1.0803088903309539</v>
      </c>
      <c r="BC10" s="195">
        <f>'[1]Europe and NA'!$BE$53*Y10</f>
        <v>1.1623218689162882</v>
      </c>
      <c r="BD10" s="195">
        <f>'[1]Europe and NA'!$BF$53*Y10</f>
        <v>1.1623218689162882</v>
      </c>
    </row>
    <row r="11" spans="1:56">
      <c r="A11" s="4" t="s">
        <v>18</v>
      </c>
      <c r="B11" s="21">
        <v>7.343</v>
      </c>
      <c r="C11" s="544"/>
      <c r="D11" s="63">
        <v>31072.945</v>
      </c>
      <c r="E11" s="163">
        <f>B11/('Europe and NA'!$B$42)</f>
        <v>0.4225457474968351</v>
      </c>
      <c r="F11" s="376">
        <f>'Europe and NA'!$F$42*E11</f>
        <v>266.86299228910116</v>
      </c>
      <c r="G11" s="391">
        <f>B11/'Europe and NA'!$B$33</f>
        <v>0.21018433707350584</v>
      </c>
      <c r="H11" s="392">
        <f>'Europe and NA'!$I$33*G11</f>
        <v>148.81051064804214</v>
      </c>
      <c r="I11" s="255">
        <f>B11/'Europe and NA'!$B$53</f>
        <v>0.23825438027255028</v>
      </c>
      <c r="J11" s="256">
        <f xml:space="preserve"> 'Europe and NA'!$K$53*I11</f>
        <v>1.2436878650227123</v>
      </c>
      <c r="K11" s="256">
        <f xml:space="preserve"> 'Europe and NA'!$L$53*I11</f>
        <v>1.2436878650227123</v>
      </c>
      <c r="L11" s="330">
        <f xml:space="preserve"> 'Europe and NA'!$M$53*I11</f>
        <v>0.61946138870863077</v>
      </c>
      <c r="M11" s="330">
        <f xml:space="preserve"> 'Europe and NA'!$N$53*I11</f>
        <v>0.61946138870863077</v>
      </c>
      <c r="N11" s="256">
        <f xml:space="preserve"> 'Europe and NA'!$O$58*W11</f>
        <v>2.1311372161895359</v>
      </c>
      <c r="O11" s="330">
        <f xml:space="preserve"> 'Europe and NA'!$P$53*I11</f>
        <v>0.61946138870863077</v>
      </c>
      <c r="P11" s="330">
        <f xml:space="preserve"> 'Europe and NA'!$Q$53*I11</f>
        <v>0.61946138870863077</v>
      </c>
      <c r="Q11" s="400">
        <f xml:space="preserve"> 'Europe and NA'!$R$53*I11</f>
        <v>0.60040103828682667</v>
      </c>
      <c r="R11" s="400">
        <f xml:space="preserve"> 'Europe and NA'!$S$53*I11</f>
        <v>0.60040103828682667</v>
      </c>
      <c r="S11" s="400">
        <f xml:space="preserve"> 'Europe and NA'!$T$53*I11</f>
        <v>0.60040103828682667</v>
      </c>
      <c r="T11" s="400">
        <f xml:space="preserve"> 'Europe and NA'!$V$53*I11</f>
        <v>1.2532180402336144</v>
      </c>
      <c r="U11" s="414">
        <f>B11/'Europe and NA'!$B$53</f>
        <v>0.23825438027255028</v>
      </c>
      <c r="V11" s="415">
        <f>'Europe and NA'!$X$53*U11</f>
        <v>1.8012031148604799</v>
      </c>
      <c r="W11" s="255">
        <f>B11/'Europe and NA'!$B$58</f>
        <v>0.72487660414610067</v>
      </c>
      <c r="X11" s="256">
        <f xml:space="preserve"> 'Europe and NA'!$Z$58*W11</f>
        <v>2.1311372161895359</v>
      </c>
      <c r="Y11" s="494">
        <f>B11/'[1]Europe and NA'!$B$53</f>
        <v>0.23825438027255028</v>
      </c>
      <c r="Z11" s="392">
        <f>'[1]Europe and NA'!$AB$53*Y11</f>
        <v>1.0507018170019466</v>
      </c>
      <c r="AA11" s="533">
        <f>'[1]Europe and NA'!$AC$53*Y11</f>
        <v>1.0507018170019466</v>
      </c>
      <c r="AB11" s="392">
        <f>'[1]Europe and NA'!$AD$53*Y11</f>
        <v>1.0507018170019466</v>
      </c>
      <c r="AC11" s="534">
        <f>'[1]Europe and NA'!$AE$53*Y11</f>
        <v>1.0507018170019466</v>
      </c>
      <c r="AD11" s="279">
        <f>'[1]Europe and NA'!$AF$53*Y11</f>
        <v>1.0507018170019466</v>
      </c>
      <c r="AE11" s="279">
        <f>'[1]Europe and NA'!$AG$53*Y11</f>
        <v>1.0840574302401038</v>
      </c>
      <c r="AF11" s="535">
        <f>'[1]Europe and NA'!$AH$53*Y11</f>
        <v>1.0673796236210253</v>
      </c>
      <c r="AG11" s="535">
        <f>'[1]Europe and NA'!$AI$53*Y11</f>
        <v>1.0840574302401038</v>
      </c>
      <c r="AH11" s="279">
        <f>'[1]Europe and NA'!$AJ$53*Y11</f>
        <v>1.0840574302401038</v>
      </c>
      <c r="AI11" s="535">
        <f>'[1]Europe and NA'!$AK$53*Y11</f>
        <v>1.0840574302401038</v>
      </c>
      <c r="AJ11" s="535">
        <f>'[1]Europe and NA'!$AL$53*Y11</f>
        <v>1.0840574302401038</v>
      </c>
      <c r="AK11" s="279">
        <f>'[1]Europe and NA'!$AM$53*Y11</f>
        <v>0.96254769630110315</v>
      </c>
      <c r="AL11" s="279">
        <f>'[1]Europe and NA'!$AN$53*Y11</f>
        <v>0.96254769630110315</v>
      </c>
      <c r="AM11" s="279">
        <f>'[1]Europe and NA'!$AO$53*Y11</f>
        <v>0.96254769630110315</v>
      </c>
      <c r="AN11" s="535">
        <f>'[1]Europe and NA'!$AP$53*Y11</f>
        <v>0.96254769630110315</v>
      </c>
      <c r="AO11" s="536">
        <f>'[1]Europe and NA'!$AQ$53*Y11</f>
        <v>0.96254769630110315</v>
      </c>
      <c r="AP11" s="279">
        <f>'[1]Europe and NA'!$AR$53*Y11</f>
        <v>0.96254769630110315</v>
      </c>
      <c r="AQ11" s="534">
        <f>'[1]Europe and NA'!$AS$53*Y11</f>
        <v>0.96254769630110315</v>
      </c>
      <c r="AR11" s="537">
        <f>'[1]Europe and NA'!$AT$53*Y11</f>
        <v>0.96254769630110315</v>
      </c>
      <c r="AS11" s="538">
        <f>'[1]Europe and NA'!$AU$53*Y11</f>
        <v>0.96254769630110315</v>
      </c>
      <c r="AT11" s="538">
        <f>'[1]Europe and NA'!$AV$53*Y11</f>
        <v>0.96254769630110315</v>
      </c>
      <c r="AU11" s="538">
        <f>'[1]Europe and NA'!$AW$53*Y11</f>
        <v>0.96254769630110315</v>
      </c>
      <c r="AV11" s="195">
        <f>'[1]Europe and NA'!$AX$53*Y11</f>
        <v>0.97922550292018173</v>
      </c>
      <c r="AW11" s="195">
        <f>'[1]Europe and NA'!$AY$53*Y11</f>
        <v>0.97922550292018173</v>
      </c>
      <c r="AX11" s="195">
        <f>'[1]Europe and NA'!$AZ$53*Y11</f>
        <v>1.0840574302401038</v>
      </c>
      <c r="AY11" s="195">
        <f>'[1]Europe and NA'!$BA$53*Y11</f>
        <v>1.2532180402336144</v>
      </c>
      <c r="AZ11" s="195">
        <f>'[1]Europe and NA'!$BB$53*Y11</f>
        <v>0.910131732641142</v>
      </c>
      <c r="BA11" s="195">
        <f>'[1]Europe and NA'!$BC$53*Y11</f>
        <v>0.97922550292018173</v>
      </c>
      <c r="BB11" s="195">
        <f>'[1]Europe and NA'!$BD$53*Y11</f>
        <v>0.910131732641142</v>
      </c>
      <c r="BC11" s="195">
        <f>'[1]Europe and NA'!$BE$53*Y11</f>
        <v>0.97922550292018173</v>
      </c>
      <c r="BD11" s="195">
        <f>'[1]Europe and NA'!$BF$53*Y11</f>
        <v>0.97922550292018173</v>
      </c>
    </row>
    <row r="12" spans="1:56">
      <c r="A12" s="4" t="s">
        <v>10</v>
      </c>
      <c r="B12" s="21">
        <v>7.3360000000000003</v>
      </c>
      <c r="C12" s="544"/>
      <c r="D12" s="63">
        <v>5518.0919999999996</v>
      </c>
      <c r="E12" s="163">
        <f>B12/('Europe and NA'!$B$42)</f>
        <v>0.4221429393486017</v>
      </c>
      <c r="F12" s="376">
        <f>'Europe and NA'!$F$42*E12</f>
        <v>266.60859477500287</v>
      </c>
      <c r="G12" s="391">
        <f>B12/'Europe and NA'!$B$33</f>
        <v>0.20998397068926036</v>
      </c>
      <c r="H12" s="392">
        <f>'Europe and NA'!$I$33*G12</f>
        <v>148.66865124799634</v>
      </c>
      <c r="I12" s="255">
        <f>B12/'Europe and NA'!$B$53</f>
        <v>0.23802725502920183</v>
      </c>
      <c r="J12" s="256">
        <f xml:space="preserve"> 'Europe and NA'!$K$53*I12</f>
        <v>1.2425022712524334</v>
      </c>
      <c r="K12" s="256">
        <f xml:space="preserve"> 'Europe and NA'!$L$53*I12</f>
        <v>1.2425022712524334</v>
      </c>
      <c r="L12" s="330">
        <f xml:space="preserve"> 'Europe and NA'!$M$53*I12</f>
        <v>0.61887086307592476</v>
      </c>
      <c r="M12" s="330">
        <f xml:space="preserve"> 'Europe and NA'!$N$53*I12</f>
        <v>0.61887086307592476</v>
      </c>
      <c r="N12" s="256">
        <f xml:space="preserve"> 'Europe and NA'!$O$58*W12</f>
        <v>2.1291056268509378</v>
      </c>
      <c r="O12" s="330">
        <f xml:space="preserve"> 'Europe and NA'!$P$53*I12</f>
        <v>0.61887086307592476</v>
      </c>
      <c r="P12" s="330">
        <f xml:space="preserve"> 'Europe and NA'!$Q$53*I12</f>
        <v>0.61887086307592476</v>
      </c>
      <c r="Q12" s="400">
        <f xml:space="preserve"> 'Europe and NA'!$R$53*I12</f>
        <v>0.59982868267358858</v>
      </c>
      <c r="R12" s="400">
        <f xml:space="preserve"> 'Europe and NA'!$S$53*I12</f>
        <v>0.59982868267358858</v>
      </c>
      <c r="S12" s="400">
        <f xml:space="preserve"> 'Europe and NA'!$T$53*I12</f>
        <v>0.59982868267358858</v>
      </c>
      <c r="T12" s="400">
        <f xml:space="preserve"> 'Europe and NA'!$V$53*I12</f>
        <v>1.2520233614536016</v>
      </c>
      <c r="U12" s="414">
        <f>B12/'Europe and NA'!$B$53</f>
        <v>0.23802725502920183</v>
      </c>
      <c r="V12" s="415">
        <f>'Europe and NA'!$X$53*U12</f>
        <v>1.7994860480207657</v>
      </c>
      <c r="W12" s="255">
        <f>B12/'Europe and NA'!$B$58</f>
        <v>0.72418558736426453</v>
      </c>
      <c r="X12" s="256">
        <f xml:space="preserve"> 'Europe and NA'!$Z$58*W12</f>
        <v>2.1291056268509378</v>
      </c>
      <c r="Y12" s="494">
        <f>B12/'[1]Europe and NA'!$B$53</f>
        <v>0.23802725502920183</v>
      </c>
      <c r="Z12" s="392">
        <f>'[1]Europe and NA'!$AB$53*Y12</f>
        <v>1.0497001946787801</v>
      </c>
      <c r="AA12" s="533">
        <f>'[1]Europe and NA'!$AC$53*Y12</f>
        <v>1.0497001946787801</v>
      </c>
      <c r="AB12" s="392">
        <f>'[1]Europe and NA'!$AD$53*Y12</f>
        <v>1.0497001946787801</v>
      </c>
      <c r="AC12" s="534">
        <f>'[1]Europe and NA'!$AE$53*Y12</f>
        <v>1.0497001946787801</v>
      </c>
      <c r="AD12" s="279">
        <f>'[1]Europe and NA'!$AF$53*Y12</f>
        <v>1.0497001946787801</v>
      </c>
      <c r="AE12" s="279">
        <f>'[1]Europe and NA'!$AG$53*Y12</f>
        <v>1.0830240103828683</v>
      </c>
      <c r="AF12" s="535">
        <f>'[1]Europe and NA'!$AH$53*Y12</f>
        <v>1.0663621025308243</v>
      </c>
      <c r="AG12" s="535">
        <f>'[1]Europe and NA'!$AI$53*Y12</f>
        <v>1.0830240103828683</v>
      </c>
      <c r="AH12" s="279">
        <f>'[1]Europe and NA'!$AJ$53*Y12</f>
        <v>1.0830240103828683</v>
      </c>
      <c r="AI12" s="535">
        <f>'[1]Europe and NA'!$AK$53*Y12</f>
        <v>1.0830240103828683</v>
      </c>
      <c r="AJ12" s="535">
        <f>'[1]Europe and NA'!$AL$53*Y12</f>
        <v>1.0830240103828683</v>
      </c>
      <c r="AK12" s="279">
        <f>'[1]Europe and NA'!$AM$53*Y12</f>
        <v>0.96163011031797541</v>
      </c>
      <c r="AL12" s="279">
        <f>'[1]Europe and NA'!$AN$53*Y12</f>
        <v>0.96163011031797541</v>
      </c>
      <c r="AM12" s="279">
        <f>'[1]Europe and NA'!$AO$53*Y12</f>
        <v>0.96163011031797541</v>
      </c>
      <c r="AN12" s="535">
        <f>'[1]Europe and NA'!$AP$53*Y12</f>
        <v>0.96163011031797541</v>
      </c>
      <c r="AO12" s="536">
        <f>'[1]Europe and NA'!$AQ$53*Y12</f>
        <v>0.96163011031797541</v>
      </c>
      <c r="AP12" s="279">
        <f>'[1]Europe and NA'!$AR$53*Y12</f>
        <v>0.96163011031797541</v>
      </c>
      <c r="AQ12" s="534">
        <f>'[1]Europe and NA'!$AS$53*Y12</f>
        <v>0.96163011031797541</v>
      </c>
      <c r="AR12" s="537">
        <f>'[1]Europe and NA'!$AT$53*Y12</f>
        <v>0.96163011031797541</v>
      </c>
      <c r="AS12" s="538">
        <f>'[1]Europe and NA'!$AU$53*Y12</f>
        <v>0.96163011031797541</v>
      </c>
      <c r="AT12" s="538">
        <f>'[1]Europe and NA'!$AV$53*Y12</f>
        <v>0.96163011031797541</v>
      </c>
      <c r="AU12" s="538">
        <f>'[1]Europe and NA'!$AW$53*Y12</f>
        <v>0.96163011031797541</v>
      </c>
      <c r="AV12" s="195">
        <f>'[1]Europe and NA'!$AX$53*Y12</f>
        <v>0.97829201817001954</v>
      </c>
      <c r="AW12" s="195">
        <f>'[1]Europe and NA'!$AY$53*Y12</f>
        <v>0.97829201817001954</v>
      </c>
      <c r="AX12" s="195">
        <f>'[1]Europe and NA'!$AZ$53*Y12</f>
        <v>1.0830240103828683</v>
      </c>
      <c r="AY12" s="195">
        <f>'[1]Europe and NA'!$BA$53*Y12</f>
        <v>1.2520233614536016</v>
      </c>
      <c r="AZ12" s="195">
        <f>'[1]Europe and NA'!$BB$53*Y12</f>
        <v>0.90926411421155096</v>
      </c>
      <c r="BA12" s="195">
        <f>'[1]Europe and NA'!$BC$53*Y12</f>
        <v>0.97829201817001954</v>
      </c>
      <c r="BB12" s="195">
        <f>'[1]Europe and NA'!$BD$53*Y12</f>
        <v>0.90926411421155096</v>
      </c>
      <c r="BC12" s="195">
        <f>'[1]Europe and NA'!$BE$53*Y12</f>
        <v>0.97829201817001954</v>
      </c>
      <c r="BD12" s="195">
        <f>'[1]Europe and NA'!$BF$53*Y12</f>
        <v>0.97829201817001954</v>
      </c>
    </row>
    <row r="13" spans="1:56">
      <c r="A13" s="4" t="s">
        <v>1</v>
      </c>
      <c r="B13" s="21">
        <v>6.7629999999999999</v>
      </c>
      <c r="C13" s="544"/>
      <c r="D13" s="65">
        <v>32866.267999999996</v>
      </c>
      <c r="E13" s="163">
        <f>B13/('Europe and NA'!$B$42)</f>
        <v>0.38917021521463918</v>
      </c>
      <c r="F13" s="376">
        <f>'Europe and NA'!$F$42*E13</f>
        <v>245.78434112095749</v>
      </c>
      <c r="G13" s="391">
        <f>B13/'Europe and NA'!$B$33</f>
        <v>0.19358255095030913</v>
      </c>
      <c r="H13" s="392">
        <f>'Europe and NA'!$I$33*G13</f>
        <v>137.05644607281886</v>
      </c>
      <c r="I13" s="255">
        <f>B13/'Europe and NA'!$B$53</f>
        <v>0.21943543153796236</v>
      </c>
      <c r="J13" s="256">
        <f xml:space="preserve"> 'Europe and NA'!$K$53*I13</f>
        <v>1.1454529526281634</v>
      </c>
      <c r="K13" s="256">
        <f xml:space="preserve"> 'Europe and NA'!$L$53*I13</f>
        <v>1.1454529526281634</v>
      </c>
      <c r="L13" s="330">
        <f xml:space="preserve"> 'Europe and NA'!$M$53*I13</f>
        <v>0.57053212199870218</v>
      </c>
      <c r="M13" s="330">
        <f xml:space="preserve"> 'Europe and NA'!$N$53*I13</f>
        <v>0.57053212199870218</v>
      </c>
      <c r="N13" s="256">
        <f xml:space="preserve"> 'Europe and NA'!$O$58*W13</f>
        <v>1.9628055281342545</v>
      </c>
      <c r="O13" s="330">
        <f xml:space="preserve"> 'Europe and NA'!$P$53*I13</f>
        <v>0.57053212199870218</v>
      </c>
      <c r="P13" s="330">
        <f xml:space="preserve"> 'Europe and NA'!$Q$53*I13</f>
        <v>0.57053212199870218</v>
      </c>
      <c r="Q13" s="400">
        <f xml:space="preserve"> 'Europe and NA'!$R$53*I13</f>
        <v>0.5529772874756651</v>
      </c>
      <c r="R13" s="400">
        <f xml:space="preserve"> 'Europe and NA'!$S$53*I13</f>
        <v>0.5529772874756651</v>
      </c>
      <c r="S13" s="400">
        <f xml:space="preserve"> 'Europe and NA'!$T$53*I13</f>
        <v>0.5529772874756651</v>
      </c>
      <c r="T13" s="400">
        <f xml:space="preserve"> 'Europe and NA'!$V$53*I13</f>
        <v>1.1542303698896819</v>
      </c>
      <c r="U13" s="414">
        <f>B13/'Europe and NA'!$B$53</f>
        <v>0.21943543153796236</v>
      </c>
      <c r="V13" s="415">
        <f>'Europe and NA'!$X$53*U13</f>
        <v>1.6589318624269953</v>
      </c>
      <c r="W13" s="255">
        <f>B13/'Europe and NA'!$B$58</f>
        <v>0.66762092793682126</v>
      </c>
      <c r="X13" s="256">
        <f xml:space="preserve"> 'Europe and NA'!$Z$58*W13</f>
        <v>1.9628055281342545</v>
      </c>
      <c r="Y13" s="494">
        <f>B13/'[1]Europe and NA'!$B$53</f>
        <v>0.21943543153796236</v>
      </c>
      <c r="Z13" s="392">
        <f>'[1]Europe and NA'!$AB$53*Y13</f>
        <v>0.96771025308241398</v>
      </c>
      <c r="AA13" s="533">
        <f>'[1]Europe and NA'!$AC$53*Y13</f>
        <v>0.96771025308241398</v>
      </c>
      <c r="AB13" s="392">
        <f>'[1]Europe and NA'!$AD$53*Y13</f>
        <v>0.96771025308241398</v>
      </c>
      <c r="AC13" s="534">
        <f>'[1]Europe and NA'!$AE$53*Y13</f>
        <v>0.96771025308241398</v>
      </c>
      <c r="AD13" s="279">
        <f>'[1]Europe and NA'!$AF$53*Y13</f>
        <v>0.96771025308241398</v>
      </c>
      <c r="AE13" s="279">
        <f>'[1]Europe and NA'!$AG$53*Y13</f>
        <v>0.99843121349772868</v>
      </c>
      <c r="AF13" s="535">
        <f>'[1]Europe and NA'!$AH$53*Y13</f>
        <v>0.98307073329007144</v>
      </c>
      <c r="AG13" s="535">
        <f>'[1]Europe and NA'!$AI$53*Y13</f>
        <v>0.99843121349772868</v>
      </c>
      <c r="AH13" s="279">
        <f>'[1]Europe and NA'!$AJ$53*Y13</f>
        <v>0.99843121349772868</v>
      </c>
      <c r="AI13" s="535">
        <f>'[1]Europe and NA'!$AK$53*Y13</f>
        <v>0.99843121349772868</v>
      </c>
      <c r="AJ13" s="535">
        <f>'[1]Europe and NA'!$AL$53*Y13</f>
        <v>0.99843121349772868</v>
      </c>
      <c r="AK13" s="279">
        <f>'[1]Europe and NA'!$AM$53*Y13</f>
        <v>0.8865191434133679</v>
      </c>
      <c r="AL13" s="279">
        <f>'[1]Europe and NA'!$AN$53*Y13</f>
        <v>0.8865191434133679</v>
      </c>
      <c r="AM13" s="279">
        <f>'[1]Europe and NA'!$AO$53*Y13</f>
        <v>0.8865191434133679</v>
      </c>
      <c r="AN13" s="535">
        <f>'[1]Europe and NA'!$AP$53*Y13</f>
        <v>0.8865191434133679</v>
      </c>
      <c r="AO13" s="536">
        <f>'[1]Europe and NA'!$AQ$53*Y13</f>
        <v>0.8865191434133679</v>
      </c>
      <c r="AP13" s="279">
        <f>'[1]Europe and NA'!$AR$53*Y13</f>
        <v>0.8865191434133679</v>
      </c>
      <c r="AQ13" s="534">
        <f>'[1]Europe and NA'!$AS$53*Y13</f>
        <v>0.8865191434133679</v>
      </c>
      <c r="AR13" s="537">
        <f>'[1]Europe and NA'!$AT$53*Y13</f>
        <v>0.8865191434133679</v>
      </c>
      <c r="AS13" s="538">
        <f>'[1]Europe and NA'!$AU$53*Y13</f>
        <v>0.8865191434133679</v>
      </c>
      <c r="AT13" s="538">
        <f>'[1]Europe and NA'!$AV$53*Y13</f>
        <v>0.8865191434133679</v>
      </c>
      <c r="AU13" s="538">
        <f>'[1]Europe and NA'!$AW$53*Y13</f>
        <v>0.8865191434133679</v>
      </c>
      <c r="AV13" s="195">
        <f>'[1]Europe and NA'!$AX$53*Y13</f>
        <v>0.90187962362102536</v>
      </c>
      <c r="AW13" s="195">
        <f>'[1]Europe and NA'!$AY$53*Y13</f>
        <v>0.90187962362102536</v>
      </c>
      <c r="AX13" s="195">
        <f>'[1]Europe and NA'!$AZ$53*Y13</f>
        <v>0.99843121349772868</v>
      </c>
      <c r="AY13" s="195">
        <f>'[1]Europe and NA'!$BA$53*Y13</f>
        <v>1.1542303698896819</v>
      </c>
      <c r="AZ13" s="195">
        <f>'[1]Europe and NA'!$BB$53*Y13</f>
        <v>0.83824334847501614</v>
      </c>
      <c r="BA13" s="195">
        <f>'[1]Europe and NA'!$BC$53*Y13</f>
        <v>0.90187962362102536</v>
      </c>
      <c r="BB13" s="195">
        <f>'[1]Europe and NA'!$BD$53*Y13</f>
        <v>0.83824334847501614</v>
      </c>
      <c r="BC13" s="195">
        <f>'[1]Europe and NA'!$BE$53*Y13</f>
        <v>0.90187962362102536</v>
      </c>
      <c r="BD13" s="195">
        <f>'[1]Europe and NA'!$BF$53*Y13</f>
        <v>0.90187962362102536</v>
      </c>
    </row>
    <row r="14" spans="1:56" ht="19.5" customHeight="1">
      <c r="A14" s="4" t="s">
        <v>33</v>
      </c>
      <c r="B14" s="21">
        <v>6.1719999999999997</v>
      </c>
      <c r="C14" s="544"/>
      <c r="D14" s="63">
        <v>206139.587</v>
      </c>
      <c r="E14" s="163">
        <f>B14/('Europe and NA'!$B$42)</f>
        <v>0.35516169869950509</v>
      </c>
      <c r="F14" s="376">
        <f>'Europe and NA'!$F$42*E14</f>
        <v>224.30592243065942</v>
      </c>
      <c r="G14" s="391">
        <f>B14/'Europe and NA'!$B$33</f>
        <v>0.17666590336615526</v>
      </c>
      <c r="H14" s="392">
        <f>'Europe and NA'!$I$33*G14</f>
        <v>125.07945958323792</v>
      </c>
      <c r="I14" s="255">
        <f>B14/'Europe and NA'!$B$53</f>
        <v>0.20025957170668396</v>
      </c>
      <c r="J14" s="256">
        <f xml:space="preserve"> 'Europe and NA'!$K$53*I14</f>
        <v>1.0453549643088902</v>
      </c>
      <c r="K14" s="256">
        <f xml:space="preserve"> 'Europe and NA'!$L$53*I14</f>
        <v>1.0453549643088902</v>
      </c>
      <c r="L14" s="330">
        <f xml:space="preserve"> 'Europe and NA'!$M$53*I14</f>
        <v>0.52067488643737836</v>
      </c>
      <c r="M14" s="330">
        <f xml:space="preserve"> 'Europe and NA'!$N$53*I14</f>
        <v>0.52067488643737836</v>
      </c>
      <c r="N14" s="256">
        <f xml:space="preserve"> 'Europe and NA'!$O$58*W14</f>
        <v>1.7912813425468901</v>
      </c>
      <c r="O14" s="330">
        <f xml:space="preserve"> 'Europe and NA'!$P$53*I14</f>
        <v>0.52067488643737836</v>
      </c>
      <c r="P14" s="330">
        <f xml:space="preserve"> 'Europe and NA'!$Q$53*I14</f>
        <v>0.52067488643737836</v>
      </c>
      <c r="Q14" s="400">
        <f xml:space="preserve"> 'Europe and NA'!$R$53*I14</f>
        <v>0.50465412070084359</v>
      </c>
      <c r="R14" s="400">
        <f xml:space="preserve"> 'Europe and NA'!$S$53*I14</f>
        <v>0.50465412070084359</v>
      </c>
      <c r="S14" s="400">
        <f xml:space="preserve"> 'Europe and NA'!$T$53*I14</f>
        <v>0.50465412070084359</v>
      </c>
      <c r="T14" s="400">
        <f xml:space="preserve"> 'Europe and NA'!$V$53*I14</f>
        <v>1.0533653471771576</v>
      </c>
      <c r="U14" s="414">
        <f>B14/'Europe and NA'!$B$53</f>
        <v>0.20025957170668396</v>
      </c>
      <c r="V14" s="415">
        <f>'Europe and NA'!$X$53*U14</f>
        <v>1.5139623621025307</v>
      </c>
      <c r="W14" s="255">
        <f>B14/'Europe and NA'!$B$58</f>
        <v>0.60927936821322792</v>
      </c>
      <c r="X14" s="256">
        <f xml:space="preserve"> 'Europe and NA'!$Z$58*W14</f>
        <v>1.7912813425468901</v>
      </c>
      <c r="Y14" s="494">
        <f>B14/'[1]Europe and NA'!$B$53</f>
        <v>0.20025957170668396</v>
      </c>
      <c r="Z14" s="392">
        <f>'[1]Europe and NA'!$AB$53*Y14</f>
        <v>0.88314471122647631</v>
      </c>
      <c r="AA14" s="533">
        <f>'[1]Europe and NA'!$AC$53*Y14</f>
        <v>0.88314471122647631</v>
      </c>
      <c r="AB14" s="392">
        <f>'[1]Europe and NA'!$AD$53*Y14</f>
        <v>0.88314471122647631</v>
      </c>
      <c r="AC14" s="534">
        <f>'[1]Europe and NA'!$AE$53*Y14</f>
        <v>0.88314471122647631</v>
      </c>
      <c r="AD14" s="279">
        <f>'[1]Europe and NA'!$AF$53*Y14</f>
        <v>0.88314471122647631</v>
      </c>
      <c r="AE14" s="279">
        <f>'[1]Europe and NA'!$AG$53*Y14</f>
        <v>0.91118105126541193</v>
      </c>
      <c r="AF14" s="535">
        <f>'[1]Europe and NA'!$AH$53*Y14</f>
        <v>0.89716288124594423</v>
      </c>
      <c r="AG14" s="535">
        <f>'[1]Europe and NA'!$AI$53*Y14</f>
        <v>0.91118105126541193</v>
      </c>
      <c r="AH14" s="279">
        <f>'[1]Europe and NA'!$AJ$53*Y14</f>
        <v>0.91118105126541193</v>
      </c>
      <c r="AI14" s="535">
        <f>'[1]Europe and NA'!$AK$53*Y14</f>
        <v>0.91118105126541193</v>
      </c>
      <c r="AJ14" s="535">
        <f>'[1]Europe and NA'!$AL$53*Y14</f>
        <v>0.91118105126541193</v>
      </c>
      <c r="AK14" s="279">
        <f>'[1]Europe and NA'!$AM$53*Y14</f>
        <v>0.80904866969500322</v>
      </c>
      <c r="AL14" s="279">
        <f>'[1]Europe and NA'!$AN$53*Y14</f>
        <v>0.80904866969500322</v>
      </c>
      <c r="AM14" s="279">
        <f>'[1]Europe and NA'!$AO$53*Y14</f>
        <v>0.80904866969500322</v>
      </c>
      <c r="AN14" s="535">
        <f>'[1]Europe and NA'!$AP$53*Y14</f>
        <v>0.80904866969500322</v>
      </c>
      <c r="AO14" s="536">
        <f>'[1]Europe and NA'!$AQ$53*Y14</f>
        <v>0.80904866969500322</v>
      </c>
      <c r="AP14" s="279">
        <f>'[1]Europe and NA'!$AR$53*Y14</f>
        <v>0.80904866969500322</v>
      </c>
      <c r="AQ14" s="534">
        <f>'[1]Europe and NA'!$AS$53*Y14</f>
        <v>0.80904866969500322</v>
      </c>
      <c r="AR14" s="537">
        <f>'[1]Europe and NA'!$AT$53*Y14</f>
        <v>0.80904866969500322</v>
      </c>
      <c r="AS14" s="538">
        <f>'[1]Europe and NA'!$AU$53*Y14</f>
        <v>0.80904866969500322</v>
      </c>
      <c r="AT14" s="538">
        <f>'[1]Europe and NA'!$AV$53*Y14</f>
        <v>0.80904866969500322</v>
      </c>
      <c r="AU14" s="538">
        <f>'[1]Europe and NA'!$AW$53*Y14</f>
        <v>0.80904866969500322</v>
      </c>
      <c r="AV14" s="195">
        <f>'[1]Europe and NA'!$AX$53*Y14</f>
        <v>0.82306683971447114</v>
      </c>
      <c r="AW14" s="195">
        <f>'[1]Europe and NA'!$AY$53*Y14</f>
        <v>0.82306683971447114</v>
      </c>
      <c r="AX14" s="195">
        <f>'[1]Europe and NA'!$AZ$53*Y14</f>
        <v>0.91118105126541193</v>
      </c>
      <c r="AY14" s="195">
        <f>'[1]Europe and NA'!$BA$53*Y14</f>
        <v>1.0533653471771576</v>
      </c>
      <c r="AZ14" s="195">
        <f>'[1]Europe and NA'!$BB$53*Y14</f>
        <v>0.76499156391953271</v>
      </c>
      <c r="BA14" s="195">
        <f>'[1]Europe and NA'!$BC$53*Y14</f>
        <v>0.82306683971447114</v>
      </c>
      <c r="BB14" s="195">
        <f>'[1]Europe and NA'!$BD$53*Y14</f>
        <v>0.76499156391953271</v>
      </c>
      <c r="BC14" s="195">
        <f>'[1]Europe and NA'!$BE$53*Y14</f>
        <v>0.82306683971447114</v>
      </c>
      <c r="BD14" s="195">
        <f>'[1]Europe and NA'!$BF$53*Y14</f>
        <v>0.82306683971447114</v>
      </c>
    </row>
    <row r="15" spans="1:56">
      <c r="A15" s="4" t="s">
        <v>28</v>
      </c>
      <c r="B15" s="21">
        <v>5.1580000000000004</v>
      </c>
      <c r="C15" s="544"/>
      <c r="D15" s="63">
        <v>4649.66</v>
      </c>
      <c r="E15" s="163">
        <f>B15/('Europe and NA'!$B$42)</f>
        <v>0.29681206122683856</v>
      </c>
      <c r="F15" s="376">
        <f>'Europe and NA'!$F$42*E15</f>
        <v>187.45462538842216</v>
      </c>
      <c r="G15" s="391">
        <f>B15/'Europe and NA'!$B$33</f>
        <v>0.14764140141973897</v>
      </c>
      <c r="H15" s="392">
        <f>'Europe and NA'!$I$33*G15</f>
        <v>104.53011220517519</v>
      </c>
      <c r="I15" s="255">
        <f>B15/'Europe and NA'!$B$53</f>
        <v>0.16735885788449059</v>
      </c>
      <c r="J15" s="256">
        <f xml:space="preserve"> 'Europe and NA'!$K$53*I15</f>
        <v>0.87361323815704084</v>
      </c>
      <c r="K15" s="256">
        <f xml:space="preserve"> 'Europe and NA'!$L$53*I15</f>
        <v>0.87361323815704084</v>
      </c>
      <c r="L15" s="330">
        <f xml:space="preserve"> 'Europe and NA'!$M$53*I15</f>
        <v>0.43513303049967555</v>
      </c>
      <c r="M15" s="330">
        <f xml:space="preserve"> 'Europe and NA'!$N$53*I15</f>
        <v>0.43513303049967555</v>
      </c>
      <c r="N15" s="256">
        <f xml:space="preserve"> 'Europe and NA'!$O$58*W15</f>
        <v>1.4969911154985194</v>
      </c>
      <c r="O15" s="330">
        <f xml:space="preserve"> 'Europe and NA'!$P$53*I15</f>
        <v>0.43513303049967555</v>
      </c>
      <c r="P15" s="330">
        <f xml:space="preserve"> 'Europe and NA'!$Q$53*I15</f>
        <v>0.43513303049967555</v>
      </c>
      <c r="Q15" s="400">
        <f xml:space="preserve"> 'Europe and NA'!$R$53*I15</f>
        <v>0.42174432186891631</v>
      </c>
      <c r="R15" s="400">
        <f xml:space="preserve"> 'Europe and NA'!$S$53*I15</f>
        <v>0.42174432186891631</v>
      </c>
      <c r="S15" s="400">
        <f xml:space="preserve"> 'Europe and NA'!$T$53*I15</f>
        <v>0.42174432186891631</v>
      </c>
      <c r="T15" s="400">
        <f xml:space="preserve"> 'Europe and NA'!$V$53*I15</f>
        <v>0.88030759247242052</v>
      </c>
      <c r="U15" s="414">
        <f>B15/'Europe and NA'!$B$53</f>
        <v>0.16735885788449059</v>
      </c>
      <c r="V15" s="415">
        <f>'Europe and NA'!$X$53*U15</f>
        <v>1.2652329656067489</v>
      </c>
      <c r="W15" s="255">
        <f>B15/'Europe and NA'!$B$58</f>
        <v>0.50918065153010861</v>
      </c>
      <c r="X15" s="256">
        <f xml:space="preserve"> 'Europe and NA'!$Z$58*W15</f>
        <v>1.4969911154985194</v>
      </c>
      <c r="Y15" s="494">
        <f>B15/'[1]Europe and NA'!$B$53</f>
        <v>0.16735885788449059</v>
      </c>
      <c r="Z15" s="392">
        <f>'[1]Europe and NA'!$AB$53*Y15</f>
        <v>0.73805256327060353</v>
      </c>
      <c r="AA15" s="533">
        <f>'[1]Europe and NA'!$AC$53*Y15</f>
        <v>0.73805256327060353</v>
      </c>
      <c r="AB15" s="392">
        <f>'[1]Europe and NA'!$AD$53*Y15</f>
        <v>0.73805256327060353</v>
      </c>
      <c r="AC15" s="534">
        <f>'[1]Europe and NA'!$AE$53*Y15</f>
        <v>0.73805256327060353</v>
      </c>
      <c r="AD15" s="279">
        <f>'[1]Europe and NA'!$AF$53*Y15</f>
        <v>0.73805256327060353</v>
      </c>
      <c r="AE15" s="279">
        <f>'[1]Europe and NA'!$AG$53*Y15</f>
        <v>0.76148280337443219</v>
      </c>
      <c r="AF15" s="535">
        <f>'[1]Europe and NA'!$AH$53*Y15</f>
        <v>0.74976768332251797</v>
      </c>
      <c r="AG15" s="535">
        <f>'[1]Europe and NA'!$AI$53*Y15</f>
        <v>0.76148280337443219</v>
      </c>
      <c r="AH15" s="279">
        <f>'[1]Europe and NA'!$AJ$53*Y15</f>
        <v>0.76148280337443219</v>
      </c>
      <c r="AI15" s="535">
        <f>'[1]Europe and NA'!$AK$53*Y15</f>
        <v>0.76148280337443219</v>
      </c>
      <c r="AJ15" s="535">
        <f>'[1]Europe and NA'!$AL$53*Y15</f>
        <v>0.76148280337443219</v>
      </c>
      <c r="AK15" s="279">
        <f>'[1]Europe and NA'!$AM$53*Y15</f>
        <v>0.67612978585334205</v>
      </c>
      <c r="AL15" s="279">
        <f>'[1]Europe and NA'!$AN$53*Y15</f>
        <v>0.67612978585334205</v>
      </c>
      <c r="AM15" s="279">
        <f>'[1]Europe and NA'!$AO$53*Y15</f>
        <v>0.67612978585334205</v>
      </c>
      <c r="AN15" s="535">
        <f>'[1]Europe and NA'!$AP$53*Y15</f>
        <v>0.67612978585334205</v>
      </c>
      <c r="AO15" s="536">
        <f>'[1]Europe and NA'!$AQ$53*Y15</f>
        <v>0.67612978585334205</v>
      </c>
      <c r="AP15" s="279">
        <f>'[1]Europe and NA'!$AR$53*Y15</f>
        <v>0.67612978585334205</v>
      </c>
      <c r="AQ15" s="534">
        <f>'[1]Europe and NA'!$AS$53*Y15</f>
        <v>0.67612978585334205</v>
      </c>
      <c r="AR15" s="537">
        <f>'[1]Europe and NA'!$AT$53*Y15</f>
        <v>0.67612978585334205</v>
      </c>
      <c r="AS15" s="538">
        <f>'[1]Europe and NA'!$AU$53*Y15</f>
        <v>0.67612978585334205</v>
      </c>
      <c r="AT15" s="538">
        <f>'[1]Europe and NA'!$AV$53*Y15</f>
        <v>0.67612978585334205</v>
      </c>
      <c r="AU15" s="538">
        <f>'[1]Europe and NA'!$AW$53*Y15</f>
        <v>0.67612978585334205</v>
      </c>
      <c r="AV15" s="195">
        <f>'[1]Europe and NA'!$AX$53*Y15</f>
        <v>0.68784490590525638</v>
      </c>
      <c r="AW15" s="195">
        <f>'[1]Europe and NA'!$AY$53*Y15</f>
        <v>0.68784490590525638</v>
      </c>
      <c r="AX15" s="195">
        <f>'[1]Europe and NA'!$AZ$53*Y15</f>
        <v>0.76148280337443219</v>
      </c>
      <c r="AY15" s="195">
        <f>'[1]Europe and NA'!$BA$53*Y15</f>
        <v>0.88030759247242052</v>
      </c>
      <c r="AZ15" s="195">
        <f>'[1]Europe and NA'!$BB$53*Y15</f>
        <v>0.63931083711875403</v>
      </c>
      <c r="BA15" s="195">
        <f>'[1]Europe and NA'!$BC$53*Y15</f>
        <v>0.68784490590525638</v>
      </c>
      <c r="BB15" s="195">
        <f>'[1]Europe and NA'!$BD$53*Y15</f>
        <v>0.63931083711875403</v>
      </c>
      <c r="BC15" s="195">
        <f>'[1]Europe and NA'!$BE$53*Y15</f>
        <v>0.68784490590525638</v>
      </c>
      <c r="BD15" s="195">
        <f>'[1]Europe and NA'!$BF$53*Y15</f>
        <v>0.68784490590525638</v>
      </c>
    </row>
    <row r="16" spans="1:56">
      <c r="A16" s="4" t="s">
        <v>12</v>
      </c>
      <c r="B16" s="21">
        <v>4.7539999999999996</v>
      </c>
      <c r="C16" s="544"/>
      <c r="D16" s="63">
        <v>26378.275000000001</v>
      </c>
      <c r="E16" s="163">
        <f>B16/('Europe and NA'!$B$42)</f>
        <v>0.27356427667165378</v>
      </c>
      <c r="F16" s="376">
        <f>'Europe and NA'!$F$42*E16</f>
        <v>172.77225457474964</v>
      </c>
      <c r="G16" s="391">
        <f>B16/'Europe and NA'!$B$33</f>
        <v>0.13607739867185709</v>
      </c>
      <c r="H16" s="392">
        <f>'Europe and NA'!$I$33*G16</f>
        <v>96.342798259674822</v>
      </c>
      <c r="I16" s="255">
        <f>B16/'Europe and NA'!$B$53</f>
        <v>0.15425048669695002</v>
      </c>
      <c r="J16" s="256">
        <f xml:space="preserve"> 'Europe and NA'!$K$53*I16</f>
        <v>0.80518754055807906</v>
      </c>
      <c r="K16" s="256">
        <f xml:space="preserve"> 'Europe and NA'!$L$53*I16</f>
        <v>0.80518754055807906</v>
      </c>
      <c r="L16" s="330">
        <f xml:space="preserve"> 'Europe and NA'!$M$53*I16</f>
        <v>0.40105126541207003</v>
      </c>
      <c r="M16" s="330">
        <f xml:space="preserve"> 'Europe and NA'!$N$53*I16</f>
        <v>0.40105126541207003</v>
      </c>
      <c r="N16" s="256">
        <f xml:space="preserve"> 'Europe and NA'!$O$58*W16</f>
        <v>1.3797393879565643</v>
      </c>
      <c r="O16" s="330">
        <f xml:space="preserve"> 'Europe and NA'!$P$53*I16</f>
        <v>0.40105126541207003</v>
      </c>
      <c r="P16" s="330">
        <f xml:space="preserve"> 'Europe and NA'!$Q$53*I16</f>
        <v>0.40105126541207003</v>
      </c>
      <c r="Q16" s="400">
        <f xml:space="preserve"> 'Europe and NA'!$R$53*I16</f>
        <v>0.38871122647631406</v>
      </c>
      <c r="R16" s="400">
        <f xml:space="preserve"> 'Europe and NA'!$S$53*I16</f>
        <v>0.38871122647631406</v>
      </c>
      <c r="S16" s="400">
        <f xml:space="preserve"> 'Europe and NA'!$T$53*I16</f>
        <v>0.38871122647631406</v>
      </c>
      <c r="T16" s="400">
        <f xml:space="preserve"> 'Europe and NA'!$V$53*I16</f>
        <v>0.81135756002595705</v>
      </c>
      <c r="U16" s="414">
        <f>B16/'Europe and NA'!$B$53</f>
        <v>0.15425048669695002</v>
      </c>
      <c r="V16" s="415">
        <f>'Europe and NA'!$X$53*U16</f>
        <v>1.1661336794289421</v>
      </c>
      <c r="W16" s="255">
        <f>B16/'Europe and NA'!$B$58</f>
        <v>0.46929911154985182</v>
      </c>
      <c r="X16" s="256">
        <f xml:space="preserve"> 'Europe and NA'!$Z$58*W16</f>
        <v>1.3797393879565643</v>
      </c>
      <c r="Y16" s="494">
        <f>B16/'[1]Europe and NA'!$B$53</f>
        <v>0.15425048669695002</v>
      </c>
      <c r="Z16" s="392">
        <f>'[1]Europe and NA'!$AB$53*Y16</f>
        <v>0.68024464633354964</v>
      </c>
      <c r="AA16" s="533">
        <f>'[1]Europe and NA'!$AC$53*Y16</f>
        <v>0.68024464633354964</v>
      </c>
      <c r="AB16" s="392">
        <f>'[1]Europe and NA'!$AD$53*Y16</f>
        <v>0.68024464633354964</v>
      </c>
      <c r="AC16" s="534">
        <f>'[1]Europe and NA'!$AE$53*Y16</f>
        <v>0.68024464633354964</v>
      </c>
      <c r="AD16" s="279">
        <f>'[1]Europe and NA'!$AF$53*Y16</f>
        <v>0.68024464633354964</v>
      </c>
      <c r="AE16" s="279">
        <f>'[1]Europe and NA'!$AG$53*Y16</f>
        <v>0.70183971447112259</v>
      </c>
      <c r="AF16" s="535">
        <f>'[1]Europe and NA'!$AH$53*Y16</f>
        <v>0.69104218040233611</v>
      </c>
      <c r="AG16" s="535">
        <f>'[1]Europe and NA'!$AI$53*Y16</f>
        <v>0.70183971447112259</v>
      </c>
      <c r="AH16" s="279">
        <f>'[1]Europe and NA'!$AJ$53*Y16</f>
        <v>0.70183971447112259</v>
      </c>
      <c r="AI16" s="535">
        <f>'[1]Europe and NA'!$AK$53*Y16</f>
        <v>0.70183971447112259</v>
      </c>
      <c r="AJ16" s="535">
        <f>'[1]Europe and NA'!$AL$53*Y16</f>
        <v>0.70183971447112259</v>
      </c>
      <c r="AK16" s="279">
        <f>'[1]Europe and NA'!$AM$53*Y16</f>
        <v>0.62317196625567806</v>
      </c>
      <c r="AL16" s="279">
        <f>'[1]Europe and NA'!$AN$53*Y16</f>
        <v>0.62317196625567806</v>
      </c>
      <c r="AM16" s="279">
        <f>'[1]Europe and NA'!$AO$53*Y16</f>
        <v>0.62317196625567806</v>
      </c>
      <c r="AN16" s="535">
        <f>'[1]Europe and NA'!$AP$53*Y16</f>
        <v>0.62317196625567806</v>
      </c>
      <c r="AO16" s="536">
        <f>'[1]Europe and NA'!$AQ$53*Y16</f>
        <v>0.62317196625567806</v>
      </c>
      <c r="AP16" s="279">
        <f>'[1]Europe and NA'!$AR$53*Y16</f>
        <v>0.62317196625567806</v>
      </c>
      <c r="AQ16" s="534">
        <f>'[1]Europe and NA'!$AS$53*Y16</f>
        <v>0.62317196625567806</v>
      </c>
      <c r="AR16" s="537">
        <f>'[1]Europe and NA'!$AT$53*Y16</f>
        <v>0.62317196625567806</v>
      </c>
      <c r="AS16" s="538">
        <f>'[1]Europe and NA'!$AU$53*Y16</f>
        <v>0.62317196625567806</v>
      </c>
      <c r="AT16" s="538">
        <f>'[1]Europe and NA'!$AV$53*Y16</f>
        <v>0.62317196625567806</v>
      </c>
      <c r="AU16" s="538">
        <f>'[1]Europe and NA'!$AW$53*Y16</f>
        <v>0.62317196625567806</v>
      </c>
      <c r="AV16" s="195">
        <f>'[1]Europe and NA'!$AX$53*Y16</f>
        <v>0.63396950032446464</v>
      </c>
      <c r="AW16" s="195">
        <f>'[1]Europe and NA'!$AY$53*Y16</f>
        <v>0.63396950032446464</v>
      </c>
      <c r="AX16" s="195">
        <f>'[1]Europe and NA'!$AZ$53*Y16</f>
        <v>0.70183971447112259</v>
      </c>
      <c r="AY16" s="195">
        <f>'[1]Europe and NA'!$BA$53*Y16</f>
        <v>0.81135756002595705</v>
      </c>
      <c r="AZ16" s="195">
        <f>'[1]Europe and NA'!$BB$53*Y16</f>
        <v>0.58923685918234903</v>
      </c>
      <c r="BA16" s="195">
        <f>'[1]Europe and NA'!$BC$53*Y16</f>
        <v>0.63396950032446464</v>
      </c>
      <c r="BB16" s="195">
        <f>'[1]Europe and NA'!$BD$53*Y16</f>
        <v>0.58923685918234903</v>
      </c>
      <c r="BC16" s="195">
        <f>'[1]Europe and NA'!$BE$53*Y16</f>
        <v>0.63396950032446464</v>
      </c>
      <c r="BD16" s="195">
        <f>'[1]Europe and NA'!$BF$53*Y16</f>
        <v>0.63396950032446464</v>
      </c>
    </row>
    <row r="17" spans="1:56">
      <c r="A17" s="4" t="s">
        <v>40</v>
      </c>
      <c r="B17" s="21">
        <v>4.1740000000000004</v>
      </c>
      <c r="C17" s="544"/>
      <c r="D17" s="63">
        <v>18383.955999999998</v>
      </c>
      <c r="E17" s="163">
        <f>B17/('Europe and NA'!$B$42)</f>
        <v>0.24018874438945795</v>
      </c>
      <c r="F17" s="376">
        <f>'Europe and NA'!$F$42*E17</f>
        <v>151.69360340660606</v>
      </c>
      <c r="G17" s="391">
        <f>B17/'Europe and NA'!$B$33</f>
        <v>0.11947561254866042</v>
      </c>
      <c r="H17" s="392">
        <f>'Europe and NA'!$I$33*G17</f>
        <v>84.588733684451569</v>
      </c>
      <c r="I17" s="255">
        <f>B17/'Europe and NA'!$B$53</f>
        <v>0.13543153796236213</v>
      </c>
      <c r="J17" s="256">
        <f xml:space="preserve"> 'Europe and NA'!$K$53*I17</f>
        <v>0.70695262816353022</v>
      </c>
      <c r="K17" s="256">
        <f xml:space="preserve"> 'Europe and NA'!$L$53*I17</f>
        <v>0.70695262816353022</v>
      </c>
      <c r="L17" s="330">
        <f xml:space="preserve"> 'Europe and NA'!$M$53*I17</f>
        <v>0.35212199870214156</v>
      </c>
      <c r="M17" s="330">
        <f xml:space="preserve"> 'Europe and NA'!$N$53*I17</f>
        <v>0.35212199870214156</v>
      </c>
      <c r="N17" s="256">
        <f xml:space="preserve"> 'Europe and NA'!$O$58*W17</f>
        <v>1.2114076999012833</v>
      </c>
      <c r="O17" s="330">
        <f xml:space="preserve"> 'Europe and NA'!$P$53*I17</f>
        <v>0.35212199870214156</v>
      </c>
      <c r="P17" s="330">
        <f xml:space="preserve"> 'Europe and NA'!$Q$53*I17</f>
        <v>0.35212199870214156</v>
      </c>
      <c r="Q17" s="400">
        <f xml:space="preserve"> 'Europe and NA'!$R$53*I17</f>
        <v>0.34128747566515255</v>
      </c>
      <c r="R17" s="400">
        <f xml:space="preserve"> 'Europe and NA'!$S$53*I17</f>
        <v>0.34128747566515255</v>
      </c>
      <c r="S17" s="400">
        <f xml:space="preserve"> 'Europe and NA'!$T$53*I17</f>
        <v>0.34128747566515255</v>
      </c>
      <c r="T17" s="400">
        <f xml:space="preserve"> 'Europe and NA'!$V$53*I17</f>
        <v>0.71236988968202475</v>
      </c>
      <c r="U17" s="414">
        <f>B17/'Europe and NA'!$B$53</f>
        <v>0.13543153796236213</v>
      </c>
      <c r="V17" s="415">
        <f>'Europe and NA'!$X$53*U17</f>
        <v>1.0238624269954577</v>
      </c>
      <c r="W17" s="255">
        <f>B17/'Europe and NA'!$B$58</f>
        <v>0.41204343534057258</v>
      </c>
      <c r="X17" s="256">
        <f xml:space="preserve"> 'Europe and NA'!$Z$58*W17</f>
        <v>1.2114076999012833</v>
      </c>
      <c r="Y17" s="494">
        <f>B17/'[1]Europe and NA'!$B$53</f>
        <v>0.13543153796236213</v>
      </c>
      <c r="Z17" s="392">
        <f>'[1]Europe and NA'!$AB$53*Y17</f>
        <v>0.59725308241401698</v>
      </c>
      <c r="AA17" s="533">
        <f>'[1]Europe and NA'!$AC$53*Y17</f>
        <v>0.59725308241401698</v>
      </c>
      <c r="AB17" s="392">
        <f>'[1]Europe and NA'!$AD$53*Y17</f>
        <v>0.59725308241401698</v>
      </c>
      <c r="AC17" s="534">
        <f>'[1]Europe and NA'!$AE$53*Y17</f>
        <v>0.59725308241401698</v>
      </c>
      <c r="AD17" s="279">
        <f>'[1]Europe and NA'!$AF$53*Y17</f>
        <v>0.59725308241401698</v>
      </c>
      <c r="AE17" s="279">
        <f>'[1]Europe and NA'!$AG$53*Y17</f>
        <v>0.61621349772874767</v>
      </c>
      <c r="AF17" s="535">
        <f>'[1]Europe and NA'!$AH$53*Y17</f>
        <v>0.60673329007138233</v>
      </c>
      <c r="AG17" s="535">
        <f>'[1]Europe and NA'!$AI$53*Y17</f>
        <v>0.61621349772874767</v>
      </c>
      <c r="AH17" s="279">
        <f>'[1]Europe and NA'!$AJ$53*Y17</f>
        <v>0.61621349772874767</v>
      </c>
      <c r="AI17" s="535">
        <f>'[1]Europe and NA'!$AK$53*Y17</f>
        <v>0.61621349772874767</v>
      </c>
      <c r="AJ17" s="535">
        <f>'[1]Europe and NA'!$AL$53*Y17</f>
        <v>0.61621349772874767</v>
      </c>
      <c r="AK17" s="279">
        <f>'[1]Europe and NA'!$AM$53*Y17</f>
        <v>0.54714341336794303</v>
      </c>
      <c r="AL17" s="279">
        <f>'[1]Europe and NA'!$AN$53*Y17</f>
        <v>0.54714341336794303</v>
      </c>
      <c r="AM17" s="279">
        <f>'[1]Europe and NA'!$AO$53*Y17</f>
        <v>0.54714341336794303</v>
      </c>
      <c r="AN17" s="535">
        <f>'[1]Europe and NA'!$AP$53*Y17</f>
        <v>0.54714341336794303</v>
      </c>
      <c r="AO17" s="536">
        <f>'[1]Europe and NA'!$AQ$53*Y17</f>
        <v>0.54714341336794303</v>
      </c>
      <c r="AP17" s="279">
        <f>'[1]Europe and NA'!$AR$53*Y17</f>
        <v>0.54714341336794303</v>
      </c>
      <c r="AQ17" s="534">
        <f>'[1]Europe and NA'!$AS$53*Y17</f>
        <v>0.54714341336794303</v>
      </c>
      <c r="AR17" s="537">
        <f>'[1]Europe and NA'!$AT$53*Y17</f>
        <v>0.54714341336794303</v>
      </c>
      <c r="AS17" s="538">
        <f>'[1]Europe and NA'!$AU$53*Y17</f>
        <v>0.54714341336794303</v>
      </c>
      <c r="AT17" s="538">
        <f>'[1]Europe and NA'!$AV$53*Y17</f>
        <v>0.54714341336794303</v>
      </c>
      <c r="AU17" s="538">
        <f>'[1]Europe and NA'!$AW$53*Y17</f>
        <v>0.54714341336794303</v>
      </c>
      <c r="AV17" s="195">
        <f>'[1]Europe and NA'!$AX$53*Y17</f>
        <v>0.55662362102530838</v>
      </c>
      <c r="AW17" s="195">
        <f>'[1]Europe and NA'!$AY$53*Y17</f>
        <v>0.55662362102530838</v>
      </c>
      <c r="AX17" s="195">
        <f>'[1]Europe and NA'!$AZ$53*Y17</f>
        <v>0.61621349772874767</v>
      </c>
      <c r="AY17" s="195">
        <f>'[1]Europe and NA'!$BA$53*Y17</f>
        <v>0.71236988968202475</v>
      </c>
      <c r="AZ17" s="195">
        <f>'[1]Europe and NA'!$BB$53*Y17</f>
        <v>0.51734847501622327</v>
      </c>
      <c r="BA17" s="195">
        <f>'[1]Europe and NA'!$BC$53*Y17</f>
        <v>0.55662362102530838</v>
      </c>
      <c r="BB17" s="195">
        <f>'[1]Europe and NA'!$BD$53*Y17</f>
        <v>0.51734847501622327</v>
      </c>
      <c r="BC17" s="195">
        <f>'[1]Europe and NA'!$BE$53*Y17</f>
        <v>0.55662362102530838</v>
      </c>
      <c r="BD17" s="195">
        <f>'[1]Europe and NA'!$BF$53*Y17</f>
        <v>0.55662362102530838</v>
      </c>
    </row>
    <row r="18" spans="1:56">
      <c r="A18" s="4" t="s">
        <v>6</v>
      </c>
      <c r="B18" s="21">
        <v>4.0990000000000002</v>
      </c>
      <c r="C18" s="544"/>
      <c r="D18" s="63">
        <v>26545.864000000001</v>
      </c>
      <c r="E18" s="163">
        <f>B18/('Europe and NA'!$B$42)</f>
        <v>0.23587294280124296</v>
      </c>
      <c r="F18" s="376">
        <f>'Europe and NA'!$F$42*E18</f>
        <v>148.96791575555298</v>
      </c>
      <c r="G18" s="391">
        <f>B18/'Europe and NA'!$B$33</f>
        <v>0.11732882986031601</v>
      </c>
      <c r="H18" s="392">
        <f>'Europe and NA'!$I$33*G18</f>
        <v>83.068811541103727</v>
      </c>
      <c r="I18" s="255">
        <f>B18/'Europe and NA'!$B$53</f>
        <v>0.13299805321219987</v>
      </c>
      <c r="J18" s="256">
        <f xml:space="preserve"> 'Europe and NA'!$K$53*I18</f>
        <v>0.69424983776768334</v>
      </c>
      <c r="K18" s="256">
        <f xml:space="preserve"> 'Europe and NA'!$L$53*I18</f>
        <v>0.69424983776768334</v>
      </c>
      <c r="L18" s="330">
        <f xml:space="preserve"> 'Europe and NA'!$M$53*I18</f>
        <v>0.34579493835171971</v>
      </c>
      <c r="M18" s="330">
        <f xml:space="preserve"> 'Europe and NA'!$N$53*I18</f>
        <v>0.34579493835171971</v>
      </c>
      <c r="N18" s="256">
        <f xml:space="preserve"> 'Europe and NA'!$O$58*W18</f>
        <v>1.1896406712734451</v>
      </c>
      <c r="O18" s="330">
        <f xml:space="preserve"> 'Europe and NA'!$P$53*I18</f>
        <v>0.34579493835171971</v>
      </c>
      <c r="P18" s="330">
        <f xml:space="preserve"> 'Europe and NA'!$Q$53*I18</f>
        <v>0.34579493835171971</v>
      </c>
      <c r="Q18" s="400">
        <f xml:space="preserve"> 'Europe and NA'!$R$53*I18</f>
        <v>0.3351550940947437</v>
      </c>
      <c r="R18" s="400">
        <f xml:space="preserve"> 'Europe and NA'!$S$53*I18</f>
        <v>0.3351550940947437</v>
      </c>
      <c r="S18" s="400">
        <f xml:space="preserve"> 'Europe and NA'!$T$53*I18</f>
        <v>0.3351550940947437</v>
      </c>
      <c r="T18" s="400">
        <f xml:space="preserve"> 'Europe and NA'!$V$53*I18</f>
        <v>0.69956975989617132</v>
      </c>
      <c r="U18" s="414">
        <f>B18/'Europe and NA'!$B$53</f>
        <v>0.13299805321219987</v>
      </c>
      <c r="V18" s="415">
        <f>'Europe and NA'!$X$53*U18</f>
        <v>1.0054652822842309</v>
      </c>
      <c r="W18" s="255">
        <f>B18/'Europe and NA'!$B$58</f>
        <v>0.40463968410661399</v>
      </c>
      <c r="X18" s="256">
        <f xml:space="preserve"> 'Europe and NA'!$Z$58*W18</f>
        <v>1.1896406712734451</v>
      </c>
      <c r="Y18" s="494">
        <f>B18/'[1]Europe and NA'!$B$53</f>
        <v>0.13299805321219987</v>
      </c>
      <c r="Z18" s="392">
        <f>'[1]Europe and NA'!$AB$53*Y18</f>
        <v>0.58652141466580143</v>
      </c>
      <c r="AA18" s="533">
        <f>'[1]Europe and NA'!$AC$53*Y18</f>
        <v>0.58652141466580143</v>
      </c>
      <c r="AB18" s="392">
        <f>'[1]Europe and NA'!$AD$53*Y18</f>
        <v>0.58652141466580143</v>
      </c>
      <c r="AC18" s="534">
        <f>'[1]Europe and NA'!$AE$53*Y18</f>
        <v>0.58652141466580143</v>
      </c>
      <c r="AD18" s="279">
        <f>'[1]Europe and NA'!$AF$53*Y18</f>
        <v>0.58652141466580143</v>
      </c>
      <c r="AE18" s="279">
        <f>'[1]Europe and NA'!$AG$53*Y18</f>
        <v>0.6051411421155094</v>
      </c>
      <c r="AF18" s="535">
        <f>'[1]Europe and NA'!$AH$53*Y18</f>
        <v>0.59583127839065553</v>
      </c>
      <c r="AG18" s="535">
        <f>'[1]Europe and NA'!$AI$53*Y18</f>
        <v>0.6051411421155094</v>
      </c>
      <c r="AH18" s="279">
        <f>'[1]Europe and NA'!$AJ$53*Y18</f>
        <v>0.6051411421155094</v>
      </c>
      <c r="AI18" s="535">
        <f>'[1]Europe and NA'!$AK$53*Y18</f>
        <v>0.6051411421155094</v>
      </c>
      <c r="AJ18" s="535">
        <f>'[1]Europe and NA'!$AL$53*Y18</f>
        <v>0.6051411421155094</v>
      </c>
      <c r="AK18" s="279">
        <f>'[1]Europe and NA'!$AM$53*Y18</f>
        <v>0.53731213497728747</v>
      </c>
      <c r="AL18" s="279">
        <f>'[1]Europe and NA'!$AN$53*Y18</f>
        <v>0.53731213497728747</v>
      </c>
      <c r="AM18" s="279">
        <f>'[1]Europe and NA'!$AO$53*Y18</f>
        <v>0.53731213497728747</v>
      </c>
      <c r="AN18" s="535">
        <f>'[1]Europe and NA'!$AP$53*Y18</f>
        <v>0.53731213497728747</v>
      </c>
      <c r="AO18" s="536">
        <f>'[1]Europe and NA'!$AQ$53*Y18</f>
        <v>0.53731213497728747</v>
      </c>
      <c r="AP18" s="279">
        <f>'[1]Europe and NA'!$AR$53*Y18</f>
        <v>0.53731213497728747</v>
      </c>
      <c r="AQ18" s="534">
        <f>'[1]Europe and NA'!$AS$53*Y18</f>
        <v>0.53731213497728747</v>
      </c>
      <c r="AR18" s="537">
        <f>'[1]Europe and NA'!$AT$53*Y18</f>
        <v>0.53731213497728747</v>
      </c>
      <c r="AS18" s="538">
        <f>'[1]Europe and NA'!$AU$53*Y18</f>
        <v>0.53731213497728747</v>
      </c>
      <c r="AT18" s="538">
        <f>'[1]Europe and NA'!$AV$53*Y18</f>
        <v>0.53731213497728747</v>
      </c>
      <c r="AU18" s="538">
        <f>'[1]Europe and NA'!$AW$53*Y18</f>
        <v>0.53731213497728747</v>
      </c>
      <c r="AV18" s="195">
        <f>'[1]Europe and NA'!$AX$53*Y18</f>
        <v>0.54662199870214156</v>
      </c>
      <c r="AW18" s="195">
        <f>'[1]Europe and NA'!$AY$53*Y18</f>
        <v>0.54662199870214156</v>
      </c>
      <c r="AX18" s="195">
        <f>'[1]Europe and NA'!$AZ$53*Y18</f>
        <v>0.6051411421155094</v>
      </c>
      <c r="AY18" s="195">
        <f>'[1]Europe and NA'!$BA$53*Y18</f>
        <v>0.69956975989617132</v>
      </c>
      <c r="AZ18" s="195">
        <f>'[1]Europe and NA'!$BB$53*Y18</f>
        <v>0.50805256327060344</v>
      </c>
      <c r="BA18" s="195">
        <f>'[1]Europe and NA'!$BC$53*Y18</f>
        <v>0.54662199870214156</v>
      </c>
      <c r="BB18" s="195">
        <f>'[1]Europe and NA'!$BD$53*Y18</f>
        <v>0.50805256327060344</v>
      </c>
      <c r="BC18" s="195">
        <f>'[1]Europe and NA'!$BE$53*Y18</f>
        <v>0.54662199870214156</v>
      </c>
      <c r="BD18" s="195">
        <f>'[1]Europe and NA'!$BF$53*Y18</f>
        <v>0.54662199870214156</v>
      </c>
    </row>
    <row r="19" spans="1:56">
      <c r="A19" s="4" t="s">
        <v>35</v>
      </c>
      <c r="B19" s="21">
        <v>4.0789999999999997</v>
      </c>
      <c r="C19" s="544"/>
      <c r="D19" s="63">
        <v>16743.93</v>
      </c>
      <c r="E19" s="163">
        <f>B19/('Europe and NA'!$B$42)</f>
        <v>0.23472206237771895</v>
      </c>
      <c r="F19" s="376">
        <f>'Europe and NA'!$F$42*E19</f>
        <v>148.24106571527216</v>
      </c>
      <c r="G19" s="391">
        <f>B19/'Europe and NA'!$B$33</f>
        <v>0.11675635447675749</v>
      </c>
      <c r="H19" s="392">
        <f>'Europe and NA'!$I$33*G19</f>
        <v>82.663498969544307</v>
      </c>
      <c r="I19" s="255">
        <f>B19/'Europe and NA'!$B$53</f>
        <v>0.13234912394548992</v>
      </c>
      <c r="J19" s="256">
        <f xml:space="preserve"> 'Europe and NA'!$K$53*I19</f>
        <v>0.69086242699545741</v>
      </c>
      <c r="K19" s="256">
        <f xml:space="preserve"> 'Europe and NA'!$L$53*I19</f>
        <v>0.69086242699545741</v>
      </c>
      <c r="L19" s="330">
        <f xml:space="preserve"> 'Europe and NA'!$M$53*I19</f>
        <v>0.3441077222582738</v>
      </c>
      <c r="M19" s="330">
        <f xml:space="preserve"> 'Europe and NA'!$N$53*I19</f>
        <v>0.3441077222582738</v>
      </c>
      <c r="N19" s="256">
        <f xml:space="preserve"> 'Europe and NA'!$O$58*W19</f>
        <v>1.1838361303060216</v>
      </c>
      <c r="O19" s="330">
        <f xml:space="preserve"> 'Europe and NA'!$P$53*I19</f>
        <v>0.3441077222582738</v>
      </c>
      <c r="P19" s="330">
        <f xml:space="preserve"> 'Europe and NA'!$Q$53*I19</f>
        <v>0.3441077222582738</v>
      </c>
      <c r="Q19" s="400">
        <f xml:space="preserve"> 'Europe and NA'!$R$53*I19</f>
        <v>0.33351979234263462</v>
      </c>
      <c r="R19" s="400">
        <f xml:space="preserve"> 'Europe and NA'!$S$53*I19</f>
        <v>0.33351979234263462</v>
      </c>
      <c r="S19" s="400">
        <f xml:space="preserve"> 'Europe and NA'!$T$53*I19</f>
        <v>0.33351979234263462</v>
      </c>
      <c r="T19" s="400">
        <f xml:space="preserve"> 'Europe and NA'!$V$53*I19</f>
        <v>0.69615639195327694</v>
      </c>
      <c r="U19" s="414">
        <f>B19/'Europe and NA'!$B$53</f>
        <v>0.13234912394548992</v>
      </c>
      <c r="V19" s="415">
        <f>'Europe and NA'!$X$53*U19</f>
        <v>1.0005593770279038</v>
      </c>
      <c r="W19" s="255">
        <f>B19/'Europe and NA'!$B$58</f>
        <v>0.40266535044422502</v>
      </c>
      <c r="X19" s="256">
        <f xml:space="preserve"> 'Europe and NA'!$Z$58*W19</f>
        <v>1.1838361303060216</v>
      </c>
      <c r="Y19" s="494">
        <f>B19/'[1]Europe and NA'!$B$53</f>
        <v>0.13234912394548992</v>
      </c>
      <c r="Z19" s="392">
        <f>'[1]Europe and NA'!$AB$53*Y19</f>
        <v>0.58365963659961062</v>
      </c>
      <c r="AA19" s="533">
        <f>'[1]Europe and NA'!$AC$53*Y19</f>
        <v>0.58365963659961062</v>
      </c>
      <c r="AB19" s="392">
        <f>'[1]Europe and NA'!$AD$53*Y19</f>
        <v>0.58365963659961062</v>
      </c>
      <c r="AC19" s="534">
        <f>'[1]Europe and NA'!$AE$53*Y19</f>
        <v>0.58365963659961062</v>
      </c>
      <c r="AD19" s="279">
        <f>'[1]Europe and NA'!$AF$53*Y19</f>
        <v>0.58365963659961062</v>
      </c>
      <c r="AE19" s="279">
        <f>'[1]Europe and NA'!$AG$53*Y19</f>
        <v>0.60218851395197914</v>
      </c>
      <c r="AF19" s="535">
        <f>'[1]Europe and NA'!$AH$53*Y19</f>
        <v>0.59292407527579494</v>
      </c>
      <c r="AG19" s="535">
        <f>'[1]Europe and NA'!$AI$53*Y19</f>
        <v>0.60218851395197914</v>
      </c>
      <c r="AH19" s="279">
        <f>'[1]Europe and NA'!$AJ$53*Y19</f>
        <v>0.60218851395197914</v>
      </c>
      <c r="AI19" s="535">
        <f>'[1]Europe and NA'!$AK$53*Y19</f>
        <v>0.60218851395197914</v>
      </c>
      <c r="AJ19" s="535">
        <f>'[1]Europe and NA'!$AL$53*Y19</f>
        <v>0.60218851395197914</v>
      </c>
      <c r="AK19" s="279">
        <f>'[1]Europe and NA'!$AM$53*Y19</f>
        <v>0.53469046073977933</v>
      </c>
      <c r="AL19" s="279">
        <f>'[1]Europe and NA'!$AN$53*Y19</f>
        <v>0.53469046073977933</v>
      </c>
      <c r="AM19" s="279">
        <f>'[1]Europe and NA'!$AO$53*Y19</f>
        <v>0.53469046073977933</v>
      </c>
      <c r="AN19" s="535">
        <f>'[1]Europe and NA'!$AP$53*Y19</f>
        <v>0.53469046073977933</v>
      </c>
      <c r="AO19" s="536">
        <f>'[1]Europe and NA'!$AQ$53*Y19</f>
        <v>0.53469046073977933</v>
      </c>
      <c r="AP19" s="279">
        <f>'[1]Europe and NA'!$AR$53*Y19</f>
        <v>0.53469046073977933</v>
      </c>
      <c r="AQ19" s="534">
        <f>'[1]Europe and NA'!$AS$53*Y19</f>
        <v>0.53469046073977933</v>
      </c>
      <c r="AR19" s="537">
        <f>'[1]Europe and NA'!$AT$53*Y19</f>
        <v>0.53469046073977933</v>
      </c>
      <c r="AS19" s="538">
        <f>'[1]Europe and NA'!$AU$53*Y19</f>
        <v>0.53469046073977933</v>
      </c>
      <c r="AT19" s="538">
        <f>'[1]Europe and NA'!$AV$53*Y19</f>
        <v>0.53469046073977933</v>
      </c>
      <c r="AU19" s="538">
        <f>'[1]Europe and NA'!$AW$53*Y19</f>
        <v>0.53469046073977933</v>
      </c>
      <c r="AV19" s="195">
        <f>'[1]Europe and NA'!$AX$53*Y19</f>
        <v>0.54395489941596364</v>
      </c>
      <c r="AW19" s="195">
        <f>'[1]Europe and NA'!$AY$53*Y19</f>
        <v>0.54395489941596364</v>
      </c>
      <c r="AX19" s="195">
        <f>'[1]Europe and NA'!$AZ$53*Y19</f>
        <v>0.60218851395197914</v>
      </c>
      <c r="AY19" s="195">
        <f>'[1]Europe and NA'!$BA$53*Y19</f>
        <v>0.69615639195327694</v>
      </c>
      <c r="AZ19" s="195">
        <f>'[1]Europe and NA'!$BB$53*Y19</f>
        <v>0.50557365347177152</v>
      </c>
      <c r="BA19" s="195">
        <f>'[1]Europe and NA'!$BC$53*Y19</f>
        <v>0.54395489941596364</v>
      </c>
      <c r="BB19" s="195">
        <f>'[1]Europe and NA'!$BD$53*Y19</f>
        <v>0.50557365347177152</v>
      </c>
      <c r="BC19" s="195">
        <f>'[1]Europe and NA'!$BE$53*Y19</f>
        <v>0.54395489941596364</v>
      </c>
      <c r="BD19" s="195">
        <f>'[1]Europe and NA'!$BF$53*Y19</f>
        <v>0.54395489941596364</v>
      </c>
    </row>
    <row r="20" spans="1:56" ht="15.75" thickBot="1">
      <c r="A20" s="251" t="s">
        <v>22</v>
      </c>
      <c r="B20" s="135">
        <v>4.0780000000000003</v>
      </c>
      <c r="C20" s="544"/>
      <c r="D20" s="72">
        <v>53771.3</v>
      </c>
      <c r="E20" s="147">
        <f>B20/('Europe and NA'!$B$42)</f>
        <v>0.23466451835654278</v>
      </c>
      <c r="F20" s="377">
        <f>'Europe and NA'!$F$42*E20</f>
        <v>148.20472321325815</v>
      </c>
      <c r="G20" s="391">
        <f>B20/'Europe and NA'!$B$33</f>
        <v>0.11672773070757958</v>
      </c>
      <c r="H20" s="392">
        <f>'Europe and NA'!$I$33*G20</f>
        <v>82.643233340966347</v>
      </c>
      <c r="I20" s="255">
        <f>B20/'Europe and NA'!$B$53</f>
        <v>0.13231667748215445</v>
      </c>
      <c r="J20" s="256">
        <f xml:space="preserve"> 'Europe and NA'!$K$53*I20</f>
        <v>0.6906930564568462</v>
      </c>
      <c r="K20" s="256">
        <f xml:space="preserve"> 'Europe and NA'!$L$53*I20</f>
        <v>0.6906930564568462</v>
      </c>
      <c r="L20" s="330">
        <f xml:space="preserve"> 'Europe and NA'!$M$53*I20</f>
        <v>0.34402336145360157</v>
      </c>
      <c r="M20" s="330">
        <f xml:space="preserve"> 'Europe and NA'!$N$53*I20</f>
        <v>0.34402336145360157</v>
      </c>
      <c r="N20" s="256">
        <f xml:space="preserve"> 'Europe and NA'!$O$58*W20</f>
        <v>1.1835459032576505</v>
      </c>
      <c r="O20" s="330">
        <f xml:space="preserve"> 'Europe and NA'!$P$53*I20</f>
        <v>0.34402336145360157</v>
      </c>
      <c r="P20" s="330">
        <f xml:space="preserve"> 'Europe and NA'!$Q$53*I20</f>
        <v>0.34402336145360157</v>
      </c>
      <c r="Q20" s="400">
        <f xml:space="preserve"> 'Europe and NA'!$R$53*I20</f>
        <v>0.33343802725502919</v>
      </c>
      <c r="R20" s="400">
        <f xml:space="preserve"> 'Europe and NA'!$S$53*I20</f>
        <v>0.33343802725502919</v>
      </c>
      <c r="S20" s="400">
        <f xml:space="preserve"> 'Europe and NA'!$S$53*J20</f>
        <v>1.7405465022712525</v>
      </c>
      <c r="T20" s="400">
        <f xml:space="preserve"> 'Europe and NA'!$V$53*I20</f>
        <v>0.69598572355613242</v>
      </c>
      <c r="U20" s="414">
        <f>B20/'Europe and NA'!$B$53</f>
        <v>0.13231667748215445</v>
      </c>
      <c r="V20" s="415">
        <f>'Europe and NA'!$X$53*U20</f>
        <v>1.0003140817650875</v>
      </c>
      <c r="W20" s="257">
        <f>B20/'Europe and NA'!$B$58</f>
        <v>0.40256663376110563</v>
      </c>
      <c r="X20" s="258">
        <f xml:space="preserve"> 'Europe and NA'!$Z$58*W20</f>
        <v>1.1835459032576505</v>
      </c>
      <c r="Y20" s="539">
        <f>B20/'[1]Europe and NA'!$B$53</f>
        <v>0.13231667748215445</v>
      </c>
      <c r="Z20" s="393">
        <f>'[1]Europe and NA'!$AB$53*Y20</f>
        <v>0.58351654769630112</v>
      </c>
      <c r="AA20" s="533">
        <f>'[1]Europe and NA'!$AC$53*Y20</f>
        <v>0.58351654769630112</v>
      </c>
      <c r="AB20" s="392">
        <f>'[1]Europe and NA'!$AD$53*Y20</f>
        <v>0.58351654769630112</v>
      </c>
      <c r="AC20" s="534">
        <f>'[1]Europe and NA'!$AE$53*Y20</f>
        <v>0.58351654769630112</v>
      </c>
      <c r="AD20" s="279">
        <f>'[1]Europe and NA'!$AF$53*Y20</f>
        <v>0.58351654769630112</v>
      </c>
      <c r="AE20" s="279">
        <f>'[1]Europe and NA'!$AG$53*Y20</f>
        <v>0.60204088254380272</v>
      </c>
      <c r="AF20" s="535">
        <f>'[1]Europe and NA'!$AH$53*Y20</f>
        <v>0.59277871512005198</v>
      </c>
      <c r="AG20" s="535">
        <f>'[1]Europe and NA'!$AI$53*Y20</f>
        <v>0.60204088254380272</v>
      </c>
      <c r="AH20" s="279">
        <f>'[1]Europe and NA'!$AJ$53*Y20</f>
        <v>0.60204088254380272</v>
      </c>
      <c r="AI20" s="535">
        <f>'[1]Europe and NA'!$AK$53*Y20</f>
        <v>0.60204088254380272</v>
      </c>
      <c r="AJ20" s="535">
        <f>'[1]Europe and NA'!$AL$53*Y20</f>
        <v>0.60204088254380272</v>
      </c>
      <c r="AK20" s="279">
        <f>'[1]Europe and NA'!$AM$53*Y20</f>
        <v>0.53455937702790401</v>
      </c>
      <c r="AL20" s="279">
        <f>'[1]Europe and NA'!$AN$53*Y20</f>
        <v>0.53455937702790401</v>
      </c>
      <c r="AM20" s="279">
        <f>'[1]Europe and NA'!$AO$53*Y20</f>
        <v>0.53455937702790401</v>
      </c>
      <c r="AN20" s="535">
        <f>'[1]Europe and NA'!$AP$53*Y20</f>
        <v>0.53455937702790401</v>
      </c>
      <c r="AO20" s="536">
        <f>'[1]Europe and NA'!$AQ$53*Y20</f>
        <v>0.53455937702790401</v>
      </c>
      <c r="AP20" s="279">
        <f>'[1]Europe and NA'!$AR$53*Y20</f>
        <v>0.53455937702790401</v>
      </c>
      <c r="AQ20" s="534">
        <f>'[1]Europe and NA'!$AS$53*Y20</f>
        <v>0.53455937702790401</v>
      </c>
      <c r="AR20" s="537">
        <f>'[1]Europe and NA'!$AT$53*Y20</f>
        <v>0.53455937702790401</v>
      </c>
      <c r="AS20" s="538">
        <f>'[1]Europe and NA'!$AU$53*Y20</f>
        <v>0.53455937702790401</v>
      </c>
      <c r="AT20" s="538">
        <f>'[1]Europe and NA'!$AV$53*Y20</f>
        <v>0.53455937702790401</v>
      </c>
      <c r="AU20" s="538">
        <f>'[1]Europe and NA'!$AW$53*Y20</f>
        <v>0.53455937702790401</v>
      </c>
      <c r="AV20" s="195">
        <f>'[1]Europe and NA'!$AX$53*Y20</f>
        <v>0.54382154445165487</v>
      </c>
      <c r="AW20" s="195">
        <f>'[1]Europe and NA'!$AY$53*Y20</f>
        <v>0.54382154445165487</v>
      </c>
      <c r="AX20" s="195">
        <f>'[1]Europe and NA'!$AZ$53*Y20</f>
        <v>0.60204088254380272</v>
      </c>
      <c r="AY20" s="195">
        <f>'[1]Europe and NA'!$BA$53*Y20</f>
        <v>0.69598572355613242</v>
      </c>
      <c r="AZ20" s="195">
        <f>'[1]Europe and NA'!$BB$53*Y20</f>
        <v>0.50544970798182998</v>
      </c>
      <c r="BA20" s="195">
        <f>'[1]Europe and NA'!$BC$53*Y20</f>
        <v>0.54382154445165487</v>
      </c>
      <c r="BB20" s="195">
        <f>'[1]Europe and NA'!$BD$53*Y20</f>
        <v>0.50544970798182998</v>
      </c>
      <c r="BC20" s="195">
        <f>'[1]Europe and NA'!$BE$53*Y20</f>
        <v>0.54382154445165487</v>
      </c>
      <c r="BD20" s="195">
        <f>'[1]Europe and NA'!$BF$53*Y20</f>
        <v>0.54382154445165487</v>
      </c>
    </row>
    <row r="21" spans="1:56" ht="15.75" thickBot="1">
      <c r="A21" s="385"/>
      <c r="B21" s="382"/>
      <c r="C21" s="383"/>
      <c r="D21" s="386"/>
      <c r="E21" s="380"/>
      <c r="F21" s="378">
        <f>SUM(F10:F20)/11</f>
        <v>207.05975329308737</v>
      </c>
      <c r="G21" s="388"/>
      <c r="H21" s="378">
        <f>SUM(H10:H20)/11</f>
        <v>115.46249765805524</v>
      </c>
      <c r="I21" s="248"/>
      <c r="J21" s="252">
        <f>SUM(J10:J20)/11</f>
        <v>0.96498094507698651</v>
      </c>
      <c r="K21" s="316">
        <f t="shared" ref="K21:P21" si="2">SUM(K10:K20)/11</f>
        <v>0.96498094507698651</v>
      </c>
      <c r="L21" s="331">
        <f t="shared" si="2"/>
        <v>0.48064185003834581</v>
      </c>
      <c r="M21" s="331">
        <f t="shared" si="2"/>
        <v>0.48064185003834581</v>
      </c>
      <c r="N21" s="327">
        <f t="shared" si="2"/>
        <v>1.6535554159562054</v>
      </c>
      <c r="O21" s="327">
        <f t="shared" si="2"/>
        <v>0.48064185003834581</v>
      </c>
      <c r="P21" s="327">
        <f t="shared" si="2"/>
        <v>0.48064185003834581</v>
      </c>
      <c r="Q21" s="328">
        <f>SUM(Q10:Q20)/7</f>
        <v>0.73205451005840361</v>
      </c>
      <c r="R21" s="328">
        <f>SUM(R10:R20)/7</f>
        <v>0.73205451005840361</v>
      </c>
      <c r="S21" s="328">
        <f>SUM(S10:S20)/7</f>
        <v>0.93307000648929261</v>
      </c>
      <c r="T21" s="328">
        <f>SUM(T10:T20)/7</f>
        <v>1.5280185408361917</v>
      </c>
      <c r="U21" s="414"/>
      <c r="V21" s="327">
        <f>SUM(V10:V20)/7</f>
        <v>2.1961635301752103</v>
      </c>
      <c r="W21" s="248"/>
      <c r="X21" s="252">
        <f>SUM(X10:X20)/11</f>
        <v>1.6535554159562054</v>
      </c>
      <c r="Y21" s="540"/>
      <c r="Z21" s="541">
        <f>SUM(Z10:Z20)/10</f>
        <v>0.89676677482154443</v>
      </c>
      <c r="AA21" s="541">
        <f t="shared" ref="AA21:BD21" si="3">SUM(AA10:AA20)/10</f>
        <v>0.89676677482154443</v>
      </c>
      <c r="AB21" s="541">
        <f t="shared" si="3"/>
        <v>0.89676677482154443</v>
      </c>
      <c r="AC21" s="541">
        <f t="shared" si="3"/>
        <v>0.89676677482154443</v>
      </c>
      <c r="AD21" s="541">
        <f t="shared" si="3"/>
        <v>0.89676677482154443</v>
      </c>
      <c r="AE21" s="541">
        <f t="shared" si="3"/>
        <v>0.92523556132381568</v>
      </c>
      <c r="AF21" s="541">
        <f t="shared" si="3"/>
        <v>0.91100116807268017</v>
      </c>
      <c r="AG21" s="541">
        <f t="shared" si="3"/>
        <v>0.92523556132381568</v>
      </c>
      <c r="AH21" s="541">
        <f t="shared" si="3"/>
        <v>0.92523556132381568</v>
      </c>
      <c r="AI21" s="541">
        <f t="shared" si="3"/>
        <v>0.92523556132381568</v>
      </c>
      <c r="AJ21" s="541">
        <f t="shared" si="3"/>
        <v>0.92523556132381568</v>
      </c>
      <c r="AK21" s="541">
        <f t="shared" si="3"/>
        <v>0.82152783906554183</v>
      </c>
      <c r="AL21" s="541">
        <f t="shared" si="3"/>
        <v>0.82152783906554183</v>
      </c>
      <c r="AM21" s="541">
        <f t="shared" si="3"/>
        <v>0.82152783906554183</v>
      </c>
      <c r="AN21" s="541">
        <f t="shared" si="3"/>
        <v>0.82152783906554183</v>
      </c>
      <c r="AO21" s="541">
        <f t="shared" si="3"/>
        <v>0.82152783906554183</v>
      </c>
      <c r="AP21" s="541">
        <f t="shared" si="3"/>
        <v>0.82152783906554183</v>
      </c>
      <c r="AQ21" s="541">
        <f t="shared" si="3"/>
        <v>0.82152783906554183</v>
      </c>
      <c r="AR21" s="541">
        <f t="shared" si="3"/>
        <v>0.82152783906554183</v>
      </c>
      <c r="AS21" s="541">
        <f t="shared" si="3"/>
        <v>0.82152783906554183</v>
      </c>
      <c r="AT21" s="541">
        <f t="shared" si="3"/>
        <v>0.82152783906554183</v>
      </c>
      <c r="AU21" s="541">
        <f t="shared" si="3"/>
        <v>0.82152783906554183</v>
      </c>
      <c r="AV21" s="541">
        <f t="shared" si="3"/>
        <v>0.83576223231667757</v>
      </c>
      <c r="AW21" s="541">
        <f t="shared" si="3"/>
        <v>0.83576223231667757</v>
      </c>
      <c r="AX21" s="541">
        <f t="shared" si="3"/>
        <v>0.92523556132381568</v>
      </c>
      <c r="AY21" s="541">
        <f t="shared" si="3"/>
        <v>1.0696129785853343</v>
      </c>
      <c r="AZ21" s="541">
        <f t="shared" si="3"/>
        <v>0.77679117456197277</v>
      </c>
      <c r="BA21" s="541">
        <f t="shared" si="3"/>
        <v>0.83576223231667757</v>
      </c>
      <c r="BB21" s="541">
        <f t="shared" si="3"/>
        <v>0.77679117456197277</v>
      </c>
      <c r="BC21" s="541">
        <f t="shared" si="3"/>
        <v>0.83576223231667757</v>
      </c>
      <c r="BD21" s="541">
        <f t="shared" si="3"/>
        <v>0.83576223231667757</v>
      </c>
    </row>
    <row r="22" spans="1:56">
      <c r="A22" s="54" t="s">
        <v>57</v>
      </c>
      <c r="B22" s="23">
        <v>3.9860000000000002</v>
      </c>
      <c r="C22" s="545" t="s">
        <v>182</v>
      </c>
      <c r="D22" s="65">
        <v>43849.269</v>
      </c>
      <c r="E22" s="163">
        <f>B22/('Europe and NA'!$B$42)</f>
        <v>0.22937046840833239</v>
      </c>
      <c r="F22" s="376">
        <f>'Europe and NA'!$F$42*E22</f>
        <v>144.86121302796639</v>
      </c>
      <c r="G22" s="391">
        <f>B22/'Europe and NA'!$B$33</f>
        <v>0.11409434394321046</v>
      </c>
      <c r="H22" s="392">
        <f>'Europe and NA'!$I$33*G22</f>
        <v>80.778795511793007</v>
      </c>
      <c r="I22" s="255">
        <f>B22/'Europe and NA'!$B$53</f>
        <v>0.12933160285528877</v>
      </c>
      <c r="J22" s="256">
        <f xml:space="preserve"> 'Europe and NA'!$K$53*I22</f>
        <v>0.67511096690460737</v>
      </c>
      <c r="K22" s="256">
        <f xml:space="preserve"> 'Europe and NA'!$L$53*I22</f>
        <v>0.67511096690460737</v>
      </c>
      <c r="L22" s="330">
        <f xml:space="preserve"> 'Europe and NA'!$M$53*I22</f>
        <v>0.33626216742375081</v>
      </c>
      <c r="M22" s="330">
        <f xml:space="preserve"> 'Europe and NA'!$N$53*I22</f>
        <v>0.33626216742375081</v>
      </c>
      <c r="N22" s="256">
        <f xml:space="preserve"> 'Europe and NA'!$O$58*W22</f>
        <v>1.1568450148075025</v>
      </c>
      <c r="O22" s="330">
        <f xml:space="preserve"> 'Europe and NA'!$P$53*I22</f>
        <v>0.33626216742375081</v>
      </c>
      <c r="P22" s="330">
        <f xml:space="preserve"> 'Europe and NA'!$Q$53*I22</f>
        <v>0.33626216742375081</v>
      </c>
      <c r="Q22" s="400">
        <f xml:space="preserve"> 'Europe and NA'!$R$53*I22</f>
        <v>0.32591563919532773</v>
      </c>
      <c r="R22" s="400">
        <f xml:space="preserve"> 'Europe and NA'!$S$53*I22</f>
        <v>0.32591563919532773</v>
      </c>
      <c r="S22" s="400">
        <f xml:space="preserve"> 'Europe and NA'!$T$53*I22</f>
        <v>0.32591563919532773</v>
      </c>
      <c r="T22" s="400">
        <f xml:space="preserve"> 'Europe and NA'!$V$53*I22</f>
        <v>0.68028423101881896</v>
      </c>
      <c r="U22" s="414">
        <f>B22/'Europe and NA'!$B$53</f>
        <v>0.12933160285528877</v>
      </c>
      <c r="V22" s="415">
        <f>'Europe and NA'!$X$53*U22</f>
        <v>0.97774691758598309</v>
      </c>
      <c r="W22" s="255">
        <f>B22/'Europe and NA'!$B$58</f>
        <v>0.39348469891411647</v>
      </c>
      <c r="X22" s="256">
        <f xml:space="preserve"> 'Europe and NA'!$Z$58*W22</f>
        <v>1.1568450148075025</v>
      </c>
      <c r="Y22" s="494">
        <f>B22/'[1]Europe and NA'!$B$53</f>
        <v>0.12933160285528877</v>
      </c>
      <c r="Z22" s="392">
        <f>'[1]Europe and NA'!$AB$53*Y22</f>
        <v>0.57035236859182348</v>
      </c>
      <c r="AA22" s="533">
        <f>'[1]Europe and NA'!$AC$53*Y22</f>
        <v>0.57035236859182348</v>
      </c>
      <c r="AB22" s="392">
        <f>'[1]Europe and NA'!$AD$53*Y22</f>
        <v>0.57035236859182348</v>
      </c>
      <c r="AC22" s="534">
        <f>'[1]Europe and NA'!$AE$53*Y22</f>
        <v>0.57035236859182348</v>
      </c>
      <c r="AD22" s="279">
        <f>'[1]Europe and NA'!$AF$53*Y22</f>
        <v>0.57035236859182348</v>
      </c>
      <c r="AE22" s="279">
        <f>'[1]Europe and NA'!$AG$53*Y22</f>
        <v>0.58845879299156389</v>
      </c>
      <c r="AF22" s="535">
        <f>'[1]Europe and NA'!$AH$53*Y22</f>
        <v>0.5794055807916938</v>
      </c>
      <c r="AG22" s="535">
        <f>'[1]Europe and NA'!$AI$53*Y22</f>
        <v>0.58845879299156389</v>
      </c>
      <c r="AH22" s="279">
        <f>'[1]Europe and NA'!$AJ$53*Y22</f>
        <v>0.58845879299156389</v>
      </c>
      <c r="AI22" s="535">
        <f>'[1]Europe and NA'!$AK$53*Y22</f>
        <v>0.58845879299156389</v>
      </c>
      <c r="AJ22" s="535">
        <f>'[1]Europe and NA'!$AL$53*Y22</f>
        <v>0.58845879299156389</v>
      </c>
      <c r="AK22" s="279">
        <f>'[1]Europe and NA'!$AM$53*Y22</f>
        <v>0.52249967553536669</v>
      </c>
      <c r="AL22" s="279">
        <f>'[1]Europe and NA'!$AN$53*Y22</f>
        <v>0.52249967553536669</v>
      </c>
      <c r="AM22" s="279">
        <f>'[1]Europe and NA'!$AO$53*Y22</f>
        <v>0.52249967553536669</v>
      </c>
      <c r="AN22" s="535">
        <f>'[1]Europe and NA'!$AP$53*Y22</f>
        <v>0.52249967553536669</v>
      </c>
      <c r="AO22" s="536">
        <f>'[1]Europe and NA'!$AQ$53*Y22</f>
        <v>0.52249967553536669</v>
      </c>
      <c r="AP22" s="279">
        <f>'[1]Europe and NA'!$AR$53*Y22</f>
        <v>0.52249967553536669</v>
      </c>
      <c r="AQ22" s="534">
        <f>'[1]Europe and NA'!$AS$53*Y22</f>
        <v>0.52249967553536669</v>
      </c>
      <c r="AR22" s="537">
        <f>'[1]Europe and NA'!$AT$53*Y22</f>
        <v>0.52249967553536669</v>
      </c>
      <c r="AS22" s="538">
        <f>'[1]Europe and NA'!$AU$53*Y22</f>
        <v>0.52249967553536669</v>
      </c>
      <c r="AT22" s="538">
        <f>'[1]Europe and NA'!$AV$53*Y22</f>
        <v>0.52249967553536669</v>
      </c>
      <c r="AU22" s="538">
        <f>'[1]Europe and NA'!$AW$53*Y22</f>
        <v>0.52249967553536669</v>
      </c>
      <c r="AV22" s="195">
        <f>'[1]Europe and NA'!$AX$53*Y22</f>
        <v>0.5315528877352369</v>
      </c>
      <c r="AW22" s="195">
        <f>'[1]Europe and NA'!$AY$53*Y22</f>
        <v>0.5315528877352369</v>
      </c>
      <c r="AX22" s="195">
        <f>'[1]Europe and NA'!$AZ$53*Y22</f>
        <v>0.58845879299156389</v>
      </c>
      <c r="AY22" s="195">
        <f>'[1]Europe and NA'!$BA$53*Y22</f>
        <v>0.68028423101881896</v>
      </c>
      <c r="AZ22" s="195">
        <f>'[1]Europe and NA'!$BB$53*Y22</f>
        <v>0.49404672290720308</v>
      </c>
      <c r="BA22" s="195">
        <f>'[1]Europe and NA'!$BC$53*Y22</f>
        <v>0.5315528877352369</v>
      </c>
      <c r="BB22" s="195">
        <f>'[1]Europe and NA'!$BD$53*Y22</f>
        <v>0.49404672290720308</v>
      </c>
      <c r="BC22" s="195">
        <f>'[1]Europe and NA'!$BE$53*Y22</f>
        <v>0.5315528877352369</v>
      </c>
      <c r="BD22" s="195">
        <f>'[1]Europe and NA'!$BF$53*Y22</f>
        <v>0.5315528877352369</v>
      </c>
    </row>
    <row r="23" spans="1:56">
      <c r="A23" s="53" t="s">
        <v>23</v>
      </c>
      <c r="B23" s="21">
        <v>3.6549999999999998</v>
      </c>
      <c r="C23" s="545"/>
      <c r="D23" s="63">
        <v>2142.252</v>
      </c>
      <c r="E23" s="163">
        <f>B23/('Europe and NA'!$B$42)</f>
        <v>0.21032339739901024</v>
      </c>
      <c r="F23" s="376">
        <f>'Europe and NA'!$F$42*E23</f>
        <v>132.8318448613189</v>
      </c>
      <c r="G23" s="391">
        <f>B23/'Europe and NA'!$B$33</f>
        <v>0.10461987634531715</v>
      </c>
      <c r="H23" s="392">
        <f>'Europe and NA'!$I$33*G23</f>
        <v>74.070872452484537</v>
      </c>
      <c r="I23" s="255">
        <f>B23/'Europe and NA'!$B$53</f>
        <v>0.11859182349123945</v>
      </c>
      <c r="J23" s="256">
        <f xml:space="preserve"> 'Europe and NA'!$K$53*I23</f>
        <v>0.61904931862426993</v>
      </c>
      <c r="K23" s="256">
        <f xml:space="preserve"> 'Europe and NA'!$L$53*I23</f>
        <v>0.61904931862426993</v>
      </c>
      <c r="L23" s="330">
        <f xml:space="preserve"> 'Europe and NA'!$M$53*I23</f>
        <v>0.30833874107722259</v>
      </c>
      <c r="M23" s="330">
        <f xml:space="preserve"> 'Europe and NA'!$N$53*I23</f>
        <v>0.30833874107722259</v>
      </c>
      <c r="N23" s="256">
        <f xml:space="preserve"> 'Europe and NA'!$O$58*W23</f>
        <v>1.0607798617966435</v>
      </c>
      <c r="O23" s="330">
        <f xml:space="preserve"> 'Europe and NA'!$P$53*I23</f>
        <v>0.30833874107722259</v>
      </c>
      <c r="P23" s="330">
        <f xml:space="preserve"> 'Europe and NA'!$Q$53*I23</f>
        <v>0.30833874107722259</v>
      </c>
      <c r="Q23" s="400">
        <f xml:space="preserve"> 'Europe and NA'!$R$53*I23</f>
        <v>0.29885139519792342</v>
      </c>
      <c r="R23" s="400">
        <f xml:space="preserve"> 'Europe and NA'!$S$53*I23</f>
        <v>0.29885139519792342</v>
      </c>
      <c r="S23" s="400">
        <f xml:space="preserve"> 'Europe and NA'!$T$53*I23</f>
        <v>0.29885139519792342</v>
      </c>
      <c r="T23" s="400">
        <f xml:space="preserve"> 'Europe and NA'!$V$53*I23</f>
        <v>0.62379299156391954</v>
      </c>
      <c r="U23" s="414">
        <f>B23/'Europe and NA'!$B$53</f>
        <v>0.11859182349123945</v>
      </c>
      <c r="V23" s="415">
        <f>'Europe and NA'!$X$53*U23</f>
        <v>0.8965541855937702</v>
      </c>
      <c r="W23" s="255">
        <f>B23/'Europe and NA'!$B$58</f>
        <v>0.36080947680157943</v>
      </c>
      <c r="X23" s="256">
        <f xml:space="preserve"> 'Europe and NA'!$Z$58*W23</f>
        <v>1.0607798617966435</v>
      </c>
      <c r="Y23" s="494">
        <f>B23/'[1]Europe and NA'!$B$53</f>
        <v>0.11859182349123945</v>
      </c>
      <c r="Z23" s="392">
        <f>'[1]Europe and NA'!$AB$53*Y23</f>
        <v>0.52298994159636603</v>
      </c>
      <c r="AA23" s="533">
        <f>'[1]Europe and NA'!$AC$53*Y23</f>
        <v>0.52298994159636603</v>
      </c>
      <c r="AB23" s="392">
        <f>'[1]Europe and NA'!$AD$53*Y23</f>
        <v>0.52298994159636603</v>
      </c>
      <c r="AC23" s="534">
        <f>'[1]Europe and NA'!$AE$53*Y23</f>
        <v>0.52298994159636603</v>
      </c>
      <c r="AD23" s="279">
        <f>'[1]Europe and NA'!$AF$53*Y23</f>
        <v>0.52298994159636603</v>
      </c>
      <c r="AE23" s="279">
        <f>'[1]Europe and NA'!$AG$53*Y23</f>
        <v>0.5395927968851395</v>
      </c>
      <c r="AF23" s="535">
        <f>'[1]Europe and NA'!$AH$53*Y23</f>
        <v>0.53129136924075282</v>
      </c>
      <c r="AG23" s="535">
        <f>'[1]Europe and NA'!$AI$53*Y23</f>
        <v>0.5395927968851395</v>
      </c>
      <c r="AH23" s="279">
        <f>'[1]Europe and NA'!$AJ$53*Y23</f>
        <v>0.5395927968851395</v>
      </c>
      <c r="AI23" s="535">
        <f>'[1]Europe and NA'!$AK$53*Y23</f>
        <v>0.5395927968851395</v>
      </c>
      <c r="AJ23" s="535">
        <f>'[1]Europe and NA'!$AL$53*Y23</f>
        <v>0.5395927968851395</v>
      </c>
      <c r="AK23" s="279">
        <f>'[1]Europe and NA'!$AM$53*Y23</f>
        <v>0.47911096690460736</v>
      </c>
      <c r="AL23" s="279">
        <f>'[1]Europe and NA'!$AN$53*Y23</f>
        <v>0.47911096690460736</v>
      </c>
      <c r="AM23" s="279">
        <f>'[1]Europe and NA'!$AO$53*Y23</f>
        <v>0.47911096690460736</v>
      </c>
      <c r="AN23" s="535">
        <f>'[1]Europe and NA'!$AP$53*Y23</f>
        <v>0.47911096690460736</v>
      </c>
      <c r="AO23" s="536">
        <f>'[1]Europe and NA'!$AQ$53*Y23</f>
        <v>0.47911096690460736</v>
      </c>
      <c r="AP23" s="279">
        <f>'[1]Europe and NA'!$AR$53*Y23</f>
        <v>0.47911096690460736</v>
      </c>
      <c r="AQ23" s="534">
        <f>'[1]Europe and NA'!$AS$53*Y23</f>
        <v>0.47911096690460736</v>
      </c>
      <c r="AR23" s="537">
        <f>'[1]Europe and NA'!$AT$53*Y23</f>
        <v>0.47911096690460736</v>
      </c>
      <c r="AS23" s="538">
        <f>'[1]Europe and NA'!$AU$53*Y23</f>
        <v>0.47911096690460736</v>
      </c>
      <c r="AT23" s="538">
        <f>'[1]Europe and NA'!$AV$53*Y23</f>
        <v>0.47911096690460736</v>
      </c>
      <c r="AU23" s="538">
        <f>'[1]Europe and NA'!$AW$53*Y23</f>
        <v>0.47911096690460736</v>
      </c>
      <c r="AV23" s="195">
        <f>'[1]Europe and NA'!$AX$53*Y23</f>
        <v>0.48741239454899415</v>
      </c>
      <c r="AW23" s="195">
        <f>'[1]Europe and NA'!$AY$53*Y23</f>
        <v>0.48741239454899415</v>
      </c>
      <c r="AX23" s="195">
        <f>'[1]Europe and NA'!$AZ$53*Y23</f>
        <v>0.5395927968851395</v>
      </c>
      <c r="AY23" s="195">
        <f>'[1]Europe and NA'!$BA$53*Y23</f>
        <v>0.62379299156391954</v>
      </c>
      <c r="AZ23" s="195">
        <f>'[1]Europe and NA'!$BB$53*Y23</f>
        <v>0.45302076573653466</v>
      </c>
      <c r="BA23" s="195">
        <f>'[1]Europe and NA'!$BC$53*Y23</f>
        <v>0.48741239454899415</v>
      </c>
      <c r="BB23" s="195">
        <f>'[1]Europe and NA'!$BD$53*Y23</f>
        <v>0.45302076573653466</v>
      </c>
      <c r="BC23" s="195">
        <f>'[1]Europe and NA'!$BE$53*Y23</f>
        <v>0.48741239454899415</v>
      </c>
      <c r="BD23" s="195">
        <f>'[1]Europe and NA'!$BF$53*Y23</f>
        <v>0.48741239454899415</v>
      </c>
    </row>
    <row r="24" spans="1:56">
      <c r="A24" s="53" t="s">
        <v>178</v>
      </c>
      <c r="B24" s="21">
        <v>3.6520000000000001</v>
      </c>
      <c r="C24" s="545"/>
      <c r="D24" s="63">
        <v>59734.213000000003</v>
      </c>
      <c r="E24" s="163">
        <f>B24/('Europe and NA'!$B$42)</f>
        <v>0.21015076533548166</v>
      </c>
      <c r="F24" s="376">
        <f>'Europe and NA'!$F$42*E24</f>
        <v>132.72281735527679</v>
      </c>
      <c r="G24" s="391">
        <f>B24/'Europe and NA'!$B$33</f>
        <v>0.10453400503778337</v>
      </c>
      <c r="H24" s="392">
        <f>'Europe and NA'!$I$33*G24</f>
        <v>74.010075566750629</v>
      </c>
      <c r="I24" s="255">
        <f>B24/'Europe and NA'!$B$53</f>
        <v>0.11849448410123296</v>
      </c>
      <c r="J24" s="256">
        <f xml:space="preserve"> 'Europe and NA'!$K$53*I24</f>
        <v>0.61854120700843607</v>
      </c>
      <c r="K24" s="256">
        <f xml:space="preserve"> 'Europe and NA'!$L$53*I24</f>
        <v>0.61854120700843607</v>
      </c>
      <c r="L24" s="330">
        <f xml:space="preserve"> 'Europe and NA'!$M$53*I24</f>
        <v>0.3080856586632057</v>
      </c>
      <c r="M24" s="330">
        <f xml:space="preserve"> 'Europe and NA'!$N$53*I24</f>
        <v>0.3080856586632057</v>
      </c>
      <c r="N24" s="256">
        <f xml:space="preserve"> 'Europe and NA'!$O$58*W24</f>
        <v>1.0599091806515299</v>
      </c>
      <c r="O24" s="330">
        <f xml:space="preserve"> 'Europe and NA'!$P$53*I24</f>
        <v>0.3080856586632057</v>
      </c>
      <c r="P24" s="330">
        <f xml:space="preserve"> 'Europe and NA'!$Q$53*I24</f>
        <v>0.3080856586632057</v>
      </c>
      <c r="Q24" s="400">
        <f xml:space="preserve"> 'Europe and NA'!$R$53*I24</f>
        <v>0.29860609993510706</v>
      </c>
      <c r="R24" s="400">
        <f xml:space="preserve"> 'Europe and NA'!$S$53*I24</f>
        <v>0.29860609993510706</v>
      </c>
      <c r="S24" s="400">
        <f xml:space="preserve"> 'Europe and NA'!$T$53*I24</f>
        <v>0.29860609993510706</v>
      </c>
      <c r="T24" s="400">
        <f xml:space="preserve"> 'Europe and NA'!$V$53*I24</f>
        <v>0.62328098637248541</v>
      </c>
      <c r="U24" s="414">
        <f>B24/'Europe and NA'!$B$53</f>
        <v>0.11849448410123296</v>
      </c>
      <c r="V24" s="415">
        <f>'Europe and NA'!$X$53*U24</f>
        <v>0.89581829980532113</v>
      </c>
      <c r="W24" s="255">
        <f>B24/'Europe and NA'!$B$58</f>
        <v>0.36051332675222109</v>
      </c>
      <c r="X24" s="256">
        <f xml:space="preserve"> 'Europe and NA'!$Z$58*W24</f>
        <v>1.0599091806515299</v>
      </c>
      <c r="Y24" s="494">
        <f>B24/'[1]Europe and NA'!$B$53</f>
        <v>0.11849448410123296</v>
      </c>
      <c r="Z24" s="392">
        <f>'[1]Europe and NA'!$AB$53*Y24</f>
        <v>0.52256067488643743</v>
      </c>
      <c r="AA24" s="533">
        <f>'[1]Europe and NA'!$AC$53*Y24</f>
        <v>0.52256067488643743</v>
      </c>
      <c r="AB24" s="392">
        <f>'[1]Europe and NA'!$AD$53*Y24</f>
        <v>0.52256067488643743</v>
      </c>
      <c r="AC24" s="534">
        <f>'[1]Europe and NA'!$AE$53*Y24</f>
        <v>0.52256067488643743</v>
      </c>
      <c r="AD24" s="279">
        <f>'[1]Europe and NA'!$AF$53*Y24</f>
        <v>0.52256067488643743</v>
      </c>
      <c r="AE24" s="279">
        <f>'[1]Europe and NA'!$AG$53*Y24</f>
        <v>0.53914990266060991</v>
      </c>
      <c r="AF24" s="535">
        <f>'[1]Europe and NA'!$AH$53*Y24</f>
        <v>0.53085528877352373</v>
      </c>
      <c r="AG24" s="535">
        <f>'[1]Europe and NA'!$AI$53*Y24</f>
        <v>0.53914990266060991</v>
      </c>
      <c r="AH24" s="279">
        <f>'[1]Europe and NA'!$AJ$53*Y24</f>
        <v>0.53914990266060991</v>
      </c>
      <c r="AI24" s="535">
        <f>'[1]Europe and NA'!$AK$53*Y24</f>
        <v>0.53914990266060991</v>
      </c>
      <c r="AJ24" s="535">
        <f>'[1]Europe and NA'!$AL$53*Y24</f>
        <v>0.53914990266060991</v>
      </c>
      <c r="AK24" s="279">
        <f>'[1]Europe and NA'!$AM$53*Y24</f>
        <v>0.4787177157689812</v>
      </c>
      <c r="AL24" s="279">
        <f>'[1]Europe and NA'!$AN$53*Y24</f>
        <v>0.4787177157689812</v>
      </c>
      <c r="AM24" s="279">
        <f>'[1]Europe and NA'!$AO$53*Y24</f>
        <v>0.4787177157689812</v>
      </c>
      <c r="AN24" s="535">
        <f>'[1]Europe and NA'!$AP$53*Y24</f>
        <v>0.4787177157689812</v>
      </c>
      <c r="AO24" s="536">
        <f>'[1]Europe and NA'!$AQ$53*Y24</f>
        <v>0.4787177157689812</v>
      </c>
      <c r="AP24" s="279">
        <f>'[1]Europe and NA'!$AR$53*Y24</f>
        <v>0.4787177157689812</v>
      </c>
      <c r="AQ24" s="534">
        <f>'[1]Europe and NA'!$AS$53*Y24</f>
        <v>0.4787177157689812</v>
      </c>
      <c r="AR24" s="537">
        <f>'[1]Europe and NA'!$AT$53*Y24</f>
        <v>0.4787177157689812</v>
      </c>
      <c r="AS24" s="538">
        <f>'[1]Europe and NA'!$AU$53*Y24</f>
        <v>0.4787177157689812</v>
      </c>
      <c r="AT24" s="538">
        <f>'[1]Europe and NA'!$AV$53*Y24</f>
        <v>0.4787177157689812</v>
      </c>
      <c r="AU24" s="538">
        <f>'[1]Europe and NA'!$AW$53*Y24</f>
        <v>0.4787177157689812</v>
      </c>
      <c r="AV24" s="195">
        <f>'[1]Europe and NA'!$AX$53*Y24</f>
        <v>0.4870123296560675</v>
      </c>
      <c r="AW24" s="195">
        <f>'[1]Europe and NA'!$AY$53*Y24</f>
        <v>0.4870123296560675</v>
      </c>
      <c r="AX24" s="195">
        <f>'[1]Europe and NA'!$AZ$53*Y24</f>
        <v>0.53914990266060991</v>
      </c>
      <c r="AY24" s="195">
        <f>'[1]Europe and NA'!$BA$53*Y24</f>
        <v>0.62328098637248541</v>
      </c>
      <c r="AZ24" s="195">
        <f>'[1]Europe and NA'!$BB$53*Y24</f>
        <v>0.45264892926670991</v>
      </c>
      <c r="BA24" s="195">
        <f>'[1]Europe and NA'!$BC$53*Y24</f>
        <v>0.4870123296560675</v>
      </c>
      <c r="BB24" s="195">
        <f>'[1]Europe and NA'!$BD$53*Y24</f>
        <v>0.45264892926670991</v>
      </c>
      <c r="BC24" s="195">
        <f>'[1]Europe and NA'!$BE$53*Y24</f>
        <v>0.4870123296560675</v>
      </c>
      <c r="BD24" s="195">
        <f>'[1]Europe and NA'!$BF$53*Y24</f>
        <v>0.4870123296560675</v>
      </c>
    </row>
    <row r="25" spans="1:56">
      <c r="A25" s="53" t="s">
        <v>2</v>
      </c>
      <c r="B25" s="21">
        <v>3.6480000000000001</v>
      </c>
      <c r="C25" s="545"/>
      <c r="D25" s="63">
        <v>12123.198</v>
      </c>
      <c r="E25" s="163">
        <f>B25/('Europe and NA'!$B$42)</f>
        <v>0.20992058925077686</v>
      </c>
      <c r="F25" s="376">
        <f>'Europe and NA'!$F$42*E25</f>
        <v>132.57744734722061</v>
      </c>
      <c r="G25" s="391">
        <f>B25/'Europe and NA'!$B$33</f>
        <v>0.10441950996107167</v>
      </c>
      <c r="H25" s="392">
        <f>'Europe and NA'!$I$33*G25</f>
        <v>73.929013052438748</v>
      </c>
      <c r="I25" s="255">
        <f>B25/'Europe and NA'!$B$53</f>
        <v>0.11836469824789099</v>
      </c>
      <c r="J25" s="256">
        <f xml:space="preserve"> 'Europe and NA'!$K$53*I25</f>
        <v>0.61786372485399099</v>
      </c>
      <c r="K25" s="256">
        <f xml:space="preserve"> 'Europe and NA'!$L$53*I25</f>
        <v>0.61786372485399099</v>
      </c>
      <c r="L25" s="330">
        <f xml:space="preserve"> 'Europe and NA'!$M$53*I25</f>
        <v>0.30774821544451658</v>
      </c>
      <c r="M25" s="330">
        <f xml:space="preserve"> 'Europe and NA'!$N$53*I25</f>
        <v>0.30774821544451658</v>
      </c>
      <c r="N25" s="256">
        <f xml:space="preserve"> 'Europe and NA'!$O$58*W25</f>
        <v>1.0587482724580455</v>
      </c>
      <c r="O25" s="330">
        <f xml:space="preserve"> 'Europe and NA'!$P$53*I25</f>
        <v>0.30774821544451658</v>
      </c>
      <c r="P25" s="330">
        <f xml:space="preserve"> 'Europe and NA'!$Q$53*I25</f>
        <v>0.30774821544451658</v>
      </c>
      <c r="Q25" s="400">
        <f xml:space="preserve"> 'Europe and NA'!$R$53*I25</f>
        <v>0.29827903958468532</v>
      </c>
      <c r="R25" s="400">
        <f xml:space="preserve"> 'Europe and NA'!$S$53*I25</f>
        <v>0.29827903958468532</v>
      </c>
      <c r="S25" s="400">
        <f xml:space="preserve"> 'Europe and NA'!$T$53*I25</f>
        <v>0.29827903958468532</v>
      </c>
      <c r="T25" s="400">
        <f xml:space="preserve"> 'Europe and NA'!$V$53*I25</f>
        <v>0.62259831278390654</v>
      </c>
      <c r="U25" s="414">
        <f>B25/'Europe and NA'!$B$53</f>
        <v>0.11836469824789099</v>
      </c>
      <c r="V25" s="415">
        <f>'Europe and NA'!$X$53*U25</f>
        <v>0.8948371187540558</v>
      </c>
      <c r="W25" s="255">
        <f>B25/'Europe and NA'!$B$58</f>
        <v>0.36011846001974335</v>
      </c>
      <c r="X25" s="256">
        <f xml:space="preserve"> 'Europe and NA'!$Z$58*W25</f>
        <v>1.0587482724580455</v>
      </c>
      <c r="Y25" s="494">
        <f>B25/'[1]Europe and NA'!$B$53</f>
        <v>0.11836469824789099</v>
      </c>
      <c r="Z25" s="392">
        <f>'[1]Europe and NA'!$AB$53*Y25</f>
        <v>0.52198831927319933</v>
      </c>
      <c r="AA25" s="533">
        <f>'[1]Europe and NA'!$AC$53*Y25</f>
        <v>0.52198831927319933</v>
      </c>
      <c r="AB25" s="392">
        <f>'[1]Europe and NA'!$AD$53*Y25</f>
        <v>0.52198831927319933</v>
      </c>
      <c r="AC25" s="534">
        <f>'[1]Europe and NA'!$AE$53*Y25</f>
        <v>0.52198831927319933</v>
      </c>
      <c r="AD25" s="279">
        <f>'[1]Europe and NA'!$AF$53*Y25</f>
        <v>0.52198831927319933</v>
      </c>
      <c r="AE25" s="279">
        <f>'[1]Europe and NA'!$AG$53*Y25</f>
        <v>0.53855937702790402</v>
      </c>
      <c r="AF25" s="535">
        <f>'[1]Europe and NA'!$AH$53*Y25</f>
        <v>0.53027384815055167</v>
      </c>
      <c r="AG25" s="535">
        <f>'[1]Europe and NA'!$AI$53*Y25</f>
        <v>0.53855937702790402</v>
      </c>
      <c r="AH25" s="279">
        <f>'[1]Europe and NA'!$AJ$53*Y25</f>
        <v>0.53855937702790402</v>
      </c>
      <c r="AI25" s="535">
        <f>'[1]Europe and NA'!$AK$53*Y25</f>
        <v>0.53855937702790402</v>
      </c>
      <c r="AJ25" s="535">
        <f>'[1]Europe and NA'!$AL$53*Y25</f>
        <v>0.53855937702790402</v>
      </c>
      <c r="AK25" s="279">
        <f>'[1]Europe and NA'!$AM$53*Y25</f>
        <v>0.47819338092147962</v>
      </c>
      <c r="AL25" s="279">
        <f>'[1]Europe and NA'!$AN$53*Y25</f>
        <v>0.47819338092147962</v>
      </c>
      <c r="AM25" s="279">
        <f>'[1]Europe and NA'!$AO$53*Y25</f>
        <v>0.47819338092147962</v>
      </c>
      <c r="AN25" s="535">
        <f>'[1]Europe and NA'!$AP$53*Y25</f>
        <v>0.47819338092147962</v>
      </c>
      <c r="AO25" s="536">
        <f>'[1]Europe and NA'!$AQ$53*Y25</f>
        <v>0.47819338092147962</v>
      </c>
      <c r="AP25" s="279">
        <f>'[1]Europe and NA'!$AR$53*Y25</f>
        <v>0.47819338092147962</v>
      </c>
      <c r="AQ25" s="534">
        <f>'[1]Europe and NA'!$AS$53*Y25</f>
        <v>0.47819338092147962</v>
      </c>
      <c r="AR25" s="537">
        <f>'[1]Europe and NA'!$AT$53*Y25</f>
        <v>0.47819338092147962</v>
      </c>
      <c r="AS25" s="538">
        <f>'[1]Europe and NA'!$AU$53*Y25</f>
        <v>0.47819338092147962</v>
      </c>
      <c r="AT25" s="538">
        <f>'[1]Europe and NA'!$AV$53*Y25</f>
        <v>0.47819338092147962</v>
      </c>
      <c r="AU25" s="538">
        <f>'[1]Europe and NA'!$AW$53*Y25</f>
        <v>0.47819338092147962</v>
      </c>
      <c r="AV25" s="195">
        <f>'[1]Europe and NA'!$AX$53*Y25</f>
        <v>0.48647890979883202</v>
      </c>
      <c r="AW25" s="195">
        <f>'[1]Europe and NA'!$AY$53*Y25</f>
        <v>0.48647890979883202</v>
      </c>
      <c r="AX25" s="195">
        <f>'[1]Europe and NA'!$AZ$53*Y25</f>
        <v>0.53855937702790402</v>
      </c>
      <c r="AY25" s="195">
        <f>'[1]Europe and NA'!$BA$53*Y25</f>
        <v>0.62259831278390654</v>
      </c>
      <c r="AZ25" s="195">
        <f>'[1]Europe and NA'!$BB$53*Y25</f>
        <v>0.45215314730694356</v>
      </c>
      <c r="BA25" s="195">
        <f>'[1]Europe and NA'!$BC$53*Y25</f>
        <v>0.48647890979883202</v>
      </c>
      <c r="BB25" s="195">
        <f>'[1]Europe and NA'!$BD$53*Y25</f>
        <v>0.45215314730694356</v>
      </c>
      <c r="BC25" s="195">
        <f>'[1]Europe and NA'!$BE$53*Y25</f>
        <v>0.48647890979883202</v>
      </c>
      <c r="BD25" s="195">
        <f>'[1]Europe and NA'!$BF$53*Y25</f>
        <v>0.48647890979883202</v>
      </c>
    </row>
    <row r="26" spans="1:56">
      <c r="A26" s="53" t="s">
        <v>11</v>
      </c>
      <c r="B26" s="21">
        <v>3.4990000000000001</v>
      </c>
      <c r="C26" s="545"/>
      <c r="D26" s="63">
        <v>219.161</v>
      </c>
      <c r="E26" s="163">
        <f>B26/('Europe and NA'!$B$42)</f>
        <v>0.20134653009552309</v>
      </c>
      <c r="F26" s="376">
        <f>'Europe and NA'!$F$42*E26</f>
        <v>127.16241454712855</v>
      </c>
      <c r="G26" s="391">
        <f>B26/'Europe and NA'!$B$33</f>
        <v>0.10015456835356081</v>
      </c>
      <c r="H26" s="392">
        <f>'Europe and NA'!$I$33*G26</f>
        <v>70.909434394321053</v>
      </c>
      <c r="I26" s="255">
        <f>B26/'Europe and NA'!$B$53</f>
        <v>0.11353017521090202</v>
      </c>
      <c r="J26" s="256">
        <f xml:space="preserve"> 'Europe and NA'!$K$53*I26</f>
        <v>0.59262751460090846</v>
      </c>
      <c r="K26" s="256">
        <f xml:space="preserve"> 'Europe and NA'!$L$53*I26</f>
        <v>0.59262751460090846</v>
      </c>
      <c r="L26" s="330">
        <f xml:space="preserve"> 'Europe and NA'!$M$53*I26</f>
        <v>0.29517845554834526</v>
      </c>
      <c r="M26" s="330">
        <f xml:space="preserve"> 'Europe and NA'!$N$53*I26</f>
        <v>0.29517845554834526</v>
      </c>
      <c r="N26" s="256">
        <f xml:space="preserve"> 'Europe and NA'!$O$58*W26</f>
        <v>1.0155044422507402</v>
      </c>
      <c r="O26" s="330">
        <f xml:space="preserve"> 'Europe and NA'!$P$53*I26</f>
        <v>0.29517845554834526</v>
      </c>
      <c r="P26" s="330">
        <f xml:space="preserve"> 'Europe and NA'!$Q$53*I26</f>
        <v>0.29517845554834526</v>
      </c>
      <c r="Q26" s="400">
        <f xml:space="preserve"> 'Europe and NA'!$R$53*I26</f>
        <v>0.28609604153147306</v>
      </c>
      <c r="R26" s="400">
        <f xml:space="preserve"> 'Europe and NA'!$S$53*I26</f>
        <v>0.28609604153147306</v>
      </c>
      <c r="S26" s="400">
        <f xml:space="preserve"> 'Europe and NA'!$T$53*I26</f>
        <v>0.28609604153147306</v>
      </c>
      <c r="T26" s="400">
        <f xml:space="preserve"> 'Europe and NA'!$V$53*I26</f>
        <v>0.59716872160934453</v>
      </c>
      <c r="U26" s="414">
        <f>B26/'Europe and NA'!$B$53</f>
        <v>0.11353017521090202</v>
      </c>
      <c r="V26" s="415">
        <f>'Europe and NA'!$X$53*U26</f>
        <v>0.85828812459441917</v>
      </c>
      <c r="W26" s="255">
        <f>B26/'Europe and NA'!$B$58</f>
        <v>0.34540967423494567</v>
      </c>
      <c r="X26" s="256">
        <f xml:space="preserve"> 'Europe and NA'!$Z$58*W26</f>
        <v>1.0155044422507402</v>
      </c>
      <c r="Y26" s="494">
        <f>B26/'[1]Europe and NA'!$B$53</f>
        <v>0.11353017521090202</v>
      </c>
      <c r="Z26" s="392">
        <f>'[1]Europe and NA'!$AB$53*Y26</f>
        <v>0.50066807268007796</v>
      </c>
      <c r="AA26" s="533">
        <f>'[1]Europe and NA'!$AC$53*Y26</f>
        <v>0.50066807268007796</v>
      </c>
      <c r="AB26" s="392">
        <f>'[1]Europe and NA'!$AD$53*Y26</f>
        <v>0.50066807268007796</v>
      </c>
      <c r="AC26" s="534">
        <f>'[1]Europe and NA'!$AE$53*Y26</f>
        <v>0.50066807268007796</v>
      </c>
      <c r="AD26" s="279">
        <f>'[1]Europe and NA'!$AF$53*Y26</f>
        <v>0.50066807268007796</v>
      </c>
      <c r="AE26" s="279">
        <f>'[1]Europe and NA'!$AG$53*Y26</f>
        <v>0.51656229720960412</v>
      </c>
      <c r="AF26" s="535">
        <f>'[1]Europe and NA'!$AH$53*Y26</f>
        <v>0.50861518494484104</v>
      </c>
      <c r="AG26" s="535">
        <f>'[1]Europe and NA'!$AI$53*Y26</f>
        <v>0.51656229720960412</v>
      </c>
      <c r="AH26" s="279">
        <f>'[1]Europe and NA'!$AJ$53*Y26</f>
        <v>0.51656229720960412</v>
      </c>
      <c r="AI26" s="535">
        <f>'[1]Europe and NA'!$AK$53*Y26</f>
        <v>0.51656229720960412</v>
      </c>
      <c r="AJ26" s="535">
        <f>'[1]Europe and NA'!$AL$53*Y26</f>
        <v>0.51656229720960412</v>
      </c>
      <c r="AK26" s="279">
        <f>'[1]Europe and NA'!$AM$53*Y26</f>
        <v>0.45866190785204414</v>
      </c>
      <c r="AL26" s="279">
        <f>'[1]Europe and NA'!$AN$53*Y26</f>
        <v>0.45866190785204414</v>
      </c>
      <c r="AM26" s="279">
        <f>'[1]Europe and NA'!$AO$53*Y26</f>
        <v>0.45866190785204414</v>
      </c>
      <c r="AN26" s="535">
        <f>'[1]Europe and NA'!$AP$53*Y26</f>
        <v>0.45866190785204414</v>
      </c>
      <c r="AO26" s="536">
        <f>'[1]Europe and NA'!$AQ$53*Y26</f>
        <v>0.45866190785204414</v>
      </c>
      <c r="AP26" s="279">
        <f>'[1]Europe and NA'!$AR$53*Y26</f>
        <v>0.45866190785204414</v>
      </c>
      <c r="AQ26" s="534">
        <f>'[1]Europe and NA'!$AS$53*Y26</f>
        <v>0.45866190785204414</v>
      </c>
      <c r="AR26" s="537">
        <f>'[1]Europe and NA'!$AT$53*Y26</f>
        <v>0.45866190785204414</v>
      </c>
      <c r="AS26" s="538">
        <f>'[1]Europe and NA'!$AU$53*Y26</f>
        <v>0.45866190785204414</v>
      </c>
      <c r="AT26" s="538">
        <f>'[1]Europe and NA'!$AV$53*Y26</f>
        <v>0.45866190785204414</v>
      </c>
      <c r="AU26" s="538">
        <f>'[1]Europe and NA'!$AW$53*Y26</f>
        <v>0.45866190785204414</v>
      </c>
      <c r="AV26" s="195">
        <f>'[1]Europe and NA'!$AX$53*Y26</f>
        <v>0.46660902011680733</v>
      </c>
      <c r="AW26" s="195">
        <f>'[1]Europe and NA'!$AY$53*Y26</f>
        <v>0.46660902011680733</v>
      </c>
      <c r="AX26" s="195">
        <f>'[1]Europe and NA'!$AZ$53*Y26</f>
        <v>0.51656229720960412</v>
      </c>
      <c r="AY26" s="195">
        <f>'[1]Europe and NA'!$BA$53*Y26</f>
        <v>0.59716872160934453</v>
      </c>
      <c r="AZ26" s="195">
        <f>'[1]Europe and NA'!$BB$53*Y26</f>
        <v>0.43368526930564566</v>
      </c>
      <c r="BA26" s="195">
        <f>'[1]Europe and NA'!$BC$53*Y26</f>
        <v>0.46660902011680733</v>
      </c>
      <c r="BB26" s="195">
        <f>'[1]Europe and NA'!$BD$53*Y26</f>
        <v>0.43368526930564566</v>
      </c>
      <c r="BC26" s="195">
        <f>'[1]Europe and NA'!$BE$53*Y26</f>
        <v>0.46660902011680733</v>
      </c>
      <c r="BD26" s="195">
        <f>'[1]Europe and NA'!$BF$53*Y26</f>
        <v>0.46660902011680733</v>
      </c>
    </row>
    <row r="27" spans="1:56">
      <c r="A27" s="53" t="s">
        <v>9</v>
      </c>
      <c r="B27" s="21">
        <v>2.8980000000000001</v>
      </c>
      <c r="C27" s="545"/>
      <c r="D27" s="63">
        <v>869.59500000000003</v>
      </c>
      <c r="E27" s="163">
        <f>B27/('Europe and NA'!$B$42)</f>
        <v>0.16676257336862702</v>
      </c>
      <c r="F27" s="376">
        <f>'Europe and NA'!$F$42*E27</f>
        <v>105.32057083669007</v>
      </c>
      <c r="G27" s="391">
        <f>B27/'Europe and NA'!$B$33</f>
        <v>8.2951683077627666E-2</v>
      </c>
      <c r="H27" s="392">
        <f>'Europe and NA'!$I$33*G27</f>
        <v>58.729791618960391</v>
      </c>
      <c r="I27" s="255">
        <f>B27/'Europe and NA'!$B$53</f>
        <v>9.4029850746268656E-2</v>
      </c>
      <c r="J27" s="256">
        <f xml:space="preserve"> 'Europe and NA'!$K$53*I27</f>
        <v>0.49083582089552236</v>
      </c>
      <c r="K27" s="256">
        <f xml:space="preserve"> 'Europe and NA'!$L$53*I27</f>
        <v>0.49083582089552236</v>
      </c>
      <c r="L27" s="330">
        <f xml:space="preserve"> 'Europe and NA'!$M$53*I27</f>
        <v>0.24447761194029852</v>
      </c>
      <c r="M27" s="330">
        <f xml:space="preserve"> 'Europe and NA'!$N$53*I27</f>
        <v>0.24447761194029852</v>
      </c>
      <c r="N27" s="256">
        <f xml:space="preserve"> 'Europe and NA'!$O$58*W27</f>
        <v>0.84107798617966434</v>
      </c>
      <c r="O27" s="330">
        <f xml:space="preserve"> 'Europe and NA'!$P$53*I27</f>
        <v>0.24447761194029852</v>
      </c>
      <c r="P27" s="330">
        <f xml:space="preserve"> 'Europe and NA'!$Q$53*I27</f>
        <v>0.24447761194029852</v>
      </c>
      <c r="Q27" s="400">
        <f xml:space="preserve"> 'Europe and NA'!$R$53*I27</f>
        <v>0.236955223880597</v>
      </c>
      <c r="R27" s="400">
        <f xml:space="preserve"> 'Europe and NA'!$S$53*I27</f>
        <v>0.236955223880597</v>
      </c>
      <c r="S27" s="400">
        <f xml:space="preserve"> 'Europe and NA'!$T$53*I27</f>
        <v>0.236955223880597</v>
      </c>
      <c r="T27" s="400">
        <f xml:space="preserve"> 'Europe and NA'!$V$53*I27</f>
        <v>0.49459701492537311</v>
      </c>
      <c r="U27" s="414">
        <f>B27/'Europe and NA'!$B$53</f>
        <v>9.4029850746268656E-2</v>
      </c>
      <c r="V27" s="415">
        <f>'Europe and NA'!$X$53*U27</f>
        <v>0.71086567164179104</v>
      </c>
      <c r="W27" s="255">
        <f>B27/'Europe and NA'!$B$58</f>
        <v>0.28608094768015796</v>
      </c>
      <c r="X27" s="256">
        <f xml:space="preserve"> 'Europe and NA'!$Z$58*W27</f>
        <v>0.84107798617966434</v>
      </c>
      <c r="Y27" s="494">
        <f>B27/'[1]Europe and NA'!$B$53</f>
        <v>9.4029850746268656E-2</v>
      </c>
      <c r="Z27" s="392">
        <f>'[1]Europe and NA'!$AB$53*Y27</f>
        <v>0.41467164179104476</v>
      </c>
      <c r="AA27" s="533">
        <f>'[1]Europe and NA'!$AC$53*Y27</f>
        <v>0.41467164179104476</v>
      </c>
      <c r="AB27" s="392">
        <f>'[1]Europe and NA'!$AD$53*Y27</f>
        <v>0.41467164179104476</v>
      </c>
      <c r="AC27" s="534">
        <f>'[1]Europe and NA'!$AE$53*Y27</f>
        <v>0.41467164179104476</v>
      </c>
      <c r="AD27" s="279">
        <f>'[1]Europe and NA'!$AF$53*Y27</f>
        <v>0.41467164179104476</v>
      </c>
      <c r="AE27" s="279">
        <f>'[1]Europe and NA'!$AG$53*Y27</f>
        <v>0.42783582089552236</v>
      </c>
      <c r="AF27" s="535">
        <f>'[1]Europe and NA'!$AH$53*Y27</f>
        <v>0.42125373134328364</v>
      </c>
      <c r="AG27" s="535">
        <f>'[1]Europe and NA'!$AI$53*Y27</f>
        <v>0.42783582089552236</v>
      </c>
      <c r="AH27" s="279">
        <f>'[1]Europe and NA'!$AJ$53*Y27</f>
        <v>0.42783582089552236</v>
      </c>
      <c r="AI27" s="535">
        <f>'[1]Europe and NA'!$AK$53*Y27</f>
        <v>0.42783582089552236</v>
      </c>
      <c r="AJ27" s="535">
        <f>'[1]Europe and NA'!$AL$53*Y27</f>
        <v>0.42783582089552236</v>
      </c>
      <c r="AK27" s="279">
        <f>'[1]Europe and NA'!$AM$53*Y27</f>
        <v>0.37988059701492538</v>
      </c>
      <c r="AL27" s="279">
        <f>'[1]Europe and NA'!$AN$53*Y27</f>
        <v>0.37988059701492538</v>
      </c>
      <c r="AM27" s="279">
        <f>'[1]Europe and NA'!$AO$53*Y27</f>
        <v>0.37988059701492538</v>
      </c>
      <c r="AN27" s="535">
        <f>'[1]Europe and NA'!$AP$53*Y27</f>
        <v>0.37988059701492538</v>
      </c>
      <c r="AO27" s="536">
        <f>'[1]Europe and NA'!$AQ$53*Y27</f>
        <v>0.37988059701492538</v>
      </c>
      <c r="AP27" s="279">
        <f>'[1]Europe and NA'!$AR$53*Y27</f>
        <v>0.37988059701492538</v>
      </c>
      <c r="AQ27" s="534">
        <f>'[1]Europe and NA'!$AS$53*Y27</f>
        <v>0.37988059701492538</v>
      </c>
      <c r="AR27" s="537">
        <f>'[1]Europe and NA'!$AT$53*Y27</f>
        <v>0.37988059701492538</v>
      </c>
      <c r="AS27" s="538">
        <f>'[1]Europe and NA'!$AU$53*Y27</f>
        <v>0.37988059701492538</v>
      </c>
      <c r="AT27" s="538">
        <f>'[1]Europe and NA'!$AV$53*Y27</f>
        <v>0.37988059701492538</v>
      </c>
      <c r="AU27" s="538">
        <f>'[1]Europe and NA'!$AW$53*Y27</f>
        <v>0.37988059701492538</v>
      </c>
      <c r="AV27" s="195">
        <f>'[1]Europe and NA'!$AX$53*Y27</f>
        <v>0.3864626865671642</v>
      </c>
      <c r="AW27" s="195">
        <f>'[1]Europe and NA'!$AY$53*Y27</f>
        <v>0.3864626865671642</v>
      </c>
      <c r="AX27" s="195">
        <f>'[1]Europe and NA'!$AZ$53*Y27</f>
        <v>0.42783582089552236</v>
      </c>
      <c r="AY27" s="195">
        <f>'[1]Europe and NA'!$BA$53*Y27</f>
        <v>0.49459701492537311</v>
      </c>
      <c r="AZ27" s="195">
        <f>'[1]Europe and NA'!$BB$53*Y27</f>
        <v>0.35919402985074628</v>
      </c>
      <c r="BA27" s="195">
        <f>'[1]Europe and NA'!$BC$53*Y27</f>
        <v>0.3864626865671642</v>
      </c>
      <c r="BB27" s="195">
        <f>'[1]Europe and NA'!$BD$53*Y27</f>
        <v>0.35919402985074628</v>
      </c>
      <c r="BC27" s="195">
        <f>'[1]Europe and NA'!$BE$53*Y27</f>
        <v>0.3864626865671642</v>
      </c>
      <c r="BD27" s="195">
        <f>'[1]Europe and NA'!$BF$53*Y27</f>
        <v>0.3864626865671642</v>
      </c>
    </row>
    <row r="28" spans="1:56">
      <c r="A28" s="53" t="s">
        <v>17</v>
      </c>
      <c r="B28" s="21">
        <v>2.8919999999999999</v>
      </c>
      <c r="C28" s="545"/>
      <c r="D28" s="63">
        <v>2416.6640000000002</v>
      </c>
      <c r="E28" s="163">
        <f>B28/('Europe and NA'!$B$42)</f>
        <v>0.16641730924156981</v>
      </c>
      <c r="F28" s="376">
        <f>'Europe and NA'!$F$42*E28</f>
        <v>105.10251582460582</v>
      </c>
      <c r="G28" s="391">
        <f>B28/'Europe and NA'!$B$33</f>
        <v>8.2779940462560112E-2</v>
      </c>
      <c r="H28" s="392">
        <f>'Europe and NA'!$I$33*G28</f>
        <v>58.608197847492562</v>
      </c>
      <c r="I28" s="255">
        <f>B28/'Europe and NA'!$B$53</f>
        <v>9.3835171966255668E-2</v>
      </c>
      <c r="J28" s="256">
        <f xml:space="preserve"> 'Europe and NA'!$K$53*I28</f>
        <v>0.48981959766385458</v>
      </c>
      <c r="K28" s="256">
        <f xml:space="preserve"> 'Europe and NA'!$L$53*I28</f>
        <v>0.48981959766385458</v>
      </c>
      <c r="L28" s="330">
        <f xml:space="preserve"> 'Europe and NA'!$M$53*I28</f>
        <v>0.24397144711226473</v>
      </c>
      <c r="M28" s="330">
        <f xml:space="preserve"> 'Europe and NA'!$N$53*I28</f>
        <v>0.24397144711226473</v>
      </c>
      <c r="N28" s="256">
        <f xml:space="preserve"> 'Europe and NA'!$O$58*W28</f>
        <v>0.83933662388943719</v>
      </c>
      <c r="O28" s="330">
        <f xml:space="preserve"> 'Europe and NA'!$P$53*I28</f>
        <v>0.24397144711226473</v>
      </c>
      <c r="P28" s="330">
        <f xml:space="preserve"> 'Europe and NA'!$Q$53*I28</f>
        <v>0.24397144711226473</v>
      </c>
      <c r="Q28" s="400">
        <f xml:space="preserve"> 'Europe and NA'!$R$53*I28</f>
        <v>0.23646463335496429</v>
      </c>
      <c r="R28" s="400">
        <f xml:space="preserve"> 'Europe and NA'!$S$53*I28</f>
        <v>0.23646463335496429</v>
      </c>
      <c r="S28" s="400">
        <f xml:space="preserve"> 'Europe and NA'!$T$53*I28</f>
        <v>0.23646463335496429</v>
      </c>
      <c r="T28" s="400">
        <f xml:space="preserve"> 'Europe and NA'!$V$53*I28</f>
        <v>0.4935730045425048</v>
      </c>
      <c r="U28" s="414">
        <f>B28/'Europe and NA'!$B$53</f>
        <v>9.3835171966255668E-2</v>
      </c>
      <c r="V28" s="415">
        <f>'Europe and NA'!$X$53*U28</f>
        <v>0.70939390006489278</v>
      </c>
      <c r="W28" s="255">
        <f>B28/'Europe and NA'!$B$58</f>
        <v>0.28548864758144121</v>
      </c>
      <c r="X28" s="256">
        <f xml:space="preserve"> 'Europe and NA'!$Z$58*W28</f>
        <v>0.83933662388943719</v>
      </c>
      <c r="Y28" s="494">
        <f>B28/'[1]Europe and NA'!$B$53</f>
        <v>9.3835171966255668E-2</v>
      </c>
      <c r="Z28" s="392">
        <f>'[1]Europe and NA'!$AB$53*Y28</f>
        <v>0.41381310837118751</v>
      </c>
      <c r="AA28" s="533">
        <f>'[1]Europe and NA'!$AC$53*Y28</f>
        <v>0.41381310837118751</v>
      </c>
      <c r="AB28" s="392">
        <f>'[1]Europe and NA'!$AD$53*Y28</f>
        <v>0.41381310837118751</v>
      </c>
      <c r="AC28" s="534">
        <f>'[1]Europe and NA'!$AE$53*Y28</f>
        <v>0.41381310837118751</v>
      </c>
      <c r="AD28" s="279">
        <f>'[1]Europe and NA'!$AF$53*Y28</f>
        <v>0.41381310837118751</v>
      </c>
      <c r="AE28" s="279">
        <f>'[1]Europe and NA'!$AG$53*Y28</f>
        <v>0.42695003244646329</v>
      </c>
      <c r="AF28" s="535">
        <f>'[1]Europe and NA'!$AH$53*Y28</f>
        <v>0.42038157040882546</v>
      </c>
      <c r="AG28" s="535">
        <f>'[1]Europe and NA'!$AI$53*Y28</f>
        <v>0.42695003244646329</v>
      </c>
      <c r="AH28" s="279">
        <f>'[1]Europe and NA'!$AJ$53*Y28</f>
        <v>0.42695003244646329</v>
      </c>
      <c r="AI28" s="535">
        <f>'[1]Europe and NA'!$AK$53*Y28</f>
        <v>0.42695003244646329</v>
      </c>
      <c r="AJ28" s="535">
        <f>'[1]Europe and NA'!$AL$53*Y28</f>
        <v>0.42695003244646329</v>
      </c>
      <c r="AK28" s="279">
        <f>'[1]Europe and NA'!$AM$53*Y28</f>
        <v>0.37909409474367289</v>
      </c>
      <c r="AL28" s="279">
        <f>'[1]Europe and NA'!$AN$53*Y28</f>
        <v>0.37909409474367289</v>
      </c>
      <c r="AM28" s="279">
        <f>'[1]Europe and NA'!$AO$53*Y28</f>
        <v>0.37909409474367289</v>
      </c>
      <c r="AN28" s="535">
        <f>'[1]Europe and NA'!$AP$53*Y28</f>
        <v>0.37909409474367289</v>
      </c>
      <c r="AO28" s="536">
        <f>'[1]Europe and NA'!$AQ$53*Y28</f>
        <v>0.37909409474367289</v>
      </c>
      <c r="AP28" s="279">
        <f>'[1]Europe and NA'!$AR$53*Y28</f>
        <v>0.37909409474367289</v>
      </c>
      <c r="AQ28" s="534">
        <f>'[1]Europe and NA'!$AS$53*Y28</f>
        <v>0.37909409474367289</v>
      </c>
      <c r="AR28" s="537">
        <f>'[1]Europe and NA'!$AT$53*Y28</f>
        <v>0.37909409474367289</v>
      </c>
      <c r="AS28" s="538">
        <f>'[1]Europe and NA'!$AU$53*Y28</f>
        <v>0.37909409474367289</v>
      </c>
      <c r="AT28" s="538">
        <f>'[1]Europe and NA'!$AV$53*Y28</f>
        <v>0.37909409474367289</v>
      </c>
      <c r="AU28" s="538">
        <f>'[1]Europe and NA'!$AW$53*Y28</f>
        <v>0.37909409474367289</v>
      </c>
      <c r="AV28" s="195">
        <f>'[1]Europe and NA'!$AX$53*Y28</f>
        <v>0.38566255678131084</v>
      </c>
      <c r="AW28" s="195">
        <f>'[1]Europe and NA'!$AY$53*Y28</f>
        <v>0.38566255678131084</v>
      </c>
      <c r="AX28" s="195">
        <f>'[1]Europe and NA'!$AZ$53*Y28</f>
        <v>0.42695003244646329</v>
      </c>
      <c r="AY28" s="195">
        <f>'[1]Europe and NA'!$BA$53*Y28</f>
        <v>0.4935730045425048</v>
      </c>
      <c r="AZ28" s="195">
        <f>'[1]Europe and NA'!$BB$53*Y28</f>
        <v>0.35845035691109661</v>
      </c>
      <c r="BA28" s="195">
        <f>'[1]Europe and NA'!$BC$53*Y28</f>
        <v>0.38566255678131084</v>
      </c>
      <c r="BB28" s="195">
        <f>'[1]Europe and NA'!$BD$53*Y28</f>
        <v>0.35845035691109661</v>
      </c>
      <c r="BC28" s="195">
        <f>'[1]Europe and NA'!$BE$53*Y28</f>
        <v>0.38566255678131084</v>
      </c>
      <c r="BD28" s="195">
        <f>'[1]Europe and NA'!$BF$53*Y28</f>
        <v>0.38566255678131084</v>
      </c>
    </row>
    <row r="29" spans="1:56">
      <c r="A29" s="53" t="s">
        <v>41</v>
      </c>
      <c r="B29" s="21">
        <v>2.778</v>
      </c>
      <c r="C29" s="545"/>
      <c r="D29" s="63">
        <v>14862.927</v>
      </c>
      <c r="E29" s="163">
        <f>B29/('Europe and NA'!$B$42)</f>
        <v>0.15985729082748301</v>
      </c>
      <c r="F29" s="376">
        <f>'Europe and NA'!$F$42*E29</f>
        <v>100.95947059500516</v>
      </c>
      <c r="G29" s="391">
        <f>B29/'Europe and NA'!$B$33</f>
        <v>7.9516830776276623E-2</v>
      </c>
      <c r="H29" s="392">
        <f>'Europe and NA'!$I$33*G29</f>
        <v>56.297916189603846</v>
      </c>
      <c r="I29" s="255">
        <f>B29/'Europe and NA'!$B$53</f>
        <v>9.0136275146009082E-2</v>
      </c>
      <c r="J29" s="256">
        <f xml:space="preserve"> 'Europe and NA'!$K$53*I29</f>
        <v>0.47051135626216739</v>
      </c>
      <c r="K29" s="256">
        <f xml:space="preserve"> 'Europe and NA'!$L$53*I29</f>
        <v>0.47051135626216739</v>
      </c>
      <c r="L29" s="330">
        <f xml:space="preserve"> 'Europe and NA'!$M$53*I29</f>
        <v>0.23435431537962362</v>
      </c>
      <c r="M29" s="330">
        <f xml:space="preserve"> 'Europe and NA'!$N$53*I29</f>
        <v>0.23435431537962362</v>
      </c>
      <c r="N29" s="256">
        <f xml:space="preserve"> 'Europe and NA'!$O$58*W29</f>
        <v>0.80625074037512323</v>
      </c>
      <c r="O29" s="330">
        <f xml:space="preserve"> 'Europe and NA'!$P$53*I29</f>
        <v>0.23435431537962362</v>
      </c>
      <c r="P29" s="330">
        <f xml:space="preserve"> 'Europe and NA'!$Q$53*I29</f>
        <v>0.23435431537962362</v>
      </c>
      <c r="Q29" s="400">
        <f xml:space="preserve"> 'Europe and NA'!$R$53*I29</f>
        <v>0.22714341336794289</v>
      </c>
      <c r="R29" s="400">
        <f xml:space="preserve"> 'Europe and NA'!$S$53*I29</f>
        <v>0.22714341336794289</v>
      </c>
      <c r="S29" s="400">
        <f xml:space="preserve"> 'Europe and NA'!$T$53*I29</f>
        <v>0.22714341336794289</v>
      </c>
      <c r="T29" s="400">
        <f xml:space="preserve"> 'Europe and NA'!$V$53*I29</f>
        <v>0.47411680726800776</v>
      </c>
      <c r="U29" s="414">
        <f>B29/'Europe and NA'!$B$53</f>
        <v>9.0136275146009082E-2</v>
      </c>
      <c r="V29" s="415">
        <f>'Europe and NA'!$X$53*U29</f>
        <v>0.68143024010382858</v>
      </c>
      <c r="W29" s="255">
        <f>B29/'Europe and NA'!$B$58</f>
        <v>0.27423494570582424</v>
      </c>
      <c r="X29" s="256">
        <f xml:space="preserve"> 'Europe and NA'!$Z$58*W29</f>
        <v>0.80625074037512323</v>
      </c>
      <c r="Y29" s="494">
        <f>B29/'[1]Europe and NA'!$B$53</f>
        <v>9.0136275146009082E-2</v>
      </c>
      <c r="Z29" s="392">
        <f>'[1]Europe and NA'!$AB$53*Y29</f>
        <v>0.39750097339390006</v>
      </c>
      <c r="AA29" s="533">
        <f>'[1]Europe and NA'!$AC$53*Y29</f>
        <v>0.39750097339390006</v>
      </c>
      <c r="AB29" s="392">
        <f>'[1]Europe and NA'!$AD$53*Y29</f>
        <v>0.39750097339390006</v>
      </c>
      <c r="AC29" s="534">
        <f>'[1]Europe and NA'!$AE$53*Y29</f>
        <v>0.39750097339390006</v>
      </c>
      <c r="AD29" s="279">
        <f>'[1]Europe and NA'!$AF$53*Y29</f>
        <v>0.39750097339390006</v>
      </c>
      <c r="AE29" s="279">
        <f>'[1]Europe and NA'!$AG$53*Y29</f>
        <v>0.41012005191434131</v>
      </c>
      <c r="AF29" s="535">
        <f>'[1]Europe and NA'!$AH$53*Y29</f>
        <v>0.40381051265412071</v>
      </c>
      <c r="AG29" s="535">
        <f>'[1]Europe and NA'!$AI$53*Y29</f>
        <v>0.41012005191434131</v>
      </c>
      <c r="AH29" s="279">
        <f>'[1]Europe and NA'!$AJ$53*Y29</f>
        <v>0.41012005191434131</v>
      </c>
      <c r="AI29" s="535">
        <f>'[1]Europe and NA'!$AK$53*Y29</f>
        <v>0.41012005191434131</v>
      </c>
      <c r="AJ29" s="535">
        <f>'[1]Europe and NA'!$AL$53*Y29</f>
        <v>0.41012005191434131</v>
      </c>
      <c r="AK29" s="279">
        <f>'[1]Europe and NA'!$AM$53*Y29</f>
        <v>0.36415055158987669</v>
      </c>
      <c r="AL29" s="279">
        <f>'[1]Europe and NA'!$AN$53*Y29</f>
        <v>0.36415055158987669</v>
      </c>
      <c r="AM29" s="279">
        <f>'[1]Europe and NA'!$AO$53*Y29</f>
        <v>0.36415055158987669</v>
      </c>
      <c r="AN29" s="535">
        <f>'[1]Europe and NA'!$AP$53*Y29</f>
        <v>0.36415055158987669</v>
      </c>
      <c r="AO29" s="536">
        <f>'[1]Europe and NA'!$AQ$53*Y29</f>
        <v>0.36415055158987669</v>
      </c>
      <c r="AP29" s="279">
        <f>'[1]Europe and NA'!$AR$53*Y29</f>
        <v>0.36415055158987669</v>
      </c>
      <c r="AQ29" s="534">
        <f>'[1]Europe and NA'!$AS$53*Y29</f>
        <v>0.36415055158987669</v>
      </c>
      <c r="AR29" s="537">
        <f>'[1]Europe and NA'!$AT$53*Y29</f>
        <v>0.36415055158987669</v>
      </c>
      <c r="AS29" s="538">
        <f>'[1]Europe and NA'!$AU$53*Y29</f>
        <v>0.36415055158987669</v>
      </c>
      <c r="AT29" s="538">
        <f>'[1]Europe and NA'!$AV$53*Y29</f>
        <v>0.36415055158987669</v>
      </c>
      <c r="AU29" s="538">
        <f>'[1]Europe and NA'!$AW$53*Y29</f>
        <v>0.36415055158987669</v>
      </c>
      <c r="AV29" s="195">
        <f>'[1]Europe and NA'!$AX$53*Y29</f>
        <v>0.37046009085009735</v>
      </c>
      <c r="AW29" s="195">
        <f>'[1]Europe and NA'!$AY$53*Y29</f>
        <v>0.37046009085009735</v>
      </c>
      <c r="AX29" s="195">
        <f>'[1]Europe and NA'!$AZ$53*Y29</f>
        <v>0.41012005191434131</v>
      </c>
      <c r="AY29" s="195">
        <f>'[1]Europe and NA'!$BA$53*Y29</f>
        <v>0.47411680726800776</v>
      </c>
      <c r="AZ29" s="195">
        <f>'[1]Europe and NA'!$BB$53*Y29</f>
        <v>0.34432057105775465</v>
      </c>
      <c r="BA29" s="195">
        <f>'[1]Europe and NA'!$BC$53*Y29</f>
        <v>0.37046009085009735</v>
      </c>
      <c r="BB29" s="195">
        <f>'[1]Europe and NA'!$BD$53*Y29</f>
        <v>0.34432057105775465</v>
      </c>
      <c r="BC29" s="195">
        <f>'[1]Europe and NA'!$BE$53*Y29</f>
        <v>0.37046009085009735</v>
      </c>
      <c r="BD29" s="195">
        <f>'[1]Europe and NA'!$BF$53*Y29</f>
        <v>0.37046009085009735</v>
      </c>
    </row>
    <row r="30" spans="1:56">
      <c r="A30" s="53" t="s">
        <v>39</v>
      </c>
      <c r="B30" s="21">
        <v>2.7530000000000001</v>
      </c>
      <c r="C30" s="545"/>
      <c r="D30" s="63">
        <v>45741</v>
      </c>
      <c r="E30" s="163">
        <f>B30/('Europe and NA'!$B$42)</f>
        <v>0.15841869029807804</v>
      </c>
      <c r="F30" s="376">
        <f>'Europe and NA'!$F$42*E30</f>
        <v>100.05090804465415</v>
      </c>
      <c r="G30" s="391">
        <f>B30/'Europe and NA'!$B$33</f>
        <v>7.8801236546828496E-2</v>
      </c>
      <c r="H30" s="392">
        <f>'Europe and NA'!$I$33*G30</f>
        <v>55.791275475154578</v>
      </c>
      <c r="I30" s="255">
        <f>B30/'Europe and NA'!$B$53</f>
        <v>8.9325113562621683E-2</v>
      </c>
      <c r="J30" s="256">
        <f xml:space="preserve"> 'Europe and NA'!$K$53*I30</f>
        <v>0.46627709279688517</v>
      </c>
      <c r="K30" s="256">
        <f xml:space="preserve"> 'Europe and NA'!$L$53*I30</f>
        <v>0.46627709279688517</v>
      </c>
      <c r="L30" s="330">
        <f xml:space="preserve"> 'Europe and NA'!$M$53*I30</f>
        <v>0.23224529526281637</v>
      </c>
      <c r="M30" s="330">
        <f xml:space="preserve"> 'Europe and NA'!$N$53*I30</f>
        <v>0.23224529526281637</v>
      </c>
      <c r="N30" s="256">
        <f xml:space="preserve"> 'Europe and NA'!$O$58*W30</f>
        <v>0.79899506416584398</v>
      </c>
      <c r="O30" s="330">
        <f xml:space="preserve"> 'Europe and NA'!$P$53*I30</f>
        <v>0.23224529526281637</v>
      </c>
      <c r="P30" s="330">
        <f xml:space="preserve"> 'Europe and NA'!$Q$53*I30</f>
        <v>0.23224529526281637</v>
      </c>
      <c r="Q30" s="400">
        <f xml:space="preserve"> 'Europe and NA'!$R$53*I30</f>
        <v>0.22509928617780664</v>
      </c>
      <c r="R30" s="400">
        <f xml:space="preserve"> 'Europe and NA'!$S$53*I30</f>
        <v>0.22509928617780664</v>
      </c>
      <c r="S30" s="400">
        <f xml:space="preserve"> 'Europe and NA'!$T$53*I30</f>
        <v>0.22509928617780664</v>
      </c>
      <c r="T30" s="400">
        <f xml:space="preserve"> 'Europe and NA'!$V$53*I30</f>
        <v>0.46985009733939004</v>
      </c>
      <c r="U30" s="414">
        <f>B30/'Europe and NA'!$B$53</f>
        <v>8.9325113562621683E-2</v>
      </c>
      <c r="V30" s="415">
        <f>'Europe and NA'!$X$53*U30</f>
        <v>0.67529785853341984</v>
      </c>
      <c r="W30" s="255">
        <f>B30/'Europe and NA'!$B$58</f>
        <v>0.27176702862783808</v>
      </c>
      <c r="X30" s="256">
        <f xml:space="preserve"> 'Europe and NA'!$Z$58*W30</f>
        <v>0.79899506416584398</v>
      </c>
      <c r="Y30" s="494">
        <f>B30/'[1]Europe and NA'!$B$53</f>
        <v>8.9325113562621683E-2</v>
      </c>
      <c r="Z30" s="392">
        <f>'[1]Europe and NA'!$AB$53*Y30</f>
        <v>0.39392375081116165</v>
      </c>
      <c r="AA30" s="533">
        <f>'[1]Europe and NA'!$AC$53*Y30</f>
        <v>0.39392375081116165</v>
      </c>
      <c r="AB30" s="392">
        <f>'[1]Europe and NA'!$AD$53*Y30</f>
        <v>0.39392375081116165</v>
      </c>
      <c r="AC30" s="534">
        <f>'[1]Europe and NA'!$AE$53*Y30</f>
        <v>0.39392375081116165</v>
      </c>
      <c r="AD30" s="279">
        <f>'[1]Europe and NA'!$AF$53*Y30</f>
        <v>0.39392375081116165</v>
      </c>
      <c r="AE30" s="279">
        <f>'[1]Europe and NA'!$AG$53*Y30</f>
        <v>0.40642926670992863</v>
      </c>
      <c r="AF30" s="535">
        <f>'[1]Europe and NA'!$AH$53*Y30</f>
        <v>0.40017650876054517</v>
      </c>
      <c r="AG30" s="535">
        <f>'[1]Europe and NA'!$AI$53*Y30</f>
        <v>0.40642926670992863</v>
      </c>
      <c r="AH30" s="279">
        <f>'[1]Europe and NA'!$AJ$53*Y30</f>
        <v>0.40642926670992863</v>
      </c>
      <c r="AI30" s="535">
        <f>'[1]Europe and NA'!$AK$53*Y30</f>
        <v>0.40642926670992863</v>
      </c>
      <c r="AJ30" s="535">
        <f>'[1]Europe and NA'!$AL$53*Y30</f>
        <v>0.40642926670992863</v>
      </c>
      <c r="AK30" s="279">
        <f>'[1]Europe and NA'!$AM$53*Y30</f>
        <v>0.3608734587929916</v>
      </c>
      <c r="AL30" s="279">
        <f>'[1]Europe and NA'!$AN$53*Y30</f>
        <v>0.3608734587929916</v>
      </c>
      <c r="AM30" s="279">
        <f>'[1]Europe and NA'!$AO$53*Y30</f>
        <v>0.3608734587929916</v>
      </c>
      <c r="AN30" s="535">
        <f>'[1]Europe and NA'!$AP$53*Y30</f>
        <v>0.3608734587929916</v>
      </c>
      <c r="AO30" s="536">
        <f>'[1]Europe and NA'!$AQ$53*Y30</f>
        <v>0.3608734587929916</v>
      </c>
      <c r="AP30" s="279">
        <f>'[1]Europe and NA'!$AR$53*Y30</f>
        <v>0.3608734587929916</v>
      </c>
      <c r="AQ30" s="534">
        <f>'[1]Europe and NA'!$AS$53*Y30</f>
        <v>0.3608734587929916</v>
      </c>
      <c r="AR30" s="537">
        <f>'[1]Europe and NA'!$AT$53*Y30</f>
        <v>0.3608734587929916</v>
      </c>
      <c r="AS30" s="538">
        <f>'[1]Europe and NA'!$AU$53*Y30</f>
        <v>0.3608734587929916</v>
      </c>
      <c r="AT30" s="538">
        <f>'[1]Europe and NA'!$AV$53*Y30</f>
        <v>0.3608734587929916</v>
      </c>
      <c r="AU30" s="538">
        <f>'[1]Europe and NA'!$AW$53*Y30</f>
        <v>0.3608734587929916</v>
      </c>
      <c r="AV30" s="195">
        <f>'[1]Europe and NA'!$AX$53*Y30</f>
        <v>0.36712621674237517</v>
      </c>
      <c r="AW30" s="195">
        <f>'[1]Europe and NA'!$AY$53*Y30</f>
        <v>0.36712621674237517</v>
      </c>
      <c r="AX30" s="195">
        <f>'[1]Europe and NA'!$AZ$53*Y30</f>
        <v>0.40642926670992863</v>
      </c>
      <c r="AY30" s="195">
        <f>'[1]Europe and NA'!$BA$53*Y30</f>
        <v>0.46985009733939004</v>
      </c>
      <c r="AZ30" s="195">
        <f>'[1]Europe and NA'!$BB$53*Y30</f>
        <v>0.34122193380921484</v>
      </c>
      <c r="BA30" s="195">
        <f>'[1]Europe and NA'!$BC$53*Y30</f>
        <v>0.36712621674237517</v>
      </c>
      <c r="BB30" s="195">
        <f>'[1]Europe and NA'!$BD$53*Y30</f>
        <v>0.34122193380921484</v>
      </c>
      <c r="BC30" s="195">
        <f>'[1]Europe and NA'!$BE$53*Y30</f>
        <v>0.36712621674237517</v>
      </c>
      <c r="BD30" s="195">
        <f>'[1]Europe and NA'!$BF$53*Y30</f>
        <v>0.36712621674237517</v>
      </c>
    </row>
    <row r="31" spans="1:56">
      <c r="A31" s="53" t="s">
        <v>15</v>
      </c>
      <c r="B31" s="21">
        <v>2.702</v>
      </c>
      <c r="C31" s="545"/>
      <c r="D31" s="66">
        <v>114963.583</v>
      </c>
      <c r="E31" s="163">
        <f>B31/('Europe and NA'!$B$42)</f>
        <v>0.15548394521809183</v>
      </c>
      <c r="F31" s="376">
        <f>'Europe and NA'!$F$42*E31</f>
        <v>98.19744044193807</v>
      </c>
      <c r="G31" s="391">
        <f>B31/'Europe and NA'!$B$33</f>
        <v>7.7341424318754293E-2</v>
      </c>
      <c r="H31" s="392">
        <f>'Europe and NA'!$I$33*G31</f>
        <v>54.757728417678038</v>
      </c>
      <c r="I31" s="255">
        <f>B31/'Europe and NA'!$B$53</f>
        <v>8.7670343932511358E-2</v>
      </c>
      <c r="J31" s="256">
        <f xml:space="preserve"> 'Europe and NA'!$K$53*I31</f>
        <v>0.45763919532770925</v>
      </c>
      <c r="K31" s="256">
        <f xml:space="preserve"> 'Europe and NA'!$L$53*I31</f>
        <v>0.45763919532770925</v>
      </c>
      <c r="L31" s="330">
        <f xml:space="preserve"> 'Europe and NA'!$M$53*I31</f>
        <v>0.22794289422452954</v>
      </c>
      <c r="M31" s="330">
        <f xml:space="preserve"> 'Europe and NA'!$N$53*I31</f>
        <v>0.22794289422452954</v>
      </c>
      <c r="N31" s="256">
        <f xml:space="preserve"> 'Europe and NA'!$O$58*W31</f>
        <v>0.78419348469891403</v>
      </c>
      <c r="O31" s="330">
        <f xml:space="preserve"> 'Europe and NA'!$P$53*I31</f>
        <v>0.22794289422452954</v>
      </c>
      <c r="P31" s="330">
        <f xml:space="preserve"> 'Europe and NA'!$Q$53*I31</f>
        <v>0.22794289422452954</v>
      </c>
      <c r="Q31" s="400">
        <f xml:space="preserve"> 'Europe and NA'!$R$53*I31</f>
        <v>0.22092926670992863</v>
      </c>
      <c r="R31" s="400">
        <f xml:space="preserve"> 'Europe and NA'!$S$53*I31</f>
        <v>0.22092926670992863</v>
      </c>
      <c r="S31" s="400">
        <f xml:space="preserve"> 'Europe and NA'!$T$53*I31</f>
        <v>0.22092926670992863</v>
      </c>
      <c r="T31" s="400">
        <f xml:space="preserve"> 'Europe and NA'!$V$53*I31</f>
        <v>0.46114600908500974</v>
      </c>
      <c r="U31" s="414">
        <f>B31/'Europe and NA'!$B$53</f>
        <v>8.7670343932511358E-2</v>
      </c>
      <c r="V31" s="415">
        <f>'Europe and NA'!$X$53*U31</f>
        <v>0.66278780012978578</v>
      </c>
      <c r="W31" s="255">
        <f>B31/'Europe and NA'!$B$58</f>
        <v>0.26673247778874626</v>
      </c>
      <c r="X31" s="256">
        <f xml:space="preserve"> 'Europe and NA'!$Z$58*W31</f>
        <v>0.78419348469891403</v>
      </c>
      <c r="Y31" s="494">
        <f>B31/'[1]Europe and NA'!$B$53</f>
        <v>8.7670343932511358E-2</v>
      </c>
      <c r="Z31" s="392">
        <f>'[1]Europe and NA'!$AB$53*Y31</f>
        <v>0.38662621674237507</v>
      </c>
      <c r="AA31" s="533">
        <f>'[1]Europe and NA'!$AC$53*Y31</f>
        <v>0.38662621674237507</v>
      </c>
      <c r="AB31" s="392">
        <f>'[1]Europe and NA'!$AD$53*Y31</f>
        <v>0.38662621674237507</v>
      </c>
      <c r="AC31" s="534">
        <f>'[1]Europe and NA'!$AE$53*Y31</f>
        <v>0.38662621674237507</v>
      </c>
      <c r="AD31" s="279">
        <f>'[1]Europe and NA'!$AF$53*Y31</f>
        <v>0.38662621674237507</v>
      </c>
      <c r="AE31" s="279">
        <f>'[1]Europe and NA'!$AG$53*Y31</f>
        <v>0.39890006489292668</v>
      </c>
      <c r="AF31" s="535">
        <f>'[1]Europe and NA'!$AH$53*Y31</f>
        <v>0.3927631408176509</v>
      </c>
      <c r="AG31" s="535">
        <f>'[1]Europe and NA'!$AI$53*Y31</f>
        <v>0.39890006489292668</v>
      </c>
      <c r="AH31" s="279">
        <f>'[1]Europe and NA'!$AJ$53*Y31</f>
        <v>0.39890006489292668</v>
      </c>
      <c r="AI31" s="535">
        <f>'[1]Europe and NA'!$AK$53*Y31</f>
        <v>0.39890006489292668</v>
      </c>
      <c r="AJ31" s="535">
        <f>'[1]Europe and NA'!$AL$53*Y31</f>
        <v>0.39890006489292668</v>
      </c>
      <c r="AK31" s="279">
        <f>'[1]Europe and NA'!$AM$53*Y31</f>
        <v>0.35418818948734587</v>
      </c>
      <c r="AL31" s="279">
        <f>'[1]Europe and NA'!$AN$53*Y31</f>
        <v>0.35418818948734587</v>
      </c>
      <c r="AM31" s="279">
        <f>'[1]Europe and NA'!$AO$53*Y31</f>
        <v>0.35418818948734587</v>
      </c>
      <c r="AN31" s="535">
        <f>'[1]Europe and NA'!$AP$53*Y31</f>
        <v>0.35418818948734587</v>
      </c>
      <c r="AO31" s="536">
        <f>'[1]Europe and NA'!$AQ$53*Y31</f>
        <v>0.35418818948734587</v>
      </c>
      <c r="AP31" s="279">
        <f>'[1]Europe and NA'!$AR$53*Y31</f>
        <v>0.35418818948734587</v>
      </c>
      <c r="AQ31" s="534">
        <f>'[1]Europe and NA'!$AS$53*Y31</f>
        <v>0.35418818948734587</v>
      </c>
      <c r="AR31" s="537">
        <f>'[1]Europe and NA'!$AT$53*Y31</f>
        <v>0.35418818948734587</v>
      </c>
      <c r="AS31" s="538">
        <f>'[1]Europe and NA'!$AU$53*Y31</f>
        <v>0.35418818948734587</v>
      </c>
      <c r="AT31" s="538">
        <f>'[1]Europe and NA'!$AV$53*Y31</f>
        <v>0.35418818948734587</v>
      </c>
      <c r="AU31" s="538">
        <f>'[1]Europe and NA'!$AW$53*Y31</f>
        <v>0.35418818948734587</v>
      </c>
      <c r="AV31" s="195">
        <f>'[1]Europe and NA'!$AX$53*Y31</f>
        <v>0.3603251135626217</v>
      </c>
      <c r="AW31" s="195">
        <f>'[1]Europe and NA'!$AY$53*Y31</f>
        <v>0.3603251135626217</v>
      </c>
      <c r="AX31" s="195">
        <f>'[1]Europe and NA'!$AZ$53*Y31</f>
        <v>0.39890006489292668</v>
      </c>
      <c r="AY31" s="195">
        <f>'[1]Europe and NA'!$BA$53*Y31</f>
        <v>0.46114600908500974</v>
      </c>
      <c r="AZ31" s="195">
        <f>'[1]Europe and NA'!$BB$53*Y31</f>
        <v>0.33490071382219339</v>
      </c>
      <c r="BA31" s="195">
        <f>'[1]Europe and NA'!$BC$53*Y31</f>
        <v>0.3603251135626217</v>
      </c>
      <c r="BB31" s="195">
        <f>'[1]Europe and NA'!$BD$53*Y31</f>
        <v>0.33490071382219339</v>
      </c>
      <c r="BC31" s="195">
        <f>'[1]Europe and NA'!$BE$53*Y31</f>
        <v>0.3603251135626217</v>
      </c>
      <c r="BD31" s="195">
        <f>'[1]Europe and NA'!$BF$53*Y31</f>
        <v>0.3603251135626217</v>
      </c>
    </row>
    <row r="32" spans="1:56">
      <c r="A32" s="53" t="s">
        <v>34</v>
      </c>
      <c r="B32" s="21">
        <v>2.6419999999999999</v>
      </c>
      <c r="C32" s="545"/>
      <c r="D32" s="63">
        <v>12952.209000000001</v>
      </c>
      <c r="E32" s="163">
        <f>B32/('Europe and NA'!$B$42)</f>
        <v>0.15203130394751985</v>
      </c>
      <c r="F32" s="376">
        <f>'Europe and NA'!$F$42*E32</f>
        <v>96.01689032109563</v>
      </c>
      <c r="G32" s="391">
        <f>B32/'Europe and NA'!$B$33</f>
        <v>7.5623998168078771E-2</v>
      </c>
      <c r="H32" s="392">
        <f>'Europe and NA'!$I$33*G32</f>
        <v>53.541790702999769</v>
      </c>
      <c r="I32" s="255">
        <f>B32/'Europe and NA'!$B$53</f>
        <v>8.572355613238157E-2</v>
      </c>
      <c r="J32" s="256">
        <f xml:space="preserve"> 'Europe and NA'!$K$53*I32</f>
        <v>0.44747696301103179</v>
      </c>
      <c r="K32" s="256">
        <f xml:space="preserve"> 'Europe and NA'!$L$53*I32</f>
        <v>0.44747696301103179</v>
      </c>
      <c r="L32" s="330">
        <f xml:space="preserve"> 'Europe and NA'!$M$53*I32</f>
        <v>0.22288124594419209</v>
      </c>
      <c r="M32" s="330">
        <f xml:space="preserve"> 'Europe and NA'!$N$53*I32</f>
        <v>0.22288124594419209</v>
      </c>
      <c r="N32" s="256">
        <f xml:space="preserve"> 'Europe and NA'!$O$58*W32</f>
        <v>0.76677986179664359</v>
      </c>
      <c r="O32" s="330">
        <f xml:space="preserve"> 'Europe and NA'!$P$53*I32</f>
        <v>0.22288124594419209</v>
      </c>
      <c r="P32" s="330">
        <f xml:space="preserve"> 'Europe and NA'!$Q$53*I32</f>
        <v>0.22288124594419209</v>
      </c>
      <c r="Q32" s="400">
        <f xml:space="preserve"> 'Europe and NA'!$R$53*I32</f>
        <v>0.21602336145360157</v>
      </c>
      <c r="R32" s="400">
        <f xml:space="preserve"> 'Europe and NA'!$S$53*I32</f>
        <v>0.21602336145360157</v>
      </c>
      <c r="S32" s="400">
        <f xml:space="preserve"> 'Europe and NA'!$T$53*I32</f>
        <v>0.21602336145360157</v>
      </c>
      <c r="T32" s="400">
        <f xml:space="preserve"> 'Europe and NA'!$V$53*I32</f>
        <v>0.45090590525632707</v>
      </c>
      <c r="U32" s="414">
        <f>B32/'Europe and NA'!$B$53</f>
        <v>8.572355613238157E-2</v>
      </c>
      <c r="V32" s="415">
        <f>'Europe and NA'!$X$53*U32</f>
        <v>0.6480700843608046</v>
      </c>
      <c r="W32" s="255">
        <f>B32/'Europe and NA'!$B$58</f>
        <v>0.26080947680157945</v>
      </c>
      <c r="X32" s="256">
        <f xml:space="preserve"> 'Europe and NA'!$Z$58*W32</f>
        <v>0.76677986179664359</v>
      </c>
      <c r="Y32" s="494">
        <f>B32/'[1]Europe and NA'!$B$53</f>
        <v>8.572355613238157E-2</v>
      </c>
      <c r="Z32" s="392">
        <f>'[1]Europe and NA'!$AB$53*Y32</f>
        <v>0.37804088254380275</v>
      </c>
      <c r="AA32" s="533">
        <f>'[1]Europe and NA'!$AC$53*Y32</f>
        <v>0.37804088254380275</v>
      </c>
      <c r="AB32" s="392">
        <f>'[1]Europe and NA'!$AD$53*Y32</f>
        <v>0.37804088254380275</v>
      </c>
      <c r="AC32" s="534">
        <f>'[1]Europe and NA'!$AE$53*Y32</f>
        <v>0.37804088254380275</v>
      </c>
      <c r="AD32" s="279">
        <f>'[1]Europe and NA'!$AF$53*Y32</f>
        <v>0.37804088254380275</v>
      </c>
      <c r="AE32" s="279">
        <f>'[1]Europe and NA'!$AG$53*Y32</f>
        <v>0.39004218040233612</v>
      </c>
      <c r="AF32" s="535">
        <f>'[1]Europe and NA'!$AH$53*Y32</f>
        <v>0.38404153147306946</v>
      </c>
      <c r="AG32" s="535">
        <f>'[1]Europe and NA'!$AI$53*Y32</f>
        <v>0.39004218040233612</v>
      </c>
      <c r="AH32" s="279">
        <f>'[1]Europe and NA'!$AJ$53*Y32</f>
        <v>0.39004218040233612</v>
      </c>
      <c r="AI32" s="535">
        <f>'[1]Europe and NA'!$AK$53*Y32</f>
        <v>0.39004218040233612</v>
      </c>
      <c r="AJ32" s="535">
        <f>'[1]Europe and NA'!$AL$53*Y32</f>
        <v>0.39004218040233612</v>
      </c>
      <c r="AK32" s="279">
        <f>'[1]Europe and NA'!$AM$53*Y32</f>
        <v>0.34632316677482156</v>
      </c>
      <c r="AL32" s="279">
        <f>'[1]Europe and NA'!$AN$53*Y32</f>
        <v>0.34632316677482156</v>
      </c>
      <c r="AM32" s="279">
        <f>'[1]Europe and NA'!$AO$53*Y32</f>
        <v>0.34632316677482156</v>
      </c>
      <c r="AN32" s="535">
        <f>'[1]Europe and NA'!$AP$53*Y32</f>
        <v>0.34632316677482156</v>
      </c>
      <c r="AO32" s="536">
        <f>'[1]Europe and NA'!$AQ$53*Y32</f>
        <v>0.34632316677482156</v>
      </c>
      <c r="AP32" s="279">
        <f>'[1]Europe and NA'!$AR$53*Y32</f>
        <v>0.34632316677482156</v>
      </c>
      <c r="AQ32" s="534">
        <f>'[1]Europe and NA'!$AS$53*Y32</f>
        <v>0.34632316677482156</v>
      </c>
      <c r="AR32" s="537">
        <f>'[1]Europe and NA'!$AT$53*Y32</f>
        <v>0.34632316677482156</v>
      </c>
      <c r="AS32" s="538">
        <f>'[1]Europe and NA'!$AU$53*Y32</f>
        <v>0.34632316677482156</v>
      </c>
      <c r="AT32" s="538">
        <f>'[1]Europe and NA'!$AV$53*Y32</f>
        <v>0.34632316677482156</v>
      </c>
      <c r="AU32" s="538">
        <f>'[1]Europe and NA'!$AW$53*Y32</f>
        <v>0.34632316677482156</v>
      </c>
      <c r="AV32" s="195">
        <f>'[1]Europe and NA'!$AX$53*Y32</f>
        <v>0.35232381570408827</v>
      </c>
      <c r="AW32" s="195">
        <f>'[1]Europe and NA'!$AY$53*Y32</f>
        <v>0.35232381570408827</v>
      </c>
      <c r="AX32" s="195">
        <f>'[1]Europe and NA'!$AZ$53*Y32</f>
        <v>0.39004218040233612</v>
      </c>
      <c r="AY32" s="195">
        <f>'[1]Europe and NA'!$BA$53*Y32</f>
        <v>0.45090590525632707</v>
      </c>
      <c r="AZ32" s="195">
        <f>'[1]Europe and NA'!$BB$53*Y32</f>
        <v>0.32746398442569757</v>
      </c>
      <c r="BA32" s="195">
        <f>'[1]Europe and NA'!$BC$53*Y32</f>
        <v>0.35232381570408827</v>
      </c>
      <c r="BB32" s="195">
        <f>'[1]Europe and NA'!$BD$53*Y32</f>
        <v>0.32746398442569757</v>
      </c>
      <c r="BC32" s="195">
        <f>'[1]Europe and NA'!$BE$53*Y32</f>
        <v>0.35232381570408827</v>
      </c>
      <c r="BD32" s="195">
        <f>'[1]Europe and NA'!$BF$53*Y32</f>
        <v>0.35232381570408827</v>
      </c>
    </row>
    <row r="33" spans="1:56">
      <c r="A33" s="53" t="s">
        <v>8</v>
      </c>
      <c r="B33" s="21">
        <v>2.6030000000000002</v>
      </c>
      <c r="C33" s="545"/>
      <c r="D33" s="63">
        <v>16425.859</v>
      </c>
      <c r="E33" s="163">
        <f>B33/('Europe and NA'!$B$42)</f>
        <v>0.14978708712164807</v>
      </c>
      <c r="F33" s="376">
        <f>'Europe and NA'!$F$42*E33</f>
        <v>94.59953274254805</v>
      </c>
      <c r="G33" s="391">
        <f>B33/'Europe and NA'!$B$33</f>
        <v>7.4507671170139692E-2</v>
      </c>
      <c r="H33" s="392">
        <f>'Europe and NA'!$I$33*G33</f>
        <v>52.751431188458902</v>
      </c>
      <c r="I33" s="255">
        <f>B33/'Europe and NA'!$B$53</f>
        <v>8.4458144062297222E-2</v>
      </c>
      <c r="J33" s="256">
        <f xml:space="preserve"> 'Europe and NA'!$K$53*I33</f>
        <v>0.44087151200519148</v>
      </c>
      <c r="K33" s="256">
        <f xml:space="preserve"> 'Europe and NA'!$L$53*I33</f>
        <v>0.44087151200519148</v>
      </c>
      <c r="L33" s="330">
        <f xml:space="preserve"> 'Europe and NA'!$M$53*I33</f>
        <v>0.21959117456197277</v>
      </c>
      <c r="M33" s="330">
        <f xml:space="preserve"> 'Europe and NA'!$N$53*I33</f>
        <v>0.21959117456197277</v>
      </c>
      <c r="N33" s="256">
        <f xml:space="preserve"> 'Europe and NA'!$O$58*W33</f>
        <v>0.75546100691016782</v>
      </c>
      <c r="O33" s="330">
        <f xml:space="preserve"> 'Europe and NA'!$P$53*I33</f>
        <v>0.21959117456197277</v>
      </c>
      <c r="P33" s="330">
        <f xml:space="preserve"> 'Europe and NA'!$Q$53*I33</f>
        <v>0.21959117456197277</v>
      </c>
      <c r="Q33" s="400">
        <f xml:space="preserve"> 'Europe and NA'!$R$53*I33</f>
        <v>0.21283452303698899</v>
      </c>
      <c r="R33" s="400">
        <f xml:space="preserve"> 'Europe and NA'!$S$53*I33</f>
        <v>0.21283452303698899</v>
      </c>
      <c r="S33" s="400">
        <f xml:space="preserve"> 'Europe and NA'!$T$53*I33</f>
        <v>0.21283452303698899</v>
      </c>
      <c r="T33" s="400">
        <f xml:space="preserve"> 'Europe and NA'!$V$53*I33</f>
        <v>0.44424983776768334</v>
      </c>
      <c r="U33" s="414">
        <f>B33/'Europe and NA'!$B$53</f>
        <v>8.4458144062297222E-2</v>
      </c>
      <c r="V33" s="415">
        <f>'Europe and NA'!$X$53*U33</f>
        <v>0.63850356911096695</v>
      </c>
      <c r="W33" s="255">
        <f>B33/'Europe and NA'!$B$58</f>
        <v>0.25695952615992101</v>
      </c>
      <c r="X33" s="256">
        <f xml:space="preserve"> 'Europe and NA'!$Z$58*W33</f>
        <v>0.75546100691016782</v>
      </c>
      <c r="Y33" s="494">
        <f>B33/'[1]Europe and NA'!$B$53</f>
        <v>8.4458144062297222E-2</v>
      </c>
      <c r="Z33" s="392">
        <f>'[1]Europe and NA'!$AB$53*Y33</f>
        <v>0.37246041531473079</v>
      </c>
      <c r="AA33" s="533">
        <f>'[1]Europe and NA'!$AC$53*Y33</f>
        <v>0.37246041531473079</v>
      </c>
      <c r="AB33" s="392">
        <f>'[1]Europe and NA'!$AD$53*Y33</f>
        <v>0.37246041531473079</v>
      </c>
      <c r="AC33" s="534">
        <f>'[1]Europe and NA'!$AE$53*Y33</f>
        <v>0.37246041531473079</v>
      </c>
      <c r="AD33" s="279">
        <f>'[1]Europe and NA'!$AF$53*Y33</f>
        <v>0.37246041531473079</v>
      </c>
      <c r="AE33" s="279">
        <f>'[1]Europe and NA'!$AG$53*Y33</f>
        <v>0.38428455548345236</v>
      </c>
      <c r="AF33" s="535">
        <f>'[1]Europe and NA'!$AH$53*Y33</f>
        <v>0.37837248539909157</v>
      </c>
      <c r="AG33" s="535">
        <f>'[1]Europe and NA'!$AI$53*Y33</f>
        <v>0.38428455548345236</v>
      </c>
      <c r="AH33" s="279">
        <f>'[1]Europe and NA'!$AJ$53*Y33</f>
        <v>0.38428455548345236</v>
      </c>
      <c r="AI33" s="535">
        <f>'[1]Europe and NA'!$AK$53*Y33</f>
        <v>0.38428455548345236</v>
      </c>
      <c r="AJ33" s="535">
        <f>'[1]Europe and NA'!$AL$53*Y33</f>
        <v>0.38428455548345236</v>
      </c>
      <c r="AK33" s="279">
        <f>'[1]Europe and NA'!$AM$53*Y33</f>
        <v>0.34121090201168081</v>
      </c>
      <c r="AL33" s="279">
        <f>'[1]Europe and NA'!$AN$53*Y33</f>
        <v>0.34121090201168081</v>
      </c>
      <c r="AM33" s="279">
        <f>'[1]Europe and NA'!$AO$53*Y33</f>
        <v>0.34121090201168081</v>
      </c>
      <c r="AN33" s="535">
        <f>'[1]Europe and NA'!$AP$53*Y33</f>
        <v>0.34121090201168081</v>
      </c>
      <c r="AO33" s="536">
        <f>'[1]Europe and NA'!$AQ$53*Y33</f>
        <v>0.34121090201168081</v>
      </c>
      <c r="AP33" s="279">
        <f>'[1]Europe and NA'!$AR$53*Y33</f>
        <v>0.34121090201168081</v>
      </c>
      <c r="AQ33" s="534">
        <f>'[1]Europe and NA'!$AS$53*Y33</f>
        <v>0.34121090201168081</v>
      </c>
      <c r="AR33" s="537">
        <f>'[1]Europe and NA'!$AT$53*Y33</f>
        <v>0.34121090201168081</v>
      </c>
      <c r="AS33" s="538">
        <f>'[1]Europe and NA'!$AU$53*Y33</f>
        <v>0.34121090201168081</v>
      </c>
      <c r="AT33" s="538">
        <f>'[1]Europe and NA'!$AV$53*Y33</f>
        <v>0.34121090201168081</v>
      </c>
      <c r="AU33" s="538">
        <f>'[1]Europe and NA'!$AW$53*Y33</f>
        <v>0.34121090201168081</v>
      </c>
      <c r="AV33" s="195">
        <f>'[1]Europe and NA'!$AX$53*Y33</f>
        <v>0.34712297209604159</v>
      </c>
      <c r="AW33" s="195">
        <f>'[1]Europe and NA'!$AY$53*Y33</f>
        <v>0.34712297209604159</v>
      </c>
      <c r="AX33" s="195">
        <f>'[1]Europe and NA'!$AZ$53*Y33</f>
        <v>0.38428455548345236</v>
      </c>
      <c r="AY33" s="195">
        <f>'[1]Europe and NA'!$BA$53*Y33</f>
        <v>0.44424983776768334</v>
      </c>
      <c r="AZ33" s="195">
        <f>'[1]Europe and NA'!$BB$53*Y33</f>
        <v>0.32263011031797539</v>
      </c>
      <c r="BA33" s="195">
        <f>'[1]Europe and NA'!$BC$53*Y33</f>
        <v>0.34712297209604159</v>
      </c>
      <c r="BB33" s="195">
        <f>'[1]Europe and NA'!$BD$53*Y33</f>
        <v>0.32263011031797539</v>
      </c>
      <c r="BC33" s="195">
        <f>'[1]Europe and NA'!$BE$53*Y33</f>
        <v>0.34712297209604159</v>
      </c>
      <c r="BD33" s="195">
        <f>'[1]Europe and NA'!$BF$53*Y33</f>
        <v>0.34712297209604159</v>
      </c>
    </row>
    <row r="34" spans="1:56">
      <c r="A34" s="53" t="s">
        <v>20</v>
      </c>
      <c r="B34" s="21">
        <v>2.5739999999999998</v>
      </c>
      <c r="C34" s="545"/>
      <c r="D34" s="63">
        <v>13132.791999999999</v>
      </c>
      <c r="E34" s="163">
        <f>B34/('Europe and NA'!$B$42)</f>
        <v>0.14811831050753826</v>
      </c>
      <c r="F34" s="376">
        <f>'Europe and NA'!$F$42*E34</f>
        <v>93.545600184140852</v>
      </c>
      <c r="G34" s="391">
        <f>B34/'Europe and NA'!$B$33</f>
        <v>7.3677581863979838E-2</v>
      </c>
      <c r="H34" s="392">
        <f>'Europe and NA'!$I$33*G34</f>
        <v>52.163727959697724</v>
      </c>
      <c r="I34" s="255">
        <f>B34/'Europe and NA'!$B$53</f>
        <v>8.3517196625567808E-2</v>
      </c>
      <c r="J34" s="256">
        <f xml:space="preserve"> 'Europe and NA'!$K$53*I34</f>
        <v>0.43595976638546391</v>
      </c>
      <c r="K34" s="256">
        <f xml:space="preserve"> 'Europe and NA'!$L$53*I34</f>
        <v>0.43595976638546391</v>
      </c>
      <c r="L34" s="330">
        <f xml:space="preserve"> 'Europe and NA'!$M$53*I34</f>
        <v>0.2171447112264763</v>
      </c>
      <c r="M34" s="330">
        <f xml:space="preserve"> 'Europe and NA'!$N$53*I34</f>
        <v>0.2171447112264763</v>
      </c>
      <c r="N34" s="256">
        <f xml:space="preserve"> 'Europe and NA'!$O$58*W34</f>
        <v>0.74704442250740355</v>
      </c>
      <c r="O34" s="330">
        <f xml:space="preserve"> 'Europe and NA'!$P$53*I34</f>
        <v>0.2171447112264763</v>
      </c>
      <c r="P34" s="330">
        <f xml:space="preserve"> 'Europe and NA'!$Q$53*I34</f>
        <v>0.2171447112264763</v>
      </c>
      <c r="Q34" s="400">
        <f xml:space="preserve"> 'Europe and NA'!$R$53*I34</f>
        <v>0.21046333549643087</v>
      </c>
      <c r="R34" s="400">
        <f xml:space="preserve"> 'Europe and NA'!$S$53*I34</f>
        <v>0.21046333549643087</v>
      </c>
      <c r="S34" s="400">
        <f xml:space="preserve"> 'Europe and NA'!$T$53*I34</f>
        <v>0.21046333549643087</v>
      </c>
      <c r="T34" s="400">
        <f xml:space="preserve"> 'Europe and NA'!$V$53*I34</f>
        <v>0.43930045425048664</v>
      </c>
      <c r="U34" s="414">
        <f>B34/'Europe and NA'!$B$53</f>
        <v>8.3517196625567808E-2</v>
      </c>
      <c r="V34" s="415">
        <f>'Europe and NA'!$X$53*U34</f>
        <v>0.63139000648929255</v>
      </c>
      <c r="W34" s="255">
        <f>B34/'Europe and NA'!$B$58</f>
        <v>0.25409674234945701</v>
      </c>
      <c r="X34" s="256">
        <f xml:space="preserve"> 'Europe and NA'!$Z$58*W34</f>
        <v>0.74704442250740355</v>
      </c>
      <c r="Y34" s="494">
        <f>B34/'[1]Europe and NA'!$B$53</f>
        <v>8.3517196625567808E-2</v>
      </c>
      <c r="Z34" s="392">
        <f>'[1]Europe and NA'!$AB$53*Y34</f>
        <v>0.36831083711875406</v>
      </c>
      <c r="AA34" s="533">
        <f>'[1]Europe and NA'!$AC$53*Y34</f>
        <v>0.36831083711875406</v>
      </c>
      <c r="AB34" s="392">
        <f>'[1]Europe and NA'!$AD$53*Y34</f>
        <v>0.36831083711875406</v>
      </c>
      <c r="AC34" s="534">
        <f>'[1]Europe and NA'!$AE$53*Y34</f>
        <v>0.36831083711875406</v>
      </c>
      <c r="AD34" s="279">
        <f>'[1]Europe and NA'!$AF$53*Y34</f>
        <v>0.36831083711875406</v>
      </c>
      <c r="AE34" s="279">
        <f>'[1]Europe and NA'!$AG$53*Y34</f>
        <v>0.3800032446463335</v>
      </c>
      <c r="AF34" s="535">
        <f>'[1]Europe and NA'!$AH$53*Y34</f>
        <v>0.37415704088254381</v>
      </c>
      <c r="AG34" s="535">
        <f>'[1]Europe and NA'!$AI$53*Y34</f>
        <v>0.3800032446463335</v>
      </c>
      <c r="AH34" s="279">
        <f>'[1]Europe and NA'!$AJ$53*Y34</f>
        <v>0.3800032446463335</v>
      </c>
      <c r="AI34" s="535">
        <f>'[1]Europe and NA'!$AK$53*Y34</f>
        <v>0.3800032446463335</v>
      </c>
      <c r="AJ34" s="535">
        <f>'[1]Europe and NA'!$AL$53*Y34</f>
        <v>0.3800032446463335</v>
      </c>
      <c r="AK34" s="279">
        <f>'[1]Europe and NA'!$AM$53*Y34</f>
        <v>0.33740947436729396</v>
      </c>
      <c r="AL34" s="279">
        <f>'[1]Europe and NA'!$AN$53*Y34</f>
        <v>0.33740947436729396</v>
      </c>
      <c r="AM34" s="279">
        <f>'[1]Europe and NA'!$AO$53*Y34</f>
        <v>0.33740947436729396</v>
      </c>
      <c r="AN34" s="535">
        <f>'[1]Europe and NA'!$AP$53*Y34</f>
        <v>0.33740947436729396</v>
      </c>
      <c r="AO34" s="536">
        <f>'[1]Europe and NA'!$AQ$53*Y34</f>
        <v>0.33740947436729396</v>
      </c>
      <c r="AP34" s="279">
        <f>'[1]Europe and NA'!$AR$53*Y34</f>
        <v>0.33740947436729396</v>
      </c>
      <c r="AQ34" s="534">
        <f>'[1]Europe and NA'!$AS$53*Y34</f>
        <v>0.33740947436729396</v>
      </c>
      <c r="AR34" s="537">
        <f>'[1]Europe and NA'!$AT$53*Y34</f>
        <v>0.33740947436729396</v>
      </c>
      <c r="AS34" s="538">
        <f>'[1]Europe and NA'!$AU$53*Y34</f>
        <v>0.33740947436729396</v>
      </c>
      <c r="AT34" s="538">
        <f>'[1]Europe and NA'!$AV$53*Y34</f>
        <v>0.33740947436729396</v>
      </c>
      <c r="AU34" s="538">
        <f>'[1]Europe and NA'!$AW$53*Y34</f>
        <v>0.33740947436729396</v>
      </c>
      <c r="AV34" s="195">
        <f>'[1]Europe and NA'!$AX$53*Y34</f>
        <v>0.34325567813108371</v>
      </c>
      <c r="AW34" s="195">
        <f>'[1]Europe and NA'!$AY$53*Y34</f>
        <v>0.34325567813108371</v>
      </c>
      <c r="AX34" s="195">
        <f>'[1]Europe and NA'!$AZ$53*Y34</f>
        <v>0.3800032446463335</v>
      </c>
      <c r="AY34" s="195">
        <f>'[1]Europe and NA'!$BA$53*Y34</f>
        <v>0.43930045425048664</v>
      </c>
      <c r="AZ34" s="195">
        <f>'[1]Europe and NA'!$BB$53*Y34</f>
        <v>0.31903569110966901</v>
      </c>
      <c r="BA34" s="195">
        <f>'[1]Europe and NA'!$BC$53*Y34</f>
        <v>0.34325567813108371</v>
      </c>
      <c r="BB34" s="195">
        <f>'[1]Europe and NA'!$BD$53*Y34</f>
        <v>0.31903569110966901</v>
      </c>
      <c r="BC34" s="195">
        <f>'[1]Europe and NA'!$BE$53*Y34</f>
        <v>0.34325567813108371</v>
      </c>
      <c r="BD34" s="195">
        <f>'[1]Europe and NA'!$BF$53*Y34</f>
        <v>0.34325567813108371</v>
      </c>
    </row>
    <row r="35" spans="1:56">
      <c r="A35" s="53" t="s">
        <v>27</v>
      </c>
      <c r="B35" s="21">
        <v>2.569</v>
      </c>
      <c r="C35" s="545"/>
      <c r="D35" s="63">
        <v>20250.833999999999</v>
      </c>
      <c r="E35" s="163">
        <f>B35/('Europe and NA'!$B$42)</f>
        <v>0.14783059040165727</v>
      </c>
      <c r="F35" s="376">
        <f>'Europe and NA'!$F$42*E35</f>
        <v>93.363887674070654</v>
      </c>
      <c r="G35" s="391">
        <f>B35/'Europe and NA'!$B$33</f>
        <v>7.3534463018090218E-2</v>
      </c>
      <c r="H35" s="392">
        <f>'Europe and NA'!$I$33*G35</f>
        <v>52.062399816807876</v>
      </c>
      <c r="I35" s="255">
        <f>B35/'Europe and NA'!$B$53</f>
        <v>8.3354964308890334E-2</v>
      </c>
      <c r="J35" s="256">
        <f xml:space="preserve"> 'Europe and NA'!$K$53*I35</f>
        <v>0.43511291369240751</v>
      </c>
      <c r="K35" s="256">
        <f xml:space="preserve"> 'Europe and NA'!$L$53*I35</f>
        <v>0.43511291369240751</v>
      </c>
      <c r="L35" s="330">
        <f xml:space="preserve"> 'Europe and NA'!$M$53*I35</f>
        <v>0.21672290720311488</v>
      </c>
      <c r="M35" s="330">
        <f xml:space="preserve"> 'Europe and NA'!$N$53*I35</f>
        <v>0.21672290720311488</v>
      </c>
      <c r="N35" s="256">
        <f xml:space="preserve"> 'Europe and NA'!$O$58*W35</f>
        <v>0.74559328726554785</v>
      </c>
      <c r="O35" s="330">
        <f xml:space="preserve"> 'Europe and NA'!$P$53*I35</f>
        <v>0.21672290720311488</v>
      </c>
      <c r="P35" s="330">
        <f xml:space="preserve"> 'Europe and NA'!$Q$53*I35</f>
        <v>0.21672290720311488</v>
      </c>
      <c r="Q35" s="400">
        <f xml:space="preserve"> 'Europe and NA'!$R$53*I35</f>
        <v>0.21005451005840364</v>
      </c>
      <c r="R35" s="400">
        <f xml:space="preserve"> 'Europe and NA'!$S$53*I35</f>
        <v>0.21005451005840364</v>
      </c>
      <c r="S35" s="400">
        <f xml:space="preserve"> 'Europe and NA'!$T$53*I35</f>
        <v>0.21005451005840364</v>
      </c>
      <c r="T35" s="400">
        <f xml:space="preserve"> 'Europe and NA'!$V$53*I35</f>
        <v>0.43844711226476313</v>
      </c>
      <c r="U35" s="414">
        <f>B35/'Europe and NA'!$B$53</f>
        <v>8.3354964308890334E-2</v>
      </c>
      <c r="V35" s="415">
        <f>'Europe and NA'!$X$53*U35</f>
        <v>0.63016353017521087</v>
      </c>
      <c r="W35" s="255">
        <f>B35/'Europe and NA'!$B$58</f>
        <v>0.25360315893385982</v>
      </c>
      <c r="X35" s="256">
        <f xml:space="preserve"> 'Europe and NA'!$Z$58*W35</f>
        <v>0.74559328726554785</v>
      </c>
      <c r="Y35" s="494">
        <f>B35/'[1]Europe and NA'!$B$53</f>
        <v>8.3354964308890334E-2</v>
      </c>
      <c r="Z35" s="392">
        <f>'[1]Europe and NA'!$AB$53*Y35</f>
        <v>0.36759539260220636</v>
      </c>
      <c r="AA35" s="533">
        <f>'[1]Europe and NA'!$AC$53*Y35</f>
        <v>0.36759539260220636</v>
      </c>
      <c r="AB35" s="392">
        <f>'[1]Europe and NA'!$AD$53*Y35</f>
        <v>0.36759539260220636</v>
      </c>
      <c r="AC35" s="534">
        <f>'[1]Europe and NA'!$AE$53*Y35</f>
        <v>0.36759539260220636</v>
      </c>
      <c r="AD35" s="279">
        <f>'[1]Europe and NA'!$AF$53*Y35</f>
        <v>0.36759539260220636</v>
      </c>
      <c r="AE35" s="279">
        <f>'[1]Europe and NA'!$AG$53*Y35</f>
        <v>0.37926508760545102</v>
      </c>
      <c r="AF35" s="535">
        <f>'[1]Europe and NA'!$AH$53*Y35</f>
        <v>0.37343024010382875</v>
      </c>
      <c r="AG35" s="535">
        <f>'[1]Europe and NA'!$AI$53*Y35</f>
        <v>0.37926508760545102</v>
      </c>
      <c r="AH35" s="279">
        <f>'[1]Europe and NA'!$AJ$53*Y35</f>
        <v>0.37926508760545102</v>
      </c>
      <c r="AI35" s="535">
        <f>'[1]Europe and NA'!$AK$53*Y35</f>
        <v>0.37926508760545102</v>
      </c>
      <c r="AJ35" s="535">
        <f>'[1]Europe and NA'!$AL$53*Y35</f>
        <v>0.37926508760545102</v>
      </c>
      <c r="AK35" s="279">
        <f>'[1]Europe and NA'!$AM$53*Y35</f>
        <v>0.33675405580791695</v>
      </c>
      <c r="AL35" s="279">
        <f>'[1]Europe and NA'!$AN$53*Y35</f>
        <v>0.33675405580791695</v>
      </c>
      <c r="AM35" s="279">
        <f>'[1]Europe and NA'!$AO$53*Y35</f>
        <v>0.33675405580791695</v>
      </c>
      <c r="AN35" s="535">
        <f>'[1]Europe and NA'!$AP$53*Y35</f>
        <v>0.33675405580791695</v>
      </c>
      <c r="AO35" s="536">
        <f>'[1]Europe and NA'!$AQ$53*Y35</f>
        <v>0.33675405580791695</v>
      </c>
      <c r="AP35" s="279">
        <f>'[1]Europe and NA'!$AR$53*Y35</f>
        <v>0.33675405580791695</v>
      </c>
      <c r="AQ35" s="534">
        <f>'[1]Europe and NA'!$AS$53*Y35</f>
        <v>0.33675405580791695</v>
      </c>
      <c r="AR35" s="537">
        <f>'[1]Europe and NA'!$AT$53*Y35</f>
        <v>0.33675405580791695</v>
      </c>
      <c r="AS35" s="538">
        <f>'[1]Europe and NA'!$AU$53*Y35</f>
        <v>0.33675405580791695</v>
      </c>
      <c r="AT35" s="538">
        <f>'[1]Europe and NA'!$AV$53*Y35</f>
        <v>0.33675405580791695</v>
      </c>
      <c r="AU35" s="538">
        <f>'[1]Europe and NA'!$AW$53*Y35</f>
        <v>0.33675405580791695</v>
      </c>
      <c r="AV35" s="195">
        <f>'[1]Europe and NA'!$AX$53*Y35</f>
        <v>0.34258890330953928</v>
      </c>
      <c r="AW35" s="195">
        <f>'[1]Europe and NA'!$AY$53*Y35</f>
        <v>0.34258890330953928</v>
      </c>
      <c r="AX35" s="195">
        <f>'[1]Europe and NA'!$AZ$53*Y35</f>
        <v>0.37926508760545102</v>
      </c>
      <c r="AY35" s="195">
        <f>'[1]Europe and NA'!$BA$53*Y35</f>
        <v>0.43844711226476313</v>
      </c>
      <c r="AZ35" s="195">
        <f>'[1]Europe and NA'!$BB$53*Y35</f>
        <v>0.31841596365996105</v>
      </c>
      <c r="BA35" s="195">
        <f>'[1]Europe and NA'!$BC$53*Y35</f>
        <v>0.34258890330953928</v>
      </c>
      <c r="BB35" s="195">
        <f>'[1]Europe and NA'!$BD$53*Y35</f>
        <v>0.31841596365996105</v>
      </c>
      <c r="BC35" s="195">
        <f>'[1]Europe and NA'!$BE$53*Y35</f>
        <v>0.34258890330953928</v>
      </c>
      <c r="BD35" s="195">
        <f>'[1]Europe and NA'!$BF$53*Y35</f>
        <v>0.34258890330953928</v>
      </c>
    </row>
    <row r="36" spans="1:56">
      <c r="A36" s="53" t="s">
        <v>4</v>
      </c>
      <c r="B36" s="21">
        <v>2.181</v>
      </c>
      <c r="C36" s="545"/>
      <c r="D36" s="63">
        <v>20903.277999999998</v>
      </c>
      <c r="E36" s="163">
        <f>B36/('Europe and NA'!$B$42)</f>
        <v>0.12550351018529174</v>
      </c>
      <c r="F36" s="376">
        <f>'Europe and NA'!$F$42*E36</f>
        <v>79.262996892622837</v>
      </c>
      <c r="G36" s="391">
        <f>B36/'Europe and NA'!$B$33</f>
        <v>6.242844057705519E-2</v>
      </c>
      <c r="H36" s="392">
        <f>'Europe and NA'!$I$33*G36</f>
        <v>44.199335928555072</v>
      </c>
      <c r="I36" s="255">
        <f>B36/'Europe and NA'!$B$53</f>
        <v>7.076573653471771E-2</v>
      </c>
      <c r="J36" s="256">
        <f xml:space="preserve"> 'Europe and NA'!$K$53*I36</f>
        <v>0.36939714471122642</v>
      </c>
      <c r="K36" s="256">
        <f xml:space="preserve"> 'Europe and NA'!$L$53*I36</f>
        <v>0.36939714471122642</v>
      </c>
      <c r="L36" s="330">
        <f xml:space="preserve"> 'Europe and NA'!$M$53*I36</f>
        <v>0.18399091499026604</v>
      </c>
      <c r="M36" s="330">
        <f xml:space="preserve"> 'Europe and NA'!$N$53*I36</f>
        <v>0.18399091499026604</v>
      </c>
      <c r="N36" s="256">
        <f xml:space="preserve"> 'Europe and NA'!$O$58*W36</f>
        <v>0.63298519249753205</v>
      </c>
      <c r="O36" s="330">
        <f xml:space="preserve"> 'Europe and NA'!$P$53*I36</f>
        <v>0.18399091499026604</v>
      </c>
      <c r="P36" s="330">
        <f xml:space="preserve"> 'Europe and NA'!$Q$53*I36</f>
        <v>0.18399091499026604</v>
      </c>
      <c r="Q36" s="400">
        <f xml:space="preserve"> 'Europe and NA'!$R$53*I36</f>
        <v>0.17832965606748863</v>
      </c>
      <c r="R36" s="400">
        <f xml:space="preserve"> 'Europe and NA'!$S$53*I36</f>
        <v>0.17832965606748863</v>
      </c>
      <c r="S36" s="400">
        <f xml:space="preserve"> 'Europe and NA'!$T$53*I36</f>
        <v>0.17832965606748863</v>
      </c>
      <c r="T36" s="400">
        <f xml:space="preserve"> 'Europe and NA'!$V$53*I36</f>
        <v>0.37222777417261516</v>
      </c>
      <c r="U36" s="414">
        <f>B36/'Europe and NA'!$B$53</f>
        <v>7.076573653471771E-2</v>
      </c>
      <c r="V36" s="415">
        <f>'Europe and NA'!$X$53*U36</f>
        <v>0.53498896820246589</v>
      </c>
      <c r="W36" s="255">
        <f>B36/'Europe and NA'!$B$58</f>
        <v>0.21530108588351429</v>
      </c>
      <c r="X36" s="256">
        <f xml:space="preserve"> 'Europe and NA'!$Z$58*W36</f>
        <v>0.63298519249753205</v>
      </c>
      <c r="Y36" s="494">
        <f>B36/'[1]Europe and NA'!$B$53</f>
        <v>7.076573653471771E-2</v>
      </c>
      <c r="Z36" s="392">
        <f>'[1]Europe and NA'!$AB$53*Y36</f>
        <v>0.31207689811810513</v>
      </c>
      <c r="AA36" s="533">
        <f>'[1]Europe and NA'!$AC$53*Y36</f>
        <v>0.31207689811810513</v>
      </c>
      <c r="AB36" s="392">
        <f>'[1]Europe and NA'!$AD$53*Y36</f>
        <v>0.31207689811810513</v>
      </c>
      <c r="AC36" s="534">
        <f>'[1]Europe and NA'!$AE$53*Y36</f>
        <v>0.31207689811810513</v>
      </c>
      <c r="AD36" s="279">
        <f>'[1]Europe and NA'!$AF$53*Y36</f>
        <v>0.31207689811810513</v>
      </c>
      <c r="AE36" s="279">
        <f>'[1]Europe and NA'!$AG$53*Y36</f>
        <v>0.32198410123296556</v>
      </c>
      <c r="AF36" s="535">
        <f>'[1]Europe and NA'!$AH$53*Y36</f>
        <v>0.31703049967553537</v>
      </c>
      <c r="AG36" s="535">
        <f>'[1]Europe and NA'!$AI$53*Y36</f>
        <v>0.32198410123296556</v>
      </c>
      <c r="AH36" s="279">
        <f>'[1]Europe and NA'!$AJ$53*Y36</f>
        <v>0.32198410123296556</v>
      </c>
      <c r="AI36" s="535">
        <f>'[1]Europe and NA'!$AK$53*Y36</f>
        <v>0.32198410123296556</v>
      </c>
      <c r="AJ36" s="535">
        <f>'[1]Europe and NA'!$AL$53*Y36</f>
        <v>0.32198410123296556</v>
      </c>
      <c r="AK36" s="279">
        <f>'[1]Europe and NA'!$AM$53*Y36</f>
        <v>0.28589357560025958</v>
      </c>
      <c r="AL36" s="279">
        <f>'[1]Europe and NA'!$AN$53*Y36</f>
        <v>0.28589357560025958</v>
      </c>
      <c r="AM36" s="279">
        <f>'[1]Europe and NA'!$AO$53*Y36</f>
        <v>0.28589357560025958</v>
      </c>
      <c r="AN36" s="535">
        <f>'[1]Europe and NA'!$AP$53*Y36</f>
        <v>0.28589357560025958</v>
      </c>
      <c r="AO36" s="536">
        <f>'[1]Europe and NA'!$AQ$53*Y36</f>
        <v>0.28589357560025958</v>
      </c>
      <c r="AP36" s="279">
        <f>'[1]Europe and NA'!$AR$53*Y36</f>
        <v>0.28589357560025958</v>
      </c>
      <c r="AQ36" s="534">
        <f>'[1]Europe and NA'!$AS$53*Y36</f>
        <v>0.28589357560025958</v>
      </c>
      <c r="AR36" s="537">
        <f>'[1]Europe and NA'!$AT$53*Y36</f>
        <v>0.28589357560025958</v>
      </c>
      <c r="AS36" s="538">
        <f>'[1]Europe and NA'!$AU$53*Y36</f>
        <v>0.28589357560025958</v>
      </c>
      <c r="AT36" s="538">
        <f>'[1]Europe and NA'!$AV$53*Y36</f>
        <v>0.28589357560025958</v>
      </c>
      <c r="AU36" s="538">
        <f>'[1]Europe and NA'!$AW$53*Y36</f>
        <v>0.28589357560025958</v>
      </c>
      <c r="AV36" s="195">
        <f>'[1]Europe and NA'!$AX$53*Y36</f>
        <v>0.29084717715768982</v>
      </c>
      <c r="AW36" s="195">
        <f>'[1]Europe and NA'!$AY$53*Y36</f>
        <v>0.29084717715768982</v>
      </c>
      <c r="AX36" s="195">
        <f>'[1]Europe and NA'!$AZ$53*Y36</f>
        <v>0.32198410123296556</v>
      </c>
      <c r="AY36" s="195">
        <f>'[1]Europe and NA'!$BA$53*Y36</f>
        <v>0.37222777417261516</v>
      </c>
      <c r="AZ36" s="195">
        <f>'[1]Europe and NA'!$BB$53*Y36</f>
        <v>0.27032511356262162</v>
      </c>
      <c r="BA36" s="195">
        <f>'[1]Europe and NA'!$BC$53*Y36</f>
        <v>0.29084717715768982</v>
      </c>
      <c r="BB36" s="195">
        <f>'[1]Europe and NA'!$BD$53*Y36</f>
        <v>0.27032511356262162</v>
      </c>
      <c r="BC36" s="195">
        <f>'[1]Europe and NA'!$BE$53*Y36</f>
        <v>0.29084717715768982</v>
      </c>
      <c r="BD36" s="195">
        <f>'[1]Europe and NA'!$BF$53*Y36</f>
        <v>0.29084717715768982</v>
      </c>
    </row>
    <row r="37" spans="1:56">
      <c r="A37" s="53" t="s">
        <v>21</v>
      </c>
      <c r="B37" s="21">
        <v>2.113</v>
      </c>
      <c r="C37" s="545"/>
      <c r="D37" s="63">
        <v>1967.998</v>
      </c>
      <c r="E37" s="163">
        <f>B37/('Europe and NA'!$B$42)</f>
        <v>0.12159051674531016</v>
      </c>
      <c r="F37" s="376">
        <f>'Europe and NA'!$F$42*E37</f>
        <v>76.791706755668073</v>
      </c>
      <c r="G37" s="391">
        <f>B37/'Europe and NA'!$B$33</f>
        <v>6.0482024272956264E-2</v>
      </c>
      <c r="H37" s="392">
        <f>'Europe and NA'!$I$33*G37</f>
        <v>42.821273185253034</v>
      </c>
      <c r="I37" s="255">
        <f>B37/'Europe and NA'!$B$53</f>
        <v>6.8559377027903962E-2</v>
      </c>
      <c r="J37" s="256">
        <f xml:space="preserve"> 'Europe and NA'!$K$53*I37</f>
        <v>0.35787994808565865</v>
      </c>
      <c r="K37" s="256">
        <f xml:space="preserve"> 'Europe and NA'!$L$53*I37</f>
        <v>0.35787994808565865</v>
      </c>
      <c r="L37" s="330">
        <f xml:space="preserve"> 'Europe and NA'!$M$53*I37</f>
        <v>0.17825438027255031</v>
      </c>
      <c r="M37" s="330">
        <f xml:space="preserve"> 'Europe and NA'!$N$53*I37</f>
        <v>0.17825438027255031</v>
      </c>
      <c r="N37" s="256">
        <f xml:space="preserve"> 'Europe and NA'!$O$58*W37</f>
        <v>0.61324975320829223</v>
      </c>
      <c r="O37" s="330">
        <f xml:space="preserve"> 'Europe and NA'!$P$53*I37</f>
        <v>0.17825438027255031</v>
      </c>
      <c r="P37" s="330">
        <f xml:space="preserve"> 'Europe and NA'!$Q$53*I37</f>
        <v>0.17825438027255031</v>
      </c>
      <c r="Q37" s="400">
        <f xml:space="preserve"> 'Europe and NA'!$R$53*I37</f>
        <v>0.17276963011031798</v>
      </c>
      <c r="R37" s="400">
        <f xml:space="preserve"> 'Europe and NA'!$S$53*I37</f>
        <v>0.17276963011031798</v>
      </c>
      <c r="S37" s="400">
        <f xml:space="preserve"> 'Europe and NA'!$T$53*I37</f>
        <v>0.17276963011031798</v>
      </c>
      <c r="T37" s="400">
        <f xml:space="preserve"> 'Europe and NA'!$V$53*I37</f>
        <v>0.36062232316677484</v>
      </c>
      <c r="U37" s="414">
        <f>B37/'Europe and NA'!$B$53</f>
        <v>6.8559377027903962E-2</v>
      </c>
      <c r="V37" s="415">
        <f>'Europe and NA'!$X$53*U37</f>
        <v>0.51830889033095395</v>
      </c>
      <c r="W37" s="255">
        <f>B37/'Europe and NA'!$B$58</f>
        <v>0.2085883514313919</v>
      </c>
      <c r="X37" s="256">
        <f xml:space="preserve"> 'Europe and NA'!$Z$58*W37</f>
        <v>0.61324975320829223</v>
      </c>
      <c r="Y37" s="494">
        <f>B37/'[1]Europe and NA'!$B$53</f>
        <v>6.8559377027903962E-2</v>
      </c>
      <c r="Z37" s="392">
        <f>'[1]Europe and NA'!$AB$53*Y37</f>
        <v>0.3023468526930565</v>
      </c>
      <c r="AA37" s="533">
        <f>'[1]Europe and NA'!$AC$53*Y37</f>
        <v>0.3023468526930565</v>
      </c>
      <c r="AB37" s="392">
        <f>'[1]Europe and NA'!$AD$53*Y37</f>
        <v>0.3023468526930565</v>
      </c>
      <c r="AC37" s="534">
        <f>'[1]Europe and NA'!$AE$53*Y37</f>
        <v>0.3023468526930565</v>
      </c>
      <c r="AD37" s="279">
        <f>'[1]Europe and NA'!$AF$53*Y37</f>
        <v>0.3023468526930565</v>
      </c>
      <c r="AE37" s="279">
        <f>'[1]Europe and NA'!$AG$53*Y37</f>
        <v>0.31194516547696299</v>
      </c>
      <c r="AF37" s="535">
        <f>'[1]Europe and NA'!$AH$53*Y37</f>
        <v>0.30714600908500977</v>
      </c>
      <c r="AG37" s="535">
        <f>'[1]Europe and NA'!$AI$53*Y37</f>
        <v>0.31194516547696299</v>
      </c>
      <c r="AH37" s="279">
        <f>'[1]Europe and NA'!$AJ$53*Y37</f>
        <v>0.31194516547696299</v>
      </c>
      <c r="AI37" s="535">
        <f>'[1]Europe and NA'!$AK$53*Y37</f>
        <v>0.31194516547696299</v>
      </c>
      <c r="AJ37" s="535">
        <f>'[1]Europe and NA'!$AL$53*Y37</f>
        <v>0.31194516547696299</v>
      </c>
      <c r="AK37" s="279">
        <f>'[1]Europe and NA'!$AM$53*Y37</f>
        <v>0.27697988319273203</v>
      </c>
      <c r="AL37" s="279">
        <f>'[1]Europe and NA'!$AN$53*Y37</f>
        <v>0.27697988319273203</v>
      </c>
      <c r="AM37" s="279">
        <f>'[1]Europe and NA'!$AO$53*Y37</f>
        <v>0.27697988319273203</v>
      </c>
      <c r="AN37" s="535">
        <f>'[1]Europe and NA'!$AP$53*Y37</f>
        <v>0.27697988319273203</v>
      </c>
      <c r="AO37" s="536">
        <f>'[1]Europe and NA'!$AQ$53*Y37</f>
        <v>0.27697988319273203</v>
      </c>
      <c r="AP37" s="279">
        <f>'[1]Europe and NA'!$AR$53*Y37</f>
        <v>0.27697988319273203</v>
      </c>
      <c r="AQ37" s="534">
        <f>'[1]Europe and NA'!$AS$53*Y37</f>
        <v>0.27697988319273203</v>
      </c>
      <c r="AR37" s="537">
        <f>'[1]Europe and NA'!$AT$53*Y37</f>
        <v>0.27697988319273203</v>
      </c>
      <c r="AS37" s="538">
        <f>'[1]Europe and NA'!$AU$53*Y37</f>
        <v>0.27697988319273203</v>
      </c>
      <c r="AT37" s="538">
        <f>'[1]Europe and NA'!$AV$53*Y37</f>
        <v>0.27697988319273203</v>
      </c>
      <c r="AU37" s="538">
        <f>'[1]Europe and NA'!$AW$53*Y37</f>
        <v>0.27697988319273203</v>
      </c>
      <c r="AV37" s="195">
        <f>'[1]Europe and NA'!$AX$53*Y37</f>
        <v>0.28177903958468531</v>
      </c>
      <c r="AW37" s="195">
        <f>'[1]Europe and NA'!$AY$53*Y37</f>
        <v>0.28177903958468531</v>
      </c>
      <c r="AX37" s="195">
        <f>'[1]Europe and NA'!$AZ$53*Y37</f>
        <v>0.31194516547696299</v>
      </c>
      <c r="AY37" s="195">
        <f>'[1]Europe and NA'!$BA$53*Y37</f>
        <v>0.36062232316677484</v>
      </c>
      <c r="AZ37" s="195">
        <f>'[1]Europe and NA'!$BB$53*Y37</f>
        <v>0.26189682024659311</v>
      </c>
      <c r="BA37" s="195">
        <f>'[1]Europe and NA'!$BC$53*Y37</f>
        <v>0.28177903958468531</v>
      </c>
      <c r="BB37" s="195">
        <f>'[1]Europe and NA'!$BD$53*Y37</f>
        <v>0.26189682024659311</v>
      </c>
      <c r="BC37" s="195">
        <f>'[1]Europe and NA'!$BE$53*Y37</f>
        <v>0.28177903958468531</v>
      </c>
      <c r="BD37" s="195">
        <f>'[1]Europe and NA'!$BF$53*Y37</f>
        <v>0.28177903958468531</v>
      </c>
    </row>
    <row r="38" spans="1:56">
      <c r="A38" s="6" t="s">
        <v>13</v>
      </c>
      <c r="B38" s="21">
        <v>1.913</v>
      </c>
      <c r="C38" s="545"/>
      <c r="D38" s="63">
        <v>8278.7369999999992</v>
      </c>
      <c r="E38" s="163">
        <f>B38/('Europe and NA'!$B$42)</f>
        <v>0.11008171251007021</v>
      </c>
      <c r="F38" s="376">
        <f>'Europe and NA'!$F$42*E38</f>
        <v>69.52320635285993</v>
      </c>
      <c r="G38" s="391">
        <f>B38/'Europe and NA'!$B$33</f>
        <v>5.4757270437371192E-2</v>
      </c>
      <c r="H38" s="392">
        <f>'Europe and NA'!$I$33*G38</f>
        <v>38.768147469658807</v>
      </c>
      <c r="I38" s="255">
        <f>B38/'Europe and NA'!$B$53</f>
        <v>6.2070084360804675E-2</v>
      </c>
      <c r="J38" s="256">
        <f xml:space="preserve"> 'Europe and NA'!$K$53*I38</f>
        <v>0.32400584036340041</v>
      </c>
      <c r="K38" s="256">
        <f xml:space="preserve"> 'Europe and NA'!$L$53*I38</f>
        <v>0.32400584036340041</v>
      </c>
      <c r="L38" s="330">
        <f xml:space="preserve"> 'Europe and NA'!$M$53*I38</f>
        <v>0.16138221933809216</v>
      </c>
      <c r="M38" s="330">
        <f xml:space="preserve"> 'Europe and NA'!$N$53*I38</f>
        <v>0.16138221933809216</v>
      </c>
      <c r="N38" s="256">
        <f xml:space="preserve"> 'Europe and NA'!$O$58*W38</f>
        <v>0.55520434353405723</v>
      </c>
      <c r="O38" s="330">
        <f xml:space="preserve"> 'Europe and NA'!$P$53*I38</f>
        <v>0.16138221933809216</v>
      </c>
      <c r="P38" s="330">
        <f xml:space="preserve"> 'Europe and NA'!$Q$53*I38</f>
        <v>0.16138221933809216</v>
      </c>
      <c r="Q38" s="400">
        <f xml:space="preserve"> 'Europe and NA'!$R$53*I38</f>
        <v>0.15641661258922779</v>
      </c>
      <c r="R38" s="400">
        <f xml:space="preserve"> 'Europe and NA'!$S$53*I38</f>
        <v>0.15641661258922779</v>
      </c>
      <c r="S38" s="400">
        <f xml:space="preserve"> 'Europe and NA'!$T$53*I38</f>
        <v>0.15641661258922779</v>
      </c>
      <c r="T38" s="400">
        <f xml:space="preserve"> 'Europe and NA'!$V$53*I38</f>
        <v>0.3264886437378326</v>
      </c>
      <c r="U38" s="414">
        <f>B38/'Europe and NA'!$B$53</f>
        <v>6.2070084360804675E-2</v>
      </c>
      <c r="V38" s="415">
        <f>'Europe and NA'!$X$53*U38</f>
        <v>0.46924983776768331</v>
      </c>
      <c r="W38" s="255">
        <f>B38/'Europe and NA'!$B$58</f>
        <v>0.18884501480750246</v>
      </c>
      <c r="X38" s="256">
        <f xml:space="preserve"> 'Europe and NA'!$Z$58*W38</f>
        <v>0.55520434353405723</v>
      </c>
      <c r="Y38" s="494">
        <f>B38/'[1]Europe and NA'!$B$53</f>
        <v>6.2070084360804675E-2</v>
      </c>
      <c r="Z38" s="392">
        <f>'[1]Europe and NA'!$AB$53*Y38</f>
        <v>0.2737290720311486</v>
      </c>
      <c r="AA38" s="533">
        <f>'[1]Europe and NA'!$AC$53*Y38</f>
        <v>0.2737290720311486</v>
      </c>
      <c r="AB38" s="392">
        <f>'[1]Europe and NA'!$AD$53*Y38</f>
        <v>0.2737290720311486</v>
      </c>
      <c r="AC38" s="534">
        <f>'[1]Europe and NA'!$AE$53*Y38</f>
        <v>0.2737290720311486</v>
      </c>
      <c r="AD38" s="279">
        <f>'[1]Europe and NA'!$AF$53*Y38</f>
        <v>0.2737290720311486</v>
      </c>
      <c r="AE38" s="279">
        <f>'[1]Europe and NA'!$AG$53*Y38</f>
        <v>0.28241888384166125</v>
      </c>
      <c r="AF38" s="535">
        <f>'[1]Europe and NA'!$AH$53*Y38</f>
        <v>0.27807397793640498</v>
      </c>
      <c r="AG38" s="535">
        <f>'[1]Europe and NA'!$AI$53*Y38</f>
        <v>0.28241888384166125</v>
      </c>
      <c r="AH38" s="279">
        <f>'[1]Europe and NA'!$AJ$53*Y38</f>
        <v>0.28241888384166125</v>
      </c>
      <c r="AI38" s="535">
        <f>'[1]Europe and NA'!$AK$53*Y38</f>
        <v>0.28241888384166125</v>
      </c>
      <c r="AJ38" s="535">
        <f>'[1]Europe and NA'!$AL$53*Y38</f>
        <v>0.28241888384166125</v>
      </c>
      <c r="AK38" s="279">
        <f>'[1]Europe and NA'!$AM$53*Y38</f>
        <v>0.25076314081765089</v>
      </c>
      <c r="AL38" s="279">
        <f>'[1]Europe and NA'!$AN$53*Y38</f>
        <v>0.25076314081765089</v>
      </c>
      <c r="AM38" s="279">
        <f>'[1]Europe and NA'!$AO$53*Y38</f>
        <v>0.25076314081765089</v>
      </c>
      <c r="AN38" s="535">
        <f>'[1]Europe and NA'!$AP$53*Y38</f>
        <v>0.25076314081765089</v>
      </c>
      <c r="AO38" s="536">
        <f>'[1]Europe and NA'!$AQ$53*Y38</f>
        <v>0.25076314081765089</v>
      </c>
      <c r="AP38" s="279">
        <f>'[1]Europe and NA'!$AR$53*Y38</f>
        <v>0.25076314081765089</v>
      </c>
      <c r="AQ38" s="534">
        <f>'[1]Europe and NA'!$AS$53*Y38</f>
        <v>0.25076314081765089</v>
      </c>
      <c r="AR38" s="537">
        <f>'[1]Europe and NA'!$AT$53*Y38</f>
        <v>0.25076314081765089</v>
      </c>
      <c r="AS38" s="538">
        <f>'[1]Europe and NA'!$AU$53*Y38</f>
        <v>0.25076314081765089</v>
      </c>
      <c r="AT38" s="538">
        <f>'[1]Europe and NA'!$AV$53*Y38</f>
        <v>0.25076314081765089</v>
      </c>
      <c r="AU38" s="538">
        <f>'[1]Europe and NA'!$AW$53*Y38</f>
        <v>0.25076314081765089</v>
      </c>
      <c r="AV38" s="195">
        <f>'[1]Europe and NA'!$AX$53*Y38</f>
        <v>0.25510804672290721</v>
      </c>
      <c r="AW38" s="195">
        <f>'[1]Europe and NA'!$AY$53*Y38</f>
        <v>0.25510804672290721</v>
      </c>
      <c r="AX38" s="195">
        <f>'[1]Europe and NA'!$AZ$53*Y38</f>
        <v>0.28241888384166125</v>
      </c>
      <c r="AY38" s="195">
        <f>'[1]Europe and NA'!$BA$53*Y38</f>
        <v>0.3264886437378326</v>
      </c>
      <c r="AZ38" s="195">
        <f>'[1]Europe and NA'!$BB$53*Y38</f>
        <v>0.23710772225827384</v>
      </c>
      <c r="BA38" s="195">
        <f>'[1]Europe and NA'!$BC$53*Y38</f>
        <v>0.25510804672290721</v>
      </c>
      <c r="BB38" s="195">
        <f>'[1]Europe and NA'!$BD$53*Y38</f>
        <v>0.23710772225827384</v>
      </c>
      <c r="BC38" s="195">
        <f>'[1]Europe and NA'!$BE$53*Y38</f>
        <v>0.25510804672290721</v>
      </c>
      <c r="BD38" s="195">
        <f>'[1]Europe and NA'!$BF$53*Y38</f>
        <v>0.25510804672290721</v>
      </c>
    </row>
    <row r="39" spans="1:56">
      <c r="A39" s="53" t="s">
        <v>25</v>
      </c>
      <c r="B39" s="21">
        <v>1.776</v>
      </c>
      <c r="C39" s="545"/>
      <c r="D39" s="63">
        <v>27691.019</v>
      </c>
      <c r="E39" s="163">
        <f>B39/('Europe and NA'!$B$42)</f>
        <v>0.10219818160893084</v>
      </c>
      <c r="F39" s="376">
        <f>'Europe and NA'!$F$42*E39</f>
        <v>64.544283576936351</v>
      </c>
      <c r="G39" s="391">
        <f>B39/'Europe and NA'!$B$33</f>
        <v>5.0835814059995418E-2</v>
      </c>
      <c r="H39" s="392">
        <f>'Europe and NA'!$I$33*G39</f>
        <v>35.991756354476756</v>
      </c>
      <c r="I39" s="255">
        <f>B39/'Europe and NA'!$B$53</f>
        <v>5.7624918883841664E-2</v>
      </c>
      <c r="J39" s="256">
        <f xml:space="preserve"> 'Europe and NA'!$K$53*I39</f>
        <v>0.30080207657365349</v>
      </c>
      <c r="K39" s="256">
        <f xml:space="preserve"> 'Europe and NA'!$L$53*I39</f>
        <v>0.30080207657365349</v>
      </c>
      <c r="L39" s="330">
        <f xml:space="preserve"> 'Europe and NA'!$M$53*I39</f>
        <v>0.14982478909798833</v>
      </c>
      <c r="M39" s="330">
        <f xml:space="preserve"> 'Europe and NA'!$N$53*I39</f>
        <v>0.14982478909798833</v>
      </c>
      <c r="N39" s="256">
        <f xml:space="preserve"> 'Europe and NA'!$O$58*W39</f>
        <v>0.51544323790720625</v>
      </c>
      <c r="O39" s="330">
        <f xml:space="preserve"> 'Europe and NA'!$P$53*I39</f>
        <v>0.14982478909798833</v>
      </c>
      <c r="P39" s="330">
        <f xml:space="preserve"> 'Europe and NA'!$Q$53*I39</f>
        <v>0.14982478909798833</v>
      </c>
      <c r="Q39" s="400">
        <f xml:space="preserve"> 'Europe and NA'!$R$53*I39</f>
        <v>0.14521479558728098</v>
      </c>
      <c r="R39" s="400">
        <f xml:space="preserve"> 'Europe and NA'!$S$53*I39</f>
        <v>0.14521479558728098</v>
      </c>
      <c r="S39" s="400">
        <f xml:space="preserve"> 'Europe and NA'!$T$53*I39</f>
        <v>0.14521479558728098</v>
      </c>
      <c r="T39" s="400">
        <f xml:space="preserve"> 'Europe and NA'!$V$53*I39</f>
        <v>0.30310707332900716</v>
      </c>
      <c r="U39" s="414">
        <f>B39/'Europe and NA'!$B$53</f>
        <v>5.7624918883841664E-2</v>
      </c>
      <c r="V39" s="415">
        <f>'Europe and NA'!$X$53*U39</f>
        <v>0.43564438676184297</v>
      </c>
      <c r="W39" s="255">
        <f>B39/'Europe and NA'!$B$58</f>
        <v>0.1753208292201382</v>
      </c>
      <c r="X39" s="256">
        <f xml:space="preserve"> 'Europe and NA'!$Z$58*W39</f>
        <v>0.51544323790720625</v>
      </c>
      <c r="Y39" s="494">
        <f>B39/'[1]Europe and NA'!$B$53</f>
        <v>5.7624918883841664E-2</v>
      </c>
      <c r="Z39" s="392">
        <f>'[1]Europe and NA'!$AB$53*Y39</f>
        <v>0.25412589227774174</v>
      </c>
      <c r="AA39" s="533">
        <f>'[1]Europe and NA'!$AC$53*Y39</f>
        <v>0.25412589227774174</v>
      </c>
      <c r="AB39" s="392">
        <f>'[1]Europe and NA'!$AD$53*Y39</f>
        <v>0.25412589227774174</v>
      </c>
      <c r="AC39" s="534">
        <f>'[1]Europe and NA'!$AE$53*Y39</f>
        <v>0.25412589227774174</v>
      </c>
      <c r="AD39" s="279">
        <f>'[1]Europe and NA'!$AF$53*Y39</f>
        <v>0.25412589227774174</v>
      </c>
      <c r="AE39" s="279">
        <f>'[1]Europe and NA'!$AG$53*Y39</f>
        <v>0.26219338092147954</v>
      </c>
      <c r="AF39" s="535">
        <f>'[1]Europe and NA'!$AH$53*Y39</f>
        <v>0.25815963659961066</v>
      </c>
      <c r="AG39" s="535">
        <f>'[1]Europe and NA'!$AI$53*Y39</f>
        <v>0.26219338092147954</v>
      </c>
      <c r="AH39" s="279">
        <f>'[1]Europe and NA'!$AJ$53*Y39</f>
        <v>0.26219338092147954</v>
      </c>
      <c r="AI39" s="535">
        <f>'[1]Europe and NA'!$AK$53*Y39</f>
        <v>0.26219338092147954</v>
      </c>
      <c r="AJ39" s="535">
        <f>'[1]Europe and NA'!$AL$53*Y39</f>
        <v>0.26219338092147954</v>
      </c>
      <c r="AK39" s="279">
        <f>'[1]Europe and NA'!$AM$53*Y39</f>
        <v>0.23280467229072033</v>
      </c>
      <c r="AL39" s="279">
        <f>'[1]Europe and NA'!$AN$53*Y39</f>
        <v>0.23280467229072033</v>
      </c>
      <c r="AM39" s="279">
        <f>'[1]Europe and NA'!$AO$53*Y39</f>
        <v>0.23280467229072033</v>
      </c>
      <c r="AN39" s="535">
        <f>'[1]Europe and NA'!$AP$53*Y39</f>
        <v>0.23280467229072033</v>
      </c>
      <c r="AO39" s="536">
        <f>'[1]Europe and NA'!$AQ$53*Y39</f>
        <v>0.23280467229072033</v>
      </c>
      <c r="AP39" s="279">
        <f>'[1]Europe and NA'!$AR$53*Y39</f>
        <v>0.23280467229072033</v>
      </c>
      <c r="AQ39" s="534">
        <f>'[1]Europe and NA'!$AS$53*Y39</f>
        <v>0.23280467229072033</v>
      </c>
      <c r="AR39" s="537">
        <f>'[1]Europe and NA'!$AT$53*Y39</f>
        <v>0.23280467229072033</v>
      </c>
      <c r="AS39" s="538">
        <f>'[1]Europe and NA'!$AU$53*Y39</f>
        <v>0.23280467229072033</v>
      </c>
      <c r="AT39" s="538">
        <f>'[1]Europe and NA'!$AV$53*Y39</f>
        <v>0.23280467229072033</v>
      </c>
      <c r="AU39" s="538">
        <f>'[1]Europe and NA'!$AW$53*Y39</f>
        <v>0.23280467229072033</v>
      </c>
      <c r="AV39" s="195">
        <f>'[1]Europe and NA'!$AX$53*Y39</f>
        <v>0.23683841661258925</v>
      </c>
      <c r="AW39" s="195">
        <f>'[1]Europe and NA'!$AY$53*Y39</f>
        <v>0.23683841661258925</v>
      </c>
      <c r="AX39" s="195">
        <f>'[1]Europe and NA'!$AZ$53*Y39</f>
        <v>0.26219338092147954</v>
      </c>
      <c r="AY39" s="195">
        <f>'[1]Europe and NA'!$BA$53*Y39</f>
        <v>0.30310707332900716</v>
      </c>
      <c r="AZ39" s="195">
        <f>'[1]Europe and NA'!$BB$53*Y39</f>
        <v>0.22012719013627516</v>
      </c>
      <c r="BA39" s="195">
        <f>'[1]Europe and NA'!$BC$53*Y39</f>
        <v>0.23683841661258925</v>
      </c>
      <c r="BB39" s="195">
        <f>'[1]Europe and NA'!$BD$53*Y39</f>
        <v>0.22012719013627516</v>
      </c>
      <c r="BC39" s="195">
        <f>'[1]Europe and NA'!$BE$53*Y39</f>
        <v>0.23683841661258925</v>
      </c>
      <c r="BD39" s="195">
        <f>'[1]Europe and NA'!$BF$53*Y39</f>
        <v>0.23683841661258925</v>
      </c>
    </row>
    <row r="40" spans="1:56">
      <c r="A40" s="53" t="s">
        <v>36</v>
      </c>
      <c r="B40" s="21">
        <v>1.7649999999999999</v>
      </c>
      <c r="C40" s="545"/>
      <c r="D40" s="66">
        <v>7976.9849999999997</v>
      </c>
      <c r="E40" s="163">
        <f>B40/('Europe and NA'!$B$42)</f>
        <v>0.10156519737599262</v>
      </c>
      <c r="F40" s="376">
        <f>'Europe and NA'!$F$42*E40</f>
        <v>64.144516054781889</v>
      </c>
      <c r="G40" s="391">
        <f>B40/'Europe and NA'!$B$33</f>
        <v>5.0520952599038237E-2</v>
      </c>
      <c r="H40" s="392">
        <f>'Europe and NA'!$I$33*G40</f>
        <v>35.768834440119072</v>
      </c>
      <c r="I40" s="255">
        <f>B40/'Europe and NA'!$B$53</f>
        <v>5.7268007787151194E-2</v>
      </c>
      <c r="J40" s="256">
        <f xml:space="preserve"> 'Europe and NA'!$K$53*I40</f>
        <v>0.2989390006489292</v>
      </c>
      <c r="K40" s="256">
        <f xml:space="preserve"> 'Europe and NA'!$L$53*I40</f>
        <v>0.2989390006489292</v>
      </c>
      <c r="L40" s="330">
        <f xml:space="preserve"> 'Europe and NA'!$M$53*I40</f>
        <v>0.14889682024659312</v>
      </c>
      <c r="M40" s="330">
        <f xml:space="preserve"> 'Europe and NA'!$N$53*I40</f>
        <v>0.14889682024659312</v>
      </c>
      <c r="N40" s="256">
        <f xml:space="preserve"> 'Europe and NA'!$O$58*W40</f>
        <v>0.5122507403751233</v>
      </c>
      <c r="O40" s="330">
        <f xml:space="preserve"> 'Europe and NA'!$P$53*I40</f>
        <v>0.14889682024659312</v>
      </c>
      <c r="P40" s="330">
        <f xml:space="preserve"> 'Europe and NA'!$Q$53*I40</f>
        <v>0.14889682024659312</v>
      </c>
      <c r="Q40" s="400">
        <f xml:space="preserve"> 'Europe and NA'!$R$53*I40</f>
        <v>0.14431537962362101</v>
      </c>
      <c r="R40" s="400">
        <f xml:space="preserve"> 'Europe and NA'!$S$53*I40</f>
        <v>0.14431537962362101</v>
      </c>
      <c r="S40" s="400">
        <f xml:space="preserve"> 'Europe and NA'!$T$53*I40</f>
        <v>0.14431537962362101</v>
      </c>
      <c r="T40" s="400">
        <f xml:space="preserve"> 'Europe and NA'!$V$53*I40</f>
        <v>0.30122972096041528</v>
      </c>
      <c r="U40" s="414">
        <f>B40/'Europe and NA'!$B$53</f>
        <v>5.7268007787151194E-2</v>
      </c>
      <c r="V40" s="415">
        <f>'Europe and NA'!$X$53*U40</f>
        <v>0.43294613887086303</v>
      </c>
      <c r="W40" s="255">
        <f>B40/'Europe and NA'!$B$58</f>
        <v>0.17423494570582426</v>
      </c>
      <c r="X40" s="256">
        <f xml:space="preserve"> 'Europe and NA'!$Z$58*W40</f>
        <v>0.5122507403751233</v>
      </c>
      <c r="Y40" s="494">
        <f>B40/'[1]Europe and NA'!$B$53</f>
        <v>5.7268007787151194E-2</v>
      </c>
      <c r="Z40" s="392">
        <f>'[1]Europe and NA'!$AB$53*Y40</f>
        <v>0.25255191434133678</v>
      </c>
      <c r="AA40" s="533">
        <f>'[1]Europe and NA'!$AC$53*Y40</f>
        <v>0.25255191434133678</v>
      </c>
      <c r="AB40" s="392">
        <f>'[1]Europe and NA'!$AD$53*Y40</f>
        <v>0.25255191434133678</v>
      </c>
      <c r="AC40" s="534">
        <f>'[1]Europe and NA'!$AE$53*Y40</f>
        <v>0.25255191434133678</v>
      </c>
      <c r="AD40" s="279">
        <f>'[1]Europe and NA'!$AF$53*Y40</f>
        <v>0.25255191434133678</v>
      </c>
      <c r="AE40" s="279">
        <f>'[1]Europe and NA'!$AG$53*Y40</f>
        <v>0.26056943543153793</v>
      </c>
      <c r="AF40" s="535">
        <f>'[1]Europe and NA'!$AH$53*Y40</f>
        <v>0.25656067488643736</v>
      </c>
      <c r="AG40" s="535">
        <f>'[1]Europe and NA'!$AI$53*Y40</f>
        <v>0.26056943543153793</v>
      </c>
      <c r="AH40" s="279">
        <f>'[1]Europe and NA'!$AJ$53*Y40</f>
        <v>0.26056943543153793</v>
      </c>
      <c r="AI40" s="535">
        <f>'[1]Europe and NA'!$AK$53*Y40</f>
        <v>0.26056943543153793</v>
      </c>
      <c r="AJ40" s="535">
        <f>'[1]Europe and NA'!$AL$53*Y40</f>
        <v>0.26056943543153793</v>
      </c>
      <c r="AK40" s="279">
        <f>'[1]Europe and NA'!$AM$53*Y40</f>
        <v>0.23136275146009083</v>
      </c>
      <c r="AL40" s="279">
        <f>'[1]Europe and NA'!$AN$53*Y40</f>
        <v>0.23136275146009083</v>
      </c>
      <c r="AM40" s="279">
        <f>'[1]Europe and NA'!$AO$53*Y40</f>
        <v>0.23136275146009083</v>
      </c>
      <c r="AN40" s="535">
        <f>'[1]Europe and NA'!$AP$53*Y40</f>
        <v>0.23136275146009083</v>
      </c>
      <c r="AO40" s="536">
        <f>'[1]Europe and NA'!$AQ$53*Y40</f>
        <v>0.23136275146009083</v>
      </c>
      <c r="AP40" s="279">
        <f>'[1]Europe and NA'!$AR$53*Y40</f>
        <v>0.23136275146009083</v>
      </c>
      <c r="AQ40" s="534">
        <f>'[1]Europe and NA'!$AS$53*Y40</f>
        <v>0.23136275146009083</v>
      </c>
      <c r="AR40" s="537">
        <f>'[1]Europe and NA'!$AT$53*Y40</f>
        <v>0.23136275146009083</v>
      </c>
      <c r="AS40" s="538">
        <f>'[1]Europe and NA'!$AU$53*Y40</f>
        <v>0.23136275146009083</v>
      </c>
      <c r="AT40" s="538">
        <f>'[1]Europe and NA'!$AV$53*Y40</f>
        <v>0.23136275146009083</v>
      </c>
      <c r="AU40" s="538">
        <f>'[1]Europe and NA'!$AW$53*Y40</f>
        <v>0.23136275146009083</v>
      </c>
      <c r="AV40" s="195">
        <f>'[1]Europe and NA'!$AX$53*Y40</f>
        <v>0.23537151200519144</v>
      </c>
      <c r="AW40" s="195">
        <f>'[1]Europe and NA'!$AY$53*Y40</f>
        <v>0.23537151200519144</v>
      </c>
      <c r="AX40" s="195">
        <f>'[1]Europe and NA'!$AZ$53*Y40</f>
        <v>0.26056943543153793</v>
      </c>
      <c r="AY40" s="195">
        <f>'[1]Europe and NA'!$BA$53*Y40</f>
        <v>0.30122972096041528</v>
      </c>
      <c r="AZ40" s="195">
        <f>'[1]Europe and NA'!$BB$53*Y40</f>
        <v>0.21876378974691754</v>
      </c>
      <c r="BA40" s="195">
        <f>'[1]Europe and NA'!$BC$53*Y40</f>
        <v>0.23537151200519144</v>
      </c>
      <c r="BB40" s="195">
        <f>'[1]Europe and NA'!$BD$53*Y40</f>
        <v>0.21876378974691754</v>
      </c>
      <c r="BC40" s="195">
        <f>'[1]Europe and NA'!$BE$53*Y40</f>
        <v>0.23537151200519144</v>
      </c>
      <c r="BD40" s="195">
        <f>'[1]Europe and NA'!$BF$53*Y40</f>
        <v>0.23537151200519144</v>
      </c>
    </row>
    <row r="41" spans="1:56">
      <c r="A41" s="53" t="s">
        <v>177</v>
      </c>
      <c r="B41" s="21">
        <v>1.7150000000000001</v>
      </c>
      <c r="C41" s="545"/>
      <c r="D41" s="63">
        <v>11193.728999999999</v>
      </c>
      <c r="E41" s="163">
        <f>B41/('Europe and NA'!$B$42)</f>
        <v>9.8687996317182655E-2</v>
      </c>
      <c r="F41" s="376">
        <f>'Europe and NA'!$F$42*E41</f>
        <v>62.327390954079874</v>
      </c>
      <c r="G41" s="391">
        <f>B41/'Europe and NA'!$B$33</f>
        <v>4.9089764140141975E-2</v>
      </c>
      <c r="H41" s="392">
        <f>'Europe and NA'!$I$33*G41</f>
        <v>34.75555301122052</v>
      </c>
      <c r="I41" s="255">
        <f>B41/'Europe and NA'!$B$53</f>
        <v>5.5645684620376383E-2</v>
      </c>
      <c r="J41" s="256">
        <f xml:space="preserve"> 'Europe and NA'!$K$53*I41</f>
        <v>0.29047047371836471</v>
      </c>
      <c r="K41" s="256">
        <f xml:space="preserve"> 'Europe and NA'!$L$53*I41</f>
        <v>0.29047047371836471</v>
      </c>
      <c r="L41" s="330">
        <f xml:space="preserve"> 'Europe and NA'!$M$53*I41</f>
        <v>0.1446787800129786</v>
      </c>
      <c r="M41" s="330">
        <f xml:space="preserve"> 'Europe and NA'!$N$53*I41</f>
        <v>0.1446787800129786</v>
      </c>
      <c r="N41" s="256">
        <f xml:space="preserve"> 'Europe and NA'!$O$58*W41</f>
        <v>0.49773938795656464</v>
      </c>
      <c r="O41" s="330">
        <f xml:space="preserve"> 'Europe and NA'!$P$53*I41</f>
        <v>0.1446787800129786</v>
      </c>
      <c r="P41" s="330">
        <f xml:space="preserve"> 'Europe and NA'!$Q$53*I41</f>
        <v>0.1446787800129786</v>
      </c>
      <c r="Q41" s="400">
        <f xml:space="preserve"> 'Europe and NA'!$R$53*I41</f>
        <v>0.14022712524334849</v>
      </c>
      <c r="R41" s="400">
        <f xml:space="preserve"> 'Europe and NA'!$S$53*I41</f>
        <v>0.14022712524334849</v>
      </c>
      <c r="S41" s="400">
        <f xml:space="preserve"> 'Europe and NA'!$T$53*I41</f>
        <v>0.14022712524334849</v>
      </c>
      <c r="T41" s="400">
        <f xml:space="preserve"> 'Europe and NA'!$V$53*I41</f>
        <v>0.29269630110317979</v>
      </c>
      <c r="U41" s="414">
        <f>B41/'Europe and NA'!$B$53</f>
        <v>5.5645684620376383E-2</v>
      </c>
      <c r="V41" s="415">
        <f>'Europe and NA'!$X$53*U41</f>
        <v>0.42068137573004544</v>
      </c>
      <c r="W41" s="255">
        <f>B41/'Europe and NA'!$B$58</f>
        <v>0.16929911154985192</v>
      </c>
      <c r="X41" s="256">
        <f xml:space="preserve"> 'Europe and NA'!$Z$58*W41</f>
        <v>0.49773938795656464</v>
      </c>
      <c r="Y41" s="494">
        <f>B41/'[1]Europe and NA'!$B$53</f>
        <v>5.5645684620376383E-2</v>
      </c>
      <c r="Z41" s="392">
        <f>'[1]Europe and NA'!$AB$53*Y41</f>
        <v>0.24539746917585986</v>
      </c>
      <c r="AA41" s="533">
        <f>'[1]Europe and NA'!$AC$53*Y41</f>
        <v>0.24539746917585986</v>
      </c>
      <c r="AB41" s="392">
        <f>'[1]Europe and NA'!$AD$53*Y41</f>
        <v>0.24539746917585986</v>
      </c>
      <c r="AC41" s="534">
        <f>'[1]Europe and NA'!$AE$53*Y41</f>
        <v>0.24539746917585986</v>
      </c>
      <c r="AD41" s="279">
        <f>'[1]Europe and NA'!$AF$53*Y41</f>
        <v>0.24539746917585986</v>
      </c>
      <c r="AE41" s="279">
        <f>'[1]Europe and NA'!$AG$53*Y41</f>
        <v>0.25318786502271251</v>
      </c>
      <c r="AF41" s="535">
        <f>'[1]Europe and NA'!$AH$53*Y41</f>
        <v>0.24929266709928621</v>
      </c>
      <c r="AG41" s="535">
        <f>'[1]Europe and NA'!$AI$53*Y41</f>
        <v>0.25318786502271251</v>
      </c>
      <c r="AH41" s="279">
        <f>'[1]Europe and NA'!$AJ$53*Y41</f>
        <v>0.25318786502271251</v>
      </c>
      <c r="AI41" s="535">
        <f>'[1]Europe and NA'!$AK$53*Y41</f>
        <v>0.25318786502271251</v>
      </c>
      <c r="AJ41" s="535">
        <f>'[1]Europe and NA'!$AL$53*Y41</f>
        <v>0.25318786502271251</v>
      </c>
      <c r="AK41" s="279">
        <f>'[1]Europe and NA'!$AM$53*Y41</f>
        <v>0.22480856586632059</v>
      </c>
      <c r="AL41" s="279">
        <f>'[1]Europe and NA'!$AN$53*Y41</f>
        <v>0.22480856586632059</v>
      </c>
      <c r="AM41" s="279">
        <f>'[1]Europe and NA'!$AO$53*Y41</f>
        <v>0.22480856586632059</v>
      </c>
      <c r="AN41" s="535">
        <f>'[1]Europe and NA'!$AP$53*Y41</f>
        <v>0.22480856586632059</v>
      </c>
      <c r="AO41" s="536">
        <f>'[1]Europe and NA'!$AQ$53*Y41</f>
        <v>0.22480856586632059</v>
      </c>
      <c r="AP41" s="279">
        <f>'[1]Europe and NA'!$AR$53*Y41</f>
        <v>0.22480856586632059</v>
      </c>
      <c r="AQ41" s="534">
        <f>'[1]Europe and NA'!$AS$53*Y41</f>
        <v>0.22480856586632059</v>
      </c>
      <c r="AR41" s="537">
        <f>'[1]Europe and NA'!$AT$53*Y41</f>
        <v>0.22480856586632059</v>
      </c>
      <c r="AS41" s="538">
        <f>'[1]Europe and NA'!$AU$53*Y41</f>
        <v>0.22480856586632059</v>
      </c>
      <c r="AT41" s="538">
        <f>'[1]Europe and NA'!$AV$53*Y41</f>
        <v>0.22480856586632059</v>
      </c>
      <c r="AU41" s="538">
        <f>'[1]Europe and NA'!$AW$53*Y41</f>
        <v>0.22480856586632059</v>
      </c>
      <c r="AV41" s="195">
        <f>'[1]Europe and NA'!$AX$53*Y41</f>
        <v>0.22870376378974694</v>
      </c>
      <c r="AW41" s="195">
        <f>'[1]Europe and NA'!$AY$53*Y41</f>
        <v>0.22870376378974694</v>
      </c>
      <c r="AX41" s="195">
        <f>'[1]Europe and NA'!$AZ$53*Y41</f>
        <v>0.25318786502271251</v>
      </c>
      <c r="AY41" s="195">
        <f>'[1]Europe and NA'!$BA$53*Y41</f>
        <v>0.29269630110317979</v>
      </c>
      <c r="AZ41" s="195">
        <f>'[1]Europe and NA'!$BB$53*Y41</f>
        <v>0.21256651524983777</v>
      </c>
      <c r="BA41" s="195">
        <f>'[1]Europe and NA'!$BC$53*Y41</f>
        <v>0.22870376378974694</v>
      </c>
      <c r="BB41" s="195">
        <f>'[1]Europe and NA'!$BD$53*Y41</f>
        <v>0.21256651524983777</v>
      </c>
      <c r="BC41" s="195">
        <f>'[1]Europe and NA'!$BE$53*Y41</f>
        <v>0.22870376378974694</v>
      </c>
      <c r="BD41" s="195">
        <f>'[1]Europe and NA'!$BF$53*Y41</f>
        <v>0.22870376378974694</v>
      </c>
    </row>
    <row r="42" spans="1:56">
      <c r="A42" s="53" t="s">
        <v>24</v>
      </c>
      <c r="B42" s="21">
        <v>1.4279999999999999</v>
      </c>
      <c r="C42" s="545"/>
      <c r="D42" s="63">
        <v>5057.6769999999997</v>
      </c>
      <c r="E42" s="163">
        <f>B42/('Europe and NA'!$B$42)</f>
        <v>8.2172862239613301E-2</v>
      </c>
      <c r="F42" s="376">
        <f>'Europe and NA'!$F$42*E42</f>
        <v>51.897092876050174</v>
      </c>
      <c r="G42" s="391">
        <f>B42/'Europe and NA'!$B$33</f>
        <v>4.0874742386077398E-2</v>
      </c>
      <c r="H42" s="392">
        <f>'Europe and NA'!$I$33*G42</f>
        <v>28.939317609342798</v>
      </c>
      <c r="I42" s="255">
        <f>B42/'Europe and NA'!$B$53</f>
        <v>4.6333549643088903E-2</v>
      </c>
      <c r="J42" s="256">
        <f xml:space="preserve"> 'Europe and NA'!$K$53*I42</f>
        <v>0.24186112913692406</v>
      </c>
      <c r="K42" s="256">
        <f xml:space="preserve"> 'Europe and NA'!$L$53*I42</f>
        <v>0.24186112913692406</v>
      </c>
      <c r="L42" s="330">
        <f xml:space="preserve"> 'Europe and NA'!$M$53*I42</f>
        <v>0.12046722907203115</v>
      </c>
      <c r="M42" s="330">
        <f xml:space="preserve"> 'Europe and NA'!$N$53*I42</f>
        <v>0.12046722907203115</v>
      </c>
      <c r="N42" s="256">
        <f xml:space="preserve"> 'Europe and NA'!$O$58*W42</f>
        <v>0.41444422507403744</v>
      </c>
      <c r="O42" s="330">
        <f xml:space="preserve"> 'Europe and NA'!$P$53*I42</f>
        <v>0.12046722907203115</v>
      </c>
      <c r="P42" s="330">
        <f xml:space="preserve"> 'Europe and NA'!$Q$53*I42</f>
        <v>0.12046722907203115</v>
      </c>
      <c r="Q42" s="400">
        <f xml:space="preserve"> 'Europe and NA'!$R$53*I42</f>
        <v>0.11676054510058403</v>
      </c>
      <c r="R42" s="400">
        <f xml:space="preserve"> 'Europe and NA'!$S$53*I42</f>
        <v>0.11676054510058403</v>
      </c>
      <c r="S42" s="400">
        <f xml:space="preserve"> 'Europe and NA'!$T$53*I42</f>
        <v>0.11676054510058403</v>
      </c>
      <c r="T42" s="400">
        <f xml:space="preserve"> 'Europe and NA'!$V$53*I42</f>
        <v>0.24371447112264763</v>
      </c>
      <c r="U42" s="414">
        <f>B42/'Europe and NA'!$B$53</f>
        <v>4.6333549643088903E-2</v>
      </c>
      <c r="V42" s="415">
        <f>'Europe and NA'!$X$53*U42</f>
        <v>0.3502816353017521</v>
      </c>
      <c r="W42" s="255">
        <f>B42/'Europe and NA'!$B$58</f>
        <v>0.14096742349457056</v>
      </c>
      <c r="X42" s="256">
        <f xml:space="preserve"> 'Europe and NA'!$Z$58*W42</f>
        <v>0.41444422507403744</v>
      </c>
      <c r="Y42" s="494">
        <f>B42/'[1]Europe and NA'!$B$53</f>
        <v>4.6333549643088903E-2</v>
      </c>
      <c r="Z42" s="392">
        <f>'[1]Europe and NA'!$AB$53*Y42</f>
        <v>0.20433095392602207</v>
      </c>
      <c r="AA42" s="533">
        <f>'[1]Europe and NA'!$AC$53*Y42</f>
        <v>0.20433095392602207</v>
      </c>
      <c r="AB42" s="392">
        <f>'[1]Europe and NA'!$AD$53*Y42</f>
        <v>0.20433095392602207</v>
      </c>
      <c r="AC42" s="534">
        <f>'[1]Europe and NA'!$AE$53*Y42</f>
        <v>0.20433095392602207</v>
      </c>
      <c r="AD42" s="279">
        <f>'[1]Europe and NA'!$AF$53*Y42</f>
        <v>0.20433095392602207</v>
      </c>
      <c r="AE42" s="279">
        <f>'[1]Europe and NA'!$AG$53*Y42</f>
        <v>0.2108176508760545</v>
      </c>
      <c r="AF42" s="535">
        <f>'[1]Europe and NA'!$AH$53*Y42</f>
        <v>0.2075743024010383</v>
      </c>
      <c r="AG42" s="535">
        <f>'[1]Europe and NA'!$AI$53*Y42</f>
        <v>0.2108176508760545</v>
      </c>
      <c r="AH42" s="279">
        <f>'[1]Europe and NA'!$AJ$53*Y42</f>
        <v>0.2108176508760545</v>
      </c>
      <c r="AI42" s="535">
        <f>'[1]Europe and NA'!$AK$53*Y42</f>
        <v>0.2108176508760545</v>
      </c>
      <c r="AJ42" s="535">
        <f>'[1]Europe and NA'!$AL$53*Y42</f>
        <v>0.2108176508760545</v>
      </c>
      <c r="AK42" s="279">
        <f>'[1]Europe and NA'!$AM$53*Y42</f>
        <v>0.18718754055807918</v>
      </c>
      <c r="AL42" s="279">
        <f>'[1]Europe and NA'!$AN$53*Y42</f>
        <v>0.18718754055807918</v>
      </c>
      <c r="AM42" s="279">
        <f>'[1]Europe and NA'!$AO$53*Y42</f>
        <v>0.18718754055807918</v>
      </c>
      <c r="AN42" s="535">
        <f>'[1]Europe and NA'!$AP$53*Y42</f>
        <v>0.18718754055807918</v>
      </c>
      <c r="AO42" s="536">
        <f>'[1]Europe and NA'!$AQ$53*Y42</f>
        <v>0.18718754055807918</v>
      </c>
      <c r="AP42" s="279">
        <f>'[1]Europe and NA'!$AR$53*Y42</f>
        <v>0.18718754055807918</v>
      </c>
      <c r="AQ42" s="534">
        <f>'[1]Europe and NA'!$AS$53*Y42</f>
        <v>0.18718754055807918</v>
      </c>
      <c r="AR42" s="537">
        <f>'[1]Europe and NA'!$AT$53*Y42</f>
        <v>0.18718754055807918</v>
      </c>
      <c r="AS42" s="538">
        <f>'[1]Europe and NA'!$AU$53*Y42</f>
        <v>0.18718754055807918</v>
      </c>
      <c r="AT42" s="538">
        <f>'[1]Europe and NA'!$AV$53*Y42</f>
        <v>0.18718754055807918</v>
      </c>
      <c r="AU42" s="538">
        <f>'[1]Europe and NA'!$AW$53*Y42</f>
        <v>0.18718754055807918</v>
      </c>
      <c r="AV42" s="195">
        <f>'[1]Europe and NA'!$AX$53*Y42</f>
        <v>0.19043088903309541</v>
      </c>
      <c r="AW42" s="195">
        <f>'[1]Europe and NA'!$AY$53*Y42</f>
        <v>0.19043088903309541</v>
      </c>
      <c r="AX42" s="195">
        <f>'[1]Europe and NA'!$AZ$53*Y42</f>
        <v>0.2108176508760545</v>
      </c>
      <c r="AY42" s="195">
        <f>'[1]Europe and NA'!$BA$53*Y42</f>
        <v>0.24371447112264763</v>
      </c>
      <c r="AZ42" s="195">
        <f>'[1]Europe and NA'!$BB$53*Y42</f>
        <v>0.17699415963659959</v>
      </c>
      <c r="BA42" s="195">
        <f>'[1]Europe and NA'!$BC$53*Y42</f>
        <v>0.19043088903309541</v>
      </c>
      <c r="BB42" s="195">
        <f>'[1]Europe and NA'!$BD$53*Y42</f>
        <v>0.17699415963659959</v>
      </c>
      <c r="BC42" s="195">
        <f>'[1]Europe and NA'!$BE$53*Y42</f>
        <v>0.19043088903309541</v>
      </c>
      <c r="BD42" s="195">
        <f>'[1]Europe and NA'!$BF$53*Y42</f>
        <v>0.19043088903309541</v>
      </c>
    </row>
    <row r="43" spans="1:56">
      <c r="A43" s="53" t="s">
        <v>30</v>
      </c>
      <c r="B43" s="21">
        <v>1.3720000000000001</v>
      </c>
      <c r="C43" s="545"/>
      <c r="D43" s="63">
        <v>31255.435000000001</v>
      </c>
      <c r="E43" s="163">
        <f>B43/('Europe and NA'!$B$42)</f>
        <v>7.8950397053746124E-2</v>
      </c>
      <c r="F43" s="376">
        <f>'Europe and NA'!$F$42*E43</f>
        <v>49.861912763263895</v>
      </c>
      <c r="G43" s="391">
        <f>B43/'Europe and NA'!$B$33</f>
        <v>3.9271811312113582E-2</v>
      </c>
      <c r="H43" s="392">
        <f>'Europe and NA'!$I$33*G43</f>
        <v>27.804442408976417</v>
      </c>
      <c r="I43" s="255">
        <f>B43/'Europe and NA'!$B$53</f>
        <v>4.4516547696301104E-2</v>
      </c>
      <c r="J43" s="256">
        <f xml:space="preserve"> 'Europe and NA'!$K$53*I43</f>
        <v>0.23237637897469174</v>
      </c>
      <c r="K43" s="256">
        <f xml:space="preserve"> 'Europe and NA'!$L$53*I43</f>
        <v>0.23237637897469174</v>
      </c>
      <c r="L43" s="330">
        <f xml:space="preserve"> 'Europe and NA'!$M$53*I43</f>
        <v>0.11574302401038288</v>
      </c>
      <c r="M43" s="330">
        <f xml:space="preserve"> 'Europe and NA'!$N$53*I43</f>
        <v>0.11574302401038288</v>
      </c>
      <c r="N43" s="256">
        <f xml:space="preserve"> 'Europe and NA'!$O$58*W43</f>
        <v>0.39819151036525174</v>
      </c>
      <c r="O43" s="330">
        <f xml:space="preserve"> 'Europe and NA'!$P$53*I43</f>
        <v>0.11574302401038288</v>
      </c>
      <c r="P43" s="330">
        <f xml:space="preserve"> 'Europe and NA'!$Q$53*I43</f>
        <v>0.11574302401038288</v>
      </c>
      <c r="Q43" s="400">
        <f xml:space="preserve"> 'Europe and NA'!$R$53*I43</f>
        <v>0.11218170019467878</v>
      </c>
      <c r="R43" s="400">
        <f xml:space="preserve"> 'Europe and NA'!$S$53*I43</f>
        <v>0.11218170019467878</v>
      </c>
      <c r="S43" s="400">
        <f xml:space="preserve"> 'Europe and NA'!$T$53*I43</f>
        <v>0.11218170019467878</v>
      </c>
      <c r="T43" s="400">
        <f xml:space="preserve"> 'Europe and NA'!$V$53*I43</f>
        <v>0.2341570408825438</v>
      </c>
      <c r="U43" s="414">
        <f>B43/'Europe and NA'!$B$53</f>
        <v>4.4516547696301104E-2</v>
      </c>
      <c r="V43" s="415">
        <f>'Europe and NA'!$X$53*U43</f>
        <v>0.33654510058403631</v>
      </c>
      <c r="W43" s="255">
        <f>B43/'Europe and NA'!$B$58</f>
        <v>0.13543928923988155</v>
      </c>
      <c r="X43" s="256">
        <f xml:space="preserve"> 'Europe and NA'!$Z$58*W43</f>
        <v>0.39819151036525174</v>
      </c>
      <c r="Y43" s="494">
        <f>B43/'[1]Europe and NA'!$B$53</f>
        <v>4.4516547696301104E-2</v>
      </c>
      <c r="Z43" s="392">
        <f>'[1]Europe and NA'!$AB$53*Y43</f>
        <v>0.19631797534068787</v>
      </c>
      <c r="AA43" s="533">
        <f>'[1]Europe and NA'!$AC$53*Y43</f>
        <v>0.19631797534068787</v>
      </c>
      <c r="AB43" s="392">
        <f>'[1]Europe and NA'!$AD$53*Y43</f>
        <v>0.19631797534068787</v>
      </c>
      <c r="AC43" s="534">
        <f>'[1]Europe and NA'!$AE$53*Y43</f>
        <v>0.19631797534068787</v>
      </c>
      <c r="AD43" s="279">
        <f>'[1]Europe and NA'!$AF$53*Y43</f>
        <v>0.19631797534068787</v>
      </c>
      <c r="AE43" s="279">
        <f>'[1]Europe and NA'!$AG$53*Y43</f>
        <v>0.20255029201817001</v>
      </c>
      <c r="AF43" s="535">
        <f>'[1]Europe and NA'!$AH$53*Y43</f>
        <v>0.19943413367942897</v>
      </c>
      <c r="AG43" s="535">
        <f>'[1]Europe and NA'!$AI$53*Y43</f>
        <v>0.20255029201817001</v>
      </c>
      <c r="AH43" s="279">
        <f>'[1]Europe and NA'!$AJ$53*Y43</f>
        <v>0.20255029201817001</v>
      </c>
      <c r="AI43" s="535">
        <f>'[1]Europe and NA'!$AK$53*Y43</f>
        <v>0.20255029201817001</v>
      </c>
      <c r="AJ43" s="535">
        <f>'[1]Europe and NA'!$AL$53*Y43</f>
        <v>0.20255029201817001</v>
      </c>
      <c r="AK43" s="279">
        <f>'[1]Europe and NA'!$AM$53*Y43</f>
        <v>0.17984685269305645</v>
      </c>
      <c r="AL43" s="279">
        <f>'[1]Europe and NA'!$AN$53*Y43</f>
        <v>0.17984685269305645</v>
      </c>
      <c r="AM43" s="279">
        <f>'[1]Europe and NA'!$AO$53*Y43</f>
        <v>0.17984685269305645</v>
      </c>
      <c r="AN43" s="535">
        <f>'[1]Europe and NA'!$AP$53*Y43</f>
        <v>0.17984685269305645</v>
      </c>
      <c r="AO43" s="536">
        <f>'[1]Europe and NA'!$AQ$53*Y43</f>
        <v>0.17984685269305645</v>
      </c>
      <c r="AP43" s="279">
        <f>'[1]Europe and NA'!$AR$53*Y43</f>
        <v>0.17984685269305645</v>
      </c>
      <c r="AQ43" s="534">
        <f>'[1]Europe and NA'!$AS$53*Y43</f>
        <v>0.17984685269305645</v>
      </c>
      <c r="AR43" s="537">
        <f>'[1]Europe and NA'!$AT$53*Y43</f>
        <v>0.17984685269305645</v>
      </c>
      <c r="AS43" s="538">
        <f>'[1]Europe and NA'!$AU$53*Y43</f>
        <v>0.17984685269305645</v>
      </c>
      <c r="AT43" s="538">
        <f>'[1]Europe and NA'!$AV$53*Y43</f>
        <v>0.17984685269305645</v>
      </c>
      <c r="AU43" s="538">
        <f>'[1]Europe and NA'!$AW$53*Y43</f>
        <v>0.17984685269305645</v>
      </c>
      <c r="AV43" s="195">
        <f>'[1]Europe and NA'!$AX$53*Y43</f>
        <v>0.18296301103179755</v>
      </c>
      <c r="AW43" s="195">
        <f>'[1]Europe and NA'!$AY$53*Y43</f>
        <v>0.18296301103179755</v>
      </c>
      <c r="AX43" s="195">
        <f>'[1]Europe and NA'!$AZ$53*Y43</f>
        <v>0.20255029201817001</v>
      </c>
      <c r="AY43" s="195">
        <f>'[1]Europe and NA'!$BA$53*Y43</f>
        <v>0.2341570408825438</v>
      </c>
      <c r="AZ43" s="195">
        <f>'[1]Europe and NA'!$BB$53*Y43</f>
        <v>0.17005321219987021</v>
      </c>
      <c r="BA43" s="195">
        <f>'[1]Europe and NA'!$BC$53*Y43</f>
        <v>0.18296301103179755</v>
      </c>
      <c r="BB43" s="195">
        <f>'[1]Europe and NA'!$BD$53*Y43</f>
        <v>0.17005321219987021</v>
      </c>
      <c r="BC43" s="195">
        <f>'[1]Europe and NA'!$BE$53*Y43</f>
        <v>0.18296301103179755</v>
      </c>
      <c r="BD43" s="195">
        <f>'[1]Europe and NA'!$BF$53*Y43</f>
        <v>0.18296301103179755</v>
      </c>
    </row>
    <row r="44" spans="1:56" ht="19.5" customHeight="1">
      <c r="A44" s="53" t="s">
        <v>26</v>
      </c>
      <c r="B44" s="21">
        <v>1.292</v>
      </c>
      <c r="C44" s="545"/>
      <c r="D44" s="63">
        <v>19129.955000000002</v>
      </c>
      <c r="E44" s="163">
        <f>B44/('Europe and NA'!$B$42)</f>
        <v>7.4346875359650136E-2</v>
      </c>
      <c r="F44" s="376">
        <f>'Europe and NA'!$F$42*E44</f>
        <v>46.954512602140639</v>
      </c>
      <c r="G44" s="391">
        <f>B44/'Europe and NA'!$B$33</f>
        <v>3.6981909777879553E-2</v>
      </c>
      <c r="H44" s="392">
        <f>'Europe and NA'!$I$33*G44</f>
        <v>26.183192122738724</v>
      </c>
      <c r="I44" s="255">
        <f>B44/'Europe and NA'!$B$53</f>
        <v>4.1920830629461392E-2</v>
      </c>
      <c r="J44" s="256">
        <f xml:space="preserve"> 'Europe and NA'!$K$53*I44</f>
        <v>0.21882673588578846</v>
      </c>
      <c r="K44" s="256">
        <f xml:space="preserve"> 'Europe and NA'!$L$53*I44</f>
        <v>0.21882673588578846</v>
      </c>
      <c r="L44" s="330">
        <f xml:space="preserve"> 'Europe and NA'!$M$53*I44</f>
        <v>0.10899415963659963</v>
      </c>
      <c r="M44" s="330">
        <f xml:space="preserve"> 'Europe and NA'!$N$53*I44</f>
        <v>0.10899415963659963</v>
      </c>
      <c r="N44" s="256">
        <f xml:space="preserve"> 'Europe and NA'!$O$58*W44</f>
        <v>0.37497334649555769</v>
      </c>
      <c r="O44" s="330">
        <f xml:space="preserve"> 'Europe and NA'!$P$53*I44</f>
        <v>0.10899415963659963</v>
      </c>
      <c r="P44" s="330">
        <f xml:space="preserve"> 'Europe and NA'!$Q$53*I44</f>
        <v>0.10899415963659963</v>
      </c>
      <c r="Q44" s="400">
        <f xml:space="preserve"> 'Europe and NA'!$R$53*I44</f>
        <v>0.1056404931862427</v>
      </c>
      <c r="R44" s="400">
        <f xml:space="preserve"> 'Europe and NA'!$S$53*I44</f>
        <v>0.1056404931862427</v>
      </c>
      <c r="S44" s="400">
        <f xml:space="preserve"> 'Europe and NA'!$T$53*I44</f>
        <v>0.1056404931862427</v>
      </c>
      <c r="T44" s="400">
        <f xml:space="preserve"> 'Europe and NA'!$V$53*I44</f>
        <v>0.22050356911096691</v>
      </c>
      <c r="U44" s="414">
        <f>B44/'Europe and NA'!$B$53</f>
        <v>4.1920830629461392E-2</v>
      </c>
      <c r="V44" s="415">
        <f>'Europe and NA'!$X$53*U44</f>
        <v>0.31692147955872813</v>
      </c>
      <c r="W44" s="255">
        <f>B44/'Europe and NA'!$B$58</f>
        <v>0.12754195459032575</v>
      </c>
      <c r="X44" s="256">
        <f xml:space="preserve"> 'Europe and NA'!$Z$58*W44</f>
        <v>0.37497334649555769</v>
      </c>
      <c r="Y44" s="494">
        <f>B44/'[1]Europe and NA'!$B$53</f>
        <v>4.1920830629461392E-2</v>
      </c>
      <c r="Z44" s="392">
        <f>'[1]Europe and NA'!$AB$53*Y44</f>
        <v>0.18487086307592474</v>
      </c>
      <c r="AA44" s="533">
        <f>'[1]Europe and NA'!$AC$53*Y44</f>
        <v>0.18487086307592474</v>
      </c>
      <c r="AB44" s="392">
        <f>'[1]Europe and NA'!$AD$53*Y44</f>
        <v>0.18487086307592474</v>
      </c>
      <c r="AC44" s="534">
        <f>'[1]Europe and NA'!$AE$53*Y44</f>
        <v>0.18487086307592474</v>
      </c>
      <c r="AD44" s="279">
        <f>'[1]Europe and NA'!$AF$53*Y44</f>
        <v>0.18487086307592474</v>
      </c>
      <c r="AE44" s="279">
        <f>'[1]Europe and NA'!$AG$53*Y44</f>
        <v>0.19073977936404932</v>
      </c>
      <c r="AF44" s="535">
        <f>'[1]Europe and NA'!$AH$53*Y44</f>
        <v>0.18780532121998705</v>
      </c>
      <c r="AG44" s="535">
        <f>'[1]Europe and NA'!$AI$53*Y44</f>
        <v>0.19073977936404932</v>
      </c>
      <c r="AH44" s="279">
        <f>'[1]Europe and NA'!$AJ$53*Y44</f>
        <v>0.19073977936404932</v>
      </c>
      <c r="AI44" s="535">
        <f>'[1]Europe and NA'!$AK$53*Y44</f>
        <v>0.19073977936404932</v>
      </c>
      <c r="AJ44" s="535">
        <f>'[1]Europe and NA'!$AL$53*Y44</f>
        <v>0.19073977936404932</v>
      </c>
      <c r="AK44" s="279">
        <f>'[1]Europe and NA'!$AM$53*Y44</f>
        <v>0.16936015574302402</v>
      </c>
      <c r="AL44" s="279">
        <f>'[1]Europe and NA'!$AN$53*Y44</f>
        <v>0.16936015574302402</v>
      </c>
      <c r="AM44" s="279">
        <f>'[1]Europe and NA'!$AO$53*Y44</f>
        <v>0.16936015574302402</v>
      </c>
      <c r="AN44" s="535">
        <f>'[1]Europe and NA'!$AP$53*Y44</f>
        <v>0.16936015574302402</v>
      </c>
      <c r="AO44" s="536">
        <f>'[1]Europe and NA'!$AQ$53*Y44</f>
        <v>0.16936015574302402</v>
      </c>
      <c r="AP44" s="279">
        <f>'[1]Europe and NA'!$AR$53*Y44</f>
        <v>0.16936015574302402</v>
      </c>
      <c r="AQ44" s="534">
        <f>'[1]Europe and NA'!$AS$53*Y44</f>
        <v>0.16936015574302402</v>
      </c>
      <c r="AR44" s="537">
        <f>'[1]Europe and NA'!$AT$53*Y44</f>
        <v>0.16936015574302402</v>
      </c>
      <c r="AS44" s="538">
        <f>'[1]Europe and NA'!$AU$53*Y44</f>
        <v>0.16936015574302402</v>
      </c>
      <c r="AT44" s="538">
        <f>'[1]Europe and NA'!$AV$53*Y44</f>
        <v>0.16936015574302402</v>
      </c>
      <c r="AU44" s="538">
        <f>'[1]Europe and NA'!$AW$53*Y44</f>
        <v>0.16936015574302402</v>
      </c>
      <c r="AV44" s="195">
        <f>'[1]Europe and NA'!$AX$53*Y44</f>
        <v>0.17229461388708633</v>
      </c>
      <c r="AW44" s="195">
        <f>'[1]Europe and NA'!$AY$53*Y44</f>
        <v>0.17229461388708633</v>
      </c>
      <c r="AX44" s="195">
        <f>'[1]Europe and NA'!$AZ$53*Y44</f>
        <v>0.19073977936404932</v>
      </c>
      <c r="AY44" s="195">
        <f>'[1]Europe and NA'!$BA$53*Y44</f>
        <v>0.22050356911096691</v>
      </c>
      <c r="AZ44" s="195">
        <f>'[1]Europe and NA'!$BB$53*Y44</f>
        <v>0.16013757300454251</v>
      </c>
      <c r="BA44" s="195">
        <f>'[1]Europe and NA'!$BC$53*Y44</f>
        <v>0.17229461388708633</v>
      </c>
      <c r="BB44" s="195">
        <f>'[1]Europe and NA'!$BD$53*Y44</f>
        <v>0.16013757300454251</v>
      </c>
      <c r="BC44" s="195">
        <f>'[1]Europe and NA'!$BE$53*Y44</f>
        <v>0.17229461388708633</v>
      </c>
      <c r="BD44" s="195">
        <f>'[1]Europe and NA'!$BF$53*Y44</f>
        <v>0.17229461388708633</v>
      </c>
    </row>
    <row r="45" spans="1:56">
      <c r="A45" s="53" t="s">
        <v>32</v>
      </c>
      <c r="B45" s="21">
        <v>1.1519999999999999</v>
      </c>
      <c r="C45" s="545"/>
      <c r="D45" s="66">
        <v>24206.635999999999</v>
      </c>
      <c r="E45" s="163">
        <f>B45/('Europe and NA'!$B$42)</f>
        <v>6.629071239498216E-2</v>
      </c>
      <c r="F45" s="376">
        <f>'Europe and NA'!$F$42*E45</f>
        <v>41.866562320174928</v>
      </c>
      <c r="G45" s="391">
        <f>B45/'Europe and NA'!$B$33</f>
        <v>3.2974582092970002E-2</v>
      </c>
      <c r="H45" s="392">
        <f>'Europe and NA'!$I$33*G45</f>
        <v>23.346004121822762</v>
      </c>
      <c r="I45" s="255">
        <f>B45/'Europe and NA'!$B$53</f>
        <v>3.7378325762491886E-2</v>
      </c>
      <c r="J45" s="256">
        <f xml:space="preserve"> 'Europe and NA'!$K$53*I45</f>
        <v>0.19511486048020762</v>
      </c>
      <c r="K45" s="256">
        <f xml:space="preserve"> 'Europe and NA'!$L$53*I45</f>
        <v>0.19511486048020762</v>
      </c>
      <c r="L45" s="330">
        <f xml:space="preserve"> 'Europe and NA'!$M$53*I45</f>
        <v>9.7183646982478902E-2</v>
      </c>
      <c r="M45" s="330">
        <f xml:space="preserve"> 'Europe and NA'!$N$53*I45</f>
        <v>9.7183646982478902E-2</v>
      </c>
      <c r="N45" s="256">
        <f xml:space="preserve"> 'Europe and NA'!$O$58*W45</f>
        <v>0.3343415597235932</v>
      </c>
      <c r="O45" s="330">
        <f xml:space="preserve"> 'Europe and NA'!$P$53*I45</f>
        <v>9.7183646982478902E-2</v>
      </c>
      <c r="P45" s="330">
        <f xml:space="preserve"> 'Europe and NA'!$Q$53*I45</f>
        <v>9.7183646982478902E-2</v>
      </c>
      <c r="Q45" s="400">
        <f xml:space="preserve"> 'Europe and NA'!$R$53*I45</f>
        <v>9.4193380921479553E-2</v>
      </c>
      <c r="R45" s="400">
        <f xml:space="preserve"> 'Europe and NA'!$S$53*I45</f>
        <v>9.4193380921479553E-2</v>
      </c>
      <c r="S45" s="400">
        <f xml:space="preserve"> 'Europe and NA'!$T$53*I45</f>
        <v>9.4193380921479553E-2</v>
      </c>
      <c r="T45" s="400">
        <f xml:space="preserve"> 'Europe and NA'!$V$53*I45</f>
        <v>0.19660999351070732</v>
      </c>
      <c r="U45" s="414">
        <f>B45/'Europe and NA'!$B$53</f>
        <v>3.7378325762491886E-2</v>
      </c>
      <c r="V45" s="415">
        <f>'Europe and NA'!$X$53*U45</f>
        <v>0.28258014276443866</v>
      </c>
      <c r="W45" s="255">
        <f>B45/'Europe and NA'!$B$58</f>
        <v>0.11372161895360314</v>
      </c>
      <c r="X45" s="256">
        <f xml:space="preserve"> 'Europe and NA'!$Z$58*W45</f>
        <v>0.3343415597235932</v>
      </c>
      <c r="Y45" s="494">
        <f>B45/'[1]Europe and NA'!$B$53</f>
        <v>3.7378325762491886E-2</v>
      </c>
      <c r="Z45" s="392">
        <f>'[1]Europe and NA'!$AB$53*Y45</f>
        <v>0.16483841661258922</v>
      </c>
      <c r="AA45" s="533">
        <f>'[1]Europe and NA'!$AC$53*Y45</f>
        <v>0.16483841661258922</v>
      </c>
      <c r="AB45" s="392">
        <f>'[1]Europe and NA'!$AD$53*Y45</f>
        <v>0.16483841661258922</v>
      </c>
      <c r="AC45" s="534">
        <f>'[1]Europe and NA'!$AE$53*Y45</f>
        <v>0.16483841661258922</v>
      </c>
      <c r="AD45" s="279">
        <f>'[1]Europe and NA'!$AF$53*Y45</f>
        <v>0.16483841661258922</v>
      </c>
      <c r="AE45" s="279">
        <f>'[1]Europe and NA'!$AG$53*Y45</f>
        <v>0.17007138221933807</v>
      </c>
      <c r="AF45" s="535">
        <f>'[1]Europe and NA'!$AH$53*Y45</f>
        <v>0.16745489941596367</v>
      </c>
      <c r="AG45" s="535">
        <f>'[1]Europe and NA'!$AI$53*Y45</f>
        <v>0.17007138221933807</v>
      </c>
      <c r="AH45" s="279">
        <f>'[1]Europe and NA'!$AJ$53*Y45</f>
        <v>0.17007138221933807</v>
      </c>
      <c r="AI45" s="535">
        <f>'[1]Europe and NA'!$AK$53*Y45</f>
        <v>0.17007138221933807</v>
      </c>
      <c r="AJ45" s="535">
        <f>'[1]Europe and NA'!$AL$53*Y45</f>
        <v>0.17007138221933807</v>
      </c>
      <c r="AK45" s="279">
        <f>'[1]Europe and NA'!$AM$53*Y45</f>
        <v>0.15100843608046721</v>
      </c>
      <c r="AL45" s="279">
        <f>'[1]Europe and NA'!$AN$53*Y45</f>
        <v>0.15100843608046721</v>
      </c>
      <c r="AM45" s="279">
        <f>'[1]Europe and NA'!$AO$53*Y45</f>
        <v>0.15100843608046721</v>
      </c>
      <c r="AN45" s="535">
        <f>'[1]Europe and NA'!$AP$53*Y45</f>
        <v>0.15100843608046721</v>
      </c>
      <c r="AO45" s="536">
        <f>'[1]Europe and NA'!$AQ$53*Y45</f>
        <v>0.15100843608046721</v>
      </c>
      <c r="AP45" s="279">
        <f>'[1]Europe and NA'!$AR$53*Y45</f>
        <v>0.15100843608046721</v>
      </c>
      <c r="AQ45" s="534">
        <f>'[1]Europe and NA'!$AS$53*Y45</f>
        <v>0.15100843608046721</v>
      </c>
      <c r="AR45" s="537">
        <f>'[1]Europe and NA'!$AT$53*Y45</f>
        <v>0.15100843608046721</v>
      </c>
      <c r="AS45" s="538">
        <f>'[1]Europe and NA'!$AU$53*Y45</f>
        <v>0.15100843608046721</v>
      </c>
      <c r="AT45" s="538">
        <f>'[1]Europe and NA'!$AV$53*Y45</f>
        <v>0.15100843608046721</v>
      </c>
      <c r="AU45" s="538">
        <f>'[1]Europe and NA'!$AW$53*Y45</f>
        <v>0.15100843608046721</v>
      </c>
      <c r="AV45" s="195">
        <f>'[1]Europe and NA'!$AX$53*Y45</f>
        <v>0.15362491888384167</v>
      </c>
      <c r="AW45" s="195">
        <f>'[1]Europe and NA'!$AY$53*Y45</f>
        <v>0.15362491888384167</v>
      </c>
      <c r="AX45" s="195">
        <f>'[1]Europe and NA'!$AZ$53*Y45</f>
        <v>0.17007138221933807</v>
      </c>
      <c r="AY45" s="195">
        <f>'[1]Europe and NA'!$BA$53*Y45</f>
        <v>0.19660999351070732</v>
      </c>
      <c r="AZ45" s="195">
        <f>'[1]Europe and NA'!$BB$53*Y45</f>
        <v>0.142785204412719</v>
      </c>
      <c r="BA45" s="195">
        <f>'[1]Europe and NA'!$BC$53*Y45</f>
        <v>0.15362491888384167</v>
      </c>
      <c r="BB45" s="195">
        <f>'[1]Europe and NA'!$BD$53*Y45</f>
        <v>0.142785204412719</v>
      </c>
      <c r="BC45" s="195">
        <f>'[1]Europe and NA'!$BE$53*Y45</f>
        <v>0.15362491888384167</v>
      </c>
      <c r="BD45" s="195">
        <f>'[1]Europe and NA'!$BF$53*Y45</f>
        <v>0.15362491888384167</v>
      </c>
    </row>
    <row r="46" spans="1:56">
      <c r="A46" s="53" t="s">
        <v>14</v>
      </c>
      <c r="B46" s="21">
        <v>1.103</v>
      </c>
      <c r="C46" s="545"/>
      <c r="D46" s="65">
        <v>3546.4270000000001</v>
      </c>
      <c r="E46" s="163">
        <f>B46/('Europe and NA'!$B$42)</f>
        <v>6.3471055357348372E-2</v>
      </c>
      <c r="F46" s="376">
        <f>'Europe and NA'!$F$42*E46</f>
        <v>40.085779721486936</v>
      </c>
      <c r="G46" s="391">
        <f>B46/'Europe and NA'!$B$33</f>
        <v>3.1572017403251662E-2</v>
      </c>
      <c r="H46" s="392">
        <f>'Europe and NA'!$I$33*G46</f>
        <v>22.352988321502178</v>
      </c>
      <c r="I46" s="255">
        <f>B46/'Europe and NA'!$B$53</f>
        <v>3.5788449059052561E-2</v>
      </c>
      <c r="J46" s="256">
        <f xml:space="preserve"> 'Europe and NA'!$K$53*I46</f>
        <v>0.18681570408825438</v>
      </c>
      <c r="K46" s="256">
        <f xml:space="preserve"> 'Europe and NA'!$L$53*I46</f>
        <v>0.18681570408825438</v>
      </c>
      <c r="L46" s="330">
        <f xml:space="preserve"> 'Europe and NA'!$M$53*I46</f>
        <v>9.3049967553536658E-2</v>
      </c>
      <c r="M46" s="330">
        <f xml:space="preserve"> 'Europe and NA'!$N$53*I46</f>
        <v>9.3049967553536658E-2</v>
      </c>
      <c r="N46" s="256">
        <f xml:space="preserve"> 'Europe and NA'!$O$58*W46</f>
        <v>0.3201204343534057</v>
      </c>
      <c r="O46" s="330">
        <f xml:space="preserve"> 'Europe and NA'!$P$53*I46</f>
        <v>9.3049967553536658E-2</v>
      </c>
      <c r="P46" s="330">
        <f xml:space="preserve"> 'Europe and NA'!$Q$53*I46</f>
        <v>9.3049967553536658E-2</v>
      </c>
      <c r="Q46" s="400">
        <f xml:space="preserve"> 'Europe and NA'!$R$53*I46</f>
        <v>9.0186891628812452E-2</v>
      </c>
      <c r="R46" s="400">
        <f xml:space="preserve"> 'Europe and NA'!$S$53*I46</f>
        <v>9.0186891628812452E-2</v>
      </c>
      <c r="S46" s="400">
        <f xml:space="preserve"> 'Europe and NA'!$T$53*I46</f>
        <v>9.0186891628812452E-2</v>
      </c>
      <c r="T46" s="400">
        <f xml:space="preserve"> 'Europe and NA'!$V$53*I46</f>
        <v>0.18824724205061646</v>
      </c>
      <c r="U46" s="414">
        <f>B46/'Europe and NA'!$B$53</f>
        <v>3.5788449059052561E-2</v>
      </c>
      <c r="V46" s="415">
        <f>'Europe and NA'!$X$53*U46</f>
        <v>0.27056067488643737</v>
      </c>
      <c r="W46" s="255">
        <f>B46/'Europe and NA'!$B$58</f>
        <v>0.10888450148075024</v>
      </c>
      <c r="X46" s="256">
        <f xml:space="preserve"> 'Europe and NA'!$Z$58*W46</f>
        <v>0.3201204343534057</v>
      </c>
      <c r="Y46" s="494">
        <f>B46/'[1]Europe and NA'!$B$53</f>
        <v>3.5788449059052561E-2</v>
      </c>
      <c r="Z46" s="392">
        <f>'[1]Europe and NA'!$AB$53*Y46</f>
        <v>0.15782706035042179</v>
      </c>
      <c r="AA46" s="533">
        <f>'[1]Europe and NA'!$AC$53*Y46</f>
        <v>0.15782706035042179</v>
      </c>
      <c r="AB46" s="392">
        <f>'[1]Europe and NA'!$AD$53*Y46</f>
        <v>0.15782706035042179</v>
      </c>
      <c r="AC46" s="534">
        <f>'[1]Europe and NA'!$AE$53*Y46</f>
        <v>0.15782706035042179</v>
      </c>
      <c r="AD46" s="279">
        <f>'[1]Europe and NA'!$AF$53*Y46</f>
        <v>0.15782706035042179</v>
      </c>
      <c r="AE46" s="279">
        <f>'[1]Europe and NA'!$AG$53*Y46</f>
        <v>0.16283744321868915</v>
      </c>
      <c r="AF46" s="535">
        <f>'[1]Europe and NA'!$AH$53*Y46</f>
        <v>0.16033225178455549</v>
      </c>
      <c r="AG46" s="535">
        <f>'[1]Europe and NA'!$AI$53*Y46</f>
        <v>0.16283744321868915</v>
      </c>
      <c r="AH46" s="279">
        <f>'[1]Europe and NA'!$AJ$53*Y46</f>
        <v>0.16283744321868915</v>
      </c>
      <c r="AI46" s="535">
        <f>'[1]Europe and NA'!$AK$53*Y46</f>
        <v>0.16283744321868915</v>
      </c>
      <c r="AJ46" s="535">
        <f>'[1]Europe and NA'!$AL$53*Y46</f>
        <v>0.16283744321868915</v>
      </c>
      <c r="AK46" s="279">
        <f>'[1]Europe and NA'!$AM$53*Y46</f>
        <v>0.14458533419857236</v>
      </c>
      <c r="AL46" s="279">
        <f>'[1]Europe and NA'!$AN$53*Y46</f>
        <v>0.14458533419857236</v>
      </c>
      <c r="AM46" s="279">
        <f>'[1]Europe and NA'!$AO$53*Y46</f>
        <v>0.14458533419857236</v>
      </c>
      <c r="AN46" s="535">
        <f>'[1]Europe and NA'!$AP$53*Y46</f>
        <v>0.14458533419857236</v>
      </c>
      <c r="AO46" s="536">
        <f>'[1]Europe and NA'!$AQ$53*Y46</f>
        <v>0.14458533419857236</v>
      </c>
      <c r="AP46" s="279">
        <f>'[1]Europe and NA'!$AR$53*Y46</f>
        <v>0.14458533419857236</v>
      </c>
      <c r="AQ46" s="534">
        <f>'[1]Europe and NA'!$AS$53*Y46</f>
        <v>0.14458533419857236</v>
      </c>
      <c r="AR46" s="537">
        <f>'[1]Europe and NA'!$AT$53*Y46</f>
        <v>0.14458533419857236</v>
      </c>
      <c r="AS46" s="538">
        <f>'[1]Europe and NA'!$AU$53*Y46</f>
        <v>0.14458533419857236</v>
      </c>
      <c r="AT46" s="538">
        <f>'[1]Europe and NA'!$AV$53*Y46</f>
        <v>0.14458533419857236</v>
      </c>
      <c r="AU46" s="538">
        <f>'[1]Europe and NA'!$AW$53*Y46</f>
        <v>0.14458533419857236</v>
      </c>
      <c r="AV46" s="195">
        <f>'[1]Europe and NA'!$AX$53*Y46</f>
        <v>0.14709052563270603</v>
      </c>
      <c r="AW46" s="195">
        <f>'[1]Europe and NA'!$AY$53*Y46</f>
        <v>0.14709052563270603</v>
      </c>
      <c r="AX46" s="195">
        <f>'[1]Europe and NA'!$AZ$53*Y46</f>
        <v>0.16283744321868915</v>
      </c>
      <c r="AY46" s="195">
        <f>'[1]Europe and NA'!$BA$53*Y46</f>
        <v>0.18824724205061646</v>
      </c>
      <c r="AZ46" s="195">
        <f>'[1]Europe and NA'!$BB$53*Y46</f>
        <v>0.13671187540558077</v>
      </c>
      <c r="BA46" s="195">
        <f>'[1]Europe and NA'!$BC$53*Y46</f>
        <v>0.14709052563270603</v>
      </c>
      <c r="BB46" s="195">
        <f>'[1]Europe and NA'!$BD$53*Y46</f>
        <v>0.13671187540558077</v>
      </c>
      <c r="BC46" s="195">
        <f>'[1]Europe and NA'!$BE$53*Y46</f>
        <v>0.14709052563270603</v>
      </c>
      <c r="BD46" s="195">
        <f>'[1]Europe and NA'!$BF$53*Y46</f>
        <v>0.14709052563270603</v>
      </c>
    </row>
    <row r="47" spans="1:56" ht="21.75" customHeight="1">
      <c r="A47" s="53" t="s">
        <v>210</v>
      </c>
      <c r="B47" s="21">
        <v>0.873</v>
      </c>
      <c r="C47" s="545"/>
      <c r="D47" s="63">
        <v>89561.403999999995</v>
      </c>
      <c r="E47" s="163">
        <f>B47/('Europe and NA'!$B$42)</f>
        <v>5.0235930486822421E-2</v>
      </c>
      <c r="F47" s="376">
        <f>'Europe and NA'!$F$42*E47</f>
        <v>31.727004258257566</v>
      </c>
      <c r="G47" s="391">
        <f>B47/'Europe and NA'!$B$33</f>
        <v>2.4988550492328829E-2</v>
      </c>
      <c r="H47" s="392">
        <f>'Europe and NA'!$I$33*G47</f>
        <v>17.691893748568809</v>
      </c>
      <c r="I47" s="255">
        <f>B47/'Europe and NA'!$B$53</f>
        <v>2.8325762491888385E-2</v>
      </c>
      <c r="J47" s="256">
        <f xml:space="preserve"> 'Europe and NA'!$K$53*I47</f>
        <v>0.14786048020765735</v>
      </c>
      <c r="K47" s="256">
        <f xml:space="preserve"> 'Europe and NA'!$L$53*I47</f>
        <v>0.14786048020765735</v>
      </c>
      <c r="L47" s="330">
        <f xml:space="preserve"> 'Europe and NA'!$M$53*I47</f>
        <v>7.36469824789098E-2</v>
      </c>
      <c r="M47" s="330">
        <f xml:space="preserve"> 'Europe and NA'!$N$53*I47</f>
        <v>7.36469824789098E-2</v>
      </c>
      <c r="N47" s="256">
        <f xml:space="preserve"> 'Europe and NA'!$O$58*W47</f>
        <v>0.25336821322803549</v>
      </c>
      <c r="O47" s="330">
        <f xml:space="preserve"> 'Europe and NA'!$P$53*I47</f>
        <v>7.36469824789098E-2</v>
      </c>
      <c r="P47" s="330">
        <f xml:space="preserve"> 'Europe and NA'!$Q$53*I47</f>
        <v>7.36469824789098E-2</v>
      </c>
      <c r="Q47" s="400">
        <f xml:space="preserve"> 'Europe and NA'!$R$53*I47</f>
        <v>7.1380921479558726E-2</v>
      </c>
      <c r="R47" s="400">
        <f xml:space="preserve"> 'Europe and NA'!$S$53*I47</f>
        <v>7.1380921479558726E-2</v>
      </c>
      <c r="S47" s="400">
        <f xml:space="preserve"> 'Europe and NA'!$T$53*I47</f>
        <v>7.1380921479558726E-2</v>
      </c>
      <c r="T47" s="400">
        <f xml:space="preserve"> 'Europe and NA'!$V$53*I47</f>
        <v>0.14899351070733291</v>
      </c>
      <c r="U47" s="414">
        <f>B47/'Europe and NA'!$B$53</f>
        <v>2.8325762491888385E-2</v>
      </c>
      <c r="V47" s="415">
        <f>'Europe and NA'!$X$53*U47</f>
        <v>0.21414276443867619</v>
      </c>
      <c r="W47" s="255">
        <f>B47/'Europe and NA'!$B$58</f>
        <v>8.6179664363277383E-2</v>
      </c>
      <c r="X47" s="256">
        <f xml:space="preserve"> 'Europe and NA'!$Z$58*W47</f>
        <v>0.25336821322803549</v>
      </c>
      <c r="Y47" s="494">
        <f>B47/'[1]Europe and NA'!$B$53</f>
        <v>2.8325762491888385E-2</v>
      </c>
      <c r="Z47" s="392">
        <f>'[1]Europe and NA'!$AB$53*Y47</f>
        <v>0.12491661258922779</v>
      </c>
      <c r="AA47" s="533">
        <f>'[1]Europe and NA'!$AC$53*Y47</f>
        <v>0.12491661258922779</v>
      </c>
      <c r="AB47" s="392">
        <f>'[1]Europe and NA'!$AD$53*Y47</f>
        <v>0.12491661258922779</v>
      </c>
      <c r="AC47" s="534">
        <f>'[1]Europe and NA'!$AE$53*Y47</f>
        <v>0.12491661258922779</v>
      </c>
      <c r="AD47" s="279">
        <f>'[1]Europe and NA'!$AF$53*Y47</f>
        <v>0.12491661258922779</v>
      </c>
      <c r="AE47" s="279">
        <f>'[1]Europe and NA'!$AG$53*Y47</f>
        <v>0.12888221933809216</v>
      </c>
      <c r="AF47" s="535">
        <f>'[1]Europe and NA'!$AH$53*Y47</f>
        <v>0.12689941596365997</v>
      </c>
      <c r="AG47" s="535">
        <f>'[1]Europe and NA'!$AI$53*Y47</f>
        <v>0.12888221933809216</v>
      </c>
      <c r="AH47" s="279">
        <f>'[1]Europe and NA'!$AJ$53*Y47</f>
        <v>0.12888221933809216</v>
      </c>
      <c r="AI47" s="535">
        <f>'[1]Europe and NA'!$AK$53*Y47</f>
        <v>0.12888221933809216</v>
      </c>
      <c r="AJ47" s="535">
        <f>'[1]Europe and NA'!$AL$53*Y47</f>
        <v>0.12888221933809216</v>
      </c>
      <c r="AK47" s="279">
        <f>'[1]Europe and NA'!$AM$53*Y47</f>
        <v>0.11443608046722907</v>
      </c>
      <c r="AL47" s="279">
        <f>'[1]Europe and NA'!$AN$53*Y47</f>
        <v>0.11443608046722907</v>
      </c>
      <c r="AM47" s="279">
        <f>'[1]Europe and NA'!$AO$53*Y47</f>
        <v>0.11443608046722907</v>
      </c>
      <c r="AN47" s="535">
        <f>'[1]Europe and NA'!$AP$53*Y47</f>
        <v>0.11443608046722907</v>
      </c>
      <c r="AO47" s="536">
        <f>'[1]Europe and NA'!$AQ$53*Y47</f>
        <v>0.11443608046722907</v>
      </c>
      <c r="AP47" s="279">
        <f>'[1]Europe and NA'!$AR$53*Y47</f>
        <v>0.11443608046722907</v>
      </c>
      <c r="AQ47" s="534">
        <f>'[1]Europe and NA'!$AS$53*Y47</f>
        <v>0.11443608046722907</v>
      </c>
      <c r="AR47" s="537">
        <f>'[1]Europe and NA'!$AT$53*Y47</f>
        <v>0.11443608046722907</v>
      </c>
      <c r="AS47" s="538">
        <f>'[1]Europe and NA'!$AU$53*Y47</f>
        <v>0.11443608046722907</v>
      </c>
      <c r="AT47" s="538">
        <f>'[1]Europe and NA'!$AV$53*Y47</f>
        <v>0.11443608046722907</v>
      </c>
      <c r="AU47" s="538">
        <f>'[1]Europe and NA'!$AW$53*Y47</f>
        <v>0.11443608046722907</v>
      </c>
      <c r="AV47" s="195">
        <f>'[1]Europe and NA'!$AX$53*Y47</f>
        <v>0.11641888384166127</v>
      </c>
      <c r="AW47" s="195">
        <f>'[1]Europe and NA'!$AY$53*Y47</f>
        <v>0.11641888384166127</v>
      </c>
      <c r="AX47" s="195">
        <f>'[1]Europe and NA'!$AZ$53*Y47</f>
        <v>0.12888221933809216</v>
      </c>
      <c r="AY47" s="195">
        <f>'[1]Europe and NA'!$BA$53*Y47</f>
        <v>0.14899351070733291</v>
      </c>
      <c r="AZ47" s="195">
        <f>'[1]Europe and NA'!$BB$53*Y47</f>
        <v>0.10820441271901363</v>
      </c>
      <c r="BA47" s="195">
        <f>'[1]Europe and NA'!$BC$53*Y47</f>
        <v>0.11641888384166127</v>
      </c>
      <c r="BB47" s="195">
        <f>'[1]Europe and NA'!$BD$53*Y47</f>
        <v>0.10820441271901363</v>
      </c>
      <c r="BC47" s="195">
        <f>'[1]Europe and NA'!$BE$53*Y47</f>
        <v>0.11641888384166127</v>
      </c>
      <c r="BD47" s="195">
        <f>'[1]Europe and NA'!$BF$53*Y47</f>
        <v>0.11641888384166127</v>
      </c>
    </row>
    <row r="48" spans="1:56">
      <c r="A48" s="53" t="s">
        <v>7</v>
      </c>
      <c r="B48" s="21">
        <v>0.86399999999999999</v>
      </c>
      <c r="C48" s="545"/>
      <c r="D48" s="63">
        <v>4829.7640000000001</v>
      </c>
      <c r="E48" s="163">
        <f>B48/('Europe and NA'!$B$42)</f>
        <v>4.971803429623662E-2</v>
      </c>
      <c r="F48" s="376">
        <f>'Europe and NA'!$F$42*E48</f>
        <v>31.399921740131198</v>
      </c>
      <c r="G48" s="391">
        <f>B48/'Europe and NA'!$B$33</f>
        <v>2.47309365697275E-2</v>
      </c>
      <c r="H48" s="392">
        <f>'Europe and NA'!$I$33*G48</f>
        <v>17.509503091367069</v>
      </c>
      <c r="I48" s="255">
        <f>B48/'Europe and NA'!$B$53</f>
        <v>2.8033744321868916E-2</v>
      </c>
      <c r="J48" s="256">
        <f xml:space="preserve"> 'Europe and NA'!$K$53*I48</f>
        <v>0.14633614536015574</v>
      </c>
      <c r="K48" s="256">
        <f xml:space="preserve"> 'Europe and NA'!$L$53*I48</f>
        <v>0.14633614536015574</v>
      </c>
      <c r="L48" s="330">
        <f xml:space="preserve"> 'Europe and NA'!$M$53*I48</f>
        <v>7.288773523685918E-2</v>
      </c>
      <c r="M48" s="330">
        <f xml:space="preserve"> 'Europe and NA'!$N$53*I48</f>
        <v>7.288773523685918E-2</v>
      </c>
      <c r="N48" s="256">
        <f xml:space="preserve"> 'Europe and NA'!$O$58*W48</f>
        <v>0.25075616979269494</v>
      </c>
      <c r="O48" s="330">
        <f xml:space="preserve"> 'Europe and NA'!$P$53*I48</f>
        <v>7.288773523685918E-2</v>
      </c>
      <c r="P48" s="330">
        <f xml:space="preserve"> 'Europe and NA'!$Q$53*I48</f>
        <v>7.288773523685918E-2</v>
      </c>
      <c r="Q48" s="400">
        <f xml:space="preserve"> 'Europe and NA'!$R$53*I48</f>
        <v>7.0645035691109664E-2</v>
      </c>
      <c r="R48" s="400">
        <f xml:space="preserve"> 'Europe and NA'!$S$53*I48</f>
        <v>7.0645035691109664E-2</v>
      </c>
      <c r="S48" s="400">
        <f xml:space="preserve"> 'Europe and NA'!$T$53*I48</f>
        <v>7.0645035691109664E-2</v>
      </c>
      <c r="T48" s="400">
        <f xml:space="preserve"> 'Europe and NA'!$V$53*I48</f>
        <v>0.1474574951330305</v>
      </c>
      <c r="U48" s="414">
        <f>B48/'Europe and NA'!$B$53</f>
        <v>2.8033744321868916E-2</v>
      </c>
      <c r="V48" s="415">
        <f>'Europe and NA'!$X$53*U48</f>
        <v>0.21193510707332899</v>
      </c>
      <c r="W48" s="255">
        <f>B48/'Europe and NA'!$B$58</f>
        <v>8.529121421520236E-2</v>
      </c>
      <c r="X48" s="256">
        <f xml:space="preserve"> 'Europe and NA'!$Z$58*W48</f>
        <v>0.25075616979269494</v>
      </c>
      <c r="Y48" s="494">
        <f>B48/'[1]Europe and NA'!$B$53</f>
        <v>2.8033744321868916E-2</v>
      </c>
      <c r="Z48" s="392">
        <f>'[1]Europe and NA'!$AB$53*Y48</f>
        <v>0.12362881245944192</v>
      </c>
      <c r="AA48" s="533">
        <f>'[1]Europe and NA'!$AC$53*Y48</f>
        <v>0.12362881245944192</v>
      </c>
      <c r="AB48" s="392">
        <f>'[1]Europe and NA'!$AD$53*Y48</f>
        <v>0.12362881245944192</v>
      </c>
      <c r="AC48" s="534">
        <f>'[1]Europe and NA'!$AE$53*Y48</f>
        <v>0.12362881245944192</v>
      </c>
      <c r="AD48" s="279">
        <f>'[1]Europe and NA'!$AF$53*Y48</f>
        <v>0.12362881245944192</v>
      </c>
      <c r="AE48" s="279">
        <f>'[1]Europe and NA'!$AG$53*Y48</f>
        <v>0.12755353666450356</v>
      </c>
      <c r="AF48" s="535">
        <f>'[1]Europe and NA'!$AH$53*Y48</f>
        <v>0.12559117456197275</v>
      </c>
      <c r="AG48" s="535">
        <f>'[1]Europe and NA'!$AI$53*Y48</f>
        <v>0.12755353666450356</v>
      </c>
      <c r="AH48" s="279">
        <f>'[1]Europe and NA'!$AJ$53*Y48</f>
        <v>0.12755353666450356</v>
      </c>
      <c r="AI48" s="535">
        <f>'[1]Europe and NA'!$AK$53*Y48</f>
        <v>0.12755353666450356</v>
      </c>
      <c r="AJ48" s="535">
        <f>'[1]Europe and NA'!$AL$53*Y48</f>
        <v>0.12755353666450356</v>
      </c>
      <c r="AK48" s="279">
        <f>'[1]Europe and NA'!$AM$53*Y48</f>
        <v>0.11325632706035042</v>
      </c>
      <c r="AL48" s="279">
        <f>'[1]Europe and NA'!$AN$53*Y48</f>
        <v>0.11325632706035042</v>
      </c>
      <c r="AM48" s="279">
        <f>'[1]Europe and NA'!$AO$53*Y48</f>
        <v>0.11325632706035042</v>
      </c>
      <c r="AN48" s="535">
        <f>'[1]Europe and NA'!$AP$53*Y48</f>
        <v>0.11325632706035042</v>
      </c>
      <c r="AO48" s="536">
        <f>'[1]Europe and NA'!$AQ$53*Y48</f>
        <v>0.11325632706035042</v>
      </c>
      <c r="AP48" s="279">
        <f>'[1]Europe and NA'!$AR$53*Y48</f>
        <v>0.11325632706035042</v>
      </c>
      <c r="AQ48" s="534">
        <f>'[1]Europe and NA'!$AS$53*Y48</f>
        <v>0.11325632706035042</v>
      </c>
      <c r="AR48" s="537">
        <f>'[1]Europe and NA'!$AT$53*Y48</f>
        <v>0.11325632706035042</v>
      </c>
      <c r="AS48" s="538">
        <f>'[1]Europe and NA'!$AU$53*Y48</f>
        <v>0.11325632706035042</v>
      </c>
      <c r="AT48" s="538">
        <f>'[1]Europe and NA'!$AV$53*Y48</f>
        <v>0.11325632706035042</v>
      </c>
      <c r="AU48" s="538">
        <f>'[1]Europe and NA'!$AW$53*Y48</f>
        <v>0.11325632706035042</v>
      </c>
      <c r="AV48" s="195">
        <f>'[1]Europe and NA'!$AX$53*Y48</f>
        <v>0.11521868916288125</v>
      </c>
      <c r="AW48" s="195">
        <f>'[1]Europe and NA'!$AY$53*Y48</f>
        <v>0.11521868916288125</v>
      </c>
      <c r="AX48" s="195">
        <f>'[1]Europe and NA'!$AZ$53*Y48</f>
        <v>0.12755353666450356</v>
      </c>
      <c r="AY48" s="195">
        <f>'[1]Europe and NA'!$BA$53*Y48</f>
        <v>0.1474574951330305</v>
      </c>
      <c r="AZ48" s="195">
        <f>'[1]Europe and NA'!$BB$53*Y48</f>
        <v>0.10708890330953925</v>
      </c>
      <c r="BA48" s="195">
        <f>'[1]Europe and NA'!$BC$53*Y48</f>
        <v>0.11521868916288125</v>
      </c>
      <c r="BB48" s="195">
        <f>'[1]Europe and NA'!$BD$53*Y48</f>
        <v>0.10708890330953925</v>
      </c>
      <c r="BC48" s="195">
        <f>'[1]Europe and NA'!$BE$53*Y48</f>
        <v>0.11521868916288125</v>
      </c>
      <c r="BD48" s="195">
        <f>'[1]Europe and NA'!$BF$53*Y48</f>
        <v>0.11521868916288125</v>
      </c>
    </row>
    <row r="49" spans="1:56">
      <c r="A49" s="53" t="s">
        <v>5</v>
      </c>
      <c r="B49" s="21">
        <v>0.72399999999999998</v>
      </c>
      <c r="C49" s="545"/>
      <c r="D49" s="63">
        <v>11890.781000000001</v>
      </c>
      <c r="E49" s="163">
        <f>B49/('Europe and NA'!$B$42)</f>
        <v>4.1661871331568651E-2</v>
      </c>
      <c r="F49" s="376">
        <f>'Europe and NA'!$F$42*E49</f>
        <v>26.311971458165495</v>
      </c>
      <c r="G49" s="391">
        <f>B49/'Europe and NA'!$B$33</f>
        <v>2.0723608884817953E-2</v>
      </c>
      <c r="H49" s="392">
        <f>'Europe and NA'!$I$33*G49</f>
        <v>14.672315090451111</v>
      </c>
      <c r="I49" s="255">
        <f>B49/'Europe and NA'!$B$53</f>
        <v>2.3491239454899414E-2</v>
      </c>
      <c r="J49" s="256">
        <f xml:space="preserve"> 'Europe and NA'!$K$53*I49</f>
        <v>0.12262426995457494</v>
      </c>
      <c r="K49" s="256">
        <f xml:space="preserve"> 'Europe and NA'!$L$53*I49</f>
        <v>0.12262426995457494</v>
      </c>
      <c r="L49" s="330">
        <f xml:space="preserve"> 'Europe and NA'!$M$53*I49</f>
        <v>6.1077222582738476E-2</v>
      </c>
      <c r="M49" s="330">
        <f xml:space="preserve"> 'Europe and NA'!$N$53*I49</f>
        <v>6.1077222582738476E-2</v>
      </c>
      <c r="N49" s="256">
        <f xml:space="preserve"> 'Europe and NA'!$O$58*W49</f>
        <v>0.21012438302073047</v>
      </c>
      <c r="O49" s="330">
        <f xml:space="preserve"> 'Europe and NA'!$P$53*I49</f>
        <v>6.1077222582738476E-2</v>
      </c>
      <c r="P49" s="330">
        <f xml:space="preserve"> 'Europe and NA'!$Q$53*I49</f>
        <v>6.1077222582738476E-2</v>
      </c>
      <c r="Q49" s="400">
        <f xml:space="preserve"> 'Europe and NA'!$R$53*I49</f>
        <v>5.919792342634652E-2</v>
      </c>
      <c r="R49" s="400">
        <f xml:space="preserve"> 'Europe and NA'!$S$53*I49</f>
        <v>5.919792342634652E-2</v>
      </c>
      <c r="S49" s="400">
        <f xml:space="preserve"> 'Europe and NA'!$T$53*I49</f>
        <v>5.919792342634652E-2</v>
      </c>
      <c r="T49" s="400">
        <f xml:space="preserve"> 'Europe and NA'!$V$53*I49</f>
        <v>0.12356391953277091</v>
      </c>
      <c r="U49" s="414">
        <f>B49/'Europe and NA'!$B$53</f>
        <v>2.3491239454899414E-2</v>
      </c>
      <c r="V49" s="415">
        <f>'Europe and NA'!$X$53*U49</f>
        <v>0.17759377027903955</v>
      </c>
      <c r="W49" s="255">
        <f>B49/'Europe and NA'!$B$58</f>
        <v>7.1470878578479752E-2</v>
      </c>
      <c r="X49" s="256">
        <f xml:space="preserve"> 'Europe and NA'!$Z$58*W49</f>
        <v>0.21012438302073047</v>
      </c>
      <c r="Y49" s="494">
        <f>B49/'[1]Europe and NA'!$B$53</f>
        <v>2.3491239454899414E-2</v>
      </c>
      <c r="Z49" s="392">
        <f>'[1]Europe and NA'!$AB$53*Y49</f>
        <v>0.10359636599610642</v>
      </c>
      <c r="AA49" s="533">
        <f>'[1]Europe and NA'!$AC$53*Y49</f>
        <v>0.10359636599610642</v>
      </c>
      <c r="AB49" s="392">
        <f>'[1]Europe and NA'!$AD$53*Y49</f>
        <v>0.10359636599610642</v>
      </c>
      <c r="AC49" s="534">
        <f>'[1]Europe and NA'!$AE$53*Y49</f>
        <v>0.10359636599610642</v>
      </c>
      <c r="AD49" s="279">
        <f>'[1]Europe and NA'!$AF$53*Y49</f>
        <v>0.10359636599610642</v>
      </c>
      <c r="AE49" s="279">
        <f>'[1]Europe and NA'!$AG$53*Y49</f>
        <v>0.10688513951979232</v>
      </c>
      <c r="AF49" s="535">
        <f>'[1]Europe and NA'!$AH$53*Y49</f>
        <v>0.10524075275794939</v>
      </c>
      <c r="AG49" s="535">
        <f>'[1]Europe and NA'!$AI$53*Y49</f>
        <v>0.10688513951979232</v>
      </c>
      <c r="AH49" s="279">
        <f>'[1]Europe and NA'!$AJ$53*Y49</f>
        <v>0.10688513951979232</v>
      </c>
      <c r="AI49" s="535">
        <f>'[1]Europe and NA'!$AK$53*Y49</f>
        <v>0.10688513951979232</v>
      </c>
      <c r="AJ49" s="535">
        <f>'[1]Europe and NA'!$AL$53*Y49</f>
        <v>0.10688513951979232</v>
      </c>
      <c r="AK49" s="279">
        <f>'[1]Europe and NA'!$AM$53*Y49</f>
        <v>9.4904607397793633E-2</v>
      </c>
      <c r="AL49" s="279">
        <f>'[1]Europe and NA'!$AN$53*Y49</f>
        <v>9.4904607397793633E-2</v>
      </c>
      <c r="AM49" s="279">
        <f>'[1]Europe and NA'!$AO$53*Y49</f>
        <v>9.4904607397793633E-2</v>
      </c>
      <c r="AN49" s="535">
        <f>'[1]Europe and NA'!$AP$53*Y49</f>
        <v>9.4904607397793633E-2</v>
      </c>
      <c r="AO49" s="536">
        <f>'[1]Europe and NA'!$AQ$53*Y49</f>
        <v>9.4904607397793633E-2</v>
      </c>
      <c r="AP49" s="279">
        <f>'[1]Europe and NA'!$AR$53*Y49</f>
        <v>9.4904607397793633E-2</v>
      </c>
      <c r="AQ49" s="534">
        <f>'[1]Europe and NA'!$AS$53*Y49</f>
        <v>9.4904607397793633E-2</v>
      </c>
      <c r="AR49" s="537">
        <f>'[1]Europe and NA'!$AT$53*Y49</f>
        <v>9.4904607397793633E-2</v>
      </c>
      <c r="AS49" s="538">
        <f>'[1]Europe and NA'!$AU$53*Y49</f>
        <v>9.4904607397793633E-2</v>
      </c>
      <c r="AT49" s="538">
        <f>'[1]Europe and NA'!$AV$53*Y49</f>
        <v>9.4904607397793633E-2</v>
      </c>
      <c r="AU49" s="538">
        <f>'[1]Europe and NA'!$AW$53*Y49</f>
        <v>9.4904607397793633E-2</v>
      </c>
      <c r="AV49" s="195">
        <f>'[1]Europe and NA'!$AX$53*Y49</f>
        <v>9.6548994159636595E-2</v>
      </c>
      <c r="AW49" s="195">
        <f>'[1]Europe and NA'!$AY$53*Y49</f>
        <v>9.6548994159636595E-2</v>
      </c>
      <c r="AX49" s="195">
        <f>'[1]Europe and NA'!$AZ$53*Y49</f>
        <v>0.10688513951979232</v>
      </c>
      <c r="AY49" s="195">
        <f>'[1]Europe and NA'!$BA$53*Y49</f>
        <v>0.12356391953277091</v>
      </c>
      <c r="AZ49" s="195">
        <f>'[1]Europe and NA'!$BB$53*Y49</f>
        <v>8.9736534717715755E-2</v>
      </c>
      <c r="BA49" s="195">
        <f>'[1]Europe and NA'!$BC$53*Y49</f>
        <v>9.6548994159636595E-2</v>
      </c>
      <c r="BB49" s="195">
        <f>'[1]Europe and NA'!$BD$53*Y49</f>
        <v>8.9736534717715755E-2</v>
      </c>
      <c r="BC49" s="195">
        <f>'[1]Europe and NA'!$BE$53*Y49</f>
        <v>9.6548994159636595E-2</v>
      </c>
      <c r="BD49" s="195">
        <f>'[1]Europe and NA'!$BF$53*Y49</f>
        <v>9.6548994159636595E-2</v>
      </c>
    </row>
    <row r="50" spans="1:56" ht="15.75" thickBot="1">
      <c r="A50" s="55" t="s">
        <v>37</v>
      </c>
      <c r="B50" s="56">
        <v>0.34799999999999998</v>
      </c>
      <c r="C50" s="546"/>
      <c r="D50" s="67">
        <v>15893.218999999999</v>
      </c>
      <c r="E50" s="127">
        <f>B50/('Europe and NA'!$B$42)</f>
        <v>2.0025319369317528E-2</v>
      </c>
      <c r="F50" s="379">
        <f>'Europe and NA'!$F$42*E50</f>
        <v>12.647190700886176</v>
      </c>
      <c r="G50" s="391">
        <f>B50/'Europe and NA'!$B$33</f>
        <v>9.9610716739180205E-3</v>
      </c>
      <c r="H50" s="393">
        <f>'Europe and NA'!$I$33*G50</f>
        <v>7.0524387451339585</v>
      </c>
      <c r="I50" s="255">
        <f>B50/'Europe and NA'!$B$53</f>
        <v>1.1291369240752757E-2</v>
      </c>
      <c r="J50" s="256">
        <f xml:space="preserve"> 'Europe and NA'!$K$53*I50</f>
        <v>5.8940947436729389E-2</v>
      </c>
      <c r="K50" s="256">
        <f xml:space="preserve"> 'Europe and NA'!$L$53*I50</f>
        <v>5.8940947436729389E-2</v>
      </c>
      <c r="L50" s="337">
        <f xml:space="preserve"> 'Europe and NA'!$M$53*I50</f>
        <v>2.9357560025957168E-2</v>
      </c>
      <c r="M50" s="330">
        <f xml:space="preserve"> 'Europe and NA'!$N$53*I50</f>
        <v>2.9357560025957168E-2</v>
      </c>
      <c r="N50" s="256">
        <f xml:space="preserve"> 'Europe and NA'!$O$58*W50</f>
        <v>0.1009990128331688</v>
      </c>
      <c r="O50" s="337">
        <f xml:space="preserve"> 'Europe and NA'!$P$53*I50</f>
        <v>2.9357560025957168E-2</v>
      </c>
      <c r="P50" s="337">
        <f xml:space="preserve"> 'Europe and NA'!$Q$53*I50</f>
        <v>2.9357560025957168E-2</v>
      </c>
      <c r="Q50" s="400">
        <f xml:space="preserve"> 'Europe and NA'!$R$53*I50</f>
        <v>2.8454250486696947E-2</v>
      </c>
      <c r="R50" s="400">
        <f xml:space="preserve"> 'Europe and NA'!$S$53*I50</f>
        <v>2.8454250486696947E-2</v>
      </c>
      <c r="S50" s="400">
        <f xml:space="preserve"> 'Europe and NA'!$T$53*I50</f>
        <v>2.8454250486696947E-2</v>
      </c>
      <c r="T50" s="400">
        <f xml:space="preserve"> 'Europe and NA'!$V$53*I50</f>
        <v>5.9392602206359502E-2</v>
      </c>
      <c r="U50" s="414">
        <f>B50/'Europe and NA'!$B$53</f>
        <v>1.1291369240752757E-2</v>
      </c>
      <c r="V50" s="417">
        <f>'Europe and NA'!$X$53*U50</f>
        <v>8.5362751460090841E-2</v>
      </c>
      <c r="W50" s="255">
        <f>B50/'Europe and NA'!$B$58</f>
        <v>3.4353405725567616E-2</v>
      </c>
      <c r="X50" s="258">
        <f xml:space="preserve"> 'Europe and NA'!$Z$58*W50</f>
        <v>0.1009990128331688</v>
      </c>
      <c r="Y50" s="494">
        <f>B50/'[1]Europe and NA'!$B$53</f>
        <v>1.1291369240752757E-2</v>
      </c>
      <c r="Z50" s="392">
        <f>'[1]Europe and NA'!$AB$53*Y50</f>
        <v>4.9794938351719657E-2</v>
      </c>
      <c r="AA50" s="533">
        <f>'[1]Europe and NA'!$AC$53*Y50</f>
        <v>4.9794938351719657E-2</v>
      </c>
      <c r="AB50" s="392">
        <f>'[1]Europe and NA'!$AD$53*Y50</f>
        <v>4.9794938351719657E-2</v>
      </c>
      <c r="AC50" s="534">
        <f>'[1]Europe and NA'!$AE$53*Y50</f>
        <v>4.9794938351719657E-2</v>
      </c>
      <c r="AD50" s="279">
        <f>'[1]Europe and NA'!$AF$53*Y50</f>
        <v>4.9794938351719657E-2</v>
      </c>
      <c r="AE50" s="279">
        <f>'[1]Europe and NA'!$AG$53*Y50</f>
        <v>5.137573004542504E-2</v>
      </c>
      <c r="AF50" s="535">
        <f>'[1]Europe and NA'!$AH$53*Y50</f>
        <v>5.0585334198572356E-2</v>
      </c>
      <c r="AG50" s="535">
        <f>'[1]Europe and NA'!$AI$53*Y50</f>
        <v>5.137573004542504E-2</v>
      </c>
      <c r="AH50" s="279">
        <f>'[1]Europe and NA'!$AJ$53*Y50</f>
        <v>5.137573004542504E-2</v>
      </c>
      <c r="AI50" s="535">
        <f>'[1]Europe and NA'!$AK$53*Y50</f>
        <v>5.137573004542504E-2</v>
      </c>
      <c r="AJ50" s="535">
        <f>'[1]Europe and NA'!$AL$53*Y50</f>
        <v>5.137573004542504E-2</v>
      </c>
      <c r="AK50" s="279">
        <f>'[1]Europe and NA'!$AM$53*Y50</f>
        <v>4.561713173264114E-2</v>
      </c>
      <c r="AL50" s="279">
        <f>'[1]Europe and NA'!$AN$53*Y50</f>
        <v>4.561713173264114E-2</v>
      </c>
      <c r="AM50" s="279">
        <f>'[1]Europe and NA'!$AO$53*Y50</f>
        <v>4.561713173264114E-2</v>
      </c>
      <c r="AN50" s="535">
        <f>'[1]Europe and NA'!$AP$53*Y50</f>
        <v>4.561713173264114E-2</v>
      </c>
      <c r="AO50" s="536">
        <f>'[1]Europe and NA'!$AQ$53*Y50</f>
        <v>4.561713173264114E-2</v>
      </c>
      <c r="AP50" s="279">
        <f>'[1]Europe and NA'!$AR$53*Y50</f>
        <v>4.561713173264114E-2</v>
      </c>
      <c r="AQ50" s="534">
        <f>'[1]Europe and NA'!$AS$53*Y50</f>
        <v>4.561713173264114E-2</v>
      </c>
      <c r="AR50" s="537">
        <f>'[1]Europe and NA'!$AT$53*Y50</f>
        <v>4.561713173264114E-2</v>
      </c>
      <c r="AS50" s="538">
        <f>'[1]Europe and NA'!$AU$53*Y50</f>
        <v>4.561713173264114E-2</v>
      </c>
      <c r="AT50" s="538">
        <f>'[1]Europe and NA'!$AV$53*Y50</f>
        <v>4.561713173264114E-2</v>
      </c>
      <c r="AU50" s="538">
        <f>'[1]Europe and NA'!$AW$53*Y50</f>
        <v>4.561713173264114E-2</v>
      </c>
      <c r="AV50" s="195">
        <f>'[1]Europe and NA'!$AX$53*Y50</f>
        <v>4.6407527579493832E-2</v>
      </c>
      <c r="AW50" s="195">
        <f>'[1]Europe and NA'!$AY$53*Y50</f>
        <v>4.6407527579493832E-2</v>
      </c>
      <c r="AX50" s="195">
        <f>'[1]Europe and NA'!$AZ$53*Y50</f>
        <v>5.137573004542504E-2</v>
      </c>
      <c r="AY50" s="195">
        <f>'[1]Europe and NA'!$BA$53*Y50</f>
        <v>5.9392602206359502E-2</v>
      </c>
      <c r="AZ50" s="195">
        <f>'[1]Europe and NA'!$BB$53*Y50</f>
        <v>4.3133030499675533E-2</v>
      </c>
      <c r="BA50" s="195">
        <f>'[1]Europe and NA'!$BC$53*Y50</f>
        <v>4.6407527579493832E-2</v>
      </c>
      <c r="BB50" s="195">
        <f>'[1]Europe and NA'!$BD$53*Y50</f>
        <v>4.3133030499675533E-2</v>
      </c>
      <c r="BC50" s="195">
        <f>'[1]Europe and NA'!$BE$53*Y50</f>
        <v>4.6407527579493832E-2</v>
      </c>
      <c r="BD50" s="195">
        <f>'[1]Europe and NA'!$BF$53*Y50</f>
        <v>4.6407527579493832E-2</v>
      </c>
    </row>
    <row r="51" spans="1:56" ht="15.75" thickBot="1">
      <c r="D51" s="96">
        <f>SUM(D2:D50)</f>
        <v>1135954.3400000001</v>
      </c>
      <c r="E51" s="59"/>
      <c r="F51" s="254">
        <f>SUM(F2:F50)/29</f>
        <v>340.24247500210919</v>
      </c>
      <c r="G51" s="375"/>
      <c r="H51" s="254">
        <f>SUM(H2:H50)/29</f>
        <v>189.72902917301738</v>
      </c>
      <c r="I51" s="390"/>
      <c r="J51" s="254">
        <f t="shared" ref="J51:O51" si="4">SUM(J22:J50)/29</f>
        <v>0.37068786502271245</v>
      </c>
      <c r="K51" s="254">
        <f t="shared" si="4"/>
        <v>0.37068786502271245</v>
      </c>
      <c r="L51" s="254">
        <f t="shared" si="4"/>
        <v>0.1846338025017342</v>
      </c>
      <c r="M51" s="254">
        <f t="shared" si="4"/>
        <v>0.1846338025017342</v>
      </c>
      <c r="N51" s="254">
        <f t="shared" si="4"/>
        <v>0.63519692276270556</v>
      </c>
      <c r="O51" s="254">
        <f t="shared" si="4"/>
        <v>0.1846338025017342</v>
      </c>
      <c r="P51" s="254">
        <f>SUM(P22:P50)/29</f>
        <v>0.1846338025017342</v>
      </c>
      <c r="Q51" s="327">
        <f>SUM(Q22:Q50)/29</f>
        <v>0.17895276242475777</v>
      </c>
      <c r="R51" s="327">
        <f>SUM(R22:R50)/29</f>
        <v>0.17895276242475777</v>
      </c>
      <c r="S51" s="327">
        <f>SUM(S22:S50)/29</f>
        <v>0.17895276242475777</v>
      </c>
      <c r="T51" s="327">
        <f>SUM(T22:T50)/29</f>
        <v>0.37352838506120067</v>
      </c>
      <c r="U51" s="416"/>
      <c r="V51" s="254">
        <f>SUM(V22:V50)/29</f>
        <v>0.53685828727427332</v>
      </c>
      <c r="W51" s="390"/>
      <c r="X51" s="254">
        <f>SUM(X22:X50)/29</f>
        <v>0.63519692276270556</v>
      </c>
      <c r="Y51" s="17"/>
      <c r="Z51" s="254">
        <f>SUM(Z22:Z50)/29</f>
        <v>0.31316733424332621</v>
      </c>
      <c r="AA51" s="254">
        <f t="shared" ref="AA51:BD51" si="5">SUM(AA22:AA50)/29</f>
        <v>0.31316733424332621</v>
      </c>
      <c r="AB51" s="254">
        <f t="shared" si="5"/>
        <v>0.31316733424332621</v>
      </c>
      <c r="AC51" s="254">
        <f t="shared" si="5"/>
        <v>0.31316733424332621</v>
      </c>
      <c r="AD51" s="254">
        <f t="shared" si="5"/>
        <v>0.31316733424332621</v>
      </c>
      <c r="AE51" s="254">
        <f t="shared" si="5"/>
        <v>0.32310915437803495</v>
      </c>
      <c r="AF51" s="254">
        <f t="shared" si="5"/>
        <v>0.3181382443106805</v>
      </c>
      <c r="AG51" s="254">
        <f t="shared" si="5"/>
        <v>0.32310915437803495</v>
      </c>
      <c r="AH51" s="254">
        <f t="shared" si="5"/>
        <v>0.32310915437803495</v>
      </c>
      <c r="AI51" s="254">
        <f t="shared" si="5"/>
        <v>0.32310915437803495</v>
      </c>
      <c r="AJ51" s="254">
        <f t="shared" si="5"/>
        <v>0.32310915437803495</v>
      </c>
      <c r="AK51" s="254">
        <f t="shared" si="5"/>
        <v>0.28689252388730996</v>
      </c>
      <c r="AL51" s="254">
        <f t="shared" si="5"/>
        <v>0.28689252388730996</v>
      </c>
      <c r="AM51" s="254">
        <f t="shared" si="5"/>
        <v>0.28689252388730996</v>
      </c>
      <c r="AN51" s="254">
        <f t="shared" si="5"/>
        <v>0.28689252388730996</v>
      </c>
      <c r="AO51" s="254">
        <f t="shared" si="5"/>
        <v>0.28689252388730996</v>
      </c>
      <c r="AP51" s="254">
        <f t="shared" si="5"/>
        <v>0.28689252388730996</v>
      </c>
      <c r="AQ51" s="254">
        <f t="shared" si="5"/>
        <v>0.28689252388730996</v>
      </c>
      <c r="AR51" s="254">
        <f t="shared" si="5"/>
        <v>0.28689252388730996</v>
      </c>
      <c r="AS51" s="254">
        <f t="shared" si="5"/>
        <v>0.28689252388730996</v>
      </c>
      <c r="AT51" s="254">
        <f t="shared" si="5"/>
        <v>0.28689252388730996</v>
      </c>
      <c r="AU51" s="254">
        <f t="shared" si="5"/>
        <v>0.28689252388730996</v>
      </c>
      <c r="AV51" s="254">
        <f t="shared" si="5"/>
        <v>0.29186343395466452</v>
      </c>
      <c r="AW51" s="254">
        <f t="shared" si="5"/>
        <v>0.29186343395466452</v>
      </c>
      <c r="AX51" s="254">
        <f t="shared" si="5"/>
        <v>0.32310915437803495</v>
      </c>
      <c r="AY51" s="254">
        <f t="shared" si="5"/>
        <v>0.37352838506120067</v>
      </c>
      <c r="AZ51" s="254">
        <f t="shared" si="5"/>
        <v>0.27126966367562483</v>
      </c>
      <c r="BA51" s="254">
        <f t="shared" si="5"/>
        <v>0.29186343395466452</v>
      </c>
      <c r="BB51" s="254">
        <f t="shared" si="5"/>
        <v>0.27126966367562483</v>
      </c>
      <c r="BC51" s="254">
        <f t="shared" si="5"/>
        <v>0.29186343395466452</v>
      </c>
      <c r="BD51" s="254">
        <f t="shared" si="5"/>
        <v>0.29186343395466452</v>
      </c>
    </row>
    <row r="52" spans="1:56">
      <c r="B52" s="15"/>
      <c r="F52" s="104"/>
      <c r="G52" s="104"/>
      <c r="H52" s="104"/>
      <c r="I52" s="68"/>
      <c r="J52" s="104"/>
      <c r="K52" s="104"/>
      <c r="L52" s="104"/>
      <c r="M52" s="104"/>
      <c r="N52" s="104"/>
      <c r="O52" s="104"/>
      <c r="P52" s="104"/>
      <c r="Q52" s="68"/>
      <c r="R52" s="68"/>
      <c r="S52" s="68"/>
      <c r="T52" s="68"/>
      <c r="U52" s="68"/>
      <c r="V52" s="104"/>
      <c r="W52" s="68"/>
      <c r="X52" s="253"/>
    </row>
    <row r="53" spans="1:56"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</row>
    <row r="54" spans="1:56"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449"/>
      <c r="Z54" s="542"/>
      <c r="AA54" s="68"/>
      <c r="AB54" s="68"/>
      <c r="AC54" s="68"/>
      <c r="AD54" s="68"/>
      <c r="AE54" s="68"/>
      <c r="AF54" s="68"/>
      <c r="AG54" s="68"/>
      <c r="AH54" s="68"/>
      <c r="AI54" s="68"/>
      <c r="AJ54" s="68"/>
      <c r="AK54" s="68"/>
      <c r="AL54" s="68"/>
      <c r="AM54" s="68"/>
      <c r="AN54" s="68"/>
      <c r="AO54" s="68"/>
      <c r="AP54" s="68"/>
      <c r="AQ54" s="68"/>
      <c r="AR54" s="68"/>
      <c r="AS54" s="68"/>
      <c r="AT54" s="68"/>
      <c r="AU54" s="68"/>
      <c r="AV54" s="68"/>
      <c r="AW54" s="68"/>
      <c r="AX54" s="68"/>
      <c r="AY54" s="68"/>
      <c r="AZ54" s="68"/>
      <c r="BA54" s="68"/>
      <c r="BB54" s="68"/>
      <c r="BC54" s="68"/>
      <c r="BD54" s="68"/>
    </row>
    <row r="55" spans="1:56"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449"/>
      <c r="Z55" s="542"/>
      <c r="AE55" s="68"/>
      <c r="AF55" s="68"/>
      <c r="AG55" s="68"/>
      <c r="AH55" s="68"/>
      <c r="AI55" s="68"/>
      <c r="AJ55" s="68"/>
      <c r="AK55" s="68"/>
      <c r="AL55" s="68"/>
      <c r="AM55" s="68"/>
      <c r="AN55" s="68"/>
      <c r="AO55" s="68"/>
      <c r="AP55" s="68"/>
      <c r="AQ55" s="68"/>
      <c r="AR55" s="68"/>
      <c r="AS55" s="68"/>
      <c r="AT55" s="68"/>
      <c r="AU55" s="68"/>
      <c r="AV55" s="68"/>
      <c r="AW55" s="68"/>
      <c r="AX55" s="68"/>
      <c r="AY55" s="68"/>
      <c r="AZ55" s="68"/>
      <c r="BA55" s="68"/>
      <c r="BB55" s="68"/>
      <c r="BC55" s="68"/>
      <c r="BD55" s="68"/>
    </row>
    <row r="56" spans="1:56"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Z56" s="68"/>
      <c r="AE56" s="68"/>
      <c r="AF56" s="68"/>
      <c r="AG56" s="68"/>
      <c r="AH56" s="68"/>
      <c r="AI56" s="68"/>
      <c r="AJ56" s="68"/>
      <c r="AK56" s="68"/>
      <c r="AL56" s="68"/>
      <c r="AM56" s="68"/>
      <c r="AN56" s="68"/>
      <c r="AO56" s="68"/>
      <c r="AP56" s="68"/>
      <c r="AQ56" s="68"/>
      <c r="AR56" s="68"/>
      <c r="AS56" s="68"/>
      <c r="AT56" s="68"/>
      <c r="AU56" s="68"/>
      <c r="AV56" s="68"/>
      <c r="AW56" s="68"/>
      <c r="AX56" s="68"/>
      <c r="AY56" s="68"/>
      <c r="AZ56" s="68"/>
      <c r="BA56" s="68"/>
      <c r="BB56" s="68"/>
      <c r="BC56" s="68"/>
      <c r="BD56" s="68"/>
    </row>
    <row r="57" spans="1:56"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Z57" s="68"/>
      <c r="AE57" s="68"/>
      <c r="AF57" s="68"/>
      <c r="AG57" s="68"/>
      <c r="AH57" s="68"/>
      <c r="AI57" s="68"/>
      <c r="AJ57" s="68"/>
      <c r="AK57" s="68"/>
      <c r="AL57" s="68"/>
      <c r="AM57" s="68"/>
      <c r="AN57" s="68"/>
      <c r="AO57" s="68"/>
      <c r="AP57" s="68"/>
      <c r="AQ57" s="68"/>
      <c r="AR57" s="68"/>
      <c r="AS57" s="68"/>
      <c r="AT57" s="68"/>
      <c r="AU57" s="68"/>
      <c r="AV57" s="68"/>
      <c r="AW57" s="68"/>
      <c r="AX57" s="68"/>
      <c r="AY57" s="68"/>
      <c r="AZ57" s="68"/>
      <c r="BA57" s="68"/>
      <c r="BB57" s="68"/>
      <c r="BC57" s="68"/>
      <c r="BD57" s="68"/>
    </row>
    <row r="58" spans="1:56"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Z58" s="68"/>
      <c r="AE58" s="68"/>
      <c r="AF58" s="68"/>
      <c r="AG58" s="68"/>
      <c r="AH58" s="68"/>
      <c r="AI58" s="68"/>
      <c r="AJ58" s="68"/>
      <c r="AK58" s="68"/>
      <c r="AL58" s="68"/>
      <c r="AM58" s="68"/>
      <c r="AN58" s="68"/>
      <c r="AO58" s="68"/>
      <c r="AP58" s="68"/>
      <c r="AQ58" s="68"/>
      <c r="AR58" s="68"/>
      <c r="AS58" s="68"/>
      <c r="AT58" s="68"/>
      <c r="AU58" s="68"/>
      <c r="AV58" s="68"/>
      <c r="AW58" s="68"/>
      <c r="AX58" s="68"/>
      <c r="AY58" s="68"/>
      <c r="AZ58" s="68"/>
      <c r="BA58" s="68"/>
      <c r="BB58" s="68"/>
      <c r="BC58" s="68"/>
      <c r="BD58" s="68"/>
    </row>
    <row r="59" spans="1:56"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Z59" s="68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O59" s="68"/>
      <c r="AP59" s="68"/>
      <c r="AQ59" s="68"/>
      <c r="AR59" s="68"/>
      <c r="AS59" s="68"/>
      <c r="AT59" s="68"/>
      <c r="AU59" s="68"/>
      <c r="AV59" s="68"/>
      <c r="AW59" s="68"/>
      <c r="AX59" s="68"/>
      <c r="AY59" s="68"/>
      <c r="AZ59" s="68"/>
      <c r="BA59" s="68"/>
      <c r="BB59" s="68"/>
      <c r="BC59" s="68"/>
      <c r="BD59" s="68"/>
    </row>
    <row r="60" spans="1:56">
      <c r="AQ60" s="68"/>
    </row>
    <row r="61" spans="1:56">
      <c r="AQ61" s="68"/>
    </row>
  </sheetData>
  <sortState ref="A1:J49">
    <sortCondition descending="1" ref="B2"/>
  </sortState>
  <mergeCells count="3">
    <mergeCell ref="C2:C8"/>
    <mergeCell ref="C10:C20"/>
    <mergeCell ref="C22:C50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36"/>
  <sheetViews>
    <sheetView topLeftCell="BC1" zoomScale="91" zoomScaleNormal="91" workbookViewId="0">
      <selection activeCell="BD1" sqref="BD1:CI1048576"/>
    </sheetView>
  </sheetViews>
  <sheetFormatPr defaultRowHeight="15"/>
  <cols>
    <col min="1" max="1" width="49.5703125" customWidth="1"/>
    <col min="2" max="2" width="18.7109375" customWidth="1"/>
    <col min="3" max="3" width="13.42578125" customWidth="1"/>
    <col min="4" max="5" width="21.28515625" customWidth="1"/>
    <col min="6" max="6" width="20" customWidth="1"/>
    <col min="7" max="7" width="16" customWidth="1"/>
    <col min="8" max="8" width="15.42578125" customWidth="1"/>
    <col min="9" max="9" width="19.5703125" customWidth="1"/>
    <col min="10" max="10" width="16.140625" customWidth="1"/>
    <col min="11" max="11" width="21.42578125" customWidth="1"/>
    <col min="12" max="12" width="24.5703125" customWidth="1"/>
    <col min="13" max="13" width="19.85546875" customWidth="1"/>
    <col min="14" max="14" width="22.28515625" customWidth="1"/>
    <col min="15" max="15" width="16" customWidth="1"/>
    <col min="16" max="16" width="16.85546875" customWidth="1"/>
    <col min="17" max="17" width="16" customWidth="1"/>
    <col min="18" max="18" width="18.140625" customWidth="1"/>
    <col min="19" max="19" width="22.7109375" customWidth="1"/>
    <col min="20" max="21" width="18.85546875" customWidth="1"/>
    <col min="22" max="23" width="18.140625" customWidth="1"/>
    <col min="24" max="24" width="17.140625" customWidth="1"/>
    <col min="25" max="25" width="20" customWidth="1"/>
    <col min="26" max="26" width="16" customWidth="1"/>
    <col min="27" max="27" width="15.42578125" customWidth="1"/>
    <col min="28" max="28" width="19.5703125" customWidth="1"/>
    <col min="29" max="29" width="16.140625" customWidth="1"/>
    <col min="30" max="30" width="21.42578125" customWidth="1"/>
    <col min="31" max="31" width="24.5703125" customWidth="1"/>
    <col min="32" max="32" width="22.140625" customWidth="1"/>
    <col min="33" max="33" width="30" customWidth="1"/>
    <col min="34" max="34" width="16" customWidth="1"/>
    <col min="35" max="35" width="23" customWidth="1"/>
    <col min="36" max="36" width="21.85546875" customWidth="1"/>
    <col min="37" max="37" width="18.140625" customWidth="1"/>
    <col min="38" max="38" width="22.7109375" customWidth="1"/>
    <col min="39" max="40" width="18.85546875" customWidth="1"/>
    <col min="41" max="42" width="18.140625" customWidth="1"/>
    <col min="43" max="43" width="17.140625" customWidth="1"/>
    <col min="44" max="44" width="16.85546875" customWidth="1"/>
    <col min="45" max="45" width="17.5703125" customWidth="1"/>
    <col min="46" max="46" width="18.28515625" customWidth="1"/>
    <col min="47" max="47" width="16" customWidth="1"/>
    <col min="48" max="48" width="19" customWidth="1"/>
    <col min="49" max="49" width="21" customWidth="1"/>
    <col min="50" max="50" width="18.42578125" customWidth="1"/>
    <col min="51" max="51" width="26.28515625" customWidth="1"/>
    <col min="52" max="52" width="28.140625" customWidth="1"/>
    <col min="53" max="53" width="23.85546875" customWidth="1"/>
    <col min="54" max="54" width="31.42578125" customWidth="1"/>
    <col min="55" max="55" width="33.85546875" customWidth="1"/>
    <col min="56" max="56" width="21.28515625" customWidth="1"/>
    <col min="57" max="57" width="20" customWidth="1"/>
    <col min="58" max="58" width="16" customWidth="1"/>
    <col min="59" max="59" width="15.42578125" customWidth="1"/>
    <col min="60" max="60" width="19.5703125" customWidth="1"/>
    <col min="61" max="61" width="16.140625" customWidth="1"/>
    <col min="62" max="62" width="21.42578125" customWidth="1"/>
    <col min="63" max="63" width="24.5703125" customWidth="1"/>
    <col min="64" max="64" width="22.140625" customWidth="1"/>
    <col min="65" max="65" width="30" customWidth="1"/>
    <col min="66" max="66" width="16" customWidth="1"/>
    <col min="67" max="67" width="23" customWidth="1"/>
    <col min="68" max="68" width="21.85546875" customWidth="1"/>
    <col min="69" max="69" width="18.140625" customWidth="1"/>
    <col min="70" max="70" width="22.7109375" customWidth="1"/>
    <col min="71" max="72" width="18.85546875" customWidth="1"/>
    <col min="73" max="74" width="18.140625" customWidth="1"/>
    <col min="75" max="75" width="17.140625" customWidth="1"/>
    <col min="76" max="76" width="16.85546875" customWidth="1"/>
    <col min="77" max="77" width="17.5703125" customWidth="1"/>
    <col min="78" max="78" width="18.28515625" customWidth="1"/>
    <col min="79" max="79" width="16" customWidth="1"/>
    <col min="80" max="80" width="19" customWidth="1"/>
    <col min="81" max="81" width="21" customWidth="1"/>
    <col min="82" max="82" width="18.42578125" customWidth="1"/>
    <col min="83" max="83" width="26.28515625" customWidth="1"/>
    <col min="84" max="84" width="28.140625" customWidth="1"/>
    <col min="85" max="85" width="23.85546875" customWidth="1"/>
    <col min="86" max="86" width="31.42578125" customWidth="1"/>
    <col min="87" max="87" width="33.85546875" customWidth="1"/>
  </cols>
  <sheetData>
    <row r="1" spans="1:87" ht="90.75" thickBot="1">
      <c r="A1" s="88" t="s">
        <v>43</v>
      </c>
      <c r="B1" s="88" t="s">
        <v>218</v>
      </c>
      <c r="C1" s="57" t="s">
        <v>184</v>
      </c>
      <c r="D1" s="70" t="s">
        <v>209</v>
      </c>
      <c r="E1" s="315" t="s">
        <v>245</v>
      </c>
      <c r="F1" s="315" t="s">
        <v>226</v>
      </c>
      <c r="G1" s="314" t="s">
        <v>245</v>
      </c>
      <c r="H1" s="86" t="s">
        <v>224</v>
      </c>
      <c r="I1" s="86" t="s">
        <v>245</v>
      </c>
      <c r="J1" s="115" t="s">
        <v>231</v>
      </c>
      <c r="K1" s="115" t="s">
        <v>232</v>
      </c>
      <c r="L1" s="115" t="s">
        <v>233</v>
      </c>
      <c r="M1" s="115" t="s">
        <v>234</v>
      </c>
      <c r="N1" s="115" t="s">
        <v>235</v>
      </c>
      <c r="O1" s="118" t="s">
        <v>236</v>
      </c>
      <c r="P1" s="115" t="s">
        <v>237</v>
      </c>
      <c r="Q1" s="115" t="s">
        <v>238</v>
      </c>
      <c r="R1" s="115" t="s">
        <v>239</v>
      </c>
      <c r="S1" s="115" t="s">
        <v>240</v>
      </c>
      <c r="T1" s="123" t="s">
        <v>241</v>
      </c>
      <c r="U1" s="123" t="s">
        <v>244</v>
      </c>
      <c r="V1" s="122" t="s">
        <v>242</v>
      </c>
      <c r="W1" s="122" t="s">
        <v>245</v>
      </c>
      <c r="X1" s="122" t="s">
        <v>243</v>
      </c>
      <c r="Y1" s="85" t="s">
        <v>249</v>
      </c>
      <c r="Z1" s="88" t="s">
        <v>250</v>
      </c>
      <c r="AA1" s="106" t="s">
        <v>251</v>
      </c>
      <c r="AB1" s="85" t="s">
        <v>252</v>
      </c>
      <c r="AC1" s="86" t="s">
        <v>253</v>
      </c>
      <c r="AD1" s="86" t="s">
        <v>254</v>
      </c>
      <c r="AE1" s="85" t="s">
        <v>255</v>
      </c>
      <c r="AF1" s="88" t="s">
        <v>256</v>
      </c>
      <c r="AG1" s="106" t="s">
        <v>257</v>
      </c>
      <c r="AH1" s="85" t="s">
        <v>258</v>
      </c>
      <c r="AI1" s="86" t="s">
        <v>259</v>
      </c>
      <c r="AJ1" s="86" t="s">
        <v>260</v>
      </c>
      <c r="AK1" s="85" t="s">
        <v>261</v>
      </c>
      <c r="AL1" s="88" t="s">
        <v>262</v>
      </c>
      <c r="AM1" s="106" t="s">
        <v>263</v>
      </c>
      <c r="AN1" s="85" t="s">
        <v>264</v>
      </c>
      <c r="AO1" s="86" t="s">
        <v>265</v>
      </c>
      <c r="AP1" s="86" t="s">
        <v>266</v>
      </c>
      <c r="AQ1" s="85" t="s">
        <v>267</v>
      </c>
      <c r="AR1" s="88" t="s">
        <v>268</v>
      </c>
      <c r="AS1" s="106" t="s">
        <v>269</v>
      </c>
      <c r="AT1" s="85" t="s">
        <v>270</v>
      </c>
      <c r="AU1" s="86" t="s">
        <v>271</v>
      </c>
      <c r="AV1" s="86" t="s">
        <v>272</v>
      </c>
      <c r="AW1" s="85" t="s">
        <v>273</v>
      </c>
      <c r="AX1" s="88" t="s">
        <v>274</v>
      </c>
      <c r="AY1" s="106" t="s">
        <v>275</v>
      </c>
      <c r="AZ1" s="85" t="s">
        <v>276</v>
      </c>
      <c r="BA1" s="86" t="s">
        <v>277</v>
      </c>
      <c r="BB1" s="86" t="s">
        <v>278</v>
      </c>
      <c r="BC1" s="85" t="s">
        <v>279</v>
      </c>
      <c r="BD1" s="315" t="s">
        <v>245</v>
      </c>
      <c r="BE1" s="85" t="s">
        <v>249</v>
      </c>
      <c r="BF1" s="88" t="s">
        <v>250</v>
      </c>
      <c r="BG1" s="106" t="s">
        <v>251</v>
      </c>
      <c r="BH1" s="85" t="s">
        <v>252</v>
      </c>
      <c r="BI1" s="86" t="s">
        <v>253</v>
      </c>
      <c r="BJ1" s="86" t="s">
        <v>254</v>
      </c>
      <c r="BK1" s="85" t="s">
        <v>255</v>
      </c>
      <c r="BL1" s="88" t="s">
        <v>256</v>
      </c>
      <c r="BM1" s="106" t="s">
        <v>257</v>
      </c>
      <c r="BN1" s="85" t="s">
        <v>258</v>
      </c>
      <c r="BO1" s="86" t="s">
        <v>259</v>
      </c>
      <c r="BP1" s="86" t="s">
        <v>260</v>
      </c>
      <c r="BQ1" s="85" t="s">
        <v>261</v>
      </c>
      <c r="BR1" s="88" t="s">
        <v>262</v>
      </c>
      <c r="BS1" s="106" t="s">
        <v>263</v>
      </c>
      <c r="BT1" s="85" t="s">
        <v>264</v>
      </c>
      <c r="BU1" s="86" t="s">
        <v>265</v>
      </c>
      <c r="BV1" s="86" t="s">
        <v>266</v>
      </c>
      <c r="BW1" s="85" t="s">
        <v>267</v>
      </c>
      <c r="BX1" s="88" t="s">
        <v>268</v>
      </c>
      <c r="BY1" s="106" t="s">
        <v>269</v>
      </c>
      <c r="BZ1" s="85" t="s">
        <v>270</v>
      </c>
      <c r="CA1" s="86" t="s">
        <v>271</v>
      </c>
      <c r="CB1" s="86" t="s">
        <v>272</v>
      </c>
      <c r="CC1" s="85" t="s">
        <v>273</v>
      </c>
      <c r="CD1" s="88" t="s">
        <v>274</v>
      </c>
      <c r="CE1" s="106" t="s">
        <v>275</v>
      </c>
      <c r="CF1" s="85" t="s">
        <v>276</v>
      </c>
      <c r="CG1" s="86" t="s">
        <v>277</v>
      </c>
      <c r="CH1" s="86" t="s">
        <v>278</v>
      </c>
      <c r="CI1" s="85" t="s">
        <v>279</v>
      </c>
    </row>
    <row r="2" spans="1:87">
      <c r="A2" s="42" t="s">
        <v>55</v>
      </c>
      <c r="B2" s="102">
        <v>138.91</v>
      </c>
      <c r="C2" s="547" t="s">
        <v>215</v>
      </c>
      <c r="D2" s="65">
        <v>2881.06</v>
      </c>
      <c r="E2" s="165">
        <f>B2/('Europe and NA'!$B$6)</f>
        <v>1.7442678118486148</v>
      </c>
      <c r="F2" s="83">
        <f>'Europe and NA'!$F$6*E2</f>
        <v>2930.3699239056727</v>
      </c>
      <c r="G2" s="365">
        <f>B2/'Europe and NA'!$B$21</f>
        <v>2.8838049367850696</v>
      </c>
      <c r="H2" s="369">
        <f>'Europe and NA'!$I$21*G2</f>
        <v>2976.0866947621917</v>
      </c>
      <c r="I2" s="285">
        <f>B2/'Europe and NA'!$B$69</f>
        <v>2.0601844985613855</v>
      </c>
      <c r="J2" s="268">
        <f>'Europe and NA'!$J$69*I2</f>
        <v>42.316189600450855</v>
      </c>
      <c r="K2" s="268">
        <f>'Europe and NA'!$J$69*I2</f>
        <v>42.316189600450855</v>
      </c>
      <c r="L2" s="298">
        <f>'Europe and NA'!$L$69*I2</f>
        <v>58.426832379200896</v>
      </c>
      <c r="M2" s="298">
        <f>'Europe and NA'!$L$69*I2</f>
        <v>58.426832379200896</v>
      </c>
      <c r="N2" s="261">
        <f>'Europe and NA'!$X$69*W2</f>
        <v>39.967579272090873</v>
      </c>
      <c r="O2" s="298">
        <f>'Europe and NA'!$O$69*I2</f>
        <v>58.426832379200896</v>
      </c>
      <c r="P2" s="97">
        <f>'Europe and NA'!$P$69*I2</f>
        <v>58.426832379200896</v>
      </c>
      <c r="Q2" s="268">
        <f>'Europe and NA'!$Q$69*I2</f>
        <v>50.742344199566922</v>
      </c>
      <c r="R2" s="268">
        <f>'Europe and NA'!$R$69*I2</f>
        <v>50.742344199566922</v>
      </c>
      <c r="S2" s="268">
        <f>'Europe and NA'!$S$69*I2</f>
        <v>50.742344199566922</v>
      </c>
      <c r="T2" s="198">
        <f>'Europe and NA'!$T$69*I2</f>
        <v>59.127295108711763</v>
      </c>
      <c r="U2" s="129">
        <f>B2/'Europe and NA'!$B$69</f>
        <v>2.0601844985613855</v>
      </c>
      <c r="V2" s="80">
        <f>'Europe and NA'!$V$69*U2</f>
        <v>181.50225432325806</v>
      </c>
      <c r="W2" s="225">
        <f>(B2/'Europe and NA'!$B$69)</f>
        <v>2.0601844985613855</v>
      </c>
      <c r="X2" s="226">
        <f>'Europe and NA'!$X$69*W2</f>
        <v>39.967579272090873</v>
      </c>
      <c r="Y2" s="433">
        <f>'[1]Europe and NA'!$AB$69*X2</f>
        <v>799.35158544181741</v>
      </c>
      <c r="Z2" s="434">
        <f>'[1]Europe and NA'!$AC$69*X2</f>
        <v>904.86599472013734</v>
      </c>
      <c r="AA2" s="274">
        <f>'[1]Europe and NA'!$AD$69*X2</f>
        <v>904.86599472013734</v>
      </c>
      <c r="AB2" s="434">
        <f>'[1]Europe and NA'!$AE$69*X2</f>
        <v>904.86599472013734</v>
      </c>
      <c r="AC2" s="274">
        <f>'[1]Europe and NA'!$AF$69*X2</f>
        <v>904.86599472013734</v>
      </c>
      <c r="AD2" s="274">
        <f>'[1]Europe and NA'!$AG$69*X2</f>
        <v>999.18948180227187</v>
      </c>
      <c r="AE2" s="319">
        <f>'[1]Europe and NA'!$AH$69*X2</f>
        <v>904.86599472013734</v>
      </c>
      <c r="AF2" s="319">
        <f>'[1]Europe and NA'!$AI$69*X2</f>
        <v>1079.1246403464536</v>
      </c>
      <c r="AG2" s="274">
        <f>'[1]Europe and NA'!$AJ$69*X2</f>
        <v>1079.1246403464536</v>
      </c>
      <c r="AH2" s="319">
        <f>'[1]Europe and NA'!$AK$69*X2</f>
        <v>1079.1246403464536</v>
      </c>
      <c r="AI2" s="274">
        <f>'[1]Europe and NA'!$AL$69*X2</f>
        <v>1079.1246403464536</v>
      </c>
      <c r="AJ2" s="274">
        <f>'[1]Europe and NA'!$AM$69*X2</f>
        <v>839.31916471390832</v>
      </c>
      <c r="AK2" s="274">
        <f>'[1]Europe and NA'!$AN$69*X2</f>
        <v>839.31916471390832</v>
      </c>
      <c r="AL2" s="274">
        <f>'[1]Europe and NA'!$AO$69*X2</f>
        <v>839.31916471390832</v>
      </c>
      <c r="AM2" s="325">
        <f>'[1]Europe and NA'!$AP$69*X2</f>
        <v>839.31916471390832</v>
      </c>
      <c r="AN2" s="435">
        <f>'[1]Europe and NA'!$AQ$69*X2</f>
        <v>839.31916471390832</v>
      </c>
      <c r="AO2" s="436">
        <f>'[1]Europe and NA'!$AR$69*X2</f>
        <v>839.31916471390832</v>
      </c>
      <c r="AP2" s="437">
        <f>'[1]Europe and NA'!$AS$69*X2</f>
        <v>839.31916471390832</v>
      </c>
      <c r="AQ2" s="438">
        <f>'[1]Europe and NA'!$AT$69*X2</f>
        <v>839.31916471390832</v>
      </c>
      <c r="AR2" s="319">
        <f>'[1]Europe and NA'!$AU$69*X2</f>
        <v>839.31916471390832</v>
      </c>
      <c r="AS2" s="319">
        <f>'[1]Europe and NA'!$AV$69*X2</f>
        <v>839.31916471390832</v>
      </c>
      <c r="AT2" s="319">
        <f>'[1]Europe and NA'!$AW$69*X2</f>
        <v>839.31916471390832</v>
      </c>
      <c r="AU2" s="325">
        <f>'[1]Europe and NA'!$AX$69*X2</f>
        <v>5315.6880431880863</v>
      </c>
      <c r="AV2" s="325">
        <f>'[1]Europe and NA'!$AY$69*X2</f>
        <v>5315.6880431880863</v>
      </c>
      <c r="AW2" s="325">
        <f>'[1]Europe and NA'!$AZ$69*X2</f>
        <v>1119.0922196185445</v>
      </c>
      <c r="AX2" s="325">
        <f>'[1]Europe and NA'!$BA$69*X2</f>
        <v>1147.0695251090081</v>
      </c>
      <c r="AY2" s="325">
        <f>'[1]Europe and NA'!$BB$69*X2</f>
        <v>1079.1246403464536</v>
      </c>
      <c r="AZ2" s="325">
        <f>'[1]Europe and NA'!$BC$69*X2</f>
        <v>1079.1246403464536</v>
      </c>
      <c r="BA2" s="325">
        <f>'[1]Europe and NA'!$BD$69*X2</f>
        <v>1079.1246403464536</v>
      </c>
      <c r="BB2" s="325">
        <f>'[1]Europe and NA'!$BE$69*X2</f>
        <v>904.86599472013734</v>
      </c>
      <c r="BC2" s="325">
        <f>'[1]Europe and NA'!$BF$69*X2</f>
        <v>987.19920802064451</v>
      </c>
      <c r="BD2" s="525">
        <f>B2/'[1]Europe and NA'!$B$69</f>
        <v>2.0601844985613855</v>
      </c>
      <c r="BE2" s="433">
        <f>'[1]Europe and NA'!$AB$69*BD2</f>
        <v>41.20368997122771</v>
      </c>
      <c r="BF2" s="434">
        <f>'[1]Europe and NA'!$AC$69*BD2</f>
        <v>46.642577047429768</v>
      </c>
      <c r="BG2" s="274">
        <f>'[1]Europe and NA'!$AD$69*BD2</f>
        <v>46.642577047429768</v>
      </c>
      <c r="BH2" s="434">
        <f>'[1]Europe and NA'!$AE$69*BD2</f>
        <v>46.642577047429768</v>
      </c>
      <c r="BI2" s="274">
        <f>'[1]Europe and NA'!$AF$69*BD2</f>
        <v>46.642577047429768</v>
      </c>
      <c r="BJ2" s="274">
        <f>'[1]Europe and NA'!$AG$69*BD2</f>
        <v>51.504612464034636</v>
      </c>
      <c r="BK2" s="319">
        <f>'[1]Europe and NA'!$AH$69*BD2</f>
        <v>46.642577047429768</v>
      </c>
      <c r="BL2" s="319">
        <f>'[1]Europe and NA'!$AI$69*BD2</f>
        <v>55.624981461157411</v>
      </c>
      <c r="BM2" s="274">
        <f>'[1]Europe and NA'!$AJ$69*BD2</f>
        <v>55.624981461157411</v>
      </c>
      <c r="BN2" s="319">
        <f>'[1]Europe and NA'!$AK$69*BD2</f>
        <v>55.624981461157411</v>
      </c>
      <c r="BO2" s="274">
        <f>'[1]Europe and NA'!$AL$69*BD2</f>
        <v>55.624981461157411</v>
      </c>
      <c r="BP2" s="274">
        <f>'[1]Europe and NA'!$AM$69*BD2</f>
        <v>43.263874469789094</v>
      </c>
      <c r="BQ2" s="274">
        <f>'[1]Europe and NA'!$AN$69*BD2</f>
        <v>43.263874469789094</v>
      </c>
      <c r="BR2" s="274">
        <f>'[1]Europe and NA'!$AO$69*BD2</f>
        <v>43.263874469789094</v>
      </c>
      <c r="BS2" s="325">
        <f>'[1]Europe and NA'!$AP$69*BD2</f>
        <v>43.263874469789094</v>
      </c>
      <c r="BT2" s="435">
        <f>'[1]Europe and NA'!$AQ$69*BD2</f>
        <v>43.263874469789094</v>
      </c>
      <c r="BU2" s="436">
        <f>'[1]Europe and NA'!$AR$69*BD2</f>
        <v>43.263874469789094</v>
      </c>
      <c r="BV2" s="437">
        <f>'[1]Europe and NA'!$AS$69*BD2</f>
        <v>43.263874469789094</v>
      </c>
      <c r="BW2" s="438">
        <f>'[1]Europe and NA'!$AT$69*BD2</f>
        <v>43.263874469789094</v>
      </c>
      <c r="BX2" s="319">
        <f>'[1]Europe and NA'!$AU$69*BD2</f>
        <v>43.263874469789094</v>
      </c>
      <c r="BY2" s="319">
        <f>'[1]Europe and NA'!$AV$69*BD2</f>
        <v>43.263874469789094</v>
      </c>
      <c r="BZ2" s="319">
        <f>'[1]Europe and NA'!$AW$69*BD2</f>
        <v>43.263874469789094</v>
      </c>
      <c r="CA2" s="325">
        <f>'[1]Europe and NA'!$AX$69*BD2</f>
        <v>274.00453830866428</v>
      </c>
      <c r="CB2" s="325">
        <f>'[1]Europe and NA'!$AY$69*BD2</f>
        <v>274.00453830866428</v>
      </c>
      <c r="CC2" s="325">
        <f>'[1]Europe and NA'!$AZ$69*BD2</f>
        <v>57.685165959718795</v>
      </c>
      <c r="CD2" s="325">
        <f>'[1]Europe and NA'!$BA$69*BD2</f>
        <v>59.127295108711763</v>
      </c>
      <c r="CE2" s="325">
        <f>'[1]Europe and NA'!$BB$69*BD2</f>
        <v>55.624981461157411</v>
      </c>
      <c r="CF2" s="325">
        <f>'[1]Europe and NA'!$BC$69*BD2</f>
        <v>55.624981461157411</v>
      </c>
      <c r="CG2" s="325">
        <f>'[1]Europe and NA'!$BD$69*BD2</f>
        <v>55.624981461157411</v>
      </c>
      <c r="CH2" s="325">
        <f>'[1]Europe and NA'!$BE$69*BD2</f>
        <v>46.642577047429768</v>
      </c>
      <c r="CI2" s="325">
        <f>'[1]Europe and NA'!$BF$69*BD2</f>
        <v>50.886557114466221</v>
      </c>
    </row>
    <row r="3" spans="1:87">
      <c r="A3" s="43" t="s">
        <v>61</v>
      </c>
      <c r="B3" s="48">
        <v>70.441000000000003</v>
      </c>
      <c r="C3" s="548"/>
      <c r="D3" s="63">
        <v>9890.4</v>
      </c>
      <c r="E3" s="165">
        <f>B3/('Europe and NA'!$B$6)</f>
        <v>0.88451493005851478</v>
      </c>
      <c r="F3" s="83">
        <f>'Europe and NA'!$F$6*E3</f>
        <v>1485.9850824983048</v>
      </c>
      <c r="G3" s="365">
        <f>B3/'Europe and NA'!$B$21</f>
        <v>1.4623720650210719</v>
      </c>
      <c r="H3" s="369">
        <f>'Europe and NA'!$I$21*G3</f>
        <v>1509.1679711017462</v>
      </c>
      <c r="I3" s="285">
        <f>B3/'Europe and NA'!$B$69</f>
        <v>1.0447156883101474</v>
      </c>
      <c r="J3" s="268">
        <f>'Europe and NA'!$J$69*I3</f>
        <v>21.458460237890428</v>
      </c>
      <c r="K3" s="268">
        <f>'Europe and NA'!$J$69*I3</f>
        <v>21.458460237890428</v>
      </c>
      <c r="L3" s="298">
        <f>'Europe and NA'!$L$69*I3</f>
        <v>29.628136920475779</v>
      </c>
      <c r="M3" s="298">
        <f>'Europe and NA'!$L$69*I3</f>
        <v>29.628136920475779</v>
      </c>
      <c r="N3" s="261">
        <f>'Europe and NA'!$X$69*W3</f>
        <v>20.267484353216858</v>
      </c>
      <c r="O3" s="298">
        <f>'Europe and NA'!$O$69*I3</f>
        <v>29.628136920475779</v>
      </c>
      <c r="P3" s="97">
        <f>'Europe and NA'!$P$69*I3</f>
        <v>29.628136920475779</v>
      </c>
      <c r="Q3" s="268">
        <f>'Europe and NA'!$Q$69*I3</f>
        <v>25.731347403078928</v>
      </c>
      <c r="R3" s="268">
        <f>'Europe and NA'!$S$69*I3</f>
        <v>25.731347403078928</v>
      </c>
      <c r="S3" s="268">
        <f>'Europe and NA'!$S$69*I3</f>
        <v>25.731347403078928</v>
      </c>
      <c r="T3" s="198">
        <f>'Europe and NA'!$T$69*I3</f>
        <v>29.983340254501229</v>
      </c>
      <c r="U3" s="129">
        <f>B3/'Europe and NA'!$B$69</f>
        <v>1.0447156883101474</v>
      </c>
      <c r="V3" s="80">
        <f>'Europe and NA'!$V$69*U3</f>
        <v>92.039452140123984</v>
      </c>
      <c r="W3" s="225">
        <f>(B3/'Europe and NA'!$B$69)</f>
        <v>1.0447156883101474</v>
      </c>
      <c r="X3" s="226">
        <f>'Europe and NA'!$X$69*W3</f>
        <v>20.267484353216858</v>
      </c>
      <c r="Y3" s="433">
        <f>'[1]Europe and NA'!$AB$69*X3</f>
        <v>405.34968706433716</v>
      </c>
      <c r="Z3" s="434">
        <f>'[1]Europe and NA'!$AC$69*X3</f>
        <v>458.85584575682969</v>
      </c>
      <c r="AA3" s="274">
        <f>'[1]Europe and NA'!$AD$69*X3</f>
        <v>458.85584575682969</v>
      </c>
      <c r="AB3" s="434">
        <f>'[1]Europe and NA'!$AE$69*X3</f>
        <v>458.85584575682969</v>
      </c>
      <c r="AC3" s="274">
        <f>'[1]Europe and NA'!$AF$69*X3</f>
        <v>458.85584575682969</v>
      </c>
      <c r="AD3" s="274">
        <f>'[1]Europe and NA'!$AG$69*X3</f>
        <v>506.68710883042144</v>
      </c>
      <c r="AE3" s="319">
        <f>'[1]Europe and NA'!$AH$69*X3</f>
        <v>458.85584575682969</v>
      </c>
      <c r="AF3" s="319">
        <f>'[1]Europe and NA'!$AI$69*X3</f>
        <v>547.22207753685518</v>
      </c>
      <c r="AG3" s="274">
        <f>'[1]Europe and NA'!$AJ$69*X3</f>
        <v>547.22207753685518</v>
      </c>
      <c r="AH3" s="319">
        <f>'[1]Europe and NA'!$AK$69*X3</f>
        <v>547.22207753685518</v>
      </c>
      <c r="AI3" s="274">
        <f>'[1]Europe and NA'!$AL$69*X3</f>
        <v>547.22207753685518</v>
      </c>
      <c r="AJ3" s="274">
        <f>'[1]Europe and NA'!$AM$69*X3</f>
        <v>425.617171417554</v>
      </c>
      <c r="AK3" s="274">
        <f>'[1]Europe and NA'!$AN$69*X3</f>
        <v>425.617171417554</v>
      </c>
      <c r="AL3" s="274">
        <f>'[1]Europe and NA'!$AO$69*X3</f>
        <v>425.617171417554</v>
      </c>
      <c r="AM3" s="325">
        <f>'[1]Europe and NA'!$AP$69*X3</f>
        <v>425.617171417554</v>
      </c>
      <c r="AN3" s="435">
        <f>'[1]Europe and NA'!$AQ$69*X3</f>
        <v>425.617171417554</v>
      </c>
      <c r="AO3" s="436">
        <f>'[1]Europe and NA'!$AR$69*X3</f>
        <v>425.617171417554</v>
      </c>
      <c r="AP3" s="437">
        <f>'[1]Europe and NA'!$AS$69*X3</f>
        <v>425.617171417554</v>
      </c>
      <c r="AQ3" s="438">
        <f>'[1]Europe and NA'!$AT$69*X3</f>
        <v>425.617171417554</v>
      </c>
      <c r="AR3" s="319">
        <f>'[1]Europe and NA'!$AU$69*X3</f>
        <v>425.617171417554</v>
      </c>
      <c r="AS3" s="319">
        <f>'[1]Europe and NA'!$AV$69*X3</f>
        <v>425.617171417554</v>
      </c>
      <c r="AT3" s="319">
        <f>'[1]Europe and NA'!$AW$69*X3</f>
        <v>425.617171417554</v>
      </c>
      <c r="AU3" s="325">
        <f>'[1]Europe and NA'!$AX$69*X3</f>
        <v>2695.5754189778422</v>
      </c>
      <c r="AV3" s="325">
        <f>'[1]Europe and NA'!$AY$69*X3</f>
        <v>2695.5754189778422</v>
      </c>
      <c r="AW3" s="325">
        <f>'[1]Europe and NA'!$AZ$69*X3</f>
        <v>567.48956189007208</v>
      </c>
      <c r="AX3" s="325">
        <f>'[1]Europe and NA'!$BA$69*X3</f>
        <v>581.67680093732383</v>
      </c>
      <c r="AY3" s="325">
        <f>'[1]Europe and NA'!$BB$69*X3</f>
        <v>547.22207753685518</v>
      </c>
      <c r="AZ3" s="325">
        <f>'[1]Europe and NA'!$BC$69*X3</f>
        <v>547.22207753685518</v>
      </c>
      <c r="BA3" s="325">
        <f>'[1]Europe and NA'!$BD$69*X3</f>
        <v>547.22207753685518</v>
      </c>
      <c r="BB3" s="325">
        <f>'[1]Europe and NA'!$BE$69*X3</f>
        <v>458.85584575682969</v>
      </c>
      <c r="BC3" s="325">
        <f>'[1]Europe and NA'!$BF$69*X3</f>
        <v>500.6068635244564</v>
      </c>
      <c r="BD3" s="525">
        <f>B3/'[1]Europe and NA'!$B$69</f>
        <v>1.0447156883101474</v>
      </c>
      <c r="BE3" s="433">
        <f>'[1]Europe and NA'!$AB$69*BD3</f>
        <v>20.894313766202949</v>
      </c>
      <c r="BF3" s="434">
        <f>'[1]Europe and NA'!$AC$69*BD3</f>
        <v>23.652363183341738</v>
      </c>
      <c r="BG3" s="274">
        <f>'[1]Europe and NA'!$AD$69*BD3</f>
        <v>23.652363183341738</v>
      </c>
      <c r="BH3" s="434">
        <f>'[1]Europe and NA'!$AE$69*BD3</f>
        <v>23.652363183341738</v>
      </c>
      <c r="BI3" s="274">
        <f>'[1]Europe and NA'!$AF$69*BD3</f>
        <v>23.652363183341738</v>
      </c>
      <c r="BJ3" s="274">
        <f>'[1]Europe and NA'!$AG$69*BD3</f>
        <v>26.117892207753684</v>
      </c>
      <c r="BK3" s="319">
        <f>'[1]Europe and NA'!$AH$69*BD3</f>
        <v>23.652363183341738</v>
      </c>
      <c r="BL3" s="319">
        <f>'[1]Europe and NA'!$AI$69*BD3</f>
        <v>28.207323584373981</v>
      </c>
      <c r="BM3" s="274">
        <f>'[1]Europe and NA'!$AJ$69*BD3</f>
        <v>28.207323584373981</v>
      </c>
      <c r="BN3" s="319">
        <f>'[1]Europe and NA'!$AK$69*BD3</f>
        <v>28.207323584373981</v>
      </c>
      <c r="BO3" s="274">
        <f>'[1]Europe and NA'!$AL$69*BD3</f>
        <v>28.207323584373981</v>
      </c>
      <c r="BP3" s="274">
        <f>'[1]Europe and NA'!$AM$69*BD3</f>
        <v>21.939029454513093</v>
      </c>
      <c r="BQ3" s="274">
        <f>'[1]Europe and NA'!$AN$69*BD3</f>
        <v>21.939029454513093</v>
      </c>
      <c r="BR3" s="274">
        <f>'[1]Europe and NA'!$AO$69*BD3</f>
        <v>21.939029454513093</v>
      </c>
      <c r="BS3" s="325">
        <f>'[1]Europe and NA'!$AP$69*BD3</f>
        <v>21.939029454513093</v>
      </c>
      <c r="BT3" s="435">
        <f>'[1]Europe and NA'!$AQ$69*BD3</f>
        <v>21.939029454513093</v>
      </c>
      <c r="BU3" s="436">
        <f>'[1]Europe and NA'!$AR$69*BD3</f>
        <v>21.939029454513093</v>
      </c>
      <c r="BV3" s="437">
        <f>'[1]Europe and NA'!$AS$69*BD3</f>
        <v>21.939029454513093</v>
      </c>
      <c r="BW3" s="438">
        <f>'[1]Europe and NA'!$AT$69*BD3</f>
        <v>21.939029454513093</v>
      </c>
      <c r="BX3" s="319">
        <f>'[1]Europe and NA'!$AU$69*BD3</f>
        <v>21.939029454513093</v>
      </c>
      <c r="BY3" s="319">
        <f>'[1]Europe and NA'!$AV$69*BD3</f>
        <v>21.939029454513093</v>
      </c>
      <c r="BZ3" s="319">
        <f>'[1]Europe and NA'!$AW$69*BD3</f>
        <v>21.939029454513093</v>
      </c>
      <c r="CA3" s="325">
        <f>'[1]Europe and NA'!$AX$69*BD3</f>
        <v>138.94718654524959</v>
      </c>
      <c r="CB3" s="325">
        <f>'[1]Europe and NA'!$AY$69*BD3</f>
        <v>138.94718654524959</v>
      </c>
      <c r="CC3" s="325">
        <f>'[1]Europe and NA'!$AZ$69*BD3</f>
        <v>29.252039272684126</v>
      </c>
      <c r="CD3" s="325">
        <f>'[1]Europe and NA'!$BA$69*BD3</f>
        <v>29.983340254501229</v>
      </c>
      <c r="CE3" s="325">
        <f>'[1]Europe and NA'!$BB$69*BD3</f>
        <v>28.207323584373981</v>
      </c>
      <c r="CF3" s="325">
        <f>'[1]Europe and NA'!$BC$69*BD3</f>
        <v>28.207323584373981</v>
      </c>
      <c r="CG3" s="325">
        <f>'[1]Europe and NA'!$BD$69*BD3</f>
        <v>28.207323584373981</v>
      </c>
      <c r="CH3" s="325">
        <f>'[1]Europe and NA'!$BE$69*BD3</f>
        <v>23.652363183341738</v>
      </c>
      <c r="CI3" s="325">
        <f>'[1]Europe and NA'!$BF$69*BD3</f>
        <v>25.804477501260639</v>
      </c>
    </row>
    <row r="4" spans="1:87">
      <c r="A4" s="43" t="s">
        <v>49</v>
      </c>
      <c r="B4" s="48">
        <v>67.891000000000005</v>
      </c>
      <c r="C4" s="548"/>
      <c r="D4" s="63">
        <v>4270.5630000000001</v>
      </c>
      <c r="E4" s="165">
        <f>B4/('Europe and NA'!$B$6)</f>
        <v>0.85249504005625454</v>
      </c>
      <c r="F4" s="83">
        <f>'Europe and NA'!$F$6*E4</f>
        <v>1432.1916672945076</v>
      </c>
      <c r="G4" s="365">
        <f>B4/'Europe and NA'!$B$21</f>
        <v>1.4094334530507175</v>
      </c>
      <c r="H4" s="369">
        <f>'Europe and NA'!$I$21*G4</f>
        <v>1454.5353235483406</v>
      </c>
      <c r="I4" s="285">
        <f>B4/'Europe and NA'!$B$69</f>
        <v>1.0068964494408685</v>
      </c>
      <c r="J4" s="268">
        <f>'Europe and NA'!$J$69*I4</f>
        <v>20.681653071515438</v>
      </c>
      <c r="K4" s="268">
        <f>'Europe and NA'!$J$69*I4</f>
        <v>20.681653071515438</v>
      </c>
      <c r="L4" s="298">
        <f>'Europe and NA'!$L$69*I4</f>
        <v>28.555583306143031</v>
      </c>
      <c r="M4" s="298">
        <f>'Europe and NA'!$L$69*I4</f>
        <v>28.555583306143031</v>
      </c>
      <c r="N4" s="261">
        <f>'Europe and NA'!$X$69*W4</f>
        <v>19.533791119152848</v>
      </c>
      <c r="O4" s="298">
        <f>'Europe and NA'!$O$69*I4</f>
        <v>28.555583306143031</v>
      </c>
      <c r="P4" s="97">
        <f>'Europe and NA'!$P$69*I4</f>
        <v>28.555583306143031</v>
      </c>
      <c r="Q4" s="268">
        <f>'Europe and NA'!$Q$69*I4</f>
        <v>24.799859549728591</v>
      </c>
      <c r="R4" s="268">
        <f>'Europe and NA'!$S$69*I4</f>
        <v>24.799859549728591</v>
      </c>
      <c r="S4" s="268">
        <f>'Europe and NA'!$S$69*I4</f>
        <v>24.799859549728591</v>
      </c>
      <c r="T4" s="198">
        <f>'Europe and NA'!$T$69*I4</f>
        <v>28.897928098952928</v>
      </c>
      <c r="U4" s="129">
        <f>B4/'Europe and NA'!$B$69</f>
        <v>1.0068964494408685</v>
      </c>
      <c r="V4" s="80">
        <f>'Europe and NA'!$V$69*U4</f>
        <v>88.707577195740512</v>
      </c>
      <c r="W4" s="225">
        <f>(B4/'Europe and NA'!$B$69)</f>
        <v>1.0068964494408685</v>
      </c>
      <c r="X4" s="226">
        <f>'Europe and NA'!$X$69*W4</f>
        <v>19.533791119152848</v>
      </c>
      <c r="Y4" s="433">
        <f>'[1]Europe and NA'!$AB$69*X4</f>
        <v>390.67582238305698</v>
      </c>
      <c r="Z4" s="434">
        <f>'[1]Europe and NA'!$AC$69*X4</f>
        <v>442.24503093762053</v>
      </c>
      <c r="AA4" s="274">
        <f>'[1]Europe and NA'!$AD$69*X4</f>
        <v>442.24503093762053</v>
      </c>
      <c r="AB4" s="434">
        <f>'[1]Europe and NA'!$AE$69*X4</f>
        <v>442.24503093762053</v>
      </c>
      <c r="AC4" s="274">
        <f>'[1]Europe and NA'!$AF$69*X4</f>
        <v>442.24503093762053</v>
      </c>
      <c r="AD4" s="274">
        <f>'[1]Europe and NA'!$AG$69*X4</f>
        <v>488.34477797882118</v>
      </c>
      <c r="AE4" s="319">
        <f>'[1]Europe and NA'!$AH$69*X4</f>
        <v>442.24503093762053</v>
      </c>
      <c r="AF4" s="319">
        <f>'[1]Europe and NA'!$AI$69*X4</f>
        <v>527.41236021712689</v>
      </c>
      <c r="AG4" s="274">
        <f>'[1]Europe and NA'!$AJ$69*X4</f>
        <v>527.41236021712689</v>
      </c>
      <c r="AH4" s="319">
        <f>'[1]Europe and NA'!$AK$69*X4</f>
        <v>527.41236021712689</v>
      </c>
      <c r="AI4" s="274">
        <f>'[1]Europe and NA'!$AL$69*X4</f>
        <v>527.41236021712689</v>
      </c>
      <c r="AJ4" s="274">
        <f>'[1]Europe and NA'!$AM$69*X4</f>
        <v>410.20961350220983</v>
      </c>
      <c r="AK4" s="274">
        <f>'[1]Europe and NA'!$AN$69*X4</f>
        <v>410.20961350220983</v>
      </c>
      <c r="AL4" s="274">
        <f>'[1]Europe and NA'!$AO$69*X4</f>
        <v>410.20961350220983</v>
      </c>
      <c r="AM4" s="325">
        <f>'[1]Europe and NA'!$AP$69*X4</f>
        <v>410.20961350220983</v>
      </c>
      <c r="AN4" s="435">
        <f>'[1]Europe and NA'!$AQ$69*X4</f>
        <v>410.20961350220983</v>
      </c>
      <c r="AO4" s="436">
        <f>'[1]Europe and NA'!$AR$69*X4</f>
        <v>410.20961350220983</v>
      </c>
      <c r="AP4" s="437">
        <f>'[1]Europe and NA'!$AS$69*X4</f>
        <v>410.20961350220983</v>
      </c>
      <c r="AQ4" s="438">
        <f>'[1]Europe and NA'!$AT$69*X4</f>
        <v>410.20961350220983</v>
      </c>
      <c r="AR4" s="319">
        <f>'[1]Europe and NA'!$AU$69*X4</f>
        <v>410.20961350220983</v>
      </c>
      <c r="AS4" s="319">
        <f>'[1]Europe and NA'!$AV$69*X4</f>
        <v>410.20961350220983</v>
      </c>
      <c r="AT4" s="319">
        <f>'[1]Europe and NA'!$AW$69*X4</f>
        <v>410.20961350220983</v>
      </c>
      <c r="AU4" s="325">
        <f>'[1]Europe and NA'!$AX$69*X4</f>
        <v>2597.9942188473287</v>
      </c>
      <c r="AV4" s="325">
        <f>'[1]Europe and NA'!$AY$69*X4</f>
        <v>2597.9942188473287</v>
      </c>
      <c r="AW4" s="325">
        <f>'[1]Europe and NA'!$AZ$69*X4</f>
        <v>546.94615133627974</v>
      </c>
      <c r="AX4" s="325">
        <f>'[1]Europe and NA'!$BA$69*X4</f>
        <v>560.6198051196867</v>
      </c>
      <c r="AY4" s="325">
        <f>'[1]Europe and NA'!$BB$69*X4</f>
        <v>527.41236021712689</v>
      </c>
      <c r="AZ4" s="325">
        <f>'[1]Europe and NA'!$BC$69*X4</f>
        <v>527.41236021712689</v>
      </c>
      <c r="BA4" s="325">
        <f>'[1]Europe and NA'!$BD$69*X4</f>
        <v>527.41236021712689</v>
      </c>
      <c r="BB4" s="325">
        <f>'[1]Europe and NA'!$BE$69*X4</f>
        <v>442.24503093762053</v>
      </c>
      <c r="BC4" s="325">
        <f>'[1]Europe and NA'!$BF$69*X4</f>
        <v>482.48464064307535</v>
      </c>
      <c r="BD4" s="525">
        <f>B4/'[1]Europe and NA'!$B$69</f>
        <v>1.0068964494408685</v>
      </c>
      <c r="BE4" s="433">
        <f>'[1]Europe and NA'!$AB$69*BD4</f>
        <v>20.137928988817372</v>
      </c>
      <c r="BF4" s="434">
        <f>'[1]Europe and NA'!$AC$69*BD4</f>
        <v>22.796135615341264</v>
      </c>
      <c r="BG4" s="274">
        <f>'[1]Europe and NA'!$AD$69*BD4</f>
        <v>22.796135615341264</v>
      </c>
      <c r="BH4" s="434">
        <f>'[1]Europe and NA'!$AE$69*BD4</f>
        <v>22.796135615341264</v>
      </c>
      <c r="BI4" s="274">
        <f>'[1]Europe and NA'!$AF$69*BD4</f>
        <v>22.796135615341264</v>
      </c>
      <c r="BJ4" s="274">
        <f>'[1]Europe and NA'!$AG$69*BD4</f>
        <v>25.172411236021713</v>
      </c>
      <c r="BK4" s="319">
        <f>'[1]Europe and NA'!$AH$69*BD4</f>
        <v>22.796135615341264</v>
      </c>
      <c r="BL4" s="319">
        <f>'[1]Europe and NA'!$AI$69*BD4</f>
        <v>27.186204134903452</v>
      </c>
      <c r="BM4" s="274">
        <f>'[1]Europe and NA'!$AJ$69*BD4</f>
        <v>27.186204134903452</v>
      </c>
      <c r="BN4" s="319">
        <f>'[1]Europe and NA'!$AK$69*BD4</f>
        <v>27.186204134903452</v>
      </c>
      <c r="BO4" s="274">
        <f>'[1]Europe and NA'!$AL$69*BD4</f>
        <v>27.186204134903452</v>
      </c>
      <c r="BP4" s="274">
        <f>'[1]Europe and NA'!$AM$69*BD4</f>
        <v>21.144825438258238</v>
      </c>
      <c r="BQ4" s="274">
        <f>'[1]Europe and NA'!$AN$69*BD4</f>
        <v>21.144825438258238</v>
      </c>
      <c r="BR4" s="274">
        <f>'[1]Europe and NA'!$AO$69*BD4</f>
        <v>21.144825438258238</v>
      </c>
      <c r="BS4" s="325">
        <f>'[1]Europe and NA'!$AP$69*BD4</f>
        <v>21.144825438258238</v>
      </c>
      <c r="BT4" s="435">
        <f>'[1]Europe and NA'!$AQ$69*BD4</f>
        <v>21.144825438258238</v>
      </c>
      <c r="BU4" s="436">
        <f>'[1]Europe and NA'!$AR$69*BD4</f>
        <v>21.144825438258238</v>
      </c>
      <c r="BV4" s="437">
        <f>'[1]Europe and NA'!$AS$69*BD4</f>
        <v>21.144825438258238</v>
      </c>
      <c r="BW4" s="438">
        <f>'[1]Europe and NA'!$AT$69*BD4</f>
        <v>21.144825438258238</v>
      </c>
      <c r="BX4" s="319">
        <f>'[1]Europe and NA'!$AU$69*BD4</f>
        <v>21.144825438258238</v>
      </c>
      <c r="BY4" s="319">
        <f>'[1]Europe and NA'!$AV$69*BD4</f>
        <v>21.144825438258238</v>
      </c>
      <c r="BZ4" s="319">
        <f>'[1]Europe and NA'!$AW$69*BD4</f>
        <v>21.144825438258238</v>
      </c>
      <c r="CA4" s="325">
        <f>'[1]Europe and NA'!$AX$69*BD4</f>
        <v>133.91722777563552</v>
      </c>
      <c r="CB4" s="325">
        <f>'[1]Europe and NA'!$AY$69*BD4</f>
        <v>133.91722777563552</v>
      </c>
      <c r="CC4" s="325">
        <f>'[1]Europe and NA'!$AZ$69*BD4</f>
        <v>28.193100584344318</v>
      </c>
      <c r="CD4" s="325">
        <f>'[1]Europe and NA'!$BA$69*BD4</f>
        <v>28.897928098952928</v>
      </c>
      <c r="CE4" s="325">
        <f>'[1]Europe and NA'!$BB$69*BD4</f>
        <v>27.186204134903452</v>
      </c>
      <c r="CF4" s="325">
        <f>'[1]Europe and NA'!$BC$69*BD4</f>
        <v>27.186204134903452</v>
      </c>
      <c r="CG4" s="325">
        <f>'[1]Europe and NA'!$BD$69*BD4</f>
        <v>27.186204134903452</v>
      </c>
      <c r="CH4" s="325">
        <f>'[1]Europe and NA'!$BE$69*BD4</f>
        <v>22.796135615341264</v>
      </c>
      <c r="CI4" s="325">
        <f>'[1]Europe and NA'!$BF$69*BD4</f>
        <v>24.870342301189453</v>
      </c>
    </row>
    <row r="5" spans="1:87">
      <c r="A5" s="43" t="s">
        <v>56</v>
      </c>
      <c r="B5" s="48">
        <v>56.911999999999999</v>
      </c>
      <c r="C5" s="548"/>
      <c r="D5" s="63">
        <v>34813.866999999998</v>
      </c>
      <c r="E5" s="165">
        <f>B5/('Europe and NA'!$B$6)</f>
        <v>0.71463371757201333</v>
      </c>
      <c r="F5" s="83">
        <f>'Europe and NA'!$F$6*E5</f>
        <v>1200.5846455209823</v>
      </c>
      <c r="G5" s="365">
        <f>B5/'Europe and NA'!$B$21</f>
        <v>1.1815067782183564</v>
      </c>
      <c r="H5" s="369">
        <f>'Europe and NA'!$I$21*G5</f>
        <v>1219.3149951213438</v>
      </c>
      <c r="I5" s="285">
        <f>B5/'Europe and NA'!$B$69</f>
        <v>0.84406608726603982</v>
      </c>
      <c r="J5" s="268">
        <f>'Europe and NA'!$J$69*I5</f>
        <v>17.337117432444458</v>
      </c>
      <c r="K5" s="268">
        <f>'Europe and NA'!$J$69*I5</f>
        <v>17.337117432444458</v>
      </c>
      <c r="L5" s="298">
        <f>'Europe and NA'!$L$69*I5</f>
        <v>23.937714234864888</v>
      </c>
      <c r="M5" s="298">
        <f>'Europe and NA'!$L$69*I5</f>
        <v>23.937714234864888</v>
      </c>
      <c r="N5" s="261">
        <f>'Europe and NA'!$X$69*W5</f>
        <v>16.374882092961172</v>
      </c>
      <c r="O5" s="298">
        <f>'Europe and NA'!$O$69*I5</f>
        <v>23.937714234864888</v>
      </c>
      <c r="P5" s="97">
        <f>'Europe and NA'!$P$69*I5</f>
        <v>23.937714234864888</v>
      </c>
      <c r="Q5" s="268">
        <f>'Europe and NA'!$Q$69*I5</f>
        <v>20.789347729362561</v>
      </c>
      <c r="R5" s="268">
        <f>'Europe and NA'!$S$69*I5</f>
        <v>20.789347729362561</v>
      </c>
      <c r="S5" s="268">
        <f>'Europe and NA'!$S$69*I5</f>
        <v>20.789347729362561</v>
      </c>
      <c r="T5" s="198">
        <f>'Europe and NA'!$T$69*I5</f>
        <v>24.224696704535344</v>
      </c>
      <c r="U5" s="129">
        <f>B5/'Europe and NA'!$B$69</f>
        <v>0.84406608726603982</v>
      </c>
      <c r="V5" s="80">
        <f>'Europe and NA'!$V$69*U5</f>
        <v>74.362222288138099</v>
      </c>
      <c r="W5" s="225">
        <f>(B5/'Europe and NA'!$B$69)</f>
        <v>0.84406608726603982</v>
      </c>
      <c r="X5" s="226">
        <f>'Europe and NA'!$X$69*W5</f>
        <v>16.374882092961172</v>
      </c>
      <c r="Y5" s="433">
        <f>'[1]Europe and NA'!$AB$69*X5</f>
        <v>327.49764185922345</v>
      </c>
      <c r="Z5" s="434">
        <f>'[1]Europe and NA'!$AC$69*X5</f>
        <v>370.72733058464098</v>
      </c>
      <c r="AA5" s="274">
        <f>'[1]Europe and NA'!$AD$69*X5</f>
        <v>370.72733058464098</v>
      </c>
      <c r="AB5" s="434">
        <f>'[1]Europe and NA'!$AE$69*X5</f>
        <v>370.72733058464098</v>
      </c>
      <c r="AC5" s="274">
        <f>'[1]Europe and NA'!$AF$69*X5</f>
        <v>370.72733058464098</v>
      </c>
      <c r="AD5" s="274">
        <f>'[1]Europe and NA'!$AG$69*X5</f>
        <v>409.37205232402931</v>
      </c>
      <c r="AE5" s="319">
        <f>'[1]Europe and NA'!$AH$69*X5</f>
        <v>370.72733058464098</v>
      </c>
      <c r="AF5" s="319">
        <f>'[1]Europe and NA'!$AI$69*X5</f>
        <v>442.12181650995166</v>
      </c>
      <c r="AG5" s="274">
        <f>'[1]Europe and NA'!$AJ$69*X5</f>
        <v>442.12181650995166</v>
      </c>
      <c r="AH5" s="319">
        <f>'[1]Europe and NA'!$AK$69*X5</f>
        <v>442.12181650995166</v>
      </c>
      <c r="AI5" s="274">
        <f>'[1]Europe and NA'!$AL$69*X5</f>
        <v>442.12181650995166</v>
      </c>
      <c r="AJ5" s="274">
        <f>'[1]Europe and NA'!$AM$69*X5</f>
        <v>343.87252395218462</v>
      </c>
      <c r="AK5" s="274">
        <f>'[1]Europe and NA'!$AN$69*X5</f>
        <v>343.87252395218462</v>
      </c>
      <c r="AL5" s="274">
        <f>'[1]Europe and NA'!$AO$69*X5</f>
        <v>343.87252395218462</v>
      </c>
      <c r="AM5" s="325">
        <f>'[1]Europe and NA'!$AP$69*X5</f>
        <v>343.87252395218462</v>
      </c>
      <c r="AN5" s="435">
        <f>'[1]Europe and NA'!$AQ$69*X5</f>
        <v>343.87252395218462</v>
      </c>
      <c r="AO5" s="436">
        <f>'[1]Europe and NA'!$AR$69*X5</f>
        <v>343.87252395218462</v>
      </c>
      <c r="AP5" s="437">
        <f>'[1]Europe and NA'!$AS$69*X5</f>
        <v>343.87252395218462</v>
      </c>
      <c r="AQ5" s="438">
        <f>'[1]Europe and NA'!$AT$69*X5</f>
        <v>343.87252395218462</v>
      </c>
      <c r="AR5" s="319">
        <f>'[1]Europe and NA'!$AU$69*X5</f>
        <v>343.87252395218462</v>
      </c>
      <c r="AS5" s="319">
        <f>'[1]Europe and NA'!$AV$69*X5</f>
        <v>343.87252395218462</v>
      </c>
      <c r="AT5" s="319">
        <f>'[1]Europe and NA'!$AW$69*X5</f>
        <v>343.87252395218462</v>
      </c>
      <c r="AU5" s="325">
        <f>'[1]Europe and NA'!$AX$69*X5</f>
        <v>2177.8593183638359</v>
      </c>
      <c r="AV5" s="325">
        <f>'[1]Europe and NA'!$AY$69*X5</f>
        <v>2177.8593183638359</v>
      </c>
      <c r="AW5" s="325">
        <f>'[1]Europe and NA'!$AZ$69*X5</f>
        <v>458.49669860291283</v>
      </c>
      <c r="AX5" s="325">
        <f>'[1]Europe and NA'!$BA$69*X5</f>
        <v>469.95911606798563</v>
      </c>
      <c r="AY5" s="325">
        <f>'[1]Europe and NA'!$BB$69*X5</f>
        <v>442.12181650995166</v>
      </c>
      <c r="AZ5" s="325">
        <f>'[1]Europe and NA'!$BC$69*X5</f>
        <v>442.12181650995166</v>
      </c>
      <c r="BA5" s="325">
        <f>'[1]Europe and NA'!$BD$69*X5</f>
        <v>442.12181650995166</v>
      </c>
      <c r="BB5" s="325">
        <f>'[1]Europe and NA'!$BE$69*X5</f>
        <v>370.72733058464098</v>
      </c>
      <c r="BC5" s="325">
        <f>'[1]Europe and NA'!$BF$69*X5</f>
        <v>404.45958769614094</v>
      </c>
      <c r="BD5" s="525">
        <f>B5/'[1]Europe and NA'!$B$69</f>
        <v>0.84406608726603982</v>
      </c>
      <c r="BE5" s="433">
        <f>'[1]Europe and NA'!$AB$69*BD5</f>
        <v>16.881321745320797</v>
      </c>
      <c r="BF5" s="434">
        <f>'[1]Europe and NA'!$AC$69*BD5</f>
        <v>19.109656215703144</v>
      </c>
      <c r="BG5" s="274">
        <f>'[1]Europe and NA'!$AD$69*BD5</f>
        <v>19.109656215703144</v>
      </c>
      <c r="BH5" s="434">
        <f>'[1]Europe and NA'!$AE$69*BD5</f>
        <v>19.109656215703144</v>
      </c>
      <c r="BI5" s="274">
        <f>'[1]Europe and NA'!$AF$69*BD5</f>
        <v>19.109656215703144</v>
      </c>
      <c r="BJ5" s="274">
        <f>'[1]Europe and NA'!$AG$69*BD5</f>
        <v>21.101652181650994</v>
      </c>
      <c r="BK5" s="319">
        <f>'[1]Europe and NA'!$AH$69*BD5</f>
        <v>19.109656215703144</v>
      </c>
      <c r="BL5" s="319">
        <f>'[1]Europe and NA'!$AI$69*BD5</f>
        <v>22.789784356183077</v>
      </c>
      <c r="BM5" s="274">
        <f>'[1]Europe and NA'!$AJ$69*BD5</f>
        <v>22.789784356183077</v>
      </c>
      <c r="BN5" s="319">
        <f>'[1]Europe and NA'!$AK$69*BD5</f>
        <v>22.789784356183077</v>
      </c>
      <c r="BO5" s="274">
        <f>'[1]Europe and NA'!$AL$69*BD5</f>
        <v>22.789784356183077</v>
      </c>
      <c r="BP5" s="274">
        <f>'[1]Europe and NA'!$AM$69*BD5</f>
        <v>17.725387832586836</v>
      </c>
      <c r="BQ5" s="274">
        <f>'[1]Europe and NA'!$AN$69*BD5</f>
        <v>17.725387832586836</v>
      </c>
      <c r="BR5" s="274">
        <f>'[1]Europe and NA'!$AO$69*BD5</f>
        <v>17.725387832586836</v>
      </c>
      <c r="BS5" s="325">
        <f>'[1]Europe and NA'!$AP$69*BD5</f>
        <v>17.725387832586836</v>
      </c>
      <c r="BT5" s="435">
        <f>'[1]Europe and NA'!$AQ$69*BD5</f>
        <v>17.725387832586836</v>
      </c>
      <c r="BU5" s="436">
        <f>'[1]Europe and NA'!$AR$69*BD5</f>
        <v>17.725387832586836</v>
      </c>
      <c r="BV5" s="437">
        <f>'[1]Europe and NA'!$AS$69*BD5</f>
        <v>17.725387832586836</v>
      </c>
      <c r="BW5" s="438">
        <f>'[1]Europe and NA'!$AT$69*BD5</f>
        <v>17.725387832586836</v>
      </c>
      <c r="BX5" s="319">
        <f>'[1]Europe and NA'!$AU$69*BD5</f>
        <v>17.725387832586836</v>
      </c>
      <c r="BY5" s="319">
        <f>'[1]Europe and NA'!$AV$69*BD5</f>
        <v>17.725387832586836</v>
      </c>
      <c r="BZ5" s="319">
        <f>'[1]Europe and NA'!$AW$69*BD5</f>
        <v>17.725387832586836</v>
      </c>
      <c r="CA5" s="325">
        <f>'[1]Europe and NA'!$AX$69*BD5</f>
        <v>112.2607896063833</v>
      </c>
      <c r="CB5" s="325">
        <f>'[1]Europe and NA'!$AY$69*BD5</f>
        <v>112.2607896063833</v>
      </c>
      <c r="CC5" s="325">
        <f>'[1]Europe and NA'!$AZ$69*BD5</f>
        <v>23.633850443449116</v>
      </c>
      <c r="CD5" s="325">
        <f>'[1]Europe and NA'!$BA$69*BD5</f>
        <v>24.224696704535344</v>
      </c>
      <c r="CE5" s="325">
        <f>'[1]Europe and NA'!$BB$69*BD5</f>
        <v>22.789784356183077</v>
      </c>
      <c r="CF5" s="325">
        <f>'[1]Europe and NA'!$BC$69*BD5</f>
        <v>22.789784356183077</v>
      </c>
      <c r="CG5" s="325">
        <f>'[1]Europe and NA'!$BD$69*BD5</f>
        <v>22.789784356183077</v>
      </c>
      <c r="CH5" s="325">
        <f>'[1]Europe and NA'!$BE$69*BD5</f>
        <v>19.109656215703144</v>
      </c>
      <c r="CI5" s="325">
        <f>'[1]Europe and NA'!$BF$69*BD5</f>
        <v>20.848432355471182</v>
      </c>
    </row>
    <row r="6" spans="1:87">
      <c r="A6" s="8" t="s">
        <v>53</v>
      </c>
      <c r="B6" s="48">
        <v>51.991</v>
      </c>
      <c r="C6" s="548"/>
      <c r="D6" s="63">
        <v>1701.5830000000001</v>
      </c>
      <c r="E6" s="165">
        <f>B6/('Europe and NA'!$B$6)</f>
        <v>0.65284160827745541</v>
      </c>
      <c r="F6" s="83">
        <f>'Europe and NA'!$F$6*E6</f>
        <v>1096.773901906125</v>
      </c>
      <c r="G6" s="365">
        <f>B6/'Europe and NA'!$B$21</f>
        <v>1.0793456372355665</v>
      </c>
      <c r="H6" s="369">
        <f>'Europe and NA'!$I$21*G6</f>
        <v>1113.8846976271047</v>
      </c>
      <c r="I6" s="285">
        <f>B6/'Europe and NA'!$B$69</f>
        <v>0.77108237178536465</v>
      </c>
      <c r="J6" s="268">
        <f>'Europe and NA'!$J$69*I6</f>
        <v>15.838031916471389</v>
      </c>
      <c r="K6" s="268">
        <f>'Europe and NA'!$J$69*I6</f>
        <v>15.838031916471389</v>
      </c>
      <c r="L6" s="298">
        <f>'Europe and NA'!$L$69*I6</f>
        <v>21.867896063832941</v>
      </c>
      <c r="M6" s="298">
        <f>'Europe and NA'!$L$69*I6</f>
        <v>21.867896063832941</v>
      </c>
      <c r="N6" s="261">
        <f>'Europe and NA'!$X$69*W6</f>
        <v>14.958998012636073</v>
      </c>
      <c r="O6" s="298">
        <f>'Europe and NA'!$O$69*I6</f>
        <v>21.867896063832941</v>
      </c>
      <c r="P6" s="97">
        <f>'Europe and NA'!$P$69*I6</f>
        <v>21.867896063832941</v>
      </c>
      <c r="Q6" s="268">
        <f>'Europe and NA'!$Q$69*I6</f>
        <v>18.991758817073531</v>
      </c>
      <c r="R6" s="268">
        <f>'Europe and NA'!$S$69*I6</f>
        <v>18.991758817073531</v>
      </c>
      <c r="S6" s="268">
        <f>'Europe and NA'!$S$69*I6</f>
        <v>18.991758817073531</v>
      </c>
      <c r="T6" s="198">
        <f>'Europe and NA'!$T$69*I6</f>
        <v>22.130064070239964</v>
      </c>
      <c r="U6" s="129">
        <f>B6/'Europe and NA'!$B$69</f>
        <v>0.77108237178536465</v>
      </c>
      <c r="V6" s="80">
        <f>'Europe and NA'!$V$69*U6</f>
        <v>67.932356954290626</v>
      </c>
      <c r="W6" s="225">
        <f>(B6/'Europe and NA'!$B$69)</f>
        <v>0.77108237178536465</v>
      </c>
      <c r="X6" s="226">
        <f>'Europe and NA'!$X$69*W6</f>
        <v>14.958998012636073</v>
      </c>
      <c r="Y6" s="433">
        <f>'[1]Europe and NA'!$AB$69*X6</f>
        <v>299.17996025272146</v>
      </c>
      <c r="Z6" s="434">
        <f>'[1]Europe and NA'!$AC$69*X6</f>
        <v>338.67171500608072</v>
      </c>
      <c r="AA6" s="274">
        <f>'[1]Europe and NA'!$AD$69*X6</f>
        <v>338.67171500608072</v>
      </c>
      <c r="AB6" s="434">
        <f>'[1]Europe and NA'!$AE$69*X6</f>
        <v>338.67171500608072</v>
      </c>
      <c r="AC6" s="274">
        <f>'[1]Europe and NA'!$AF$69*X6</f>
        <v>338.67171500608072</v>
      </c>
      <c r="AD6" s="274">
        <f>'[1]Europe and NA'!$AG$69*X6</f>
        <v>373.97495031590182</v>
      </c>
      <c r="AE6" s="319">
        <f>'[1]Europe and NA'!$AH$69*X6</f>
        <v>338.67171500608072</v>
      </c>
      <c r="AF6" s="319">
        <f>'[1]Europe and NA'!$AI$69*X6</f>
        <v>403.89294634117397</v>
      </c>
      <c r="AG6" s="274">
        <f>'[1]Europe and NA'!$AJ$69*X6</f>
        <v>403.89294634117397</v>
      </c>
      <c r="AH6" s="319">
        <f>'[1]Europe and NA'!$AK$69*X6</f>
        <v>403.89294634117397</v>
      </c>
      <c r="AI6" s="274">
        <f>'[1]Europe and NA'!$AL$69*X6</f>
        <v>403.89294634117397</v>
      </c>
      <c r="AJ6" s="274">
        <f>'[1]Europe and NA'!$AM$69*X6</f>
        <v>314.13895826535753</v>
      </c>
      <c r="AK6" s="274">
        <f>'[1]Europe and NA'!$AN$69*X6</f>
        <v>314.13895826535753</v>
      </c>
      <c r="AL6" s="274">
        <f>'[1]Europe and NA'!$AO$69*X6</f>
        <v>314.13895826535753</v>
      </c>
      <c r="AM6" s="325">
        <f>'[1]Europe and NA'!$AP$69*X6</f>
        <v>314.13895826535753</v>
      </c>
      <c r="AN6" s="435">
        <f>'[1]Europe and NA'!$AQ$69*X6</f>
        <v>314.13895826535753</v>
      </c>
      <c r="AO6" s="436">
        <f>'[1]Europe and NA'!$AR$69*X6</f>
        <v>314.13895826535753</v>
      </c>
      <c r="AP6" s="437">
        <f>'[1]Europe and NA'!$AS$69*X6</f>
        <v>314.13895826535753</v>
      </c>
      <c r="AQ6" s="438">
        <f>'[1]Europe and NA'!$AT$69*X6</f>
        <v>314.13895826535753</v>
      </c>
      <c r="AR6" s="319">
        <f>'[1]Europe and NA'!$AU$69*X6</f>
        <v>314.13895826535753</v>
      </c>
      <c r="AS6" s="319">
        <f>'[1]Europe and NA'!$AV$69*X6</f>
        <v>314.13895826535753</v>
      </c>
      <c r="AT6" s="319">
        <f>'[1]Europe and NA'!$AW$69*X6</f>
        <v>314.13895826535753</v>
      </c>
      <c r="AU6" s="325">
        <f>'[1]Europe and NA'!$AX$69*X6</f>
        <v>1989.5467356805977</v>
      </c>
      <c r="AV6" s="325">
        <f>'[1]Europe and NA'!$AY$69*X6</f>
        <v>1989.5467356805977</v>
      </c>
      <c r="AW6" s="325">
        <f>'[1]Europe and NA'!$AZ$69*X6</f>
        <v>418.85194435381004</v>
      </c>
      <c r="AX6" s="325">
        <f>'[1]Europe and NA'!$BA$69*X6</f>
        <v>429.32324296265529</v>
      </c>
      <c r="AY6" s="325">
        <f>'[1]Europe and NA'!$BB$69*X6</f>
        <v>403.89294634117397</v>
      </c>
      <c r="AZ6" s="325">
        <f>'[1]Europe and NA'!$BC$69*X6</f>
        <v>403.89294634117397</v>
      </c>
      <c r="BA6" s="325">
        <f>'[1]Europe and NA'!$BD$69*X6</f>
        <v>403.89294634117397</v>
      </c>
      <c r="BB6" s="325">
        <f>'[1]Europe and NA'!$BE$69*X6</f>
        <v>338.67171500608072</v>
      </c>
      <c r="BC6" s="325">
        <f>'[1]Europe and NA'!$BF$69*X6</f>
        <v>369.48725091211099</v>
      </c>
      <c r="BD6" s="525">
        <f>B6/'[1]Europe and NA'!$B$69</f>
        <v>0.77108237178536465</v>
      </c>
      <c r="BE6" s="433">
        <f>'[1]Europe and NA'!$AB$69*BD6</f>
        <v>15.421647435707293</v>
      </c>
      <c r="BF6" s="434">
        <f>'[1]Europe and NA'!$AC$69*BD6</f>
        <v>17.457304897220656</v>
      </c>
      <c r="BG6" s="274">
        <f>'[1]Europe and NA'!$AD$69*BD6</f>
        <v>17.457304897220656</v>
      </c>
      <c r="BH6" s="434">
        <f>'[1]Europe and NA'!$AE$69*BD6</f>
        <v>17.457304897220656</v>
      </c>
      <c r="BI6" s="274">
        <f>'[1]Europe and NA'!$AF$69*BD6</f>
        <v>17.457304897220656</v>
      </c>
      <c r="BJ6" s="274">
        <f>'[1]Europe and NA'!$AG$69*BD6</f>
        <v>19.277059294634117</v>
      </c>
      <c r="BK6" s="319">
        <f>'[1]Europe and NA'!$AH$69*BD6</f>
        <v>17.457304897220656</v>
      </c>
      <c r="BL6" s="319">
        <f>'[1]Europe and NA'!$AI$69*BD6</f>
        <v>20.819224038204844</v>
      </c>
      <c r="BM6" s="274">
        <f>'[1]Europe and NA'!$AJ$69*BD6</f>
        <v>20.819224038204844</v>
      </c>
      <c r="BN6" s="319">
        <f>'[1]Europe and NA'!$AK$69*BD6</f>
        <v>20.819224038204844</v>
      </c>
      <c r="BO6" s="274">
        <f>'[1]Europe and NA'!$AL$69*BD6</f>
        <v>20.819224038204844</v>
      </c>
      <c r="BP6" s="274">
        <f>'[1]Europe and NA'!$AM$69*BD6</f>
        <v>16.192729807492658</v>
      </c>
      <c r="BQ6" s="274">
        <f>'[1]Europe and NA'!$AN$69*BD6</f>
        <v>16.192729807492658</v>
      </c>
      <c r="BR6" s="274">
        <f>'[1]Europe and NA'!$AO$69*BD6</f>
        <v>16.192729807492658</v>
      </c>
      <c r="BS6" s="325">
        <f>'[1]Europe and NA'!$AP$69*BD6</f>
        <v>16.192729807492658</v>
      </c>
      <c r="BT6" s="435">
        <f>'[1]Europe and NA'!$AQ$69*BD6</f>
        <v>16.192729807492658</v>
      </c>
      <c r="BU6" s="436">
        <f>'[1]Europe and NA'!$AR$69*BD6</f>
        <v>16.192729807492658</v>
      </c>
      <c r="BV6" s="437">
        <f>'[1]Europe and NA'!$AS$69*BD6</f>
        <v>16.192729807492658</v>
      </c>
      <c r="BW6" s="438">
        <f>'[1]Europe and NA'!$AT$69*BD6</f>
        <v>16.192729807492658</v>
      </c>
      <c r="BX6" s="319">
        <f>'[1]Europe and NA'!$AU$69*BD6</f>
        <v>16.192729807492658</v>
      </c>
      <c r="BY6" s="319">
        <f>'[1]Europe and NA'!$AV$69*BD6</f>
        <v>16.192729807492658</v>
      </c>
      <c r="BZ6" s="319">
        <f>'[1]Europe and NA'!$AW$69*BD6</f>
        <v>16.192729807492658</v>
      </c>
      <c r="CA6" s="325">
        <f>'[1]Europe and NA'!$AX$69*BD6</f>
        <v>102.5539554474535</v>
      </c>
      <c r="CB6" s="325">
        <f>'[1]Europe and NA'!$AY$69*BD6</f>
        <v>102.5539554474535</v>
      </c>
      <c r="CC6" s="325">
        <f>'[1]Europe and NA'!$AZ$69*BD6</f>
        <v>21.590306409990209</v>
      </c>
      <c r="CD6" s="325">
        <f>'[1]Europe and NA'!$BA$69*BD6</f>
        <v>22.130064070239964</v>
      </c>
      <c r="CE6" s="325">
        <f>'[1]Europe and NA'!$BB$69*BD6</f>
        <v>20.819224038204844</v>
      </c>
      <c r="CF6" s="325">
        <f>'[1]Europe and NA'!$BC$69*BD6</f>
        <v>20.819224038204844</v>
      </c>
      <c r="CG6" s="325">
        <f>'[1]Europe and NA'!$BD$69*BD6</f>
        <v>20.819224038204844</v>
      </c>
      <c r="CH6" s="325">
        <f>'[1]Europe and NA'!$BE$69*BD6</f>
        <v>17.457304897220656</v>
      </c>
      <c r="CI6" s="325">
        <f>'[1]Europe and NA'!$BF$69*BD6</f>
        <v>19.045734583098508</v>
      </c>
    </row>
    <row r="7" spans="1:87">
      <c r="A7" s="46" t="s">
        <v>54</v>
      </c>
      <c r="B7" s="49">
        <v>48.593000000000004</v>
      </c>
      <c r="C7" s="548"/>
      <c r="D7" s="63">
        <v>5106.6220000000003</v>
      </c>
      <c r="E7" s="165">
        <f>B7/('Europe and NA'!$B$6)</f>
        <v>0.61017353524699269</v>
      </c>
      <c r="F7" s="83">
        <f>'Europe and NA'!$F$6*E7</f>
        <v>1025.0915392149477</v>
      </c>
      <c r="G7" s="365">
        <f>B7/'Europe and NA'!$B$21</f>
        <v>1.0088023417550709</v>
      </c>
      <c r="H7" s="369">
        <f>'Europe and NA'!$I$21*G7</f>
        <v>1041.084016691233</v>
      </c>
      <c r="I7" s="285">
        <f>B7/'Europe and NA'!$B$69</f>
        <v>0.72068638210779223</v>
      </c>
      <c r="J7" s="268">
        <f>'Europe and NA'!$J$69*I7</f>
        <v>14.802898288494053</v>
      </c>
      <c r="K7" s="268">
        <f>'Europe and NA'!$J$69*I7</f>
        <v>14.802898288494053</v>
      </c>
      <c r="L7" s="298">
        <f>'Europe and NA'!$L$69*I7</f>
        <v>20.438665796576988</v>
      </c>
      <c r="M7" s="298">
        <f>'Europe and NA'!$L$69*I7</f>
        <v>20.438665796576988</v>
      </c>
      <c r="N7" s="261">
        <f>'Europe and NA'!$X$69*W7</f>
        <v>13.981315812891168</v>
      </c>
      <c r="O7" s="298">
        <f>'Europe and NA'!$O$69*I7</f>
        <v>20.438665796576988</v>
      </c>
      <c r="P7" s="97">
        <f>'Europe and NA'!$P$69*I7</f>
        <v>20.438665796576988</v>
      </c>
      <c r="Q7" s="268">
        <f>'Europe and NA'!$Q$69*I7</f>
        <v>17.750505591314923</v>
      </c>
      <c r="R7" s="268">
        <f>'Europe and NA'!$S$69*I7</f>
        <v>17.750505591314923</v>
      </c>
      <c r="S7" s="268">
        <f>'Europe and NA'!$S$69*I7</f>
        <v>17.750505591314923</v>
      </c>
      <c r="T7" s="198">
        <f>'Europe and NA'!$T$69*I7</f>
        <v>20.683699166493636</v>
      </c>
      <c r="U7" s="129">
        <f>B7/'Europe and NA'!$B$69</f>
        <v>0.72068638210779223</v>
      </c>
      <c r="V7" s="80">
        <f>'Europe and NA'!$V$69*U7</f>
        <v>63.492470263696489</v>
      </c>
      <c r="W7" s="225">
        <f>(B7/'Europe and NA'!$B$69)</f>
        <v>0.72068638210779223</v>
      </c>
      <c r="X7" s="226">
        <f>'Europe and NA'!$X$69*W7</f>
        <v>13.981315812891168</v>
      </c>
      <c r="Y7" s="433">
        <f>'[1]Europe and NA'!$AB$69*X7</f>
        <v>279.62631625782336</v>
      </c>
      <c r="Z7" s="434">
        <f>'[1]Europe and NA'!$AC$69*X7</f>
        <v>316.53699000385603</v>
      </c>
      <c r="AA7" s="274">
        <f>'[1]Europe and NA'!$AD$69*X7</f>
        <v>316.53699000385603</v>
      </c>
      <c r="AB7" s="434">
        <f>'[1]Europe and NA'!$AE$69*X7</f>
        <v>316.53699000385603</v>
      </c>
      <c r="AC7" s="274">
        <f>'[1]Europe and NA'!$AF$69*X7</f>
        <v>316.53699000385603</v>
      </c>
      <c r="AD7" s="274">
        <f>'[1]Europe and NA'!$AG$69*X7</f>
        <v>349.53289532227922</v>
      </c>
      <c r="AE7" s="319">
        <f>'[1]Europe and NA'!$AH$69*X7</f>
        <v>316.53699000385603</v>
      </c>
      <c r="AF7" s="319">
        <f>'[1]Europe and NA'!$AI$69*X7</f>
        <v>377.49552694806152</v>
      </c>
      <c r="AG7" s="274">
        <f>'[1]Europe and NA'!$AJ$69*X7</f>
        <v>377.49552694806152</v>
      </c>
      <c r="AH7" s="319">
        <f>'[1]Europe and NA'!$AK$69*X7</f>
        <v>377.49552694806152</v>
      </c>
      <c r="AI7" s="274">
        <f>'[1]Europe and NA'!$AL$69*X7</f>
        <v>377.49552694806152</v>
      </c>
      <c r="AJ7" s="274">
        <f>'[1]Europe and NA'!$AM$69*X7</f>
        <v>293.60763207071454</v>
      </c>
      <c r="AK7" s="274">
        <f>'[1]Europe and NA'!$AN$69*X7</f>
        <v>293.60763207071454</v>
      </c>
      <c r="AL7" s="274">
        <f>'[1]Europe and NA'!$AO$69*X7</f>
        <v>293.60763207071454</v>
      </c>
      <c r="AM7" s="325">
        <f>'[1]Europe and NA'!$AP$69*X7</f>
        <v>293.60763207071454</v>
      </c>
      <c r="AN7" s="435">
        <f>'[1]Europe and NA'!$AQ$69*X7</f>
        <v>293.60763207071454</v>
      </c>
      <c r="AO7" s="436">
        <f>'[1]Europe and NA'!$AR$69*X7</f>
        <v>293.60763207071454</v>
      </c>
      <c r="AP7" s="437">
        <f>'[1]Europe and NA'!$AS$69*X7</f>
        <v>293.60763207071454</v>
      </c>
      <c r="AQ7" s="438">
        <f>'[1]Europe and NA'!$AT$69*X7</f>
        <v>293.60763207071454</v>
      </c>
      <c r="AR7" s="319">
        <f>'[1]Europe and NA'!$AU$69*X7</f>
        <v>293.60763207071454</v>
      </c>
      <c r="AS7" s="319">
        <f>'[1]Europe and NA'!$AV$69*X7</f>
        <v>293.60763207071454</v>
      </c>
      <c r="AT7" s="319">
        <f>'[1]Europe and NA'!$AW$69*X7</f>
        <v>293.60763207071454</v>
      </c>
      <c r="AU7" s="325">
        <f>'[1]Europe and NA'!$AX$69*X7</f>
        <v>1859.5150031145254</v>
      </c>
      <c r="AV7" s="325">
        <f>'[1]Europe and NA'!$AY$69*X7</f>
        <v>1859.5150031145254</v>
      </c>
      <c r="AW7" s="325">
        <f>'[1]Europe and NA'!$AZ$69*X7</f>
        <v>391.47684276095271</v>
      </c>
      <c r="AX7" s="325">
        <f>'[1]Europe and NA'!$BA$69*X7</f>
        <v>401.26376382997654</v>
      </c>
      <c r="AY7" s="325">
        <f>'[1]Europe and NA'!$BB$69*X7</f>
        <v>377.49552694806152</v>
      </c>
      <c r="AZ7" s="325">
        <f>'[1]Europe and NA'!$BC$69*X7</f>
        <v>377.49552694806152</v>
      </c>
      <c r="BA7" s="325">
        <f>'[1]Europe and NA'!$BD$69*X7</f>
        <v>377.49552694806152</v>
      </c>
      <c r="BB7" s="325">
        <f>'[1]Europe and NA'!$BE$69*X7</f>
        <v>316.53699000385603</v>
      </c>
      <c r="BC7" s="325">
        <f>'[1]Europe and NA'!$BF$69*X7</f>
        <v>345.33850057841187</v>
      </c>
      <c r="BD7" s="525">
        <f>B7/'[1]Europe and NA'!$B$69</f>
        <v>0.72068638210779223</v>
      </c>
      <c r="BE7" s="433">
        <f>'[1]Europe and NA'!$AB$69*BD7</f>
        <v>14.413727642155845</v>
      </c>
      <c r="BF7" s="434">
        <f>'[1]Europe and NA'!$AC$69*BD7</f>
        <v>16.316339690920415</v>
      </c>
      <c r="BG7" s="274">
        <f>'[1]Europe and NA'!$AD$69*BD7</f>
        <v>16.316339690920415</v>
      </c>
      <c r="BH7" s="434">
        <f>'[1]Europe and NA'!$AE$69*BD7</f>
        <v>16.316339690920415</v>
      </c>
      <c r="BI7" s="274">
        <f>'[1]Europe and NA'!$AF$69*BD7</f>
        <v>16.316339690920415</v>
      </c>
      <c r="BJ7" s="274">
        <f>'[1]Europe and NA'!$AG$69*BD7</f>
        <v>18.017159552694807</v>
      </c>
      <c r="BK7" s="319">
        <f>'[1]Europe and NA'!$AH$69*BD7</f>
        <v>16.316339690920415</v>
      </c>
      <c r="BL7" s="319">
        <f>'[1]Europe and NA'!$AI$69*BD7</f>
        <v>19.458532316910389</v>
      </c>
      <c r="BM7" s="274">
        <f>'[1]Europe and NA'!$AJ$69*BD7</f>
        <v>19.458532316910389</v>
      </c>
      <c r="BN7" s="319">
        <f>'[1]Europe and NA'!$AK$69*BD7</f>
        <v>19.458532316910389</v>
      </c>
      <c r="BO7" s="274">
        <f>'[1]Europe and NA'!$AL$69*BD7</f>
        <v>19.458532316910389</v>
      </c>
      <c r="BP7" s="274">
        <f>'[1]Europe and NA'!$AM$69*BD7</f>
        <v>15.134414024263638</v>
      </c>
      <c r="BQ7" s="274">
        <f>'[1]Europe and NA'!$AN$69*BD7</f>
        <v>15.134414024263638</v>
      </c>
      <c r="BR7" s="274">
        <f>'[1]Europe and NA'!$AO$69*BD7</f>
        <v>15.134414024263638</v>
      </c>
      <c r="BS7" s="325">
        <f>'[1]Europe and NA'!$AP$69*BD7</f>
        <v>15.134414024263638</v>
      </c>
      <c r="BT7" s="435">
        <f>'[1]Europe and NA'!$AQ$69*BD7</f>
        <v>15.134414024263638</v>
      </c>
      <c r="BU7" s="436">
        <f>'[1]Europe and NA'!$AR$69*BD7</f>
        <v>15.134414024263638</v>
      </c>
      <c r="BV7" s="437">
        <f>'[1]Europe and NA'!$AS$69*BD7</f>
        <v>15.134414024263638</v>
      </c>
      <c r="BW7" s="438">
        <f>'[1]Europe and NA'!$AT$69*BD7</f>
        <v>15.134414024263638</v>
      </c>
      <c r="BX7" s="319">
        <f>'[1]Europe and NA'!$AU$69*BD7</f>
        <v>15.134414024263638</v>
      </c>
      <c r="BY7" s="319">
        <f>'[1]Europe and NA'!$AV$69*BD7</f>
        <v>15.134414024263638</v>
      </c>
      <c r="BZ7" s="319">
        <f>'[1]Europe and NA'!$AW$69*BD7</f>
        <v>15.134414024263638</v>
      </c>
      <c r="CA7" s="325">
        <f>'[1]Europe and NA'!$AX$69*BD7</f>
        <v>95.851288820336364</v>
      </c>
      <c r="CB7" s="325">
        <f>'[1]Europe and NA'!$AY$69*BD7</f>
        <v>95.851288820336364</v>
      </c>
      <c r="CC7" s="325">
        <f>'[1]Europe and NA'!$AZ$69*BD7</f>
        <v>20.179218699018183</v>
      </c>
      <c r="CD7" s="325">
        <f>'[1]Europe and NA'!$BA$69*BD7</f>
        <v>20.683699166493636</v>
      </c>
      <c r="CE7" s="325">
        <f>'[1]Europe and NA'!$BB$69*BD7</f>
        <v>19.458532316910389</v>
      </c>
      <c r="CF7" s="325">
        <f>'[1]Europe and NA'!$BC$69*BD7</f>
        <v>19.458532316910389</v>
      </c>
      <c r="CG7" s="325">
        <f>'[1]Europe and NA'!$BD$69*BD7</f>
        <v>19.458532316910389</v>
      </c>
      <c r="CH7" s="325">
        <f>'[1]Europe and NA'!$BE$69*BD7</f>
        <v>16.316339690920415</v>
      </c>
      <c r="CI7" s="325">
        <f>'[1]Europe and NA'!$BF$69*BD7</f>
        <v>17.800953638062467</v>
      </c>
    </row>
    <row r="8" spans="1:87" ht="15.75" thickBot="1">
      <c r="A8" s="7" t="s">
        <v>47</v>
      </c>
      <c r="B8" s="50">
        <v>40.337000000000003</v>
      </c>
      <c r="C8" s="549"/>
      <c r="D8" s="67">
        <v>8655.5409999999993</v>
      </c>
      <c r="E8" s="166">
        <f>B8/('Europe and NA'!$B$6)</f>
        <v>0.50650443255732192</v>
      </c>
      <c r="F8" s="87">
        <f>'Europe and NA'!$F$6*E8</f>
        <v>850.92744669630076</v>
      </c>
      <c r="G8" s="365">
        <f>B8/'Europe and NA'!$B$21</f>
        <v>0.83740580041105284</v>
      </c>
      <c r="H8" s="369">
        <f>'Europe and NA'!$I$21*G8</f>
        <v>864.20278602420649</v>
      </c>
      <c r="I8" s="285">
        <f>B8/'Europe and NA'!$B$69</f>
        <v>0.59824103461572686</v>
      </c>
      <c r="J8" s="268">
        <f>'Europe and NA'!$J$69*I8</f>
        <v>12.28787085100703</v>
      </c>
      <c r="K8" s="268">
        <f>'Europe and NA'!$J$69*I8</f>
        <v>12.28787085100703</v>
      </c>
      <c r="L8" s="298">
        <f>'Europe and NA'!$L$69*I8</f>
        <v>16.966115741702012</v>
      </c>
      <c r="M8" s="298">
        <f>'Europe and NA'!$L$69*I8</f>
        <v>16.966115741702012</v>
      </c>
      <c r="N8" s="261">
        <f>'Europe and NA'!$X$69*W8</f>
        <v>11.605876071545101</v>
      </c>
      <c r="O8" s="298">
        <f>'Europe and NA'!$O$69*I8</f>
        <v>16.966115741702012</v>
      </c>
      <c r="P8" s="97">
        <f>'Europe and NA'!$P$69*I8</f>
        <v>16.966115741702012</v>
      </c>
      <c r="Q8" s="268">
        <f>'Europe and NA'!$Q$69*I8</f>
        <v>14.734676682585352</v>
      </c>
      <c r="R8" s="268">
        <f>'Europe and NA'!$S$69*I8</f>
        <v>14.734676682585352</v>
      </c>
      <c r="S8" s="268">
        <f>'Europe and NA'!$S$69*I8</f>
        <v>14.734676682585352</v>
      </c>
      <c r="T8" s="198">
        <f>'Europe and NA'!$T$69*I8</f>
        <v>17.169517693471359</v>
      </c>
      <c r="U8" s="129">
        <f>B8/'Europe and NA'!$B$69</f>
        <v>0.59824103461572686</v>
      </c>
      <c r="V8" s="80">
        <f>'Europe and NA'!$V$69*U8</f>
        <v>52.705035149645532</v>
      </c>
      <c r="W8" s="225">
        <f>(B8/'Europe and NA'!$B$69)</f>
        <v>0.59824103461572686</v>
      </c>
      <c r="X8" s="226">
        <f>'Europe and NA'!$X$69*W8</f>
        <v>11.605876071545101</v>
      </c>
      <c r="Y8" s="433">
        <f>'[1]Europe and NA'!$AB$69*X8</f>
        <v>232.117521430902</v>
      </c>
      <c r="Z8" s="434">
        <f>'[1]Europe and NA'!$AC$69*X8</f>
        <v>262.75703425978111</v>
      </c>
      <c r="AA8" s="274">
        <f>'[1]Europe and NA'!$AD$69*X8</f>
        <v>262.75703425978111</v>
      </c>
      <c r="AB8" s="434">
        <f>'[1]Europe and NA'!$AE$69*X8</f>
        <v>262.75703425978111</v>
      </c>
      <c r="AC8" s="274">
        <f>'[1]Europe and NA'!$AF$69*X8</f>
        <v>262.75703425978111</v>
      </c>
      <c r="AD8" s="274">
        <f>'[1]Europe and NA'!$AG$69*X8</f>
        <v>290.14690178862753</v>
      </c>
      <c r="AE8" s="319">
        <f>'[1]Europe and NA'!$AH$69*X8</f>
        <v>262.75703425978111</v>
      </c>
      <c r="AF8" s="319">
        <f>'[1]Europe and NA'!$AI$69*X8</f>
        <v>313.3586539317177</v>
      </c>
      <c r="AG8" s="274">
        <f>'[1]Europe and NA'!$AJ$69*X8</f>
        <v>313.3586539317177</v>
      </c>
      <c r="AH8" s="319">
        <f>'[1]Europe and NA'!$AK$69*X8</f>
        <v>313.3586539317177</v>
      </c>
      <c r="AI8" s="274">
        <f>'[1]Europe and NA'!$AL$69*X8</f>
        <v>313.3586539317177</v>
      </c>
      <c r="AJ8" s="274">
        <f>'[1]Europe and NA'!$AM$69*X8</f>
        <v>243.72339750244711</v>
      </c>
      <c r="AK8" s="274">
        <f>'[1]Europe and NA'!$AN$69*X8</f>
        <v>243.72339750244711</v>
      </c>
      <c r="AL8" s="274">
        <f>'[1]Europe and NA'!$AO$69*X8</f>
        <v>243.72339750244711</v>
      </c>
      <c r="AM8" s="325">
        <f>'[1]Europe and NA'!$AP$69*X8</f>
        <v>243.72339750244711</v>
      </c>
      <c r="AN8" s="435">
        <f>'[1]Europe and NA'!$AQ$69*X8</f>
        <v>243.72339750244711</v>
      </c>
      <c r="AO8" s="436">
        <f>'[1]Europe and NA'!$AR$69*X8</f>
        <v>243.72339750244711</v>
      </c>
      <c r="AP8" s="437">
        <f>'[1]Europe and NA'!$AS$69*X8</f>
        <v>243.72339750244711</v>
      </c>
      <c r="AQ8" s="438">
        <f>'[1]Europe and NA'!$AT$69*X8</f>
        <v>243.72339750244711</v>
      </c>
      <c r="AR8" s="319">
        <f>'[1]Europe and NA'!$AU$69*X8</f>
        <v>243.72339750244711</v>
      </c>
      <c r="AS8" s="319">
        <f>'[1]Europe and NA'!$AV$69*X8</f>
        <v>243.72339750244711</v>
      </c>
      <c r="AT8" s="319">
        <f>'[1]Europe and NA'!$AW$69*X8</f>
        <v>243.72339750244711</v>
      </c>
      <c r="AU8" s="325">
        <f>'[1]Europe and NA'!$AX$69*X8</f>
        <v>1543.5815175154985</v>
      </c>
      <c r="AV8" s="325">
        <f>'[1]Europe and NA'!$AY$69*X8</f>
        <v>1543.5815175154985</v>
      </c>
      <c r="AW8" s="325">
        <f>'[1]Europe and NA'!$AZ$69*X8</f>
        <v>324.96453000326284</v>
      </c>
      <c r="AX8" s="325">
        <f>'[1]Europe and NA'!$BA$69*X8</f>
        <v>333.0886432533444</v>
      </c>
      <c r="AY8" s="325">
        <f>'[1]Europe and NA'!$BB$69*X8</f>
        <v>313.3586539317177</v>
      </c>
      <c r="AZ8" s="325">
        <f>'[1]Europe and NA'!$BC$69*X8</f>
        <v>313.3586539317177</v>
      </c>
      <c r="BA8" s="325">
        <f>'[1]Europe and NA'!$BD$69*X8</f>
        <v>313.3586539317177</v>
      </c>
      <c r="BB8" s="325">
        <f>'[1]Europe and NA'!$BE$69*X8</f>
        <v>262.75703425978111</v>
      </c>
      <c r="BC8" s="325">
        <f>'[1]Europe and NA'!$BF$69*X8</f>
        <v>286.66513896716395</v>
      </c>
      <c r="BD8" s="525">
        <f>B8/'[1]Europe and NA'!$B$69</f>
        <v>0.59824103461572686</v>
      </c>
      <c r="BE8" s="433">
        <f>'[1]Europe and NA'!$AB$69*BD8</f>
        <v>11.964820692314538</v>
      </c>
      <c r="BF8" s="434">
        <f>'[1]Europe and NA'!$AC$69*BD8</f>
        <v>13.544177023700056</v>
      </c>
      <c r="BG8" s="274">
        <f>'[1]Europe and NA'!$AD$69*BD8</f>
        <v>13.544177023700056</v>
      </c>
      <c r="BH8" s="434">
        <f>'[1]Europe and NA'!$AE$69*BD8</f>
        <v>13.544177023700056</v>
      </c>
      <c r="BI8" s="274">
        <f>'[1]Europe and NA'!$AF$69*BD8</f>
        <v>13.544177023700056</v>
      </c>
      <c r="BJ8" s="274">
        <f>'[1]Europe and NA'!$AG$69*BD8</f>
        <v>14.956025865393171</v>
      </c>
      <c r="BK8" s="319">
        <f>'[1]Europe and NA'!$AH$69*BD8</f>
        <v>13.544177023700056</v>
      </c>
      <c r="BL8" s="319">
        <f>'[1]Europe and NA'!$AI$69*BD8</f>
        <v>16.152507934624627</v>
      </c>
      <c r="BM8" s="274">
        <f>'[1]Europe and NA'!$AJ$69*BD8</f>
        <v>16.152507934624627</v>
      </c>
      <c r="BN8" s="319">
        <f>'[1]Europe and NA'!$AK$69*BD8</f>
        <v>16.152507934624627</v>
      </c>
      <c r="BO8" s="274">
        <f>'[1]Europe and NA'!$AL$69*BD8</f>
        <v>16.152507934624627</v>
      </c>
      <c r="BP8" s="274">
        <f>'[1]Europe and NA'!$AM$69*BD8</f>
        <v>12.563061726930265</v>
      </c>
      <c r="BQ8" s="274">
        <f>'[1]Europe and NA'!$AN$69*BD8</f>
        <v>12.563061726930265</v>
      </c>
      <c r="BR8" s="274">
        <f>'[1]Europe and NA'!$AO$69*BD8</f>
        <v>12.563061726930265</v>
      </c>
      <c r="BS8" s="325">
        <f>'[1]Europe and NA'!$AP$69*BD8</f>
        <v>12.563061726930265</v>
      </c>
      <c r="BT8" s="435">
        <f>'[1]Europe and NA'!$AQ$69*BD8</f>
        <v>12.563061726930265</v>
      </c>
      <c r="BU8" s="436">
        <f>'[1]Europe and NA'!$AR$69*BD8</f>
        <v>12.563061726930265</v>
      </c>
      <c r="BV8" s="437">
        <f>'[1]Europe and NA'!$AS$69*BD8</f>
        <v>12.563061726930265</v>
      </c>
      <c r="BW8" s="438">
        <f>'[1]Europe and NA'!$AT$69*BD8</f>
        <v>12.563061726930265</v>
      </c>
      <c r="BX8" s="319">
        <f>'[1]Europe and NA'!$AU$69*BD8</f>
        <v>12.563061726930265</v>
      </c>
      <c r="BY8" s="319">
        <f>'[1]Europe and NA'!$AV$69*BD8</f>
        <v>12.563061726930265</v>
      </c>
      <c r="BZ8" s="319">
        <f>'[1]Europe and NA'!$AW$69*BD8</f>
        <v>12.563061726930265</v>
      </c>
      <c r="CA8" s="325">
        <f>'[1]Europe and NA'!$AX$69*BD8</f>
        <v>79.566057603891679</v>
      </c>
      <c r="CB8" s="325">
        <f>'[1]Europe and NA'!$AY$69*BD8</f>
        <v>79.566057603891679</v>
      </c>
      <c r="CC8" s="325">
        <f>'[1]Europe and NA'!$AZ$69*BD8</f>
        <v>16.750748969240352</v>
      </c>
      <c r="CD8" s="325">
        <f>'[1]Europe and NA'!$BA$69*BD8</f>
        <v>17.169517693471359</v>
      </c>
      <c r="CE8" s="325">
        <f>'[1]Europe and NA'!$BB$69*BD8</f>
        <v>16.152507934624627</v>
      </c>
      <c r="CF8" s="325">
        <f>'[1]Europe and NA'!$BC$69*BD8</f>
        <v>16.152507934624627</v>
      </c>
      <c r="CG8" s="325">
        <f>'[1]Europe and NA'!$BD$69*BD8</f>
        <v>16.152507934624627</v>
      </c>
      <c r="CH8" s="325">
        <f>'[1]Europe and NA'!$BE$69*BD8</f>
        <v>13.544177023700056</v>
      </c>
      <c r="CI8" s="325">
        <f>'[1]Europe and NA'!$BF$69*BD8</f>
        <v>14.776553555008453</v>
      </c>
    </row>
    <row r="9" spans="1:87" ht="15.75" thickBot="1">
      <c r="A9" s="553"/>
      <c r="B9" s="554"/>
      <c r="C9" s="554"/>
      <c r="D9" s="554"/>
      <c r="E9" s="555"/>
      <c r="F9" s="139">
        <f>SUM(F2:F8)/7</f>
        <v>1431.7034581481203</v>
      </c>
      <c r="G9" s="307"/>
      <c r="H9" s="349">
        <f>SUM(H2:H8)/7</f>
        <v>1454.0394978394525</v>
      </c>
      <c r="I9" s="212"/>
      <c r="J9" s="309">
        <f t="shared" ref="J9:O9" si="0">SUM(J2:J8)/7</f>
        <v>20.674603056896238</v>
      </c>
      <c r="K9" s="264">
        <f t="shared" si="0"/>
        <v>20.674603056896238</v>
      </c>
      <c r="L9" s="322">
        <f t="shared" si="0"/>
        <v>28.54584920611379</v>
      </c>
      <c r="M9" s="146">
        <f t="shared" si="0"/>
        <v>28.54584920611379</v>
      </c>
      <c r="N9" s="309">
        <f t="shared" si="0"/>
        <v>19.527132390642013</v>
      </c>
      <c r="O9" s="264">
        <f t="shared" si="0"/>
        <v>28.54584920611379</v>
      </c>
      <c r="P9" s="264">
        <f>SUM(P2:P8)/7</f>
        <v>28.54584920611379</v>
      </c>
      <c r="Q9" s="399">
        <f>SUM(Q2:Q8)/7</f>
        <v>24.791405710387263</v>
      </c>
      <c r="R9" s="399">
        <f>SUM(R2:R8)/7</f>
        <v>24.791405710387263</v>
      </c>
      <c r="S9" s="399">
        <f>SUM(S2:S8)/7</f>
        <v>24.791405710387263</v>
      </c>
      <c r="T9" s="278">
        <f>SUM(T2:T8)/7</f>
        <v>28.888077299558031</v>
      </c>
      <c r="U9" s="413"/>
      <c r="V9" s="399">
        <f>SUM(V2:V8)/7</f>
        <v>88.677338330699044</v>
      </c>
      <c r="W9" s="185"/>
      <c r="X9" s="187">
        <f>SUM(X2:X8)/7</f>
        <v>19.527132390642013</v>
      </c>
      <c r="Y9" s="278">
        <f>SUM(Y2:Y8)/7</f>
        <v>390.54264781284024</v>
      </c>
      <c r="Z9" s="278">
        <f t="shared" ref="Z9:BC9" si="1">SUM(Z2:Z8)/7</f>
        <v>442.09427732413513</v>
      </c>
      <c r="AA9" s="278">
        <f t="shared" si="1"/>
        <v>442.09427732413513</v>
      </c>
      <c r="AB9" s="278">
        <f t="shared" si="1"/>
        <v>442.09427732413513</v>
      </c>
      <c r="AC9" s="278">
        <f t="shared" si="1"/>
        <v>442.09427732413513</v>
      </c>
      <c r="AD9" s="278">
        <f t="shared" si="1"/>
        <v>488.17830976605035</v>
      </c>
      <c r="AE9" s="278">
        <f t="shared" si="1"/>
        <v>442.09427732413513</v>
      </c>
      <c r="AF9" s="278">
        <f t="shared" si="1"/>
        <v>527.23257454733437</v>
      </c>
      <c r="AG9" s="278">
        <f t="shared" si="1"/>
        <v>527.23257454733437</v>
      </c>
      <c r="AH9" s="278">
        <f t="shared" si="1"/>
        <v>527.23257454733437</v>
      </c>
      <c r="AI9" s="278">
        <f t="shared" si="1"/>
        <v>527.23257454733437</v>
      </c>
      <c r="AJ9" s="278">
        <f t="shared" si="1"/>
        <v>410.06978020348214</v>
      </c>
      <c r="AK9" s="278">
        <f t="shared" si="1"/>
        <v>410.06978020348214</v>
      </c>
      <c r="AL9" s="278">
        <f t="shared" si="1"/>
        <v>410.06978020348214</v>
      </c>
      <c r="AM9" s="278">
        <f t="shared" si="1"/>
        <v>410.06978020348214</v>
      </c>
      <c r="AN9" s="278">
        <f t="shared" si="1"/>
        <v>410.06978020348214</v>
      </c>
      <c r="AO9" s="278">
        <f t="shared" si="1"/>
        <v>410.06978020348214</v>
      </c>
      <c r="AP9" s="278">
        <f t="shared" si="1"/>
        <v>410.06978020348214</v>
      </c>
      <c r="AQ9" s="278">
        <f t="shared" si="1"/>
        <v>410.06978020348214</v>
      </c>
      <c r="AR9" s="278">
        <f t="shared" si="1"/>
        <v>410.06978020348214</v>
      </c>
      <c r="AS9" s="278">
        <f t="shared" si="1"/>
        <v>410.06978020348214</v>
      </c>
      <c r="AT9" s="278">
        <f t="shared" si="1"/>
        <v>410.06978020348214</v>
      </c>
      <c r="AU9" s="278">
        <f t="shared" si="1"/>
        <v>2597.1086079553884</v>
      </c>
      <c r="AV9" s="278">
        <f t="shared" si="1"/>
        <v>2597.1086079553884</v>
      </c>
      <c r="AW9" s="278">
        <f t="shared" si="1"/>
        <v>546.75970693797638</v>
      </c>
      <c r="AX9" s="278">
        <f t="shared" si="1"/>
        <v>560.42869961142583</v>
      </c>
      <c r="AY9" s="278">
        <f t="shared" si="1"/>
        <v>527.23257454733437</v>
      </c>
      <c r="AZ9" s="278">
        <f t="shared" si="1"/>
        <v>527.23257454733437</v>
      </c>
      <c r="BA9" s="278">
        <f t="shared" si="1"/>
        <v>527.23257454733437</v>
      </c>
      <c r="BB9" s="278">
        <f t="shared" si="1"/>
        <v>442.09427732413513</v>
      </c>
      <c r="BC9" s="278">
        <f t="shared" si="1"/>
        <v>482.32017004885768</v>
      </c>
      <c r="BE9" s="278">
        <f>SUM(BE2:BE8)/7</f>
        <v>20.131064320249497</v>
      </c>
      <c r="BF9" s="278">
        <f t="shared" ref="BF9:CI9" si="2">SUM(BF2:BF8)/7</f>
        <v>22.788364810522435</v>
      </c>
      <c r="BG9" s="278">
        <f t="shared" si="2"/>
        <v>22.788364810522435</v>
      </c>
      <c r="BH9" s="278">
        <f t="shared" si="2"/>
        <v>22.788364810522435</v>
      </c>
      <c r="BI9" s="278">
        <f t="shared" si="2"/>
        <v>22.788364810522435</v>
      </c>
      <c r="BJ9" s="278">
        <f t="shared" si="2"/>
        <v>25.163830400311873</v>
      </c>
      <c r="BK9" s="278">
        <f t="shared" si="2"/>
        <v>22.788364810522435</v>
      </c>
      <c r="BL9" s="278">
        <f t="shared" si="2"/>
        <v>27.176936832336825</v>
      </c>
      <c r="BM9" s="278">
        <f t="shared" si="2"/>
        <v>27.176936832336825</v>
      </c>
      <c r="BN9" s="278">
        <f t="shared" si="2"/>
        <v>27.176936832336825</v>
      </c>
      <c r="BO9" s="278">
        <f t="shared" si="2"/>
        <v>27.176936832336825</v>
      </c>
      <c r="BP9" s="278">
        <f t="shared" si="2"/>
        <v>21.137617536261978</v>
      </c>
      <c r="BQ9" s="278">
        <f t="shared" si="2"/>
        <v>21.137617536261978</v>
      </c>
      <c r="BR9" s="278">
        <f t="shared" si="2"/>
        <v>21.137617536261978</v>
      </c>
      <c r="BS9" s="278">
        <f t="shared" si="2"/>
        <v>21.137617536261978</v>
      </c>
      <c r="BT9" s="278">
        <f t="shared" si="2"/>
        <v>21.137617536261978</v>
      </c>
      <c r="BU9" s="278">
        <f t="shared" si="2"/>
        <v>21.137617536261978</v>
      </c>
      <c r="BV9" s="278">
        <f t="shared" si="2"/>
        <v>21.137617536261978</v>
      </c>
      <c r="BW9" s="278">
        <f t="shared" si="2"/>
        <v>21.137617536261978</v>
      </c>
      <c r="BX9" s="278">
        <f t="shared" si="2"/>
        <v>21.137617536261978</v>
      </c>
      <c r="BY9" s="278">
        <f t="shared" si="2"/>
        <v>21.137617536261978</v>
      </c>
      <c r="BZ9" s="278">
        <f t="shared" si="2"/>
        <v>21.137617536261978</v>
      </c>
      <c r="CA9" s="278">
        <f t="shared" si="2"/>
        <v>133.87157772965918</v>
      </c>
      <c r="CB9" s="278">
        <f t="shared" si="2"/>
        <v>133.87157772965918</v>
      </c>
      <c r="CC9" s="278">
        <f t="shared" si="2"/>
        <v>28.183490048349302</v>
      </c>
      <c r="CD9" s="278">
        <f t="shared" si="2"/>
        <v>28.888077299558031</v>
      </c>
      <c r="CE9" s="278">
        <f t="shared" si="2"/>
        <v>27.176936832336825</v>
      </c>
      <c r="CF9" s="278">
        <f t="shared" si="2"/>
        <v>27.176936832336825</v>
      </c>
      <c r="CG9" s="278">
        <f t="shared" si="2"/>
        <v>27.176936832336825</v>
      </c>
      <c r="CH9" s="278">
        <f t="shared" si="2"/>
        <v>22.788364810522435</v>
      </c>
      <c r="CI9" s="278">
        <f t="shared" si="2"/>
        <v>24.861864435508132</v>
      </c>
    </row>
    <row r="10" spans="1:87" ht="15.75" thickBot="1">
      <c r="A10" s="47" t="s">
        <v>63</v>
      </c>
      <c r="B10" s="49">
        <v>30.178000000000001</v>
      </c>
      <c r="C10" s="550" t="s">
        <v>216</v>
      </c>
      <c r="D10" s="65">
        <v>18776.706999999999</v>
      </c>
      <c r="E10" s="167">
        <f>B10/('Europe and NA'!$B$6)</f>
        <v>0.37893970215223888</v>
      </c>
      <c r="F10" s="16">
        <v>96.72</v>
      </c>
      <c r="G10" s="374">
        <f>B10/'Europe and NA'!$B$33</f>
        <v>0.86380810625143123</v>
      </c>
      <c r="H10" s="238">
        <f>'Europe and NA'!$I$33*G10</f>
        <v>611.57613922601331</v>
      </c>
      <c r="I10" s="313">
        <f t="shared" ref="I10:I16" si="3">B10/$B$10</f>
        <v>1</v>
      </c>
      <c r="J10" s="277">
        <v>2.33</v>
      </c>
      <c r="K10" s="277">
        <v>2.33</v>
      </c>
      <c r="L10" s="277">
        <v>2.125</v>
      </c>
      <c r="M10" s="277">
        <v>2.125</v>
      </c>
      <c r="N10" s="396">
        <v>2.15</v>
      </c>
      <c r="O10" s="396">
        <v>2.13</v>
      </c>
      <c r="P10" s="396">
        <v>2.13</v>
      </c>
      <c r="Q10" s="396">
        <v>1.88</v>
      </c>
      <c r="R10" s="396">
        <v>1.88</v>
      </c>
      <c r="S10" s="396">
        <v>1.88</v>
      </c>
      <c r="T10" s="396">
        <v>3.37</v>
      </c>
      <c r="U10" s="144">
        <f>B10/'Europe and NA'!$B$53</f>
        <v>0.97916937053861131</v>
      </c>
      <c r="V10" s="97">
        <f>'Europe and NA'!$X$53*U10</f>
        <v>7.4025204412719008</v>
      </c>
      <c r="W10" s="208">
        <f t="shared" ref="W10:W16" si="4">(B10/$B$10)</f>
        <v>1</v>
      </c>
      <c r="X10" s="241">
        <v>2.15</v>
      </c>
      <c r="Y10" s="439">
        <v>2.16</v>
      </c>
      <c r="Z10" s="440">
        <v>1.53</v>
      </c>
      <c r="AA10" s="440">
        <v>1.53</v>
      </c>
      <c r="AB10" s="440">
        <v>1.53</v>
      </c>
      <c r="AC10" s="440">
        <v>1.53</v>
      </c>
      <c r="AD10" s="440">
        <v>1.53</v>
      </c>
      <c r="AE10" s="440">
        <v>1.53</v>
      </c>
      <c r="AF10" s="441">
        <v>1.4</v>
      </c>
      <c r="AG10" s="441">
        <v>1.4</v>
      </c>
      <c r="AH10" s="441">
        <v>1.4</v>
      </c>
      <c r="AI10" s="441">
        <v>1.4</v>
      </c>
      <c r="AJ10" s="441">
        <v>1.53</v>
      </c>
      <c r="AK10" s="441">
        <v>1.53</v>
      </c>
      <c r="AL10" s="441">
        <v>1.53</v>
      </c>
      <c r="AM10" s="441">
        <v>1.53</v>
      </c>
      <c r="AN10" s="441">
        <v>1.53</v>
      </c>
      <c r="AO10" s="441">
        <v>1.53</v>
      </c>
      <c r="AP10" s="441">
        <v>1.53</v>
      </c>
      <c r="AQ10" s="441">
        <v>1.53</v>
      </c>
      <c r="AR10" s="441">
        <v>1.53</v>
      </c>
      <c r="AS10" s="441">
        <v>1.53</v>
      </c>
      <c r="AT10" s="441">
        <v>1.53</v>
      </c>
      <c r="AU10" s="442">
        <v>2.5499999999999998</v>
      </c>
      <c r="AV10" s="442">
        <v>2.5499999999999998</v>
      </c>
      <c r="AW10" s="442">
        <v>1.53</v>
      </c>
      <c r="AX10" s="442">
        <v>1.4</v>
      </c>
      <c r="AY10" s="442">
        <v>1.4</v>
      </c>
      <c r="AZ10" s="442">
        <v>1.4</v>
      </c>
      <c r="BA10" s="442">
        <v>1.4</v>
      </c>
      <c r="BB10" s="442">
        <v>1.65</v>
      </c>
      <c r="BC10" s="442">
        <v>1.65</v>
      </c>
      <c r="BD10" s="526">
        <f>B10/$B$10</f>
        <v>1</v>
      </c>
      <c r="BE10" s="439">
        <v>2.16</v>
      </c>
      <c r="BF10" s="440">
        <v>1.53</v>
      </c>
      <c r="BG10" s="440">
        <v>1.53</v>
      </c>
      <c r="BH10" s="440">
        <v>1.53</v>
      </c>
      <c r="BI10" s="440">
        <v>1.53</v>
      </c>
      <c r="BJ10" s="440">
        <v>1.53</v>
      </c>
      <c r="BK10" s="440">
        <v>1.53</v>
      </c>
      <c r="BL10" s="441">
        <v>1.4</v>
      </c>
      <c r="BM10" s="441">
        <v>1.4</v>
      </c>
      <c r="BN10" s="441">
        <v>1.4</v>
      </c>
      <c r="BO10" s="441">
        <v>1.4</v>
      </c>
      <c r="BP10" s="441">
        <v>1.53</v>
      </c>
      <c r="BQ10" s="441">
        <v>1.53</v>
      </c>
      <c r="BR10" s="441">
        <v>1.53</v>
      </c>
      <c r="BS10" s="441">
        <v>1.53</v>
      </c>
      <c r="BT10" s="441">
        <v>1.53</v>
      </c>
      <c r="BU10" s="441">
        <v>1.53</v>
      </c>
      <c r="BV10" s="441">
        <v>1.53</v>
      </c>
      <c r="BW10" s="441">
        <v>1.53</v>
      </c>
      <c r="BX10" s="441">
        <v>1.53</v>
      </c>
      <c r="BY10" s="441">
        <v>1.53</v>
      </c>
      <c r="BZ10" s="441">
        <v>1.53</v>
      </c>
      <c r="CA10" s="442">
        <v>2.5499999999999998</v>
      </c>
      <c r="CB10" s="442">
        <v>2.5499999999999998</v>
      </c>
      <c r="CC10" s="442">
        <v>1.53</v>
      </c>
      <c r="CD10" s="442">
        <v>1.4</v>
      </c>
      <c r="CE10" s="442">
        <v>1.4</v>
      </c>
      <c r="CF10" s="442">
        <v>1.4</v>
      </c>
      <c r="CG10" s="442">
        <v>1.4</v>
      </c>
      <c r="CH10" s="442">
        <v>1.65</v>
      </c>
      <c r="CI10" s="442">
        <v>1.65</v>
      </c>
    </row>
    <row r="11" spans="1:87" ht="15.75" thickBot="1">
      <c r="A11" s="5" t="s">
        <v>60</v>
      </c>
      <c r="B11" s="48">
        <v>29.327000000000002</v>
      </c>
      <c r="C11" s="551"/>
      <c r="D11" s="63">
        <v>84339.066999999995</v>
      </c>
      <c r="E11" s="166">
        <f>B11/('Europe and NA'!$B$6)</f>
        <v>0.36825384866521005</v>
      </c>
      <c r="F11" s="77">
        <f>'Europe and NA'!$F$6*E11</f>
        <v>618.66646575755283</v>
      </c>
      <c r="G11" s="374">
        <f>B11/'Europe and NA'!$B$33</f>
        <v>0.83944927868101682</v>
      </c>
      <c r="H11" s="238">
        <f>'Europe and NA'!$I$33*G11</f>
        <v>594.33008930615995</v>
      </c>
      <c r="I11" s="287">
        <f>B11/$B$10</f>
        <v>0.97180064947975353</v>
      </c>
      <c r="J11" s="290">
        <f>$J$10*I11</f>
        <v>2.2642955132878257</v>
      </c>
      <c r="K11" s="290">
        <f>$J$10*I11</f>
        <v>2.2642955132878257</v>
      </c>
      <c r="L11" s="325">
        <f>$L$10*I11</f>
        <v>2.0650763801444763</v>
      </c>
      <c r="M11" s="325">
        <f>$M$10*I11</f>
        <v>2.0650763801444763</v>
      </c>
      <c r="N11" s="263">
        <f>$X$10*W11</f>
        <v>2.0893713963814702</v>
      </c>
      <c r="O11" s="325">
        <f t="shared" ref="O11:O16" si="5">$O$10*I11</f>
        <v>2.0699353833918748</v>
      </c>
      <c r="P11" s="325">
        <f>$P$10*I11</f>
        <v>2.0699353833918748</v>
      </c>
      <c r="Q11" s="351">
        <f>$Q$10*I11</f>
        <v>1.8269852210219366</v>
      </c>
      <c r="R11" s="351">
        <f>$R$10*I11</f>
        <v>1.8269852210219366</v>
      </c>
      <c r="S11" s="351">
        <f>$S$10*I11</f>
        <v>1.8269852210219366</v>
      </c>
      <c r="T11" s="432">
        <f>$T$10*I11</f>
        <v>3.2749681887467696</v>
      </c>
      <c r="U11" s="144">
        <f>B11/'Europe and NA'!$B$53</f>
        <v>0.95155743024010386</v>
      </c>
      <c r="V11" s="97">
        <f>'Europe and NA'!$X$53*U11</f>
        <v>7.1937741726151847</v>
      </c>
      <c r="W11" s="242">
        <f t="shared" si="4"/>
        <v>0.97180064947975353</v>
      </c>
      <c r="X11" s="243">
        <f>$X$10*W11</f>
        <v>2.0893713963814702</v>
      </c>
      <c r="Y11" s="358">
        <f>$F$10*X11</f>
        <v>202.08400145801579</v>
      </c>
      <c r="Z11" s="443">
        <f>$G$10*X11</f>
        <v>1.8048159491641862</v>
      </c>
      <c r="AA11" s="273">
        <f>$H$10*X11</f>
        <v>1277.8096920082439</v>
      </c>
      <c r="AB11" s="444">
        <f>$I$10*X11</f>
        <v>2.0893713963814702</v>
      </c>
      <c r="AC11" s="358">
        <f>$J$10*X11</f>
        <v>4.8682353535688261</v>
      </c>
      <c r="AD11" s="358">
        <f>$K$10*X11</f>
        <v>4.8682353535688261</v>
      </c>
      <c r="AE11" s="445">
        <f>$L$10*X11</f>
        <v>4.4399142173106245</v>
      </c>
      <c r="AF11" s="445">
        <f>$M$10*X11</f>
        <v>4.4399142173106245</v>
      </c>
      <c r="AG11" s="358">
        <f>$N$10*X11</f>
        <v>4.4921485022201608</v>
      </c>
      <c r="AH11" s="445">
        <f>$O$10*X11</f>
        <v>4.4503610742925312</v>
      </c>
      <c r="AI11" s="445">
        <f>$P$10*X11</f>
        <v>4.4503610742925312</v>
      </c>
      <c r="AJ11" s="358">
        <f>$Q$10*X11</f>
        <v>3.9280182251971638</v>
      </c>
      <c r="AK11" s="358">
        <f>$R$10*X11</f>
        <v>3.9280182251971638</v>
      </c>
      <c r="AL11" s="358">
        <f>$S$10*X11</f>
        <v>3.9280182251971638</v>
      </c>
      <c r="AM11" s="445">
        <f>$T$10*X11</f>
        <v>7.041181605805555</v>
      </c>
      <c r="AN11" s="443">
        <f>$U$10*X11</f>
        <v>2.0458484750162236</v>
      </c>
      <c r="AO11" s="273">
        <f>$V$10*X11</f>
        <v>15.466614471122648</v>
      </c>
      <c r="AP11" s="446">
        <f>$W$10*X11</f>
        <v>2.0893713963814702</v>
      </c>
      <c r="AQ11" s="447">
        <f>$X$10*X11</f>
        <v>4.4921485022201608</v>
      </c>
      <c r="AR11" s="445">
        <f>$Y$10*X11</f>
        <v>4.5130422161839761</v>
      </c>
      <c r="AS11" s="445">
        <f>$Z$10*X11</f>
        <v>3.1967382364636494</v>
      </c>
      <c r="AT11" s="445">
        <f>$AA$10*X11</f>
        <v>3.1967382364636494</v>
      </c>
      <c r="AU11" s="445">
        <f>$AB$10*X11</f>
        <v>3.1967382364636494</v>
      </c>
      <c r="AV11" s="445">
        <f>$AC$10*X11</f>
        <v>3.1967382364636494</v>
      </c>
      <c r="AW11" s="445">
        <f>$AD$10*X11</f>
        <v>3.1967382364636494</v>
      </c>
      <c r="AX11" s="445">
        <f>$AE$10*X11</f>
        <v>3.1967382364636494</v>
      </c>
      <c r="AY11" s="445">
        <f>$AF$10*X11</f>
        <v>2.9251199549340581</v>
      </c>
      <c r="AZ11" s="445">
        <f>$AG$10*X11</f>
        <v>2.9251199549340581</v>
      </c>
      <c r="BA11" s="445">
        <f>$AH$10*X11</f>
        <v>2.9251199549340581</v>
      </c>
      <c r="BB11" s="445">
        <f>$AI$10*X11</f>
        <v>2.9251199549340581</v>
      </c>
      <c r="BC11" s="445">
        <f>$AJ$10*X11</f>
        <v>3.1967382364636494</v>
      </c>
      <c r="BD11" s="527">
        <f t="shared" ref="BD11:BD15" si="6">B11/$B$10</f>
        <v>0.97180064947975353</v>
      </c>
      <c r="BE11" s="358">
        <f>$BE$10*BD11</f>
        <v>2.0990894028762677</v>
      </c>
      <c r="BF11" s="443">
        <f>$BF$10*BD11</f>
        <v>1.486854993704023</v>
      </c>
      <c r="BG11" s="273">
        <f>$BG$10*BD11</f>
        <v>1.486854993704023</v>
      </c>
      <c r="BH11" s="444">
        <f>$BH$10*BD11</f>
        <v>1.486854993704023</v>
      </c>
      <c r="BI11" s="358">
        <f>$BI$10*BD11</f>
        <v>1.486854993704023</v>
      </c>
      <c r="BJ11" s="358">
        <f>$BJ$10*BD11</f>
        <v>1.486854993704023</v>
      </c>
      <c r="BK11" s="445">
        <f>$BK$10*BD11</f>
        <v>1.486854993704023</v>
      </c>
      <c r="BL11" s="445">
        <f>$BL$10*BD11</f>
        <v>1.3605209092716548</v>
      </c>
      <c r="BM11" s="358">
        <f>$BM$10*BD11</f>
        <v>1.3605209092716548</v>
      </c>
      <c r="BN11" s="445">
        <f>$BN$10*BD11</f>
        <v>1.3605209092716548</v>
      </c>
      <c r="BO11" s="445">
        <f>$BO$10*BD11</f>
        <v>1.3605209092716548</v>
      </c>
      <c r="BP11" s="358">
        <f>$BP$10*BD11</f>
        <v>1.486854993704023</v>
      </c>
      <c r="BQ11" s="358">
        <f>$BQ$10*BD11</f>
        <v>1.486854993704023</v>
      </c>
      <c r="BR11" s="358">
        <f>$BR$10*BD11</f>
        <v>1.486854993704023</v>
      </c>
      <c r="BS11" s="445">
        <f>$BS$10*BD11</f>
        <v>1.486854993704023</v>
      </c>
      <c r="BT11" s="443">
        <f>$BT$10*BD11</f>
        <v>1.486854993704023</v>
      </c>
      <c r="BU11" s="273">
        <f>$BU$10*BD11</f>
        <v>1.486854993704023</v>
      </c>
      <c r="BV11" s="446">
        <f>$BV$10*BD11</f>
        <v>1.486854993704023</v>
      </c>
      <c r="BW11" s="447">
        <f>$BW$10*BD11</f>
        <v>1.486854993704023</v>
      </c>
      <c r="BX11" s="445">
        <f>$BX$10*BD11</f>
        <v>1.486854993704023</v>
      </c>
      <c r="BY11" s="445">
        <f>$BY$10*BD11</f>
        <v>1.486854993704023</v>
      </c>
      <c r="BZ11" s="445">
        <f>$BZ$10*BD11</f>
        <v>1.486854993704023</v>
      </c>
      <c r="CA11" s="445">
        <f>$CA$10*BD11</f>
        <v>2.4780916561733712</v>
      </c>
      <c r="CB11" s="445">
        <f>$CB$10*BD11</f>
        <v>2.4780916561733712</v>
      </c>
      <c r="CC11" s="445">
        <f>$CC$10*BD11</f>
        <v>1.486854993704023</v>
      </c>
      <c r="CD11" s="445">
        <f>$CD$10*BD11</f>
        <v>1.3605209092716548</v>
      </c>
      <c r="CE11" s="445">
        <f>$CE$10*BD11</f>
        <v>1.3605209092716548</v>
      </c>
      <c r="CF11" s="445">
        <f>$CF$10*BD11</f>
        <v>1.3605209092716548</v>
      </c>
      <c r="CG11" s="445">
        <f>$CG$10*BD11</f>
        <v>1.3605209092716548</v>
      </c>
      <c r="CH11" s="445">
        <f>$CH$10*BD11</f>
        <v>1.6034710716415932</v>
      </c>
      <c r="CI11" s="445">
        <f>$CI$10*BD11</f>
        <v>1.6034710716415932</v>
      </c>
    </row>
    <row r="12" spans="1:87" ht="15.75" thickBot="1">
      <c r="A12" s="5" t="s">
        <v>66</v>
      </c>
      <c r="B12" s="48">
        <v>21.855</v>
      </c>
      <c r="C12" s="551"/>
      <c r="D12" s="66">
        <v>6031.1869999999999</v>
      </c>
      <c r="E12" s="166">
        <f>B12/('Europe and NA'!$B$6)</f>
        <v>0.27442929254878323</v>
      </c>
      <c r="F12" s="77">
        <f>'Europe and NA'!$F$6*E12</f>
        <v>461.04121148195583</v>
      </c>
      <c r="G12" s="374">
        <f>B12/'Europe and NA'!$B$33</f>
        <v>0.62557247538355854</v>
      </c>
      <c r="H12" s="238">
        <f>'Europe and NA'!$I$33*G12</f>
        <v>442.90531257155942</v>
      </c>
      <c r="I12" s="287">
        <f t="shared" si="3"/>
        <v>0.72420306183312344</v>
      </c>
      <c r="J12" s="290">
        <f t="shared" ref="J12:J15" si="7">$J$10*I12</f>
        <v>1.6873931340711776</v>
      </c>
      <c r="K12" s="290">
        <f t="shared" ref="K12:K15" si="8">$J$10*I12</f>
        <v>1.6873931340711776</v>
      </c>
      <c r="L12" s="325">
        <f t="shared" ref="L12:L16" si="9">$L$10*I12</f>
        <v>1.5389315063953872</v>
      </c>
      <c r="M12" s="325">
        <f t="shared" ref="M12:M16" si="10">$M$10*I12</f>
        <v>1.5389315063953872</v>
      </c>
      <c r="N12" s="263">
        <f t="shared" ref="N12:N16" si="11">$X$10*W12</f>
        <v>1.5570365829412154</v>
      </c>
      <c r="O12" s="325">
        <f t="shared" si="5"/>
        <v>1.5425525217045528</v>
      </c>
      <c r="P12" s="325">
        <f t="shared" ref="P12:P16" si="12">$P$10*I12</f>
        <v>1.5425525217045528</v>
      </c>
      <c r="Q12" s="351">
        <f t="shared" ref="Q12:Q16" si="13">$Q$10*I12</f>
        <v>1.3615017562462719</v>
      </c>
      <c r="R12" s="351">
        <f t="shared" ref="R12:R16" si="14">$R$10*I12</f>
        <v>1.3615017562462719</v>
      </c>
      <c r="S12" s="351">
        <f t="shared" ref="S12:S16" si="15">$S$10*I12</f>
        <v>1.3615017562462719</v>
      </c>
      <c r="T12" s="432">
        <f t="shared" ref="T12:T28" si="16">$T$10*I12</f>
        <v>2.4405643183776262</v>
      </c>
      <c r="U12" s="144">
        <f>B12/'Europe and NA'!$B$53</f>
        <v>0.70911745619727451</v>
      </c>
      <c r="V12" s="97">
        <f>'Europe and NA'!$X$53*U12</f>
        <v>5.3609279688513949</v>
      </c>
      <c r="W12" s="242">
        <f t="shared" si="4"/>
        <v>0.72420306183312344</v>
      </c>
      <c r="X12" s="243">
        <f t="shared" ref="X12:X16" si="17">$X$10*W12</f>
        <v>1.5570365829412154</v>
      </c>
      <c r="Y12" s="358">
        <f t="shared" ref="Y12:Y28" si="18">$F$10*X12</f>
        <v>150.59657830207436</v>
      </c>
      <c r="Z12" s="443">
        <f t="shared" ref="Z12:Z28" si="19">$G$10*X12</f>
        <v>1.3449808220746509</v>
      </c>
      <c r="AA12" s="273">
        <f t="shared" ref="AA12:AA28" si="20">$H$10*X12</f>
        <v>952.24642202885275</v>
      </c>
      <c r="AB12" s="444">
        <f t="shared" ref="AB12:AB28" si="21">$I$10*X12</f>
        <v>1.5570365829412154</v>
      </c>
      <c r="AC12" s="358">
        <f t="shared" ref="AC12:AC27" si="22">$J$10*X12</f>
        <v>3.6278952382530321</v>
      </c>
      <c r="AD12" s="358">
        <f t="shared" ref="AD12:AD28" si="23">$K$10*X12</f>
        <v>3.6278952382530321</v>
      </c>
      <c r="AE12" s="445">
        <f t="shared" ref="AE12:AE28" si="24">$L$10*X12</f>
        <v>3.3087027387500827</v>
      </c>
      <c r="AF12" s="445">
        <f t="shared" ref="AF12:AF28" si="25">$M$10*X12</f>
        <v>3.3087027387500827</v>
      </c>
      <c r="AG12" s="358">
        <f t="shared" ref="AG12:AG28" si="26">$N$10*X12</f>
        <v>3.3476286533236128</v>
      </c>
      <c r="AH12" s="445">
        <f t="shared" ref="AH12:AH28" si="27">$O$10*X12</f>
        <v>3.3164879216647885</v>
      </c>
      <c r="AI12" s="445">
        <f t="shared" ref="AI12:AI28" si="28">$P$10*X12</f>
        <v>3.3164879216647885</v>
      </c>
      <c r="AJ12" s="358">
        <f t="shared" ref="AJ12:AJ28" si="29">$Q$10*X12</f>
        <v>2.9272287759294846</v>
      </c>
      <c r="AK12" s="358">
        <f t="shared" ref="AK12:AK28" si="30">$R$10*X12</f>
        <v>2.9272287759294846</v>
      </c>
      <c r="AL12" s="358">
        <f t="shared" ref="AL12:AL28" si="31">$S$10*X12</f>
        <v>2.9272287759294846</v>
      </c>
      <c r="AM12" s="445">
        <f t="shared" ref="AM12:AM28" si="32">$T$10*X12</f>
        <v>5.2472132845118962</v>
      </c>
      <c r="AN12" s="443">
        <f t="shared" ref="AN12:AN28" si="33">$U$10*X12</f>
        <v>1.5246025308241402</v>
      </c>
      <c r="AO12" s="273">
        <f t="shared" ref="AO12:AO28" si="34">$V$10*X12</f>
        <v>11.525995133030499</v>
      </c>
      <c r="AP12" s="446">
        <f t="shared" ref="AP12:AP28" si="35">$W$10*X12</f>
        <v>1.5570365829412154</v>
      </c>
      <c r="AQ12" s="447">
        <f t="shared" ref="AQ12:AQ28" si="36">$X$10*X12</f>
        <v>3.3476286533236128</v>
      </c>
      <c r="AR12" s="445">
        <f t="shared" ref="AR12:AR28" si="37">$Y$10*X12</f>
        <v>3.3631990191530257</v>
      </c>
      <c r="AS12" s="445">
        <f t="shared" ref="AS12:AS28" si="38">$Z$10*X12</f>
        <v>2.3822659719000594</v>
      </c>
      <c r="AT12" s="445">
        <f t="shared" ref="AT12:AT28" si="39">$AA$10*X12</f>
        <v>2.3822659719000594</v>
      </c>
      <c r="AU12" s="445">
        <f t="shared" ref="AU12:AU28" si="40">$AB$10*X12</f>
        <v>2.3822659719000594</v>
      </c>
      <c r="AV12" s="445">
        <f t="shared" ref="AV12:AV28" si="41">$AC$10*X12</f>
        <v>2.3822659719000594</v>
      </c>
      <c r="AW12" s="445">
        <f t="shared" ref="AW12:AW28" si="42">$AD$10*X12</f>
        <v>2.3822659719000594</v>
      </c>
      <c r="AX12" s="445">
        <f t="shared" ref="AX12:AX28" si="43">$AE$10*X12</f>
        <v>2.3822659719000594</v>
      </c>
      <c r="AY12" s="445">
        <f t="shared" ref="AY12:AY28" si="44">$AF$10*X12</f>
        <v>2.1798512161177013</v>
      </c>
      <c r="AZ12" s="445">
        <f t="shared" ref="AZ12:AZ28" si="45">$AG$10*X12</f>
        <v>2.1798512161177013</v>
      </c>
      <c r="BA12" s="445">
        <f t="shared" ref="BA12:BA28" si="46">$AH$10*X12</f>
        <v>2.1798512161177013</v>
      </c>
      <c r="BB12" s="445">
        <f t="shared" ref="BB12:BB27" si="47">$AI$10*X12</f>
        <v>2.1798512161177013</v>
      </c>
      <c r="BC12" s="445">
        <f t="shared" ref="BC12:BC28" si="48">$AJ$10*X12</f>
        <v>2.3822659719000594</v>
      </c>
      <c r="BD12" s="527">
        <f t="shared" si="6"/>
        <v>0.72420306183312344</v>
      </c>
      <c r="BE12" s="358">
        <f t="shared" ref="BE12:BE28" si="49">$BE$10*BD12</f>
        <v>1.5642786135595468</v>
      </c>
      <c r="BF12" s="443">
        <f t="shared" ref="BF12:BF28" si="50">$BF$10*BD12</f>
        <v>1.1080306846046788</v>
      </c>
      <c r="BG12" s="273">
        <f t="shared" ref="BG12:BG28" si="51">$BG$10*BD12</f>
        <v>1.1080306846046788</v>
      </c>
      <c r="BH12" s="444">
        <f t="shared" ref="BH12:BH28" si="52">$BH$10*BD12</f>
        <v>1.1080306846046788</v>
      </c>
      <c r="BI12" s="358">
        <f t="shared" ref="BI12:BI27" si="53">$BI$10*BD12</f>
        <v>1.1080306846046788</v>
      </c>
      <c r="BJ12" s="358">
        <f t="shared" ref="BJ12:BJ28" si="54">$BJ$10*BD12</f>
        <v>1.1080306846046788</v>
      </c>
      <c r="BK12" s="445">
        <f t="shared" ref="BK12:BK28" si="55">$BK$10*BD12</f>
        <v>1.1080306846046788</v>
      </c>
      <c r="BL12" s="445">
        <f t="shared" ref="BL12:BL28" si="56">$BL$10*BD12</f>
        <v>1.0138842865663729</v>
      </c>
      <c r="BM12" s="358">
        <f t="shared" ref="BM12:BM28" si="57">$BM$10*BD12</f>
        <v>1.0138842865663729</v>
      </c>
      <c r="BN12" s="445">
        <f t="shared" ref="BN12:BN28" si="58">$BN$10*BD12</f>
        <v>1.0138842865663729</v>
      </c>
      <c r="BO12" s="445">
        <f t="shared" ref="BO12:BO28" si="59">$BO$10*BD12</f>
        <v>1.0138842865663729</v>
      </c>
      <c r="BP12" s="358">
        <f t="shared" ref="BP12:BP28" si="60">$BP$10*BD12</f>
        <v>1.1080306846046788</v>
      </c>
      <c r="BQ12" s="358">
        <f t="shared" ref="BQ12:BQ28" si="61">$BQ$10*BD12</f>
        <v>1.1080306846046788</v>
      </c>
      <c r="BR12" s="358">
        <f t="shared" ref="BR12:BR28" si="62">$BR$10*BD12</f>
        <v>1.1080306846046788</v>
      </c>
      <c r="BS12" s="445">
        <f t="shared" ref="BS12:BS28" si="63">$BS$10*BD12</f>
        <v>1.1080306846046788</v>
      </c>
      <c r="BT12" s="443">
        <f t="shared" ref="BT12:BT28" si="64">$BT$10*BD12</f>
        <v>1.1080306846046788</v>
      </c>
      <c r="BU12" s="273">
        <f t="shared" ref="BU12:BU28" si="65">$BU$10*BD12</f>
        <v>1.1080306846046788</v>
      </c>
      <c r="BV12" s="446">
        <f t="shared" ref="BV12:BV28" si="66">$BV$10*BD12</f>
        <v>1.1080306846046788</v>
      </c>
      <c r="BW12" s="447">
        <f t="shared" ref="BW12:BW28" si="67">$BW$10*BD12</f>
        <v>1.1080306846046788</v>
      </c>
      <c r="BX12" s="445">
        <f t="shared" ref="BX12:BX28" si="68">$BX$10*BD12</f>
        <v>1.1080306846046788</v>
      </c>
      <c r="BY12" s="445">
        <f t="shared" ref="BY12:BY28" si="69">$BY$10*BD12</f>
        <v>1.1080306846046788</v>
      </c>
      <c r="BZ12" s="445">
        <f t="shared" ref="BZ12:BZ28" si="70">$BZ$10*BD12</f>
        <v>1.1080306846046788</v>
      </c>
      <c r="CA12" s="445">
        <f t="shared" ref="CA12:CA28" si="71">$CA$10*BD12</f>
        <v>1.8467178076744646</v>
      </c>
      <c r="CB12" s="445">
        <f t="shared" ref="CB12:CB28" si="72">$CB$10*BD12</f>
        <v>1.8467178076744646</v>
      </c>
      <c r="CC12" s="445">
        <f t="shared" ref="CC12:CC28" si="73">$CC$10*BD12</f>
        <v>1.1080306846046788</v>
      </c>
      <c r="CD12" s="445">
        <f t="shared" ref="CD12:CD28" si="74">$CD$10*BD12</f>
        <v>1.0138842865663729</v>
      </c>
      <c r="CE12" s="445">
        <f t="shared" ref="CE12:CE28" si="75">$CE$10*BD12</f>
        <v>1.0138842865663729</v>
      </c>
      <c r="CF12" s="445">
        <f t="shared" ref="CF12:CF28" si="76">$CF$10*BD12</f>
        <v>1.0138842865663729</v>
      </c>
      <c r="CG12" s="445">
        <f t="shared" ref="CG12:CG28" si="77">$CG$10*BD12</f>
        <v>1.0138842865663729</v>
      </c>
      <c r="CH12" s="445">
        <f t="shared" ref="CH12:CH27" si="78">$CH$10*BD12</f>
        <v>1.1949350520246536</v>
      </c>
      <c r="CI12" s="445">
        <f t="shared" ref="CI12:CI28" si="79">$CI$10*BD12</f>
        <v>1.1949350520246536</v>
      </c>
    </row>
    <row r="13" spans="1:87" ht="15.75" thickBot="1">
      <c r="A13" s="5" t="s">
        <v>46</v>
      </c>
      <c r="B13" s="48">
        <v>18.754999999999999</v>
      </c>
      <c r="C13" s="551"/>
      <c r="D13" s="63">
        <v>40222.502999999997</v>
      </c>
      <c r="E13" s="166">
        <f>B13/('Europe and NA'!$B$6)</f>
        <v>0.23550315176172176</v>
      </c>
      <c r="F13" s="77">
        <f>'Europe and NA'!$F$6*E13</f>
        <v>395.64529495969254</v>
      </c>
      <c r="G13" s="374">
        <f>B13/'Europe and NA'!$B$33</f>
        <v>0.53683879093198994</v>
      </c>
      <c r="H13" s="238">
        <f>'Europe and NA'!$I$33*G13</f>
        <v>380.08186397984889</v>
      </c>
      <c r="I13" s="287">
        <f t="shared" si="3"/>
        <v>0.62147922327523353</v>
      </c>
      <c r="J13" s="290">
        <f t="shared" si="7"/>
        <v>1.4480465902312942</v>
      </c>
      <c r="K13" s="290">
        <f t="shared" si="8"/>
        <v>1.4480465902312942</v>
      </c>
      <c r="L13" s="325">
        <f t="shared" si="9"/>
        <v>1.3206433494598713</v>
      </c>
      <c r="M13" s="325">
        <f t="shared" si="10"/>
        <v>1.3206433494598713</v>
      </c>
      <c r="N13" s="263">
        <f t="shared" si="11"/>
        <v>1.3361803300417521</v>
      </c>
      <c r="O13" s="325">
        <f t="shared" si="5"/>
        <v>1.3237507455762474</v>
      </c>
      <c r="P13" s="325">
        <f t="shared" si="12"/>
        <v>1.3237507455762474</v>
      </c>
      <c r="Q13" s="351">
        <f t="shared" si="13"/>
        <v>1.168380939757439</v>
      </c>
      <c r="R13" s="351">
        <f t="shared" si="14"/>
        <v>1.168380939757439</v>
      </c>
      <c r="S13" s="351">
        <f t="shared" si="15"/>
        <v>1.168380939757439</v>
      </c>
      <c r="T13" s="432">
        <f t="shared" si="16"/>
        <v>2.0943849824375369</v>
      </c>
      <c r="U13" s="144">
        <f>B13/'Europe and NA'!$B$53</f>
        <v>0.60853341985723552</v>
      </c>
      <c r="V13" s="97">
        <f>'Europe and NA'!$X$53*U13</f>
        <v>4.6005126541207</v>
      </c>
      <c r="W13" s="242">
        <f t="shared" si="4"/>
        <v>0.62147922327523353</v>
      </c>
      <c r="X13" s="243">
        <f t="shared" si="17"/>
        <v>1.3361803300417521</v>
      </c>
      <c r="Y13" s="358">
        <f t="shared" si="18"/>
        <v>129.23536152163825</v>
      </c>
      <c r="Z13" s="443">
        <f t="shared" si="19"/>
        <v>1.1542034005037782</v>
      </c>
      <c r="AA13" s="273">
        <f t="shared" si="20"/>
        <v>817.17600755667502</v>
      </c>
      <c r="AB13" s="444">
        <f t="shared" si="21"/>
        <v>1.3361803300417521</v>
      </c>
      <c r="AC13" s="358">
        <f t="shared" si="22"/>
        <v>3.1133001689972826</v>
      </c>
      <c r="AD13" s="358">
        <f t="shared" si="23"/>
        <v>3.1133001689972826</v>
      </c>
      <c r="AE13" s="445">
        <f t="shared" si="24"/>
        <v>2.8393832013387232</v>
      </c>
      <c r="AF13" s="445">
        <f t="shared" si="25"/>
        <v>2.8393832013387232</v>
      </c>
      <c r="AG13" s="358">
        <f t="shared" si="26"/>
        <v>2.8727877095897667</v>
      </c>
      <c r="AH13" s="445">
        <f t="shared" si="27"/>
        <v>2.8460641029889318</v>
      </c>
      <c r="AI13" s="445">
        <f t="shared" si="28"/>
        <v>2.8460641029889318</v>
      </c>
      <c r="AJ13" s="358">
        <f t="shared" si="29"/>
        <v>2.5120190204784936</v>
      </c>
      <c r="AK13" s="358">
        <f t="shared" si="30"/>
        <v>2.5120190204784936</v>
      </c>
      <c r="AL13" s="358">
        <f t="shared" si="31"/>
        <v>2.5120190204784936</v>
      </c>
      <c r="AM13" s="445">
        <f t="shared" si="32"/>
        <v>4.5029277122407043</v>
      </c>
      <c r="AN13" s="443">
        <f t="shared" si="33"/>
        <v>1.3083468526930562</v>
      </c>
      <c r="AO13" s="273">
        <f t="shared" si="34"/>
        <v>9.8911022063595038</v>
      </c>
      <c r="AP13" s="446">
        <f t="shared" si="35"/>
        <v>1.3361803300417521</v>
      </c>
      <c r="AQ13" s="447">
        <f t="shared" si="36"/>
        <v>2.8727877095897667</v>
      </c>
      <c r="AR13" s="445">
        <f t="shared" si="37"/>
        <v>2.8861495128901846</v>
      </c>
      <c r="AS13" s="445">
        <f t="shared" si="38"/>
        <v>2.0443559049638806</v>
      </c>
      <c r="AT13" s="445">
        <f t="shared" si="39"/>
        <v>2.0443559049638806</v>
      </c>
      <c r="AU13" s="445">
        <f t="shared" si="40"/>
        <v>2.0443559049638806</v>
      </c>
      <c r="AV13" s="445">
        <f t="shared" si="41"/>
        <v>2.0443559049638806</v>
      </c>
      <c r="AW13" s="445">
        <f t="shared" si="42"/>
        <v>2.0443559049638806</v>
      </c>
      <c r="AX13" s="445">
        <f t="shared" si="43"/>
        <v>2.0443559049638806</v>
      </c>
      <c r="AY13" s="445">
        <f t="shared" si="44"/>
        <v>1.8706524620584528</v>
      </c>
      <c r="AZ13" s="445">
        <f t="shared" si="45"/>
        <v>1.8706524620584528</v>
      </c>
      <c r="BA13" s="445">
        <f t="shared" si="46"/>
        <v>1.8706524620584528</v>
      </c>
      <c r="BB13" s="445">
        <f t="shared" si="47"/>
        <v>1.8706524620584528</v>
      </c>
      <c r="BC13" s="445">
        <f t="shared" si="48"/>
        <v>2.0443559049638806</v>
      </c>
      <c r="BD13" s="527">
        <f t="shared" si="6"/>
        <v>0.62147922327523353</v>
      </c>
      <c r="BE13" s="358">
        <f t="shared" si="49"/>
        <v>1.3423951222745045</v>
      </c>
      <c r="BF13" s="443">
        <f t="shared" si="50"/>
        <v>0.95086321161110732</v>
      </c>
      <c r="BG13" s="273">
        <f t="shared" si="51"/>
        <v>0.95086321161110732</v>
      </c>
      <c r="BH13" s="444">
        <f t="shared" si="52"/>
        <v>0.95086321161110732</v>
      </c>
      <c r="BI13" s="358">
        <f t="shared" si="53"/>
        <v>0.95086321161110732</v>
      </c>
      <c r="BJ13" s="358">
        <f t="shared" si="54"/>
        <v>0.95086321161110732</v>
      </c>
      <c r="BK13" s="445">
        <f t="shared" si="55"/>
        <v>0.95086321161110732</v>
      </c>
      <c r="BL13" s="445">
        <f t="shared" si="56"/>
        <v>0.87007091258532687</v>
      </c>
      <c r="BM13" s="358">
        <f t="shared" si="57"/>
        <v>0.87007091258532687</v>
      </c>
      <c r="BN13" s="445">
        <f t="shared" si="58"/>
        <v>0.87007091258532687</v>
      </c>
      <c r="BO13" s="445">
        <f t="shared" si="59"/>
        <v>0.87007091258532687</v>
      </c>
      <c r="BP13" s="358">
        <f t="shared" si="60"/>
        <v>0.95086321161110732</v>
      </c>
      <c r="BQ13" s="358">
        <f t="shared" si="61"/>
        <v>0.95086321161110732</v>
      </c>
      <c r="BR13" s="358">
        <f t="shared" si="62"/>
        <v>0.95086321161110732</v>
      </c>
      <c r="BS13" s="445">
        <f t="shared" si="63"/>
        <v>0.95086321161110732</v>
      </c>
      <c r="BT13" s="443">
        <f t="shared" si="64"/>
        <v>0.95086321161110732</v>
      </c>
      <c r="BU13" s="273">
        <f t="shared" si="65"/>
        <v>0.95086321161110732</v>
      </c>
      <c r="BV13" s="446">
        <f t="shared" si="66"/>
        <v>0.95086321161110732</v>
      </c>
      <c r="BW13" s="447">
        <f t="shared" si="67"/>
        <v>0.95086321161110732</v>
      </c>
      <c r="BX13" s="445">
        <f t="shared" si="68"/>
        <v>0.95086321161110732</v>
      </c>
      <c r="BY13" s="445">
        <f t="shared" si="69"/>
        <v>0.95086321161110732</v>
      </c>
      <c r="BZ13" s="445">
        <f t="shared" si="70"/>
        <v>0.95086321161110732</v>
      </c>
      <c r="CA13" s="445">
        <f t="shared" si="71"/>
        <v>1.5847720193518453</v>
      </c>
      <c r="CB13" s="445">
        <f t="shared" si="72"/>
        <v>1.5847720193518453</v>
      </c>
      <c r="CC13" s="445">
        <f t="shared" si="73"/>
        <v>0.95086321161110732</v>
      </c>
      <c r="CD13" s="445">
        <f t="shared" si="74"/>
        <v>0.87007091258532687</v>
      </c>
      <c r="CE13" s="445">
        <f t="shared" si="75"/>
        <v>0.87007091258532687</v>
      </c>
      <c r="CF13" s="445">
        <f t="shared" si="76"/>
        <v>0.87007091258532687</v>
      </c>
      <c r="CG13" s="445">
        <f t="shared" si="77"/>
        <v>0.87007091258532687</v>
      </c>
      <c r="CH13" s="445">
        <f t="shared" si="78"/>
        <v>1.0254407184041352</v>
      </c>
      <c r="CI13" s="445">
        <f t="shared" si="79"/>
        <v>1.0254407184041352</v>
      </c>
    </row>
    <row r="14" spans="1:87" ht="15.75" thickBot="1">
      <c r="A14" s="5" t="s">
        <v>185</v>
      </c>
      <c r="B14" s="48">
        <v>17.832000000000001</v>
      </c>
      <c r="C14" s="551"/>
      <c r="D14" s="63">
        <v>83992.952999999994</v>
      </c>
      <c r="E14" s="166">
        <f>B14/('Europe and NA'!$B$6)</f>
        <v>0.22391320726286446</v>
      </c>
      <c r="F14" s="77">
        <f>'Europe and NA'!$F$6*E14</f>
        <v>376.17418820161231</v>
      </c>
      <c r="G14" s="374">
        <f>B14/'Europe and NA'!$B$33</f>
        <v>0.51041905198076487</v>
      </c>
      <c r="H14" s="238">
        <f>'Europe and NA'!$I$33*G14</f>
        <v>361.37668880238152</v>
      </c>
      <c r="I14" s="287">
        <f t="shared" si="3"/>
        <v>0.59089402876267483</v>
      </c>
      <c r="J14" s="290">
        <f t="shared" si="7"/>
        <v>1.3767830870170323</v>
      </c>
      <c r="K14" s="290">
        <f t="shared" si="8"/>
        <v>1.3767830870170323</v>
      </c>
      <c r="L14" s="325">
        <f t="shared" si="9"/>
        <v>1.255649811120684</v>
      </c>
      <c r="M14" s="325">
        <f t="shared" si="10"/>
        <v>1.255649811120684</v>
      </c>
      <c r="N14" s="263">
        <f t="shared" si="11"/>
        <v>1.2704221618397509</v>
      </c>
      <c r="O14" s="325">
        <f t="shared" si="5"/>
        <v>1.2586042812644973</v>
      </c>
      <c r="P14" s="325">
        <f t="shared" si="12"/>
        <v>1.2586042812644973</v>
      </c>
      <c r="Q14" s="351">
        <f t="shared" si="13"/>
        <v>1.1108807740738287</v>
      </c>
      <c r="R14" s="351">
        <f t="shared" si="14"/>
        <v>1.1108807740738287</v>
      </c>
      <c r="S14" s="351">
        <f t="shared" si="15"/>
        <v>1.1108807740738287</v>
      </c>
      <c r="T14" s="432">
        <f t="shared" si="16"/>
        <v>1.9913128769302142</v>
      </c>
      <c r="U14" s="144">
        <f>B14/'Europe and NA'!$B$53</f>
        <v>0.57858533419857239</v>
      </c>
      <c r="V14" s="97">
        <f>'Europe and NA'!$X$53*U14</f>
        <v>4.374105126541207</v>
      </c>
      <c r="W14" s="242">
        <f t="shared" si="4"/>
        <v>0.59089402876267483</v>
      </c>
      <c r="X14" s="243">
        <f t="shared" si="17"/>
        <v>1.2704221618397509</v>
      </c>
      <c r="Y14" s="358">
        <f t="shared" si="18"/>
        <v>122.8752314931407</v>
      </c>
      <c r="Z14" s="443">
        <f t="shared" si="19"/>
        <v>1.0974009617586444</v>
      </c>
      <c r="AA14" s="273">
        <f t="shared" si="20"/>
        <v>776.95988092512027</v>
      </c>
      <c r="AB14" s="444">
        <f t="shared" si="21"/>
        <v>1.2704221618397509</v>
      </c>
      <c r="AC14" s="358">
        <f t="shared" si="22"/>
        <v>2.9600836370866195</v>
      </c>
      <c r="AD14" s="358">
        <f t="shared" si="23"/>
        <v>2.9600836370866195</v>
      </c>
      <c r="AE14" s="445">
        <f t="shared" si="24"/>
        <v>2.6996470939094706</v>
      </c>
      <c r="AF14" s="445">
        <f t="shared" si="25"/>
        <v>2.6996470939094706</v>
      </c>
      <c r="AG14" s="358">
        <f t="shared" si="26"/>
        <v>2.7314076479554643</v>
      </c>
      <c r="AH14" s="445">
        <f t="shared" si="27"/>
        <v>2.7059992047186694</v>
      </c>
      <c r="AI14" s="445">
        <f t="shared" si="28"/>
        <v>2.7059992047186694</v>
      </c>
      <c r="AJ14" s="358">
        <f t="shared" si="29"/>
        <v>2.3883936642587313</v>
      </c>
      <c r="AK14" s="358">
        <f t="shared" si="30"/>
        <v>2.3883936642587313</v>
      </c>
      <c r="AL14" s="358">
        <f t="shared" si="31"/>
        <v>2.3883936642587313</v>
      </c>
      <c r="AM14" s="445">
        <f t="shared" si="32"/>
        <v>4.2813226853999602</v>
      </c>
      <c r="AN14" s="443">
        <f t="shared" si="33"/>
        <v>1.2439584685269307</v>
      </c>
      <c r="AO14" s="273">
        <f t="shared" si="34"/>
        <v>9.4043260220635947</v>
      </c>
      <c r="AP14" s="446">
        <f t="shared" si="35"/>
        <v>1.2704221618397509</v>
      </c>
      <c r="AQ14" s="447">
        <f t="shared" si="36"/>
        <v>2.7314076479554643</v>
      </c>
      <c r="AR14" s="445">
        <f t="shared" si="37"/>
        <v>2.744111869573862</v>
      </c>
      <c r="AS14" s="445">
        <f t="shared" si="38"/>
        <v>1.9437459076148189</v>
      </c>
      <c r="AT14" s="445">
        <f t="shared" si="39"/>
        <v>1.9437459076148189</v>
      </c>
      <c r="AU14" s="445">
        <f t="shared" si="40"/>
        <v>1.9437459076148189</v>
      </c>
      <c r="AV14" s="445">
        <f t="shared" si="41"/>
        <v>1.9437459076148189</v>
      </c>
      <c r="AW14" s="445">
        <f t="shared" si="42"/>
        <v>1.9437459076148189</v>
      </c>
      <c r="AX14" s="445">
        <f t="shared" si="43"/>
        <v>1.9437459076148189</v>
      </c>
      <c r="AY14" s="445">
        <f t="shared" si="44"/>
        <v>1.778591026575651</v>
      </c>
      <c r="AZ14" s="445">
        <f t="shared" si="45"/>
        <v>1.778591026575651</v>
      </c>
      <c r="BA14" s="445">
        <f t="shared" si="46"/>
        <v>1.778591026575651</v>
      </c>
      <c r="BB14" s="445">
        <f t="shared" si="47"/>
        <v>1.778591026575651</v>
      </c>
      <c r="BC14" s="445">
        <f t="shared" si="48"/>
        <v>1.9437459076148189</v>
      </c>
      <c r="BD14" s="527">
        <f t="shared" si="6"/>
        <v>0.59089402876267483</v>
      </c>
      <c r="BE14" s="358">
        <f t="shared" si="49"/>
        <v>1.2763311021273778</v>
      </c>
      <c r="BF14" s="443">
        <f t="shared" si="50"/>
        <v>0.90406786400689254</v>
      </c>
      <c r="BG14" s="273">
        <f t="shared" si="51"/>
        <v>0.90406786400689254</v>
      </c>
      <c r="BH14" s="444">
        <f t="shared" si="52"/>
        <v>0.90406786400689254</v>
      </c>
      <c r="BI14" s="358">
        <f t="shared" si="53"/>
        <v>0.90406786400689254</v>
      </c>
      <c r="BJ14" s="358">
        <f t="shared" si="54"/>
        <v>0.90406786400689254</v>
      </c>
      <c r="BK14" s="445">
        <f t="shared" si="55"/>
        <v>0.90406786400689254</v>
      </c>
      <c r="BL14" s="445">
        <f t="shared" si="56"/>
        <v>0.82725164026774467</v>
      </c>
      <c r="BM14" s="358">
        <f t="shared" si="57"/>
        <v>0.82725164026774467</v>
      </c>
      <c r="BN14" s="445">
        <f t="shared" si="58"/>
        <v>0.82725164026774467</v>
      </c>
      <c r="BO14" s="445">
        <f t="shared" si="59"/>
        <v>0.82725164026774467</v>
      </c>
      <c r="BP14" s="358">
        <f t="shared" si="60"/>
        <v>0.90406786400689254</v>
      </c>
      <c r="BQ14" s="358">
        <f t="shared" si="61"/>
        <v>0.90406786400689254</v>
      </c>
      <c r="BR14" s="358">
        <f t="shared" si="62"/>
        <v>0.90406786400689254</v>
      </c>
      <c r="BS14" s="445">
        <f t="shared" si="63"/>
        <v>0.90406786400689254</v>
      </c>
      <c r="BT14" s="443">
        <f t="shared" si="64"/>
        <v>0.90406786400689254</v>
      </c>
      <c r="BU14" s="273">
        <f t="shared" si="65"/>
        <v>0.90406786400689254</v>
      </c>
      <c r="BV14" s="446">
        <f t="shared" si="66"/>
        <v>0.90406786400689254</v>
      </c>
      <c r="BW14" s="447">
        <f t="shared" si="67"/>
        <v>0.90406786400689254</v>
      </c>
      <c r="BX14" s="445">
        <f t="shared" si="68"/>
        <v>0.90406786400689254</v>
      </c>
      <c r="BY14" s="445">
        <f t="shared" si="69"/>
        <v>0.90406786400689254</v>
      </c>
      <c r="BZ14" s="445">
        <f t="shared" si="70"/>
        <v>0.90406786400689254</v>
      </c>
      <c r="CA14" s="445">
        <f t="shared" si="71"/>
        <v>1.5067797733448207</v>
      </c>
      <c r="CB14" s="445">
        <f t="shared" si="72"/>
        <v>1.5067797733448207</v>
      </c>
      <c r="CC14" s="445">
        <f t="shared" si="73"/>
        <v>0.90406786400689254</v>
      </c>
      <c r="CD14" s="445">
        <f t="shared" si="74"/>
        <v>0.82725164026774467</v>
      </c>
      <c r="CE14" s="445">
        <f t="shared" si="75"/>
        <v>0.82725164026774467</v>
      </c>
      <c r="CF14" s="445">
        <f t="shared" si="76"/>
        <v>0.82725164026774467</v>
      </c>
      <c r="CG14" s="445">
        <f t="shared" si="77"/>
        <v>0.82725164026774467</v>
      </c>
      <c r="CH14" s="445">
        <f t="shared" si="78"/>
        <v>0.9749751474584134</v>
      </c>
      <c r="CI14" s="445">
        <f t="shared" si="79"/>
        <v>0.9749751474584134</v>
      </c>
    </row>
    <row r="15" spans="1:87" ht="15.75" thickBot="1">
      <c r="A15" s="5" t="s">
        <v>44</v>
      </c>
      <c r="B15" s="48">
        <v>16.091000000000001</v>
      </c>
      <c r="C15" s="551"/>
      <c r="D15" s="63">
        <v>43851.042999999998</v>
      </c>
      <c r="E15" s="166">
        <f>B15/('Europe and NA'!$B$6)</f>
        <v>0.2020517843240664</v>
      </c>
      <c r="F15" s="77">
        <f>'Europe and NA'!$F$6*E15</f>
        <v>339.44699766443154</v>
      </c>
      <c r="G15" s="374">
        <f>B15/'Europe and NA'!$B$33</f>
        <v>0.46058506984199682</v>
      </c>
      <c r="H15" s="238">
        <f>'Europe and NA'!$I$33*G15</f>
        <v>326.09422944813377</v>
      </c>
      <c r="I15" s="287">
        <f t="shared" si="3"/>
        <v>0.5332029955596792</v>
      </c>
      <c r="J15" s="290">
        <f t="shared" si="7"/>
        <v>1.2423629796540525</v>
      </c>
      <c r="K15" s="290">
        <f t="shared" si="8"/>
        <v>1.2423629796540525</v>
      </c>
      <c r="L15" s="325">
        <f t="shared" si="9"/>
        <v>1.1330563655643182</v>
      </c>
      <c r="M15" s="325">
        <f t="shared" si="10"/>
        <v>1.1330563655643182</v>
      </c>
      <c r="N15" s="263">
        <f t="shared" si="11"/>
        <v>1.1463864404533102</v>
      </c>
      <c r="O15" s="325">
        <f t="shared" si="5"/>
        <v>1.1357223805421166</v>
      </c>
      <c r="P15" s="325">
        <f t="shared" si="12"/>
        <v>1.1357223805421166</v>
      </c>
      <c r="Q15" s="351">
        <f t="shared" si="13"/>
        <v>1.0024216316521968</v>
      </c>
      <c r="R15" s="351">
        <f t="shared" si="14"/>
        <v>1.0024216316521968</v>
      </c>
      <c r="S15" s="351">
        <f t="shared" si="15"/>
        <v>1.0024216316521968</v>
      </c>
      <c r="T15" s="432">
        <f t="shared" si="16"/>
        <v>1.796894095036119</v>
      </c>
      <c r="U15" s="144">
        <f>B15/'Europe and NA'!$B$53</f>
        <v>0.52209604153147315</v>
      </c>
      <c r="V15" s="97">
        <f>'Europe and NA'!$X$53*U15</f>
        <v>3.9470460739779369</v>
      </c>
      <c r="W15" s="242">
        <f t="shared" si="4"/>
        <v>0.5332029955596792</v>
      </c>
      <c r="X15" s="243">
        <f t="shared" si="17"/>
        <v>1.1463864404533102</v>
      </c>
      <c r="Y15" s="358">
        <f t="shared" si="18"/>
        <v>110.87849652064416</v>
      </c>
      <c r="Z15" s="443">
        <f t="shared" si="19"/>
        <v>0.99025790016029303</v>
      </c>
      <c r="AA15" s="273">
        <f t="shared" si="20"/>
        <v>701.10259331348743</v>
      </c>
      <c r="AB15" s="444">
        <f t="shared" si="21"/>
        <v>1.1463864404533102</v>
      </c>
      <c r="AC15" s="358">
        <f t="shared" si="22"/>
        <v>2.6710804062562126</v>
      </c>
      <c r="AD15" s="358">
        <f t="shared" si="23"/>
        <v>2.6710804062562126</v>
      </c>
      <c r="AE15" s="445">
        <f t="shared" si="24"/>
        <v>2.436071185963284</v>
      </c>
      <c r="AF15" s="445">
        <f t="shared" si="25"/>
        <v>2.436071185963284</v>
      </c>
      <c r="AG15" s="358">
        <f t="shared" si="26"/>
        <v>2.464730846974617</v>
      </c>
      <c r="AH15" s="445">
        <f t="shared" si="27"/>
        <v>2.4418031181655504</v>
      </c>
      <c r="AI15" s="445">
        <f t="shared" si="28"/>
        <v>2.4418031181655504</v>
      </c>
      <c r="AJ15" s="358">
        <f t="shared" si="29"/>
        <v>2.1552065080522231</v>
      </c>
      <c r="AK15" s="358">
        <f t="shared" si="30"/>
        <v>2.1552065080522231</v>
      </c>
      <c r="AL15" s="358">
        <f t="shared" si="31"/>
        <v>2.1552065080522231</v>
      </c>
      <c r="AM15" s="445">
        <f t="shared" si="32"/>
        <v>3.8633223043276552</v>
      </c>
      <c r="AN15" s="443">
        <f t="shared" si="33"/>
        <v>1.1225064892926668</v>
      </c>
      <c r="AO15" s="273">
        <f t="shared" si="34"/>
        <v>8.4861490590525612</v>
      </c>
      <c r="AP15" s="446">
        <f t="shared" si="35"/>
        <v>1.1463864404533102</v>
      </c>
      <c r="AQ15" s="447">
        <f t="shared" si="36"/>
        <v>2.464730846974617</v>
      </c>
      <c r="AR15" s="445">
        <f t="shared" si="37"/>
        <v>2.4761947113791503</v>
      </c>
      <c r="AS15" s="445">
        <f t="shared" si="38"/>
        <v>1.7539712538935646</v>
      </c>
      <c r="AT15" s="445">
        <f t="shared" si="39"/>
        <v>1.7539712538935646</v>
      </c>
      <c r="AU15" s="445">
        <f t="shared" si="40"/>
        <v>1.7539712538935646</v>
      </c>
      <c r="AV15" s="445">
        <f t="shared" si="41"/>
        <v>1.7539712538935646</v>
      </c>
      <c r="AW15" s="445">
        <f t="shared" si="42"/>
        <v>1.7539712538935646</v>
      </c>
      <c r="AX15" s="445">
        <f t="shared" si="43"/>
        <v>1.7539712538935646</v>
      </c>
      <c r="AY15" s="445">
        <f t="shared" si="44"/>
        <v>1.6049410166346341</v>
      </c>
      <c r="AZ15" s="445">
        <f t="shared" si="45"/>
        <v>1.6049410166346341</v>
      </c>
      <c r="BA15" s="445">
        <f t="shared" si="46"/>
        <v>1.6049410166346341</v>
      </c>
      <c r="BB15" s="445">
        <f t="shared" si="47"/>
        <v>1.6049410166346341</v>
      </c>
      <c r="BC15" s="445">
        <f t="shared" si="48"/>
        <v>1.7539712538935646</v>
      </c>
      <c r="BD15" s="527">
        <f t="shared" si="6"/>
        <v>0.5332029955596792</v>
      </c>
      <c r="BE15" s="358">
        <f t="shared" si="49"/>
        <v>1.1517184704089072</v>
      </c>
      <c r="BF15" s="443">
        <f t="shared" si="50"/>
        <v>0.81580058320630922</v>
      </c>
      <c r="BG15" s="273">
        <f t="shared" si="51"/>
        <v>0.81580058320630922</v>
      </c>
      <c r="BH15" s="444">
        <f t="shared" si="52"/>
        <v>0.81580058320630922</v>
      </c>
      <c r="BI15" s="358">
        <f t="shared" si="53"/>
        <v>0.81580058320630922</v>
      </c>
      <c r="BJ15" s="358">
        <f t="shared" si="54"/>
        <v>0.81580058320630922</v>
      </c>
      <c r="BK15" s="445">
        <f t="shared" si="55"/>
        <v>0.81580058320630922</v>
      </c>
      <c r="BL15" s="445">
        <f t="shared" si="56"/>
        <v>0.7464841937835508</v>
      </c>
      <c r="BM15" s="358">
        <f t="shared" si="57"/>
        <v>0.7464841937835508</v>
      </c>
      <c r="BN15" s="445">
        <f t="shared" si="58"/>
        <v>0.7464841937835508</v>
      </c>
      <c r="BO15" s="445">
        <f t="shared" si="59"/>
        <v>0.7464841937835508</v>
      </c>
      <c r="BP15" s="358">
        <f t="shared" si="60"/>
        <v>0.81580058320630922</v>
      </c>
      <c r="BQ15" s="358">
        <f t="shared" si="61"/>
        <v>0.81580058320630922</v>
      </c>
      <c r="BR15" s="358">
        <f t="shared" si="62"/>
        <v>0.81580058320630922</v>
      </c>
      <c r="BS15" s="445">
        <f t="shared" si="63"/>
        <v>0.81580058320630922</v>
      </c>
      <c r="BT15" s="443">
        <f t="shared" si="64"/>
        <v>0.81580058320630922</v>
      </c>
      <c r="BU15" s="273">
        <f t="shared" si="65"/>
        <v>0.81580058320630922</v>
      </c>
      <c r="BV15" s="446">
        <f t="shared" si="66"/>
        <v>0.81580058320630922</v>
      </c>
      <c r="BW15" s="447">
        <f t="shared" si="67"/>
        <v>0.81580058320630922</v>
      </c>
      <c r="BX15" s="445">
        <f t="shared" si="68"/>
        <v>0.81580058320630922</v>
      </c>
      <c r="BY15" s="445">
        <f t="shared" si="69"/>
        <v>0.81580058320630922</v>
      </c>
      <c r="BZ15" s="445">
        <f t="shared" si="70"/>
        <v>0.81580058320630922</v>
      </c>
      <c r="CA15" s="445">
        <f t="shared" si="71"/>
        <v>1.3596676386771818</v>
      </c>
      <c r="CB15" s="445">
        <f t="shared" si="72"/>
        <v>1.3596676386771818</v>
      </c>
      <c r="CC15" s="445">
        <f t="shared" si="73"/>
        <v>0.81580058320630922</v>
      </c>
      <c r="CD15" s="445">
        <f t="shared" si="74"/>
        <v>0.7464841937835508</v>
      </c>
      <c r="CE15" s="445">
        <f t="shared" si="75"/>
        <v>0.7464841937835508</v>
      </c>
      <c r="CF15" s="445">
        <f t="shared" si="76"/>
        <v>0.7464841937835508</v>
      </c>
      <c r="CG15" s="445">
        <f t="shared" si="77"/>
        <v>0.7464841937835508</v>
      </c>
      <c r="CH15" s="445">
        <f t="shared" si="78"/>
        <v>0.87978494267347063</v>
      </c>
      <c r="CI15" s="445">
        <f t="shared" si="79"/>
        <v>0.87978494267347063</v>
      </c>
    </row>
    <row r="16" spans="1:87" ht="15.75" thickBot="1">
      <c r="A16" s="12" t="s">
        <v>50</v>
      </c>
      <c r="B16" s="51">
        <v>15.599</v>
      </c>
      <c r="C16" s="552"/>
      <c r="D16" s="67">
        <v>6825.442</v>
      </c>
      <c r="E16" s="166">
        <f>B16/('Europe and NA'!$B$6)</f>
        <v>0.19587382907657147</v>
      </c>
      <c r="F16" s="87">
        <f>'Europe and NA'!$F$6*E16</f>
        <v>329.06803284864009</v>
      </c>
      <c r="G16" s="374">
        <f>B16/'Europe and NA'!$B$33</f>
        <v>0.44650217540645754</v>
      </c>
      <c r="H16" s="238">
        <f>'Europe and NA'!$I$33*G16</f>
        <v>316.12354018777194</v>
      </c>
      <c r="I16" s="287">
        <f t="shared" si="3"/>
        <v>0.51689972827887865</v>
      </c>
      <c r="J16" s="290">
        <f>$J$10*I16</f>
        <v>1.2043763668897873</v>
      </c>
      <c r="K16" s="290">
        <f>$J$10*I16</f>
        <v>1.2043763668897873</v>
      </c>
      <c r="L16" s="325">
        <f t="shared" si="9"/>
        <v>1.0984119225926172</v>
      </c>
      <c r="M16" s="325">
        <f t="shared" si="10"/>
        <v>1.0984119225926172</v>
      </c>
      <c r="N16" s="263">
        <f t="shared" si="11"/>
        <v>1.111334415799589</v>
      </c>
      <c r="O16" s="325">
        <f t="shared" si="5"/>
        <v>1.1009964212340115</v>
      </c>
      <c r="P16" s="325">
        <f t="shared" si="12"/>
        <v>1.1009964212340115</v>
      </c>
      <c r="Q16" s="351">
        <f t="shared" si="13"/>
        <v>0.97177148916429179</v>
      </c>
      <c r="R16" s="351">
        <f t="shared" si="14"/>
        <v>0.97177148916429179</v>
      </c>
      <c r="S16" s="351">
        <f t="shared" si="15"/>
        <v>0.97177148916429179</v>
      </c>
      <c r="T16" s="432">
        <f t="shared" si="16"/>
        <v>1.7419520842998211</v>
      </c>
      <c r="U16" s="144">
        <f>B16/'Europe and NA'!$B$53</f>
        <v>0.50613238157040885</v>
      </c>
      <c r="V16" s="97">
        <f>'Europe and NA'!$X$53*U16</f>
        <v>3.8263608046722908</v>
      </c>
      <c r="W16" s="193">
        <f t="shared" si="4"/>
        <v>0.51689972827887865</v>
      </c>
      <c r="X16" s="244">
        <f t="shared" si="17"/>
        <v>1.111334415799589</v>
      </c>
      <c r="Y16" s="448">
        <f t="shared" si="18"/>
        <v>107.48826469613626</v>
      </c>
      <c r="Z16" s="443">
        <f t="shared" si="19"/>
        <v>0.95997967712388366</v>
      </c>
      <c r="AA16" s="273">
        <f t="shared" si="20"/>
        <v>679.66561140370959</v>
      </c>
      <c r="AB16" s="444">
        <f t="shared" si="21"/>
        <v>1.111334415799589</v>
      </c>
      <c r="AC16" s="358">
        <f t="shared" si="22"/>
        <v>2.5894091888130424</v>
      </c>
      <c r="AD16" s="358">
        <f t="shared" si="23"/>
        <v>2.5894091888130424</v>
      </c>
      <c r="AE16" s="445">
        <f t="shared" si="24"/>
        <v>2.3615856335741268</v>
      </c>
      <c r="AF16" s="445">
        <f t="shared" si="25"/>
        <v>2.3615856335741268</v>
      </c>
      <c r="AG16" s="358">
        <f t="shared" si="26"/>
        <v>2.3893689939691165</v>
      </c>
      <c r="AH16" s="445">
        <f t="shared" si="27"/>
        <v>2.3671423056531244</v>
      </c>
      <c r="AI16" s="445">
        <f t="shared" si="28"/>
        <v>2.3671423056531244</v>
      </c>
      <c r="AJ16" s="358">
        <f t="shared" si="29"/>
        <v>2.0893087017032275</v>
      </c>
      <c r="AK16" s="358">
        <f t="shared" si="30"/>
        <v>2.0893087017032275</v>
      </c>
      <c r="AL16" s="358">
        <f t="shared" si="31"/>
        <v>2.0893087017032275</v>
      </c>
      <c r="AM16" s="445">
        <f t="shared" si="32"/>
        <v>3.7451969812446153</v>
      </c>
      <c r="AN16" s="443">
        <f t="shared" si="33"/>
        <v>1.088184620376379</v>
      </c>
      <c r="AO16" s="273">
        <f t="shared" si="34"/>
        <v>8.2266757300454234</v>
      </c>
      <c r="AP16" s="446">
        <f t="shared" si="35"/>
        <v>1.111334415799589</v>
      </c>
      <c r="AQ16" s="447">
        <f t="shared" si="36"/>
        <v>2.3893689939691165</v>
      </c>
      <c r="AR16" s="445">
        <f t="shared" si="37"/>
        <v>2.4004823381271123</v>
      </c>
      <c r="AS16" s="445">
        <f t="shared" si="38"/>
        <v>1.7003416561733713</v>
      </c>
      <c r="AT16" s="445">
        <f t="shared" si="39"/>
        <v>1.7003416561733713</v>
      </c>
      <c r="AU16" s="445">
        <f t="shared" si="40"/>
        <v>1.7003416561733713</v>
      </c>
      <c r="AV16" s="445">
        <f t="shared" si="41"/>
        <v>1.7003416561733713</v>
      </c>
      <c r="AW16" s="445">
        <f t="shared" si="42"/>
        <v>1.7003416561733713</v>
      </c>
      <c r="AX16" s="445">
        <f t="shared" si="43"/>
        <v>1.7003416561733713</v>
      </c>
      <c r="AY16" s="445">
        <f t="shared" si="44"/>
        <v>1.5558681821194245</v>
      </c>
      <c r="AZ16" s="445">
        <f t="shared" si="45"/>
        <v>1.5558681821194245</v>
      </c>
      <c r="BA16" s="445">
        <f t="shared" si="46"/>
        <v>1.5558681821194245</v>
      </c>
      <c r="BB16" s="445">
        <f t="shared" si="47"/>
        <v>1.5558681821194245</v>
      </c>
      <c r="BC16" s="445">
        <f t="shared" si="48"/>
        <v>1.7003416561733713</v>
      </c>
      <c r="BD16" s="527">
        <f>B16/$B$10</f>
        <v>0.51689972827887865</v>
      </c>
      <c r="BE16" s="448">
        <f t="shared" si="49"/>
        <v>1.1165034130823779</v>
      </c>
      <c r="BF16" s="443">
        <f t="shared" si="50"/>
        <v>0.79085658426668437</v>
      </c>
      <c r="BG16" s="273">
        <f t="shared" si="51"/>
        <v>0.79085658426668437</v>
      </c>
      <c r="BH16" s="444">
        <f t="shared" si="52"/>
        <v>0.79085658426668437</v>
      </c>
      <c r="BI16" s="358">
        <f t="shared" si="53"/>
        <v>0.79085658426668437</v>
      </c>
      <c r="BJ16" s="358">
        <f t="shared" si="54"/>
        <v>0.79085658426668437</v>
      </c>
      <c r="BK16" s="445">
        <f t="shared" si="55"/>
        <v>0.79085658426668437</v>
      </c>
      <c r="BL16" s="445">
        <f t="shared" si="56"/>
        <v>0.72365961959043001</v>
      </c>
      <c r="BM16" s="358">
        <f t="shared" si="57"/>
        <v>0.72365961959043001</v>
      </c>
      <c r="BN16" s="445">
        <f t="shared" si="58"/>
        <v>0.72365961959043001</v>
      </c>
      <c r="BO16" s="445">
        <f t="shared" si="59"/>
        <v>0.72365961959043001</v>
      </c>
      <c r="BP16" s="358">
        <f t="shared" si="60"/>
        <v>0.79085658426668437</v>
      </c>
      <c r="BQ16" s="358">
        <f t="shared" si="61"/>
        <v>0.79085658426668437</v>
      </c>
      <c r="BR16" s="358">
        <f t="shared" si="62"/>
        <v>0.79085658426668437</v>
      </c>
      <c r="BS16" s="445">
        <f t="shared" si="63"/>
        <v>0.79085658426668437</v>
      </c>
      <c r="BT16" s="443">
        <f t="shared" si="64"/>
        <v>0.79085658426668437</v>
      </c>
      <c r="BU16" s="273">
        <f t="shared" si="65"/>
        <v>0.79085658426668437</v>
      </c>
      <c r="BV16" s="446">
        <f t="shared" si="66"/>
        <v>0.79085658426668437</v>
      </c>
      <c r="BW16" s="447">
        <f t="shared" si="67"/>
        <v>0.79085658426668437</v>
      </c>
      <c r="BX16" s="445">
        <f t="shared" si="68"/>
        <v>0.79085658426668437</v>
      </c>
      <c r="BY16" s="445">
        <f t="shared" si="69"/>
        <v>0.79085658426668437</v>
      </c>
      <c r="BZ16" s="445">
        <f t="shared" si="70"/>
        <v>0.79085658426668437</v>
      </c>
      <c r="CA16" s="445">
        <f t="shared" si="71"/>
        <v>1.3180943071111404</v>
      </c>
      <c r="CB16" s="445">
        <f t="shared" si="72"/>
        <v>1.3180943071111404</v>
      </c>
      <c r="CC16" s="445">
        <f t="shared" si="73"/>
        <v>0.79085658426668437</v>
      </c>
      <c r="CD16" s="445">
        <f t="shared" si="74"/>
        <v>0.72365961959043001</v>
      </c>
      <c r="CE16" s="445">
        <f t="shared" si="75"/>
        <v>0.72365961959043001</v>
      </c>
      <c r="CF16" s="445">
        <f t="shared" si="76"/>
        <v>0.72365961959043001</v>
      </c>
      <c r="CG16" s="445">
        <f t="shared" si="77"/>
        <v>0.72365961959043001</v>
      </c>
      <c r="CH16" s="445">
        <f t="shared" si="78"/>
        <v>0.85288455166014976</v>
      </c>
      <c r="CI16" s="445">
        <f t="shared" si="79"/>
        <v>0.85288455166014976</v>
      </c>
    </row>
    <row r="17" spans="1:87" ht="15.75" thickBot="1">
      <c r="A17" s="553"/>
      <c r="B17" s="554"/>
      <c r="C17" s="554"/>
      <c r="D17" s="554"/>
      <c r="E17" s="555"/>
      <c r="F17" s="139">
        <f>SUM(F10:F16)/7</f>
        <v>373.82317013055501</v>
      </c>
      <c r="G17" s="139"/>
      <c r="H17" s="309">
        <f>SUM(H10:H16)/7</f>
        <v>433.2125519316956</v>
      </c>
      <c r="I17" s="169"/>
      <c r="J17" s="264">
        <f>SUM(J10:J16)/7</f>
        <v>1.6504653815930241</v>
      </c>
      <c r="K17" s="264">
        <f>SUM(K10:K16)/7</f>
        <v>1.6504653815930241</v>
      </c>
      <c r="L17" s="267">
        <f>SUM(L10:L16)/7</f>
        <v>1.5052527621824792</v>
      </c>
      <c r="M17" s="267">
        <f>SUM( M10:M16)/7</f>
        <v>1.5052527621824792</v>
      </c>
      <c r="N17" s="264">
        <f>SUM(N10:N16)/7</f>
        <v>1.5229616182081556</v>
      </c>
      <c r="O17" s="264">
        <f t="shared" ref="O17:T17" si="80">SUM( O10:O16)/7</f>
        <v>1.5087945333876145</v>
      </c>
      <c r="P17" s="264">
        <f t="shared" si="80"/>
        <v>1.5087945333876145</v>
      </c>
      <c r="Q17" s="264">
        <f t="shared" si="80"/>
        <v>1.331705973130852</v>
      </c>
      <c r="R17" s="264">
        <f t="shared" si="80"/>
        <v>1.331705973130852</v>
      </c>
      <c r="S17" s="264">
        <f t="shared" si="80"/>
        <v>1.331705973130852</v>
      </c>
      <c r="T17" s="264">
        <f t="shared" si="80"/>
        <v>2.3871537922611554</v>
      </c>
      <c r="U17" s="184"/>
      <c r="V17" s="264">
        <f>SUM( V10:V16)/7</f>
        <v>5.2436067488643738</v>
      </c>
      <c r="W17" s="185"/>
      <c r="X17" s="188">
        <f>SUM(X10:X16)/7</f>
        <v>1.5229616182081556</v>
      </c>
      <c r="Y17" s="278">
        <f>SUM(Y10:Y16)/7</f>
        <v>117.90256199880707</v>
      </c>
      <c r="Z17" s="278">
        <f t="shared" ref="Z17:BC17" si="81">SUM(Z10:Z16)/7</f>
        <v>1.2688055301122052</v>
      </c>
      <c r="AA17" s="278">
        <f t="shared" si="81"/>
        <v>743.78431531944113</v>
      </c>
      <c r="AB17" s="278">
        <f t="shared" si="81"/>
        <v>1.4343901896367268</v>
      </c>
      <c r="AC17" s="278">
        <f t="shared" si="81"/>
        <v>3.0514291418535739</v>
      </c>
      <c r="AD17" s="278">
        <f t="shared" si="81"/>
        <v>3.0514291418535739</v>
      </c>
      <c r="AE17" s="278">
        <f t="shared" si="81"/>
        <v>2.8021862958351873</v>
      </c>
      <c r="AF17" s="278">
        <f t="shared" si="81"/>
        <v>2.7836148672637586</v>
      </c>
      <c r="AG17" s="278">
        <f t="shared" si="81"/>
        <v>2.8140103362903912</v>
      </c>
      <c r="AH17" s="278">
        <f t="shared" si="81"/>
        <v>2.789693961069085</v>
      </c>
      <c r="AI17" s="278">
        <f t="shared" si="81"/>
        <v>2.789693961069085</v>
      </c>
      <c r="AJ17" s="278">
        <f t="shared" si="81"/>
        <v>2.5043106993741895</v>
      </c>
      <c r="AK17" s="278">
        <f t="shared" si="81"/>
        <v>2.5043106993741895</v>
      </c>
      <c r="AL17" s="278">
        <f t="shared" si="81"/>
        <v>2.5043106993741895</v>
      </c>
      <c r="AM17" s="278">
        <f t="shared" si="81"/>
        <v>4.315880653361484</v>
      </c>
      <c r="AN17" s="278">
        <f t="shared" si="81"/>
        <v>1.409063919532771</v>
      </c>
      <c r="AO17" s="278">
        <f t="shared" si="81"/>
        <v>9.2186946602391764</v>
      </c>
      <c r="AP17" s="278">
        <f t="shared" si="81"/>
        <v>1.4343901896367268</v>
      </c>
      <c r="AQ17" s="278">
        <f t="shared" si="81"/>
        <v>2.8325817648618203</v>
      </c>
      <c r="AR17" s="278">
        <f t="shared" si="81"/>
        <v>2.844739952472473</v>
      </c>
      <c r="AS17" s="278">
        <f t="shared" si="81"/>
        <v>2.078774133001335</v>
      </c>
      <c r="AT17" s="278">
        <f t="shared" si="81"/>
        <v>2.078774133001335</v>
      </c>
      <c r="AU17" s="278">
        <f t="shared" si="81"/>
        <v>2.2244884187156204</v>
      </c>
      <c r="AV17" s="278">
        <f t="shared" si="81"/>
        <v>2.2244884187156204</v>
      </c>
      <c r="AW17" s="278">
        <f t="shared" si="81"/>
        <v>2.078774133001335</v>
      </c>
      <c r="AX17" s="278">
        <f t="shared" si="81"/>
        <v>2.0602027044299063</v>
      </c>
      <c r="AY17" s="278">
        <f t="shared" si="81"/>
        <v>1.9021462654914172</v>
      </c>
      <c r="AZ17" s="278">
        <f t="shared" si="81"/>
        <v>1.9021462654914172</v>
      </c>
      <c r="BA17" s="278">
        <f t="shared" si="81"/>
        <v>1.9021462654914172</v>
      </c>
      <c r="BB17" s="278">
        <f t="shared" si="81"/>
        <v>1.9378605512057028</v>
      </c>
      <c r="BC17" s="278">
        <f t="shared" si="81"/>
        <v>2.0959169901441919</v>
      </c>
      <c r="BE17" s="278">
        <f>SUM(BE10:BE16)/7</f>
        <v>1.5300451606184262</v>
      </c>
      <c r="BF17" s="278">
        <f t="shared" ref="BF17:CI17" si="82">SUM(BF10:BF16)/7</f>
        <v>1.0837819887713851</v>
      </c>
      <c r="BG17" s="278">
        <f t="shared" si="82"/>
        <v>1.0837819887713851</v>
      </c>
      <c r="BH17" s="278">
        <f t="shared" si="82"/>
        <v>1.0837819887713851</v>
      </c>
      <c r="BI17" s="278">
        <f t="shared" si="82"/>
        <v>1.0837819887713851</v>
      </c>
      <c r="BJ17" s="278">
        <f t="shared" si="82"/>
        <v>1.0837819887713851</v>
      </c>
      <c r="BK17" s="278">
        <f t="shared" si="82"/>
        <v>1.0837819887713851</v>
      </c>
      <c r="BL17" s="278">
        <f t="shared" si="82"/>
        <v>0.99169593743786866</v>
      </c>
      <c r="BM17" s="278">
        <f t="shared" si="82"/>
        <v>0.99169593743786866</v>
      </c>
      <c r="BN17" s="278">
        <f t="shared" si="82"/>
        <v>0.99169593743786866</v>
      </c>
      <c r="BO17" s="278">
        <f t="shared" si="82"/>
        <v>0.99169593743786866</v>
      </c>
      <c r="BP17" s="278">
        <f t="shared" si="82"/>
        <v>1.0837819887713851</v>
      </c>
      <c r="BQ17" s="278">
        <f t="shared" si="82"/>
        <v>1.0837819887713851</v>
      </c>
      <c r="BR17" s="278">
        <f t="shared" si="82"/>
        <v>1.0837819887713851</v>
      </c>
      <c r="BS17" s="278">
        <f t="shared" si="82"/>
        <v>1.0837819887713851</v>
      </c>
      <c r="BT17" s="278">
        <f t="shared" si="82"/>
        <v>1.0837819887713851</v>
      </c>
      <c r="BU17" s="278">
        <f t="shared" si="82"/>
        <v>1.0837819887713851</v>
      </c>
      <c r="BV17" s="278">
        <f t="shared" si="82"/>
        <v>1.0837819887713851</v>
      </c>
      <c r="BW17" s="278">
        <f t="shared" si="82"/>
        <v>1.0837819887713851</v>
      </c>
      <c r="BX17" s="278">
        <f t="shared" si="82"/>
        <v>1.0837819887713851</v>
      </c>
      <c r="BY17" s="278">
        <f t="shared" si="82"/>
        <v>1.0837819887713851</v>
      </c>
      <c r="BZ17" s="278">
        <f t="shared" si="82"/>
        <v>1.0837819887713851</v>
      </c>
      <c r="CA17" s="278">
        <f t="shared" si="82"/>
        <v>1.8063033146189749</v>
      </c>
      <c r="CB17" s="278">
        <f t="shared" si="82"/>
        <v>1.8063033146189749</v>
      </c>
      <c r="CC17" s="278">
        <f t="shared" si="82"/>
        <v>1.0837819887713851</v>
      </c>
      <c r="CD17" s="278">
        <f t="shared" si="82"/>
        <v>0.99169593743786866</v>
      </c>
      <c r="CE17" s="278">
        <f t="shared" si="82"/>
        <v>0.99169593743786866</v>
      </c>
      <c r="CF17" s="278">
        <f t="shared" si="82"/>
        <v>0.99169593743786866</v>
      </c>
      <c r="CG17" s="278">
        <f t="shared" si="82"/>
        <v>0.99169593743786866</v>
      </c>
      <c r="CH17" s="278">
        <f t="shared" si="82"/>
        <v>1.1687844976946309</v>
      </c>
      <c r="CI17" s="278">
        <f t="shared" si="82"/>
        <v>1.1687844976946309</v>
      </c>
    </row>
    <row r="18" spans="1:87" ht="15.75" thickBot="1">
      <c r="A18" s="8" t="s">
        <v>45</v>
      </c>
      <c r="B18" s="49">
        <v>14.8</v>
      </c>
      <c r="C18" s="548" t="s">
        <v>217</v>
      </c>
      <c r="D18" s="65">
        <v>102334.40300000001</v>
      </c>
      <c r="E18" s="167">
        <f>B18/('Europe and NA'!$B$6)</f>
        <v>0.18584093020919662</v>
      </c>
      <c r="F18" s="83">
        <f>'Europe and NA'!$F$6*E18</f>
        <v>312.21276275145033</v>
      </c>
      <c r="G18" s="209">
        <f>B18/'Europe and NA'!$B$33</f>
        <v>0.42363178383329519</v>
      </c>
      <c r="H18" s="238">
        <f>'Europe and NA'!$I$33*G18</f>
        <v>299.93130295397299</v>
      </c>
      <c r="I18" s="287">
        <f t="shared" ref="I18:I28" si="83">B18/$B$10</f>
        <v>0.49042348730863544</v>
      </c>
      <c r="J18" s="299">
        <f>$J$10*I18</f>
        <v>1.1426867254291206</v>
      </c>
      <c r="K18" s="299">
        <f>$J$10*I18</f>
        <v>1.1426867254291206</v>
      </c>
      <c r="L18" s="210">
        <f t="shared" ref="L18:L24" si="84">$L$25*(B18/$B$25)</f>
        <v>3.7061769616026718</v>
      </c>
      <c r="M18" s="210">
        <f t="shared" ref="M18:M24" si="85">$M$25*(B18/$B$25)</f>
        <v>3.7061769616026718</v>
      </c>
      <c r="N18" s="262">
        <f>$X$10*W18</f>
        <v>1.0544104977135662</v>
      </c>
      <c r="O18" s="210">
        <f t="shared" ref="O18:O24" si="86">$O$25*(B18/$B$25)</f>
        <v>3.7061769616026718</v>
      </c>
      <c r="P18" s="210">
        <f t="shared" ref="P18:P24" si="87">$P$25*(B18/$B$25)</f>
        <v>3.7061769616026718</v>
      </c>
      <c r="Q18" s="369">
        <f>$Q$10*I18</f>
        <v>0.92199615614023456</v>
      </c>
      <c r="R18" s="369">
        <f>$R$10*I18</f>
        <v>0.92199615614023456</v>
      </c>
      <c r="S18" s="369">
        <f>$S$10*I18</f>
        <v>0.92199615614023456</v>
      </c>
      <c r="T18" s="432">
        <f t="shared" si="16"/>
        <v>1.6527271522301015</v>
      </c>
      <c r="U18" s="144">
        <f>B18/'Europe and NA'!$B$53</f>
        <v>0.48020765736534721</v>
      </c>
      <c r="V18" s="97">
        <f>'Europe and NA'!$X$53*U18</f>
        <v>3.6303698896820249</v>
      </c>
      <c r="W18" s="208">
        <f t="shared" ref="W18:W28" si="88">(B18/$B$10)</f>
        <v>0.49042348730863544</v>
      </c>
      <c r="X18" s="241">
        <f>$X$10*W18</f>
        <v>1.0544104977135662</v>
      </c>
      <c r="Y18" s="273">
        <f t="shared" si="18"/>
        <v>101.98258333885612</v>
      </c>
      <c r="Z18" s="443">
        <f t="shared" si="19"/>
        <v>0.91080833524158467</v>
      </c>
      <c r="AA18" s="273">
        <f t="shared" si="20"/>
        <v>644.852301351042</v>
      </c>
      <c r="AB18" s="444">
        <f t="shared" si="21"/>
        <v>1.0544104977135662</v>
      </c>
      <c r="AC18" s="358">
        <f t="shared" si="22"/>
        <v>2.4567764596726094</v>
      </c>
      <c r="AD18" s="358">
        <f t="shared" si="23"/>
        <v>2.4567764596726094</v>
      </c>
      <c r="AE18" s="445">
        <f t="shared" si="24"/>
        <v>2.2406223076413281</v>
      </c>
      <c r="AF18" s="445">
        <f t="shared" si="25"/>
        <v>2.2406223076413281</v>
      </c>
      <c r="AG18" s="358">
        <f t="shared" si="26"/>
        <v>2.266982570084167</v>
      </c>
      <c r="AH18" s="445">
        <f t="shared" si="27"/>
        <v>2.245894360129896</v>
      </c>
      <c r="AI18" s="445">
        <f t="shared" si="28"/>
        <v>2.245894360129896</v>
      </c>
      <c r="AJ18" s="358">
        <f t="shared" si="29"/>
        <v>1.9822917357015044</v>
      </c>
      <c r="AK18" s="358">
        <f t="shared" si="30"/>
        <v>1.9822917357015044</v>
      </c>
      <c r="AL18" s="358">
        <f t="shared" si="31"/>
        <v>1.9822917357015044</v>
      </c>
      <c r="AM18" s="445">
        <f t="shared" si="32"/>
        <v>3.5533633772947182</v>
      </c>
      <c r="AN18" s="443">
        <f t="shared" si="33"/>
        <v>1.0324464633354964</v>
      </c>
      <c r="AO18" s="273">
        <f t="shared" si="34"/>
        <v>7.8052952628163528</v>
      </c>
      <c r="AP18" s="446">
        <f t="shared" si="35"/>
        <v>1.0544104977135662</v>
      </c>
      <c r="AQ18" s="447">
        <f t="shared" si="36"/>
        <v>2.266982570084167</v>
      </c>
      <c r="AR18" s="445">
        <f t="shared" si="37"/>
        <v>2.2775266750613032</v>
      </c>
      <c r="AS18" s="445">
        <f t="shared" si="38"/>
        <v>1.6132480615017564</v>
      </c>
      <c r="AT18" s="445">
        <f t="shared" si="39"/>
        <v>1.6132480615017564</v>
      </c>
      <c r="AU18" s="445">
        <f t="shared" si="40"/>
        <v>1.6132480615017564</v>
      </c>
      <c r="AV18" s="445">
        <f t="shared" si="41"/>
        <v>1.6132480615017564</v>
      </c>
      <c r="AW18" s="445">
        <f t="shared" si="42"/>
        <v>1.6132480615017564</v>
      </c>
      <c r="AX18" s="445">
        <f t="shared" si="43"/>
        <v>1.6132480615017564</v>
      </c>
      <c r="AY18" s="445">
        <f t="shared" si="44"/>
        <v>1.4761746967989926</v>
      </c>
      <c r="AZ18" s="445">
        <f t="shared" si="45"/>
        <v>1.4761746967989926</v>
      </c>
      <c r="BA18" s="445">
        <f t="shared" si="46"/>
        <v>1.4761746967989926</v>
      </c>
      <c r="BB18" s="445">
        <f t="shared" si="47"/>
        <v>1.4761746967989926</v>
      </c>
      <c r="BC18" s="445">
        <f t="shared" si="48"/>
        <v>1.6132480615017564</v>
      </c>
      <c r="BD18" s="527">
        <f>B18/$B$10</f>
        <v>0.49042348730863544</v>
      </c>
      <c r="BE18" s="273">
        <f t="shared" si="49"/>
        <v>1.0593147325866525</v>
      </c>
      <c r="BF18" s="443">
        <f t="shared" si="50"/>
        <v>0.75034793558221224</v>
      </c>
      <c r="BG18" s="273">
        <f t="shared" si="51"/>
        <v>0.75034793558221224</v>
      </c>
      <c r="BH18" s="444">
        <f t="shared" si="52"/>
        <v>0.75034793558221224</v>
      </c>
      <c r="BI18" s="358">
        <f t="shared" si="53"/>
        <v>0.75034793558221224</v>
      </c>
      <c r="BJ18" s="358">
        <f t="shared" si="54"/>
        <v>0.75034793558221224</v>
      </c>
      <c r="BK18" s="445">
        <f t="shared" si="55"/>
        <v>0.75034793558221224</v>
      </c>
      <c r="BL18" s="445">
        <f t="shared" si="56"/>
        <v>0.68659288223208959</v>
      </c>
      <c r="BM18" s="358">
        <f t="shared" si="57"/>
        <v>0.68659288223208959</v>
      </c>
      <c r="BN18" s="445">
        <f t="shared" si="58"/>
        <v>0.68659288223208959</v>
      </c>
      <c r="BO18" s="445">
        <f t="shared" si="59"/>
        <v>0.68659288223208959</v>
      </c>
      <c r="BP18" s="358">
        <f t="shared" si="60"/>
        <v>0.75034793558221224</v>
      </c>
      <c r="BQ18" s="358">
        <f t="shared" si="61"/>
        <v>0.75034793558221224</v>
      </c>
      <c r="BR18" s="358">
        <f t="shared" si="62"/>
        <v>0.75034793558221224</v>
      </c>
      <c r="BS18" s="445">
        <f t="shared" si="63"/>
        <v>0.75034793558221224</v>
      </c>
      <c r="BT18" s="443">
        <f t="shared" si="64"/>
        <v>0.75034793558221224</v>
      </c>
      <c r="BU18" s="273">
        <f t="shared" si="65"/>
        <v>0.75034793558221224</v>
      </c>
      <c r="BV18" s="446">
        <f t="shared" si="66"/>
        <v>0.75034793558221224</v>
      </c>
      <c r="BW18" s="447">
        <f t="shared" si="67"/>
        <v>0.75034793558221224</v>
      </c>
      <c r="BX18" s="445">
        <f t="shared" si="68"/>
        <v>0.75034793558221224</v>
      </c>
      <c r="BY18" s="445">
        <f t="shared" si="69"/>
        <v>0.75034793558221224</v>
      </c>
      <c r="BZ18" s="445">
        <f t="shared" si="70"/>
        <v>0.75034793558221224</v>
      </c>
      <c r="CA18" s="445">
        <f t="shared" si="71"/>
        <v>1.2505798926370202</v>
      </c>
      <c r="CB18" s="445">
        <f t="shared" si="72"/>
        <v>1.2505798926370202</v>
      </c>
      <c r="CC18" s="445">
        <f t="shared" si="73"/>
        <v>0.75034793558221224</v>
      </c>
      <c r="CD18" s="445">
        <f t="shared" si="74"/>
        <v>0.68659288223208959</v>
      </c>
      <c r="CE18" s="445">
        <f t="shared" si="75"/>
        <v>0.68659288223208959</v>
      </c>
      <c r="CF18" s="445">
        <f t="shared" si="76"/>
        <v>0.68659288223208959</v>
      </c>
      <c r="CG18" s="445">
        <f t="shared" si="77"/>
        <v>0.68659288223208959</v>
      </c>
      <c r="CH18" s="445">
        <f t="shared" si="78"/>
        <v>0.80919875405924846</v>
      </c>
      <c r="CI18" s="445">
        <f t="shared" si="79"/>
        <v>0.80919875405924846</v>
      </c>
    </row>
    <row r="19" spans="1:87" ht="15.75" thickBot="1">
      <c r="A19" s="2" t="s">
        <v>59</v>
      </c>
      <c r="B19" s="48">
        <v>13.093</v>
      </c>
      <c r="C19" s="548"/>
      <c r="D19" s="63">
        <v>11818.618</v>
      </c>
      <c r="E19" s="166">
        <f>B19/('Europe and NA'!$B$6)</f>
        <v>0.16440643913709535</v>
      </c>
      <c r="F19" s="77">
        <f>'Europe and NA'!$F$6*E19</f>
        <v>276.20281775032021</v>
      </c>
      <c r="G19" s="209">
        <f>B19/'Europe and NA'!$B$33</f>
        <v>0.37477100984657657</v>
      </c>
      <c r="H19" s="238">
        <f>'Europe and NA'!$I$33*G19</f>
        <v>265.33787497137621</v>
      </c>
      <c r="I19" s="287">
        <f t="shared" si="83"/>
        <v>0.43385910265756511</v>
      </c>
      <c r="J19" s="299">
        <f t="shared" ref="J19:J28" si="89">$J$10*I19</f>
        <v>1.0108917091921268</v>
      </c>
      <c r="K19" s="299">
        <f t="shared" ref="K19:K28" si="90">$J$10*I19</f>
        <v>1.0108917091921268</v>
      </c>
      <c r="L19" s="210">
        <f t="shared" si="84"/>
        <v>3.2787145242070124</v>
      </c>
      <c r="M19" s="210">
        <f t="shared" si="85"/>
        <v>3.2787145242070124</v>
      </c>
      <c r="N19" s="262">
        <f t="shared" ref="N19:N28" si="91">$X$10*W19</f>
        <v>0.93279707071376494</v>
      </c>
      <c r="O19" s="210">
        <f t="shared" si="86"/>
        <v>3.2787145242070124</v>
      </c>
      <c r="P19" s="210">
        <f t="shared" si="87"/>
        <v>3.2787145242070124</v>
      </c>
      <c r="Q19" s="369">
        <f t="shared" ref="Q19:Q28" si="92">$Q$10*I19</f>
        <v>0.8156551129962224</v>
      </c>
      <c r="R19" s="369">
        <f t="shared" ref="R19:R28" si="93">$R$10*I19</f>
        <v>0.8156551129962224</v>
      </c>
      <c r="S19" s="369">
        <f t="shared" ref="S19:S28" si="94">$S$10*I19</f>
        <v>0.8156551129962224</v>
      </c>
      <c r="T19" s="432">
        <f t="shared" si="16"/>
        <v>1.4621051759559944</v>
      </c>
      <c r="U19" s="144">
        <f>B19/'Europe and NA'!$B$53</f>
        <v>0.42482154445165476</v>
      </c>
      <c r="V19" s="97">
        <f>'Europe and NA'!$X$53*U19</f>
        <v>3.2116508760545099</v>
      </c>
      <c r="W19" s="208">
        <f t="shared" si="88"/>
        <v>0.43385910265756511</v>
      </c>
      <c r="X19" s="241">
        <f t="shared" ref="X19:X28" si="95">$X$10*W19</f>
        <v>0.93279707071376494</v>
      </c>
      <c r="Y19" s="358">
        <f t="shared" si="18"/>
        <v>90.220132679435338</v>
      </c>
      <c r="Z19" s="443">
        <f t="shared" si="19"/>
        <v>0.80575767117013963</v>
      </c>
      <c r="AA19" s="273">
        <f t="shared" si="20"/>
        <v>570.47643118845895</v>
      </c>
      <c r="AB19" s="444">
        <f t="shared" si="21"/>
        <v>0.93279707071376494</v>
      </c>
      <c r="AC19" s="358">
        <f t="shared" si="22"/>
        <v>2.1734171747630722</v>
      </c>
      <c r="AD19" s="358">
        <f t="shared" si="23"/>
        <v>2.1734171747630722</v>
      </c>
      <c r="AE19" s="445">
        <f t="shared" si="24"/>
        <v>1.9821937752667504</v>
      </c>
      <c r="AF19" s="445">
        <f t="shared" si="25"/>
        <v>1.9821937752667504</v>
      </c>
      <c r="AG19" s="358">
        <f t="shared" si="26"/>
        <v>2.0055137020345946</v>
      </c>
      <c r="AH19" s="445">
        <f t="shared" si="27"/>
        <v>1.9868577606203193</v>
      </c>
      <c r="AI19" s="445">
        <f t="shared" si="28"/>
        <v>1.9868577606203193</v>
      </c>
      <c r="AJ19" s="358">
        <f t="shared" si="29"/>
        <v>1.7536584929418779</v>
      </c>
      <c r="AK19" s="358">
        <f t="shared" si="30"/>
        <v>1.7536584929418779</v>
      </c>
      <c r="AL19" s="358">
        <f t="shared" si="31"/>
        <v>1.7536584929418779</v>
      </c>
      <c r="AM19" s="445">
        <f t="shared" si="32"/>
        <v>3.1435261283053881</v>
      </c>
      <c r="AN19" s="443">
        <f t="shared" si="33"/>
        <v>0.91336632057105771</v>
      </c>
      <c r="AO19" s="273">
        <f t="shared" si="34"/>
        <v>6.9050493835171958</v>
      </c>
      <c r="AP19" s="446">
        <f t="shared" si="35"/>
        <v>0.93279707071376494</v>
      </c>
      <c r="AQ19" s="447">
        <f t="shared" si="36"/>
        <v>2.0055137020345946</v>
      </c>
      <c r="AR19" s="445">
        <f t="shared" si="37"/>
        <v>2.0148416727417322</v>
      </c>
      <c r="AS19" s="445">
        <f t="shared" si="38"/>
        <v>1.4271795181920603</v>
      </c>
      <c r="AT19" s="445">
        <f t="shared" si="39"/>
        <v>1.4271795181920603</v>
      </c>
      <c r="AU19" s="445">
        <f t="shared" si="40"/>
        <v>1.4271795181920603</v>
      </c>
      <c r="AV19" s="445">
        <f t="shared" si="41"/>
        <v>1.4271795181920603</v>
      </c>
      <c r="AW19" s="445">
        <f t="shared" si="42"/>
        <v>1.4271795181920603</v>
      </c>
      <c r="AX19" s="445">
        <f t="shared" si="43"/>
        <v>1.4271795181920603</v>
      </c>
      <c r="AY19" s="445">
        <f t="shared" si="44"/>
        <v>1.3059158989992707</v>
      </c>
      <c r="AZ19" s="445">
        <f t="shared" si="45"/>
        <v>1.3059158989992707</v>
      </c>
      <c r="BA19" s="445">
        <f t="shared" si="46"/>
        <v>1.3059158989992707</v>
      </c>
      <c r="BB19" s="445">
        <f t="shared" si="47"/>
        <v>1.3059158989992707</v>
      </c>
      <c r="BC19" s="445">
        <f t="shared" si="48"/>
        <v>1.4271795181920603</v>
      </c>
      <c r="BD19" s="527">
        <f t="shared" ref="BD19:BD28" si="96">B19/$B$10</f>
        <v>0.43385910265756511</v>
      </c>
      <c r="BE19" s="358">
        <f t="shared" si="49"/>
        <v>0.93713566174034069</v>
      </c>
      <c r="BF19" s="443">
        <f t="shared" si="50"/>
        <v>0.66380442706607468</v>
      </c>
      <c r="BG19" s="273">
        <f t="shared" si="51"/>
        <v>0.66380442706607468</v>
      </c>
      <c r="BH19" s="444">
        <f t="shared" si="52"/>
        <v>0.66380442706607468</v>
      </c>
      <c r="BI19" s="358">
        <f t="shared" si="53"/>
        <v>0.66380442706607468</v>
      </c>
      <c r="BJ19" s="358">
        <f t="shared" si="54"/>
        <v>0.66380442706607468</v>
      </c>
      <c r="BK19" s="445">
        <f t="shared" si="55"/>
        <v>0.66380442706607468</v>
      </c>
      <c r="BL19" s="445">
        <f t="shared" si="56"/>
        <v>0.60740274372059111</v>
      </c>
      <c r="BM19" s="358">
        <f t="shared" si="57"/>
        <v>0.60740274372059111</v>
      </c>
      <c r="BN19" s="445">
        <f t="shared" si="58"/>
        <v>0.60740274372059111</v>
      </c>
      <c r="BO19" s="445">
        <f t="shared" si="59"/>
        <v>0.60740274372059111</v>
      </c>
      <c r="BP19" s="358">
        <f t="shared" si="60"/>
        <v>0.66380442706607468</v>
      </c>
      <c r="BQ19" s="358">
        <f t="shared" si="61"/>
        <v>0.66380442706607468</v>
      </c>
      <c r="BR19" s="358">
        <f t="shared" si="62"/>
        <v>0.66380442706607468</v>
      </c>
      <c r="BS19" s="445">
        <f t="shared" si="63"/>
        <v>0.66380442706607468</v>
      </c>
      <c r="BT19" s="443">
        <f t="shared" si="64"/>
        <v>0.66380442706607468</v>
      </c>
      <c r="BU19" s="273">
        <f t="shared" si="65"/>
        <v>0.66380442706607468</v>
      </c>
      <c r="BV19" s="446">
        <f t="shared" si="66"/>
        <v>0.66380442706607468</v>
      </c>
      <c r="BW19" s="447">
        <f t="shared" si="67"/>
        <v>0.66380442706607468</v>
      </c>
      <c r="BX19" s="445">
        <f t="shared" si="68"/>
        <v>0.66380442706607468</v>
      </c>
      <c r="BY19" s="445">
        <f t="shared" si="69"/>
        <v>0.66380442706607468</v>
      </c>
      <c r="BZ19" s="445">
        <f t="shared" si="70"/>
        <v>0.66380442706607468</v>
      </c>
      <c r="CA19" s="445">
        <f t="shared" si="71"/>
        <v>1.1063407117767909</v>
      </c>
      <c r="CB19" s="445">
        <f t="shared" si="72"/>
        <v>1.1063407117767909</v>
      </c>
      <c r="CC19" s="445">
        <f t="shared" si="73"/>
        <v>0.66380442706607468</v>
      </c>
      <c r="CD19" s="445">
        <f t="shared" si="74"/>
        <v>0.60740274372059111</v>
      </c>
      <c r="CE19" s="445">
        <f t="shared" si="75"/>
        <v>0.60740274372059111</v>
      </c>
      <c r="CF19" s="445">
        <f t="shared" si="76"/>
        <v>0.60740274372059111</v>
      </c>
      <c r="CG19" s="445">
        <f t="shared" si="77"/>
        <v>0.60740274372059111</v>
      </c>
      <c r="CH19" s="445">
        <f t="shared" si="78"/>
        <v>0.71586751938498239</v>
      </c>
      <c r="CI19" s="445">
        <f t="shared" si="79"/>
        <v>0.71586751938498239</v>
      </c>
    </row>
    <row r="20" spans="1:87" ht="15.75" thickBot="1">
      <c r="A20" s="2" t="s">
        <v>48</v>
      </c>
      <c r="B20" s="48">
        <v>9.9390000000000001</v>
      </c>
      <c r="C20" s="548"/>
      <c r="D20" s="63">
        <v>10203.14</v>
      </c>
      <c r="E20" s="166">
        <f>B20/('Europe and NA'!$B$6)</f>
        <v>0.12480223009116251</v>
      </c>
      <c r="F20" s="77">
        <f>'Europe and NA'!$F$6*E20</f>
        <v>209.66774655315302</v>
      </c>
      <c r="G20" s="209">
        <f>B20/'Europe and NA'!$B$33</f>
        <v>0.28449164185940007</v>
      </c>
      <c r="H20" s="238">
        <f>'Europe and NA'!$I$33*G20</f>
        <v>201.42008243645526</v>
      </c>
      <c r="I20" s="287">
        <f t="shared" si="83"/>
        <v>0.32934588110544105</v>
      </c>
      <c r="J20" s="299">
        <f t="shared" si="89"/>
        <v>0.7673759029756777</v>
      </c>
      <c r="K20" s="299">
        <f t="shared" si="90"/>
        <v>0.7673759029756777</v>
      </c>
      <c r="L20" s="210">
        <f t="shared" si="84"/>
        <v>2.4888981636060103</v>
      </c>
      <c r="M20" s="210">
        <f t="shared" si="85"/>
        <v>2.4888981636060103</v>
      </c>
      <c r="N20" s="262">
        <f t="shared" si="91"/>
        <v>0.70809364437669819</v>
      </c>
      <c r="O20" s="210">
        <f t="shared" si="86"/>
        <v>2.4888981636060103</v>
      </c>
      <c r="P20" s="210">
        <f t="shared" si="87"/>
        <v>2.4888981636060103</v>
      </c>
      <c r="Q20" s="369">
        <f t="shared" si="92"/>
        <v>0.6191702564782291</v>
      </c>
      <c r="R20" s="369">
        <f t="shared" si="93"/>
        <v>0.6191702564782291</v>
      </c>
      <c r="S20" s="369">
        <f t="shared" si="94"/>
        <v>0.6191702564782291</v>
      </c>
      <c r="T20" s="432">
        <f t="shared" si="16"/>
        <v>1.1098956193253364</v>
      </c>
      <c r="U20" s="144">
        <f>B20/'Europe and NA'!$B$53</f>
        <v>0.32248539909149904</v>
      </c>
      <c r="V20" s="97">
        <f>'Europe and NA'!$X$53*U20</f>
        <v>2.4379896171317328</v>
      </c>
      <c r="W20" s="208">
        <f t="shared" si="88"/>
        <v>0.32934588110544105</v>
      </c>
      <c r="X20" s="241">
        <f t="shared" si="95"/>
        <v>0.70809364437669819</v>
      </c>
      <c r="Y20" s="358">
        <f t="shared" si="18"/>
        <v>68.486817284114252</v>
      </c>
      <c r="Z20" s="443">
        <f t="shared" si="19"/>
        <v>0.6116570299977101</v>
      </c>
      <c r="AA20" s="273">
        <f t="shared" si="20"/>
        <v>433.05317723837874</v>
      </c>
      <c r="AB20" s="444">
        <f t="shared" si="21"/>
        <v>0.70809364437669819</v>
      </c>
      <c r="AC20" s="358">
        <f t="shared" si="22"/>
        <v>1.6498581913977068</v>
      </c>
      <c r="AD20" s="358">
        <f t="shared" si="23"/>
        <v>1.6498581913977068</v>
      </c>
      <c r="AE20" s="445">
        <f t="shared" si="24"/>
        <v>1.5046989943004836</v>
      </c>
      <c r="AF20" s="445">
        <f t="shared" si="25"/>
        <v>1.5046989943004836</v>
      </c>
      <c r="AG20" s="358">
        <f t="shared" si="26"/>
        <v>1.5224013354099011</v>
      </c>
      <c r="AH20" s="445">
        <f t="shared" si="27"/>
        <v>1.5082394625223672</v>
      </c>
      <c r="AI20" s="445">
        <f t="shared" si="28"/>
        <v>1.5082394625223672</v>
      </c>
      <c r="AJ20" s="358">
        <f t="shared" si="29"/>
        <v>1.3312160514281925</v>
      </c>
      <c r="AK20" s="358">
        <f t="shared" si="30"/>
        <v>1.3312160514281925</v>
      </c>
      <c r="AL20" s="358">
        <f t="shared" si="31"/>
        <v>1.3312160514281925</v>
      </c>
      <c r="AM20" s="445">
        <f t="shared" si="32"/>
        <v>2.3862755815494729</v>
      </c>
      <c r="AN20" s="443">
        <f t="shared" si="33"/>
        <v>0.6933436080467229</v>
      </c>
      <c r="AO20" s="273">
        <f t="shared" si="34"/>
        <v>5.2416776768332243</v>
      </c>
      <c r="AP20" s="446">
        <f t="shared" si="35"/>
        <v>0.70809364437669819</v>
      </c>
      <c r="AQ20" s="447">
        <f t="shared" si="36"/>
        <v>1.5224013354099011</v>
      </c>
      <c r="AR20" s="445">
        <f t="shared" si="37"/>
        <v>1.5294822718536683</v>
      </c>
      <c r="AS20" s="445">
        <f t="shared" si="38"/>
        <v>1.0833832758963482</v>
      </c>
      <c r="AT20" s="445">
        <f t="shared" si="39"/>
        <v>1.0833832758963482</v>
      </c>
      <c r="AU20" s="445">
        <f t="shared" si="40"/>
        <v>1.0833832758963482</v>
      </c>
      <c r="AV20" s="445">
        <f t="shared" si="41"/>
        <v>1.0833832758963482</v>
      </c>
      <c r="AW20" s="445">
        <f t="shared" si="42"/>
        <v>1.0833832758963482</v>
      </c>
      <c r="AX20" s="445">
        <f t="shared" si="43"/>
        <v>1.0833832758963482</v>
      </c>
      <c r="AY20" s="445">
        <f t="shared" si="44"/>
        <v>0.99133110212737741</v>
      </c>
      <c r="AZ20" s="445">
        <f t="shared" si="45"/>
        <v>0.99133110212737741</v>
      </c>
      <c r="BA20" s="445">
        <f t="shared" si="46"/>
        <v>0.99133110212737741</v>
      </c>
      <c r="BB20" s="445">
        <f t="shared" si="47"/>
        <v>0.99133110212737741</v>
      </c>
      <c r="BC20" s="445">
        <f t="shared" si="48"/>
        <v>1.0833832758963482</v>
      </c>
      <c r="BD20" s="527">
        <f t="shared" si="96"/>
        <v>0.32934588110544105</v>
      </c>
      <c r="BE20" s="358">
        <f t="shared" si="49"/>
        <v>0.71138710318775267</v>
      </c>
      <c r="BF20" s="443">
        <f t="shared" si="50"/>
        <v>0.50389919809132477</v>
      </c>
      <c r="BG20" s="273">
        <f t="shared" si="51"/>
        <v>0.50389919809132477</v>
      </c>
      <c r="BH20" s="444">
        <f t="shared" si="52"/>
        <v>0.50389919809132477</v>
      </c>
      <c r="BI20" s="358">
        <f t="shared" si="53"/>
        <v>0.50389919809132477</v>
      </c>
      <c r="BJ20" s="358">
        <f t="shared" si="54"/>
        <v>0.50389919809132477</v>
      </c>
      <c r="BK20" s="445">
        <f t="shared" si="55"/>
        <v>0.50389919809132477</v>
      </c>
      <c r="BL20" s="445">
        <f t="shared" si="56"/>
        <v>0.46108423354761746</v>
      </c>
      <c r="BM20" s="358">
        <f t="shared" si="57"/>
        <v>0.46108423354761746</v>
      </c>
      <c r="BN20" s="445">
        <f t="shared" si="58"/>
        <v>0.46108423354761746</v>
      </c>
      <c r="BO20" s="445">
        <f t="shared" si="59"/>
        <v>0.46108423354761746</v>
      </c>
      <c r="BP20" s="358">
        <f t="shared" si="60"/>
        <v>0.50389919809132477</v>
      </c>
      <c r="BQ20" s="358">
        <f t="shared" si="61"/>
        <v>0.50389919809132477</v>
      </c>
      <c r="BR20" s="358">
        <f t="shared" si="62"/>
        <v>0.50389919809132477</v>
      </c>
      <c r="BS20" s="445">
        <f t="shared" si="63"/>
        <v>0.50389919809132477</v>
      </c>
      <c r="BT20" s="443">
        <f t="shared" si="64"/>
        <v>0.50389919809132477</v>
      </c>
      <c r="BU20" s="273">
        <f t="shared" si="65"/>
        <v>0.50389919809132477</v>
      </c>
      <c r="BV20" s="446">
        <f t="shared" si="66"/>
        <v>0.50389919809132477</v>
      </c>
      <c r="BW20" s="447">
        <f t="shared" si="67"/>
        <v>0.50389919809132477</v>
      </c>
      <c r="BX20" s="445">
        <f t="shared" si="68"/>
        <v>0.50389919809132477</v>
      </c>
      <c r="BY20" s="445">
        <f t="shared" si="69"/>
        <v>0.50389919809132477</v>
      </c>
      <c r="BZ20" s="445">
        <f t="shared" si="70"/>
        <v>0.50389919809132477</v>
      </c>
      <c r="CA20" s="445">
        <f t="shared" si="71"/>
        <v>0.83983199681887466</v>
      </c>
      <c r="CB20" s="445">
        <f t="shared" si="72"/>
        <v>0.83983199681887466</v>
      </c>
      <c r="CC20" s="445">
        <f t="shared" si="73"/>
        <v>0.50389919809132477</v>
      </c>
      <c r="CD20" s="445">
        <f t="shared" si="74"/>
        <v>0.46108423354761746</v>
      </c>
      <c r="CE20" s="445">
        <f t="shared" si="75"/>
        <v>0.46108423354761746</v>
      </c>
      <c r="CF20" s="445">
        <f t="shared" si="76"/>
        <v>0.46108423354761746</v>
      </c>
      <c r="CG20" s="445">
        <f t="shared" si="77"/>
        <v>0.46108423354761746</v>
      </c>
      <c r="CH20" s="445">
        <f t="shared" si="78"/>
        <v>0.54342070382397767</v>
      </c>
      <c r="CI20" s="445">
        <f t="shared" si="79"/>
        <v>0.54342070382397767</v>
      </c>
    </row>
    <row r="21" spans="1:87" ht="15.75" thickBot="1">
      <c r="A21" s="2" t="s">
        <v>52</v>
      </c>
      <c r="B21" s="48">
        <v>9.6669999999999998</v>
      </c>
      <c r="C21" s="548"/>
      <c r="D21" s="79">
        <v>36910.557999999997</v>
      </c>
      <c r="E21" s="166">
        <f>B21/('Europe and NA'!$B$6)</f>
        <v>0.12138677515758807</v>
      </c>
      <c r="F21" s="77">
        <f>'Europe and NA'!$F$6*E21</f>
        <v>203.92978226474796</v>
      </c>
      <c r="G21" s="209">
        <f>B21/'Europe and NA'!$B$33</f>
        <v>0.27670597664300434</v>
      </c>
      <c r="H21" s="238">
        <f>'Europe and NA'!$I$33*G21</f>
        <v>195.90783146324708</v>
      </c>
      <c r="I21" s="287">
        <f t="shared" si="83"/>
        <v>0.32033269269003911</v>
      </c>
      <c r="J21" s="299">
        <f t="shared" si="89"/>
        <v>0.74637517396779118</v>
      </c>
      <c r="K21" s="299">
        <f t="shared" si="90"/>
        <v>0.74637517396779118</v>
      </c>
      <c r="L21" s="210">
        <f t="shared" si="84"/>
        <v>2.4207846410684475</v>
      </c>
      <c r="M21" s="210">
        <f t="shared" si="85"/>
        <v>2.4207846410684475</v>
      </c>
      <c r="N21" s="262">
        <f t="shared" si="91"/>
        <v>0.68871528928358405</v>
      </c>
      <c r="O21" s="210">
        <f t="shared" si="86"/>
        <v>2.4207846410684475</v>
      </c>
      <c r="P21" s="210">
        <f t="shared" si="87"/>
        <v>2.4207846410684475</v>
      </c>
      <c r="Q21" s="369">
        <f t="shared" si="92"/>
        <v>0.60222546225727347</v>
      </c>
      <c r="R21" s="369">
        <f t="shared" si="93"/>
        <v>0.60222546225727347</v>
      </c>
      <c r="S21" s="369">
        <f t="shared" si="94"/>
        <v>0.60222546225727347</v>
      </c>
      <c r="T21" s="432">
        <f t="shared" si="16"/>
        <v>1.0795211743654318</v>
      </c>
      <c r="U21" s="144">
        <f>B21/'Europe and NA'!$B$53</f>
        <v>0.31365996106424399</v>
      </c>
      <c r="V21" s="97">
        <f>'Europe and NA'!$X$53*U21</f>
        <v>2.3712693056456846</v>
      </c>
      <c r="W21" s="208">
        <f t="shared" si="88"/>
        <v>0.32033269269003911</v>
      </c>
      <c r="X21" s="241">
        <f t="shared" si="95"/>
        <v>0.68871528928358405</v>
      </c>
      <c r="Y21" s="358">
        <f t="shared" si="18"/>
        <v>66.612542779508246</v>
      </c>
      <c r="Z21" s="443">
        <f t="shared" si="19"/>
        <v>0.59491784978245932</v>
      </c>
      <c r="AA21" s="273">
        <f t="shared" si="20"/>
        <v>421.20183764598124</v>
      </c>
      <c r="AB21" s="444">
        <f t="shared" si="21"/>
        <v>0.68871528928358405</v>
      </c>
      <c r="AC21" s="358">
        <f t="shared" si="22"/>
        <v>1.6047066240307508</v>
      </c>
      <c r="AD21" s="358">
        <f t="shared" si="23"/>
        <v>1.6047066240307508</v>
      </c>
      <c r="AE21" s="445">
        <f t="shared" si="24"/>
        <v>1.4635199897276161</v>
      </c>
      <c r="AF21" s="445">
        <f t="shared" si="25"/>
        <v>1.4635199897276161</v>
      </c>
      <c r="AG21" s="358">
        <f t="shared" si="26"/>
        <v>1.4807378719597057</v>
      </c>
      <c r="AH21" s="445">
        <f t="shared" si="27"/>
        <v>1.4669635661740339</v>
      </c>
      <c r="AI21" s="445">
        <f t="shared" si="28"/>
        <v>1.4669635661740339</v>
      </c>
      <c r="AJ21" s="358">
        <f t="shared" si="29"/>
        <v>1.2947847438531379</v>
      </c>
      <c r="AK21" s="358">
        <f t="shared" si="30"/>
        <v>1.2947847438531379</v>
      </c>
      <c r="AL21" s="358">
        <f t="shared" si="31"/>
        <v>1.2947847438531379</v>
      </c>
      <c r="AM21" s="445">
        <f t="shared" si="32"/>
        <v>2.3209705248856785</v>
      </c>
      <c r="AN21" s="443">
        <f t="shared" si="33"/>
        <v>0.67436891628812456</v>
      </c>
      <c r="AO21" s="273">
        <f t="shared" si="34"/>
        <v>5.0982290071382215</v>
      </c>
      <c r="AP21" s="446">
        <f t="shared" si="35"/>
        <v>0.68871528928358405</v>
      </c>
      <c r="AQ21" s="447">
        <f t="shared" si="36"/>
        <v>1.4807378719597057</v>
      </c>
      <c r="AR21" s="445">
        <f t="shared" si="37"/>
        <v>1.4876250248525416</v>
      </c>
      <c r="AS21" s="445">
        <f t="shared" si="38"/>
        <v>1.0537343926038836</v>
      </c>
      <c r="AT21" s="445">
        <f t="shared" si="39"/>
        <v>1.0537343926038836</v>
      </c>
      <c r="AU21" s="445">
        <f t="shared" si="40"/>
        <v>1.0537343926038836</v>
      </c>
      <c r="AV21" s="445">
        <f t="shared" si="41"/>
        <v>1.0537343926038836</v>
      </c>
      <c r="AW21" s="445">
        <f t="shared" si="42"/>
        <v>1.0537343926038836</v>
      </c>
      <c r="AX21" s="445">
        <f t="shared" si="43"/>
        <v>1.0537343926038836</v>
      </c>
      <c r="AY21" s="445">
        <f t="shared" si="44"/>
        <v>0.96420140499701756</v>
      </c>
      <c r="AZ21" s="445">
        <f t="shared" si="45"/>
        <v>0.96420140499701756</v>
      </c>
      <c r="BA21" s="445">
        <f t="shared" si="46"/>
        <v>0.96420140499701756</v>
      </c>
      <c r="BB21" s="445">
        <f t="shared" si="47"/>
        <v>0.96420140499701756</v>
      </c>
      <c r="BC21" s="445">
        <f t="shared" si="48"/>
        <v>1.0537343926038836</v>
      </c>
      <c r="BD21" s="527">
        <f t="shared" si="96"/>
        <v>0.32033269269003911</v>
      </c>
      <c r="BE21" s="358">
        <f t="shared" si="49"/>
        <v>0.69191861621048456</v>
      </c>
      <c r="BF21" s="443">
        <f t="shared" si="50"/>
        <v>0.49010901981575983</v>
      </c>
      <c r="BG21" s="273">
        <f t="shared" si="51"/>
        <v>0.49010901981575983</v>
      </c>
      <c r="BH21" s="444">
        <f t="shared" si="52"/>
        <v>0.49010901981575983</v>
      </c>
      <c r="BI21" s="358">
        <f t="shared" si="53"/>
        <v>0.49010901981575983</v>
      </c>
      <c r="BJ21" s="358">
        <f t="shared" si="54"/>
        <v>0.49010901981575983</v>
      </c>
      <c r="BK21" s="445">
        <f t="shared" si="55"/>
        <v>0.49010901981575983</v>
      </c>
      <c r="BL21" s="445">
        <f t="shared" si="56"/>
        <v>0.44846576976605473</v>
      </c>
      <c r="BM21" s="358">
        <f t="shared" si="57"/>
        <v>0.44846576976605473</v>
      </c>
      <c r="BN21" s="445">
        <f t="shared" si="58"/>
        <v>0.44846576976605473</v>
      </c>
      <c r="BO21" s="445">
        <f t="shared" si="59"/>
        <v>0.44846576976605473</v>
      </c>
      <c r="BP21" s="358">
        <f t="shared" si="60"/>
        <v>0.49010901981575983</v>
      </c>
      <c r="BQ21" s="358">
        <f t="shared" si="61"/>
        <v>0.49010901981575983</v>
      </c>
      <c r="BR21" s="358">
        <f t="shared" si="62"/>
        <v>0.49010901981575983</v>
      </c>
      <c r="BS21" s="445">
        <f t="shared" si="63"/>
        <v>0.49010901981575983</v>
      </c>
      <c r="BT21" s="443">
        <f t="shared" si="64"/>
        <v>0.49010901981575983</v>
      </c>
      <c r="BU21" s="273">
        <f t="shared" si="65"/>
        <v>0.49010901981575983</v>
      </c>
      <c r="BV21" s="446">
        <f t="shared" si="66"/>
        <v>0.49010901981575983</v>
      </c>
      <c r="BW21" s="447">
        <f t="shared" si="67"/>
        <v>0.49010901981575983</v>
      </c>
      <c r="BX21" s="445">
        <f t="shared" si="68"/>
        <v>0.49010901981575983</v>
      </c>
      <c r="BY21" s="445">
        <f t="shared" si="69"/>
        <v>0.49010901981575983</v>
      </c>
      <c r="BZ21" s="445">
        <f t="shared" si="70"/>
        <v>0.49010901981575983</v>
      </c>
      <c r="CA21" s="445">
        <f t="shared" si="71"/>
        <v>0.81684836635959968</v>
      </c>
      <c r="CB21" s="445">
        <f t="shared" si="72"/>
        <v>0.81684836635959968</v>
      </c>
      <c r="CC21" s="445">
        <f t="shared" si="73"/>
        <v>0.49010901981575983</v>
      </c>
      <c r="CD21" s="445">
        <f t="shared" si="74"/>
        <v>0.44846576976605473</v>
      </c>
      <c r="CE21" s="445">
        <f t="shared" si="75"/>
        <v>0.44846576976605473</v>
      </c>
      <c r="CF21" s="445">
        <f t="shared" si="76"/>
        <v>0.44846576976605473</v>
      </c>
      <c r="CG21" s="445">
        <f t="shared" si="77"/>
        <v>0.44846576976605473</v>
      </c>
      <c r="CH21" s="445">
        <f t="shared" si="78"/>
        <v>0.52854894293856447</v>
      </c>
      <c r="CI21" s="445">
        <f t="shared" si="79"/>
        <v>0.52854894293856447</v>
      </c>
    </row>
    <row r="22" spans="1:87" ht="15.75" thickBot="1">
      <c r="A22" s="5" t="s">
        <v>67</v>
      </c>
      <c r="B22" s="48">
        <v>9.5950000000000006</v>
      </c>
      <c r="C22" s="548"/>
      <c r="D22" s="79">
        <v>33469.199000000001</v>
      </c>
      <c r="E22" s="166">
        <f>B22/('Europe and NA'!$B$6)</f>
        <v>0.12048268414575956</v>
      </c>
      <c r="F22" s="77">
        <f>'Europe and NA'!$F$6*E22</f>
        <v>202.41090936487606</v>
      </c>
      <c r="G22" s="209">
        <f>B22/'Europe and NA'!$B$33</f>
        <v>0.27464506526219373</v>
      </c>
      <c r="H22" s="238">
        <f>'Europe and NA'!$I$33*G22</f>
        <v>194.44870620563316</v>
      </c>
      <c r="I22" s="287">
        <f t="shared" si="83"/>
        <v>0.31794684869772682</v>
      </c>
      <c r="J22" s="299">
        <f t="shared" si="89"/>
        <v>0.74081615746570351</v>
      </c>
      <c r="K22" s="299">
        <f t="shared" si="90"/>
        <v>0.74081615746570351</v>
      </c>
      <c r="L22" s="210">
        <f t="shared" si="84"/>
        <v>2.4027545909849755</v>
      </c>
      <c r="M22" s="210">
        <f t="shared" si="85"/>
        <v>2.4027545909849755</v>
      </c>
      <c r="N22" s="262">
        <f t="shared" si="91"/>
        <v>0.6835857247001127</v>
      </c>
      <c r="O22" s="210">
        <f t="shared" si="86"/>
        <v>2.4027545909849755</v>
      </c>
      <c r="P22" s="210">
        <f t="shared" si="87"/>
        <v>2.4027545909849755</v>
      </c>
      <c r="Q22" s="369">
        <f t="shared" si="92"/>
        <v>0.59774007555172637</v>
      </c>
      <c r="R22" s="369">
        <f t="shared" si="93"/>
        <v>0.59774007555172637</v>
      </c>
      <c r="S22" s="369">
        <f t="shared" si="94"/>
        <v>0.59774007555172637</v>
      </c>
      <c r="T22" s="432">
        <f t="shared" si="16"/>
        <v>1.0714808801113394</v>
      </c>
      <c r="U22" s="144">
        <f>B22/'Europe and NA'!$B$53</f>
        <v>0.31132381570408829</v>
      </c>
      <c r="V22" s="97">
        <f>'Europe and NA'!$X$53*U22</f>
        <v>2.3536080467229072</v>
      </c>
      <c r="W22" s="208">
        <f t="shared" si="88"/>
        <v>0.31794684869772682</v>
      </c>
      <c r="X22" s="241">
        <f t="shared" si="95"/>
        <v>0.6835857247001127</v>
      </c>
      <c r="Y22" s="358">
        <f t="shared" si="18"/>
        <v>66.116411292994897</v>
      </c>
      <c r="Z22" s="443">
        <f t="shared" si="19"/>
        <v>0.59048689031371659</v>
      </c>
      <c r="AA22" s="273">
        <f t="shared" si="20"/>
        <v>418.06471834211135</v>
      </c>
      <c r="AB22" s="444">
        <f t="shared" si="21"/>
        <v>0.6835857247001127</v>
      </c>
      <c r="AC22" s="358">
        <f t="shared" si="22"/>
        <v>1.5927547385512626</v>
      </c>
      <c r="AD22" s="358">
        <f t="shared" si="23"/>
        <v>1.5927547385512626</v>
      </c>
      <c r="AE22" s="445">
        <f t="shared" si="24"/>
        <v>1.4526196649877394</v>
      </c>
      <c r="AF22" s="445">
        <f t="shared" si="25"/>
        <v>1.4526196649877394</v>
      </c>
      <c r="AG22" s="358">
        <f t="shared" si="26"/>
        <v>1.4697093081052421</v>
      </c>
      <c r="AH22" s="445">
        <f t="shared" si="27"/>
        <v>1.45603759361124</v>
      </c>
      <c r="AI22" s="445">
        <f t="shared" si="28"/>
        <v>1.45603759361124</v>
      </c>
      <c r="AJ22" s="358">
        <f t="shared" si="29"/>
        <v>1.2851411624362119</v>
      </c>
      <c r="AK22" s="358">
        <f t="shared" si="30"/>
        <v>1.2851411624362119</v>
      </c>
      <c r="AL22" s="358">
        <f t="shared" si="31"/>
        <v>1.2851411624362119</v>
      </c>
      <c r="AM22" s="445">
        <f t="shared" si="32"/>
        <v>2.3036838922393796</v>
      </c>
      <c r="AN22" s="443">
        <f t="shared" si="33"/>
        <v>0.66934620376378984</v>
      </c>
      <c r="AO22" s="273">
        <f t="shared" si="34"/>
        <v>5.0602573004542499</v>
      </c>
      <c r="AP22" s="446">
        <f t="shared" si="35"/>
        <v>0.6835857247001127</v>
      </c>
      <c r="AQ22" s="447">
        <f t="shared" si="36"/>
        <v>1.4697093081052421</v>
      </c>
      <c r="AR22" s="445">
        <f t="shared" si="37"/>
        <v>1.4765451653522434</v>
      </c>
      <c r="AS22" s="445">
        <f t="shared" si="38"/>
        <v>1.0458861587911725</v>
      </c>
      <c r="AT22" s="445">
        <f t="shared" si="39"/>
        <v>1.0458861587911725</v>
      </c>
      <c r="AU22" s="445">
        <f t="shared" si="40"/>
        <v>1.0458861587911725</v>
      </c>
      <c r="AV22" s="445">
        <f t="shared" si="41"/>
        <v>1.0458861587911725</v>
      </c>
      <c r="AW22" s="445">
        <f t="shared" si="42"/>
        <v>1.0458861587911725</v>
      </c>
      <c r="AX22" s="445">
        <f t="shared" si="43"/>
        <v>1.0458861587911725</v>
      </c>
      <c r="AY22" s="445">
        <f t="shared" si="44"/>
        <v>0.95702001458015773</v>
      </c>
      <c r="AZ22" s="445">
        <f t="shared" si="45"/>
        <v>0.95702001458015773</v>
      </c>
      <c r="BA22" s="445">
        <f t="shared" si="46"/>
        <v>0.95702001458015773</v>
      </c>
      <c r="BB22" s="445">
        <f t="shared" si="47"/>
        <v>0.95702001458015773</v>
      </c>
      <c r="BC22" s="445">
        <f t="shared" si="48"/>
        <v>1.0458861587911725</v>
      </c>
      <c r="BD22" s="527">
        <f t="shared" si="96"/>
        <v>0.31794684869772682</v>
      </c>
      <c r="BE22" s="358">
        <f t="shared" si="49"/>
        <v>0.68676519318708995</v>
      </c>
      <c r="BF22" s="443">
        <f t="shared" si="50"/>
        <v>0.48645867850752206</v>
      </c>
      <c r="BG22" s="273">
        <f t="shared" si="51"/>
        <v>0.48645867850752206</v>
      </c>
      <c r="BH22" s="444">
        <f t="shared" si="52"/>
        <v>0.48645867850752206</v>
      </c>
      <c r="BI22" s="358">
        <f t="shared" si="53"/>
        <v>0.48645867850752206</v>
      </c>
      <c r="BJ22" s="358">
        <f t="shared" si="54"/>
        <v>0.48645867850752206</v>
      </c>
      <c r="BK22" s="445">
        <f t="shared" si="55"/>
        <v>0.48645867850752206</v>
      </c>
      <c r="BL22" s="445">
        <f t="shared" si="56"/>
        <v>0.44512558817681752</v>
      </c>
      <c r="BM22" s="358">
        <f t="shared" si="57"/>
        <v>0.44512558817681752</v>
      </c>
      <c r="BN22" s="445">
        <f t="shared" si="58"/>
        <v>0.44512558817681752</v>
      </c>
      <c r="BO22" s="445">
        <f t="shared" si="59"/>
        <v>0.44512558817681752</v>
      </c>
      <c r="BP22" s="358">
        <f t="shared" si="60"/>
        <v>0.48645867850752206</v>
      </c>
      <c r="BQ22" s="358">
        <f t="shared" si="61"/>
        <v>0.48645867850752206</v>
      </c>
      <c r="BR22" s="358">
        <f t="shared" si="62"/>
        <v>0.48645867850752206</v>
      </c>
      <c r="BS22" s="445">
        <f t="shared" si="63"/>
        <v>0.48645867850752206</v>
      </c>
      <c r="BT22" s="443">
        <f t="shared" si="64"/>
        <v>0.48645867850752206</v>
      </c>
      <c r="BU22" s="273">
        <f t="shared" si="65"/>
        <v>0.48645867850752206</v>
      </c>
      <c r="BV22" s="446">
        <f t="shared" si="66"/>
        <v>0.48645867850752206</v>
      </c>
      <c r="BW22" s="447">
        <f t="shared" si="67"/>
        <v>0.48645867850752206</v>
      </c>
      <c r="BX22" s="445">
        <f t="shared" si="68"/>
        <v>0.48645867850752206</v>
      </c>
      <c r="BY22" s="445">
        <f t="shared" si="69"/>
        <v>0.48645867850752206</v>
      </c>
      <c r="BZ22" s="445">
        <f t="shared" si="70"/>
        <v>0.48645867850752206</v>
      </c>
      <c r="CA22" s="445">
        <f t="shared" si="71"/>
        <v>0.81076446417920334</v>
      </c>
      <c r="CB22" s="445">
        <f t="shared" si="72"/>
        <v>0.81076446417920334</v>
      </c>
      <c r="CC22" s="445">
        <f t="shared" si="73"/>
        <v>0.48645867850752206</v>
      </c>
      <c r="CD22" s="445">
        <f t="shared" si="74"/>
        <v>0.44512558817681752</v>
      </c>
      <c r="CE22" s="445">
        <f t="shared" si="75"/>
        <v>0.44512558817681752</v>
      </c>
      <c r="CF22" s="445">
        <f t="shared" si="76"/>
        <v>0.44512558817681752</v>
      </c>
      <c r="CG22" s="445">
        <f t="shared" si="77"/>
        <v>0.44512558817681752</v>
      </c>
      <c r="CH22" s="445">
        <f t="shared" si="78"/>
        <v>0.52461230035124928</v>
      </c>
      <c r="CI22" s="445">
        <f t="shared" si="79"/>
        <v>0.52461230035124928</v>
      </c>
    </row>
    <row r="23" spans="1:87" ht="15.75" thickBot="1">
      <c r="A23" s="2" t="s">
        <v>51</v>
      </c>
      <c r="B23" s="48">
        <v>9.4459999999999997</v>
      </c>
      <c r="C23" s="548"/>
      <c r="D23" s="79">
        <v>6871.2870000000003</v>
      </c>
      <c r="E23" s="166">
        <f>B23/('Europe and NA'!$B$6)</f>
        <v>0.11861171802405886</v>
      </c>
      <c r="F23" s="77">
        <f>'Europe and NA'!$F$6*E23</f>
        <v>199.26768628041887</v>
      </c>
      <c r="G23" s="209">
        <f>B23/'Europe and NA'!$B$33</f>
        <v>0.27038012365468284</v>
      </c>
      <c r="H23" s="238">
        <f>'Europe and NA'!$I$33*G23</f>
        <v>191.42912754751544</v>
      </c>
      <c r="I23" s="287">
        <f t="shared" si="83"/>
        <v>0.31300947710252502</v>
      </c>
      <c r="J23" s="299">
        <f t="shared" si="89"/>
        <v>0.72931208164888328</v>
      </c>
      <c r="K23" s="299">
        <f t="shared" si="90"/>
        <v>0.72931208164888328</v>
      </c>
      <c r="L23" s="210">
        <f t="shared" si="84"/>
        <v>2.3654424040066782</v>
      </c>
      <c r="M23" s="210">
        <f t="shared" si="85"/>
        <v>2.3654424040066782</v>
      </c>
      <c r="N23" s="262">
        <f t="shared" si="91"/>
        <v>0.67297037577042873</v>
      </c>
      <c r="O23" s="210">
        <f t="shared" si="86"/>
        <v>2.3654424040066782</v>
      </c>
      <c r="P23" s="210">
        <f t="shared" si="87"/>
        <v>2.3654424040066782</v>
      </c>
      <c r="Q23" s="369">
        <f t="shared" si="92"/>
        <v>0.58845781695274701</v>
      </c>
      <c r="R23" s="369">
        <f t="shared" si="93"/>
        <v>0.58845781695274701</v>
      </c>
      <c r="S23" s="369">
        <f t="shared" si="94"/>
        <v>0.58845781695274701</v>
      </c>
      <c r="T23" s="432">
        <f t="shared" si="16"/>
        <v>1.0548419378355094</v>
      </c>
      <c r="U23" s="144">
        <f>B23/'Europe and NA'!$B$53</f>
        <v>0.30648929266709929</v>
      </c>
      <c r="V23" s="97">
        <f>'Europe and NA'!$X$53*U23</f>
        <v>2.3170590525632706</v>
      </c>
      <c r="W23" s="208">
        <f t="shared" si="88"/>
        <v>0.31300947710252502</v>
      </c>
      <c r="X23" s="241">
        <f t="shared" si="95"/>
        <v>0.67297037577042873</v>
      </c>
      <c r="Y23" s="358">
        <f t="shared" si="18"/>
        <v>65.089694744515867</v>
      </c>
      <c r="Z23" s="443">
        <f t="shared" si="19"/>
        <v>0.58131726585756816</v>
      </c>
      <c r="AA23" s="273">
        <f t="shared" si="20"/>
        <v>411.5726242271582</v>
      </c>
      <c r="AB23" s="444">
        <f t="shared" si="21"/>
        <v>0.67297037577042873</v>
      </c>
      <c r="AC23" s="358">
        <f t="shared" si="22"/>
        <v>1.5680209755450989</v>
      </c>
      <c r="AD23" s="358">
        <f t="shared" si="23"/>
        <v>1.5680209755450989</v>
      </c>
      <c r="AE23" s="445">
        <f t="shared" si="24"/>
        <v>1.4300620485121611</v>
      </c>
      <c r="AF23" s="445">
        <f t="shared" si="25"/>
        <v>1.4300620485121611</v>
      </c>
      <c r="AG23" s="358">
        <f t="shared" si="26"/>
        <v>1.4468863079064218</v>
      </c>
      <c r="AH23" s="445">
        <f t="shared" si="27"/>
        <v>1.4334269003910132</v>
      </c>
      <c r="AI23" s="445">
        <f t="shared" si="28"/>
        <v>1.4334269003910132</v>
      </c>
      <c r="AJ23" s="358">
        <f t="shared" si="29"/>
        <v>1.2651843064484058</v>
      </c>
      <c r="AK23" s="358">
        <f t="shared" si="30"/>
        <v>1.2651843064484058</v>
      </c>
      <c r="AL23" s="358">
        <f t="shared" si="31"/>
        <v>1.2651843064484058</v>
      </c>
      <c r="AM23" s="445">
        <f t="shared" si="32"/>
        <v>2.2679101663463448</v>
      </c>
      <c r="AN23" s="443">
        <f t="shared" si="33"/>
        <v>0.65895197923426341</v>
      </c>
      <c r="AO23" s="273">
        <f t="shared" si="34"/>
        <v>4.9816769630110311</v>
      </c>
      <c r="AP23" s="446">
        <f t="shared" si="35"/>
        <v>0.67297037577042873</v>
      </c>
      <c r="AQ23" s="447">
        <f t="shared" si="36"/>
        <v>1.4468863079064218</v>
      </c>
      <c r="AR23" s="445">
        <f t="shared" si="37"/>
        <v>1.4536160116641261</v>
      </c>
      <c r="AS23" s="445">
        <f t="shared" si="38"/>
        <v>1.029644674928756</v>
      </c>
      <c r="AT23" s="445">
        <f t="shared" si="39"/>
        <v>1.029644674928756</v>
      </c>
      <c r="AU23" s="445">
        <f t="shared" si="40"/>
        <v>1.029644674928756</v>
      </c>
      <c r="AV23" s="445">
        <f t="shared" si="41"/>
        <v>1.029644674928756</v>
      </c>
      <c r="AW23" s="445">
        <f t="shared" si="42"/>
        <v>1.029644674928756</v>
      </c>
      <c r="AX23" s="445">
        <f t="shared" si="43"/>
        <v>1.029644674928756</v>
      </c>
      <c r="AY23" s="445">
        <f t="shared" si="44"/>
        <v>0.94215852607860018</v>
      </c>
      <c r="AZ23" s="445">
        <f t="shared" si="45"/>
        <v>0.94215852607860018</v>
      </c>
      <c r="BA23" s="445">
        <f t="shared" si="46"/>
        <v>0.94215852607860018</v>
      </c>
      <c r="BB23" s="445">
        <f t="shared" si="47"/>
        <v>0.94215852607860018</v>
      </c>
      <c r="BC23" s="445">
        <f t="shared" si="48"/>
        <v>1.029644674928756</v>
      </c>
      <c r="BD23" s="527">
        <f t="shared" si="96"/>
        <v>0.31300947710252502</v>
      </c>
      <c r="BE23" s="358">
        <f t="shared" si="49"/>
        <v>0.67610047054145406</v>
      </c>
      <c r="BF23" s="443">
        <f t="shared" si="50"/>
        <v>0.4789044999668633</v>
      </c>
      <c r="BG23" s="273">
        <f t="shared" si="51"/>
        <v>0.4789044999668633</v>
      </c>
      <c r="BH23" s="444">
        <f t="shared" si="52"/>
        <v>0.4789044999668633</v>
      </c>
      <c r="BI23" s="358">
        <f t="shared" si="53"/>
        <v>0.4789044999668633</v>
      </c>
      <c r="BJ23" s="358">
        <f t="shared" si="54"/>
        <v>0.4789044999668633</v>
      </c>
      <c r="BK23" s="445">
        <f t="shared" si="55"/>
        <v>0.4789044999668633</v>
      </c>
      <c r="BL23" s="445">
        <f t="shared" si="56"/>
        <v>0.43821326794353499</v>
      </c>
      <c r="BM23" s="358">
        <f t="shared" si="57"/>
        <v>0.43821326794353499</v>
      </c>
      <c r="BN23" s="445">
        <f t="shared" si="58"/>
        <v>0.43821326794353499</v>
      </c>
      <c r="BO23" s="445">
        <f t="shared" si="59"/>
        <v>0.43821326794353499</v>
      </c>
      <c r="BP23" s="358">
        <f t="shared" si="60"/>
        <v>0.4789044999668633</v>
      </c>
      <c r="BQ23" s="358">
        <f t="shared" si="61"/>
        <v>0.4789044999668633</v>
      </c>
      <c r="BR23" s="358">
        <f t="shared" si="62"/>
        <v>0.4789044999668633</v>
      </c>
      <c r="BS23" s="445">
        <f t="shared" si="63"/>
        <v>0.4789044999668633</v>
      </c>
      <c r="BT23" s="443">
        <f t="shared" si="64"/>
        <v>0.4789044999668633</v>
      </c>
      <c r="BU23" s="273">
        <f t="shared" si="65"/>
        <v>0.4789044999668633</v>
      </c>
      <c r="BV23" s="446">
        <f t="shared" si="66"/>
        <v>0.4789044999668633</v>
      </c>
      <c r="BW23" s="447">
        <f t="shared" si="67"/>
        <v>0.4789044999668633</v>
      </c>
      <c r="BX23" s="445">
        <f t="shared" si="68"/>
        <v>0.4789044999668633</v>
      </c>
      <c r="BY23" s="445">
        <f t="shared" si="69"/>
        <v>0.4789044999668633</v>
      </c>
      <c r="BZ23" s="445">
        <f t="shared" si="70"/>
        <v>0.4789044999668633</v>
      </c>
      <c r="CA23" s="445">
        <f t="shared" si="71"/>
        <v>0.79817416661143881</v>
      </c>
      <c r="CB23" s="445">
        <f t="shared" si="72"/>
        <v>0.79817416661143881</v>
      </c>
      <c r="CC23" s="445">
        <f t="shared" si="73"/>
        <v>0.4789044999668633</v>
      </c>
      <c r="CD23" s="445">
        <f t="shared" si="74"/>
        <v>0.43821326794353499</v>
      </c>
      <c r="CE23" s="445">
        <f t="shared" si="75"/>
        <v>0.43821326794353499</v>
      </c>
      <c r="CF23" s="445">
        <f t="shared" si="76"/>
        <v>0.43821326794353499</v>
      </c>
      <c r="CG23" s="445">
        <f t="shared" si="77"/>
        <v>0.43821326794353499</v>
      </c>
      <c r="CH23" s="445">
        <f t="shared" si="78"/>
        <v>0.51646563721916627</v>
      </c>
      <c r="CI23" s="445">
        <f t="shared" si="79"/>
        <v>0.51646563721916627</v>
      </c>
    </row>
    <row r="24" spans="1:87" ht="15.75" thickBot="1">
      <c r="A24" s="2" t="s">
        <v>246</v>
      </c>
      <c r="B24" s="48">
        <v>5.8550000000000004</v>
      </c>
      <c r="C24" s="548"/>
      <c r="D24" s="63">
        <v>988.00199999999995</v>
      </c>
      <c r="E24" s="166">
        <f>B24/('Europe and NA'!$B$6)</f>
        <v>7.3520178809111228E-2</v>
      </c>
      <c r="F24" s="77">
        <f>'Europe and NA'!$F$6*E24</f>
        <v>123.51390039930686</v>
      </c>
      <c r="G24" s="209">
        <f>B24/'Europe and NA'!$B$33</f>
        <v>0.16759216853675293</v>
      </c>
      <c r="H24" s="238">
        <f>'Europe and NA'!$I$33*G24</f>
        <v>118.65525532402107</v>
      </c>
      <c r="I24" s="287">
        <f t="shared" si="83"/>
        <v>0.19401550798595005</v>
      </c>
      <c r="J24" s="299">
        <f t="shared" si="89"/>
        <v>0.4520561336072636</v>
      </c>
      <c r="K24" s="299">
        <f t="shared" si="90"/>
        <v>0.4520561336072636</v>
      </c>
      <c r="L24" s="210">
        <f t="shared" si="84"/>
        <v>1.4661936560934894</v>
      </c>
      <c r="M24" s="210">
        <f t="shared" si="85"/>
        <v>1.4661936560934894</v>
      </c>
      <c r="N24" s="262">
        <f t="shared" si="91"/>
        <v>0.41713334216979259</v>
      </c>
      <c r="O24" s="210">
        <f t="shared" si="86"/>
        <v>1.4661936560934894</v>
      </c>
      <c r="P24" s="210">
        <f t="shared" si="87"/>
        <v>1.4661936560934894</v>
      </c>
      <c r="Q24" s="369">
        <f t="shared" si="92"/>
        <v>0.36474915501358607</v>
      </c>
      <c r="R24" s="369">
        <f t="shared" si="93"/>
        <v>0.36474915501358607</v>
      </c>
      <c r="S24" s="369">
        <f t="shared" si="94"/>
        <v>0.36474915501358607</v>
      </c>
      <c r="T24" s="432">
        <f t="shared" si="16"/>
        <v>0.65383226191265165</v>
      </c>
      <c r="U24" s="144">
        <f>B24/'Europe and NA'!$B$53</f>
        <v>0.18997404282933161</v>
      </c>
      <c r="V24" s="97">
        <f>'Europe and NA'!$X$53*U24</f>
        <v>1.4362037637897469</v>
      </c>
      <c r="W24" s="208">
        <f t="shared" si="88"/>
        <v>0.19401550798595005</v>
      </c>
      <c r="X24" s="241">
        <f t="shared" si="95"/>
        <v>0.41713334216979259</v>
      </c>
      <c r="Y24" s="358">
        <f t="shared" si="18"/>
        <v>40.345136854662336</v>
      </c>
      <c r="Z24" s="443">
        <f t="shared" si="19"/>
        <v>0.36032316235401879</v>
      </c>
      <c r="AA24" s="273">
        <f t="shared" si="20"/>
        <v>255.10879894664532</v>
      </c>
      <c r="AB24" s="444">
        <f t="shared" si="21"/>
        <v>0.41713334216979259</v>
      </c>
      <c r="AC24" s="358">
        <f t="shared" si="22"/>
        <v>0.97192068725561676</v>
      </c>
      <c r="AD24" s="358">
        <f t="shared" si="23"/>
        <v>0.97192068725561676</v>
      </c>
      <c r="AE24" s="445">
        <f t="shared" si="24"/>
        <v>0.88640835211080926</v>
      </c>
      <c r="AF24" s="445">
        <f t="shared" si="25"/>
        <v>0.88640835211080926</v>
      </c>
      <c r="AG24" s="358">
        <f t="shared" si="26"/>
        <v>0.89683668566505403</v>
      </c>
      <c r="AH24" s="445">
        <f t="shared" si="27"/>
        <v>0.88849401882165813</v>
      </c>
      <c r="AI24" s="445">
        <f t="shared" si="28"/>
        <v>0.88849401882165813</v>
      </c>
      <c r="AJ24" s="358">
        <f t="shared" si="29"/>
        <v>0.78421068327921006</v>
      </c>
      <c r="AK24" s="358">
        <f t="shared" si="30"/>
        <v>0.78421068327921006</v>
      </c>
      <c r="AL24" s="358">
        <f t="shared" si="31"/>
        <v>0.78421068327921006</v>
      </c>
      <c r="AM24" s="445">
        <f t="shared" si="32"/>
        <v>1.405739363112201</v>
      </c>
      <c r="AN24" s="443">
        <f t="shared" si="33"/>
        <v>0.40844419208306298</v>
      </c>
      <c r="AO24" s="273">
        <f t="shared" si="34"/>
        <v>3.087838092147956</v>
      </c>
      <c r="AP24" s="446">
        <f t="shared" si="35"/>
        <v>0.41713334216979259</v>
      </c>
      <c r="AQ24" s="447">
        <f t="shared" si="36"/>
        <v>0.89683668566505403</v>
      </c>
      <c r="AR24" s="445">
        <f t="shared" si="37"/>
        <v>0.9010080190867521</v>
      </c>
      <c r="AS24" s="445">
        <f t="shared" si="38"/>
        <v>0.63821401351978269</v>
      </c>
      <c r="AT24" s="445">
        <f t="shared" si="39"/>
        <v>0.63821401351978269</v>
      </c>
      <c r="AU24" s="445">
        <f t="shared" si="40"/>
        <v>0.63821401351978269</v>
      </c>
      <c r="AV24" s="445">
        <f t="shared" si="41"/>
        <v>0.63821401351978269</v>
      </c>
      <c r="AW24" s="445">
        <f t="shared" si="42"/>
        <v>0.63821401351978269</v>
      </c>
      <c r="AX24" s="445">
        <f t="shared" si="43"/>
        <v>0.63821401351978269</v>
      </c>
      <c r="AY24" s="445">
        <f t="shared" si="44"/>
        <v>0.58398667903770962</v>
      </c>
      <c r="AZ24" s="445">
        <f t="shared" si="45"/>
        <v>0.58398667903770962</v>
      </c>
      <c r="BA24" s="445">
        <f t="shared" si="46"/>
        <v>0.58398667903770962</v>
      </c>
      <c r="BB24" s="445">
        <f t="shared" si="47"/>
        <v>0.58398667903770962</v>
      </c>
      <c r="BC24" s="445">
        <f t="shared" si="48"/>
        <v>0.63821401351978269</v>
      </c>
      <c r="BD24" s="527">
        <f t="shared" si="96"/>
        <v>0.19401550798595005</v>
      </c>
      <c r="BE24" s="358">
        <f t="shared" si="49"/>
        <v>0.41907349724965215</v>
      </c>
      <c r="BF24" s="443">
        <f t="shared" si="50"/>
        <v>0.29684372721850355</v>
      </c>
      <c r="BG24" s="273">
        <f t="shared" si="51"/>
        <v>0.29684372721850355</v>
      </c>
      <c r="BH24" s="444">
        <f t="shared" si="52"/>
        <v>0.29684372721850355</v>
      </c>
      <c r="BI24" s="358">
        <f t="shared" si="53"/>
        <v>0.29684372721850355</v>
      </c>
      <c r="BJ24" s="358">
        <f t="shared" si="54"/>
        <v>0.29684372721850355</v>
      </c>
      <c r="BK24" s="445">
        <f t="shared" si="55"/>
        <v>0.29684372721850355</v>
      </c>
      <c r="BL24" s="445">
        <f t="shared" si="56"/>
        <v>0.27162171118033007</v>
      </c>
      <c r="BM24" s="358">
        <f t="shared" si="57"/>
        <v>0.27162171118033007</v>
      </c>
      <c r="BN24" s="445">
        <f t="shared" si="58"/>
        <v>0.27162171118033007</v>
      </c>
      <c r="BO24" s="445">
        <f t="shared" si="59"/>
        <v>0.27162171118033007</v>
      </c>
      <c r="BP24" s="358">
        <f t="shared" si="60"/>
        <v>0.29684372721850355</v>
      </c>
      <c r="BQ24" s="358">
        <f t="shared" si="61"/>
        <v>0.29684372721850355</v>
      </c>
      <c r="BR24" s="358">
        <f t="shared" si="62"/>
        <v>0.29684372721850355</v>
      </c>
      <c r="BS24" s="445">
        <f t="shared" si="63"/>
        <v>0.29684372721850355</v>
      </c>
      <c r="BT24" s="443">
        <f t="shared" si="64"/>
        <v>0.29684372721850355</v>
      </c>
      <c r="BU24" s="273">
        <f t="shared" si="65"/>
        <v>0.29684372721850355</v>
      </c>
      <c r="BV24" s="446">
        <f t="shared" si="66"/>
        <v>0.29684372721850355</v>
      </c>
      <c r="BW24" s="447">
        <f t="shared" si="67"/>
        <v>0.29684372721850355</v>
      </c>
      <c r="BX24" s="445">
        <f t="shared" si="68"/>
        <v>0.29684372721850355</v>
      </c>
      <c r="BY24" s="445">
        <f t="shared" si="69"/>
        <v>0.29684372721850355</v>
      </c>
      <c r="BZ24" s="445">
        <f t="shared" si="70"/>
        <v>0.29684372721850355</v>
      </c>
      <c r="CA24" s="445">
        <f t="shared" si="71"/>
        <v>0.49473954536417258</v>
      </c>
      <c r="CB24" s="445">
        <f t="shared" si="72"/>
        <v>0.49473954536417258</v>
      </c>
      <c r="CC24" s="445">
        <f t="shared" si="73"/>
        <v>0.29684372721850355</v>
      </c>
      <c r="CD24" s="445">
        <f t="shared" si="74"/>
        <v>0.27162171118033007</v>
      </c>
      <c r="CE24" s="445">
        <f t="shared" si="75"/>
        <v>0.27162171118033007</v>
      </c>
      <c r="CF24" s="445">
        <f t="shared" si="76"/>
        <v>0.27162171118033007</v>
      </c>
      <c r="CG24" s="445">
        <f t="shared" si="77"/>
        <v>0.27162171118033007</v>
      </c>
      <c r="CH24" s="445">
        <f t="shared" si="78"/>
        <v>0.32012558817681758</v>
      </c>
      <c r="CI24" s="445">
        <f t="shared" si="79"/>
        <v>0.32012558817681758</v>
      </c>
    </row>
    <row r="25" spans="1:87" ht="15.75" thickBot="1">
      <c r="A25" s="5" t="s">
        <v>64</v>
      </c>
      <c r="B25" s="48">
        <v>4.1929999999999996</v>
      </c>
      <c r="C25" s="548"/>
      <c r="D25" s="66">
        <v>6524.1909999999998</v>
      </c>
      <c r="E25" s="166">
        <f>B25/('Europe and NA'!$B$6)</f>
        <v>5.2650744619402792E-2</v>
      </c>
      <c r="F25" s="77">
        <f>'Europe and NA'!$F$6*E25</f>
        <v>88.453250960596691</v>
      </c>
      <c r="G25" s="209">
        <f>B25/'Europe and NA'!$B$33</f>
        <v>0.12001946416304098</v>
      </c>
      <c r="H25" s="238">
        <f>'Europe and NA'!$I$33*G25</f>
        <v>84.973780627433015</v>
      </c>
      <c r="I25" s="287">
        <f t="shared" si="83"/>
        <v>0.13894227583007487</v>
      </c>
      <c r="J25" s="299">
        <f t="shared" si="89"/>
        <v>0.32373550268407447</v>
      </c>
      <c r="K25" s="299">
        <f t="shared" si="90"/>
        <v>0.32373550268407447</v>
      </c>
      <c r="L25" s="277">
        <v>1.05</v>
      </c>
      <c r="M25" s="277">
        <v>1.05</v>
      </c>
      <c r="N25" s="262">
        <f t="shared" si="91"/>
        <v>0.29872589303466096</v>
      </c>
      <c r="O25" s="277">
        <v>1.05</v>
      </c>
      <c r="P25" s="277">
        <v>1.05</v>
      </c>
      <c r="Q25" s="369">
        <f t="shared" si="92"/>
        <v>0.26121147856054072</v>
      </c>
      <c r="R25" s="369">
        <f t="shared" si="93"/>
        <v>0.26121147856054072</v>
      </c>
      <c r="S25" s="369">
        <f t="shared" si="94"/>
        <v>0.26121147856054072</v>
      </c>
      <c r="T25" s="432">
        <f t="shared" si="16"/>
        <v>0.46823546954735235</v>
      </c>
      <c r="U25" s="144">
        <f>B25/'Europe and NA'!$B$53</f>
        <v>0.13604802076573652</v>
      </c>
      <c r="V25" s="97">
        <f>'Europe and NA'!$X$53*U25</f>
        <v>1.028523036988968</v>
      </c>
      <c r="W25" s="208">
        <f t="shared" si="88"/>
        <v>0.13894227583007487</v>
      </c>
      <c r="X25" s="241">
        <f t="shared" si="95"/>
        <v>0.29872589303466096</v>
      </c>
      <c r="Y25" s="358">
        <f t="shared" si="18"/>
        <v>28.892768374312407</v>
      </c>
      <c r="Z25" s="443">
        <f t="shared" si="19"/>
        <v>0.25804184795053808</v>
      </c>
      <c r="AA25" s="273">
        <f t="shared" si="20"/>
        <v>182.69362834898098</v>
      </c>
      <c r="AB25" s="444">
        <f t="shared" si="21"/>
        <v>0.29872589303466096</v>
      </c>
      <c r="AC25" s="358">
        <f t="shared" si="22"/>
        <v>0.69603133077076007</v>
      </c>
      <c r="AD25" s="358">
        <f t="shared" si="23"/>
        <v>0.69603133077076007</v>
      </c>
      <c r="AE25" s="445">
        <f t="shared" si="24"/>
        <v>0.63479252269865449</v>
      </c>
      <c r="AF25" s="445">
        <f t="shared" si="25"/>
        <v>0.63479252269865449</v>
      </c>
      <c r="AG25" s="358">
        <f t="shared" si="26"/>
        <v>0.64226067002452103</v>
      </c>
      <c r="AH25" s="445">
        <f t="shared" si="27"/>
        <v>0.63628615216382778</v>
      </c>
      <c r="AI25" s="445">
        <f t="shared" si="28"/>
        <v>0.63628615216382778</v>
      </c>
      <c r="AJ25" s="358">
        <f t="shared" si="29"/>
        <v>0.56160467890516252</v>
      </c>
      <c r="AK25" s="358">
        <f t="shared" si="30"/>
        <v>0.56160467890516252</v>
      </c>
      <c r="AL25" s="358">
        <f t="shared" si="31"/>
        <v>0.56160467890516252</v>
      </c>
      <c r="AM25" s="445">
        <f t="shared" si="32"/>
        <v>1.0067062595268075</v>
      </c>
      <c r="AN25" s="443">
        <f t="shared" si="33"/>
        <v>0.29250324464633348</v>
      </c>
      <c r="AO25" s="273">
        <f t="shared" si="34"/>
        <v>2.2113245295262809</v>
      </c>
      <c r="AP25" s="446">
        <f t="shared" si="35"/>
        <v>0.29872589303466096</v>
      </c>
      <c r="AQ25" s="447">
        <f t="shared" si="36"/>
        <v>0.64226067002452103</v>
      </c>
      <c r="AR25" s="445">
        <f t="shared" si="37"/>
        <v>0.64524792895486771</v>
      </c>
      <c r="AS25" s="445">
        <f t="shared" si="38"/>
        <v>0.45705061634303129</v>
      </c>
      <c r="AT25" s="445">
        <f t="shared" si="39"/>
        <v>0.45705061634303129</v>
      </c>
      <c r="AU25" s="445">
        <f t="shared" si="40"/>
        <v>0.45705061634303129</v>
      </c>
      <c r="AV25" s="445">
        <f t="shared" si="41"/>
        <v>0.45705061634303129</v>
      </c>
      <c r="AW25" s="445">
        <f t="shared" si="42"/>
        <v>0.45705061634303129</v>
      </c>
      <c r="AX25" s="445">
        <f t="shared" si="43"/>
        <v>0.45705061634303129</v>
      </c>
      <c r="AY25" s="445">
        <f t="shared" si="44"/>
        <v>0.41821625024852532</v>
      </c>
      <c r="AZ25" s="445">
        <f t="shared" si="45"/>
        <v>0.41821625024852532</v>
      </c>
      <c r="BA25" s="445">
        <f t="shared" si="46"/>
        <v>0.41821625024852532</v>
      </c>
      <c r="BB25" s="445">
        <f t="shared" si="47"/>
        <v>0.41821625024852532</v>
      </c>
      <c r="BC25" s="445">
        <f t="shared" si="48"/>
        <v>0.45705061634303129</v>
      </c>
      <c r="BD25" s="527">
        <f t="shared" si="96"/>
        <v>0.13894227583007487</v>
      </c>
      <c r="BE25" s="358">
        <f t="shared" si="49"/>
        <v>0.30011531579296175</v>
      </c>
      <c r="BF25" s="443">
        <f t="shared" si="50"/>
        <v>0.21258168202001457</v>
      </c>
      <c r="BG25" s="273">
        <f t="shared" si="51"/>
        <v>0.21258168202001457</v>
      </c>
      <c r="BH25" s="444">
        <f t="shared" si="52"/>
        <v>0.21258168202001457</v>
      </c>
      <c r="BI25" s="358">
        <f t="shared" si="53"/>
        <v>0.21258168202001457</v>
      </c>
      <c r="BJ25" s="358">
        <f t="shared" si="54"/>
        <v>0.21258168202001457</v>
      </c>
      <c r="BK25" s="445">
        <f t="shared" si="55"/>
        <v>0.21258168202001457</v>
      </c>
      <c r="BL25" s="445">
        <f t="shared" si="56"/>
        <v>0.19451918616210481</v>
      </c>
      <c r="BM25" s="358">
        <f t="shared" si="57"/>
        <v>0.19451918616210481</v>
      </c>
      <c r="BN25" s="445">
        <f t="shared" si="58"/>
        <v>0.19451918616210481</v>
      </c>
      <c r="BO25" s="445">
        <f t="shared" si="59"/>
        <v>0.19451918616210481</v>
      </c>
      <c r="BP25" s="358">
        <f t="shared" si="60"/>
        <v>0.21258168202001457</v>
      </c>
      <c r="BQ25" s="358">
        <f t="shared" si="61"/>
        <v>0.21258168202001457</v>
      </c>
      <c r="BR25" s="358">
        <f t="shared" si="62"/>
        <v>0.21258168202001457</v>
      </c>
      <c r="BS25" s="445">
        <f t="shared" si="63"/>
        <v>0.21258168202001457</v>
      </c>
      <c r="BT25" s="443">
        <f t="shared" si="64"/>
        <v>0.21258168202001457</v>
      </c>
      <c r="BU25" s="273">
        <f t="shared" si="65"/>
        <v>0.21258168202001457</v>
      </c>
      <c r="BV25" s="446">
        <f t="shared" si="66"/>
        <v>0.21258168202001457</v>
      </c>
      <c r="BW25" s="447">
        <f t="shared" si="67"/>
        <v>0.21258168202001457</v>
      </c>
      <c r="BX25" s="445">
        <f t="shared" si="68"/>
        <v>0.21258168202001457</v>
      </c>
      <c r="BY25" s="445">
        <f t="shared" si="69"/>
        <v>0.21258168202001457</v>
      </c>
      <c r="BZ25" s="445">
        <f t="shared" si="70"/>
        <v>0.21258168202001457</v>
      </c>
      <c r="CA25" s="445">
        <f t="shared" si="71"/>
        <v>0.3543028033666909</v>
      </c>
      <c r="CB25" s="445">
        <f t="shared" si="72"/>
        <v>0.3543028033666909</v>
      </c>
      <c r="CC25" s="445">
        <f t="shared" si="73"/>
        <v>0.21258168202001457</v>
      </c>
      <c r="CD25" s="445">
        <f t="shared" si="74"/>
        <v>0.19451918616210481</v>
      </c>
      <c r="CE25" s="445">
        <f t="shared" si="75"/>
        <v>0.19451918616210481</v>
      </c>
      <c r="CF25" s="445">
        <f t="shared" si="76"/>
        <v>0.19451918616210481</v>
      </c>
      <c r="CG25" s="445">
        <f t="shared" si="77"/>
        <v>0.19451918616210481</v>
      </c>
      <c r="CH25" s="445">
        <f t="shared" si="78"/>
        <v>0.22925475511962354</v>
      </c>
      <c r="CI25" s="445">
        <f t="shared" si="79"/>
        <v>0.22925475511962354</v>
      </c>
    </row>
    <row r="26" spans="1:87" ht="15.75" thickBot="1">
      <c r="A26" s="5" t="s">
        <v>65</v>
      </c>
      <c r="B26" s="48">
        <v>3.7509999999999999</v>
      </c>
      <c r="C26" s="548"/>
      <c r="D26" s="66">
        <v>9537.6419999999998</v>
      </c>
      <c r="E26" s="166">
        <f>B26/('Europe and NA'!$B$6)</f>
        <v>4.7100630352344353E-2</v>
      </c>
      <c r="F26" s="77">
        <f>'Europe and NA'!$F$6*E26</f>
        <v>79.129058991938507</v>
      </c>
      <c r="G26" s="209">
        <f>B26/'Europe and NA'!$B$33</f>
        <v>0.10736775818639799</v>
      </c>
      <c r="H26" s="238">
        <f>'Europe and NA'!$I$33*G26</f>
        <v>76.016372795969772</v>
      </c>
      <c r="I26" s="287">
        <f t="shared" si="83"/>
        <v>0.12429584465504671</v>
      </c>
      <c r="J26" s="299">
        <f t="shared" si="89"/>
        <v>0.28960931804625883</v>
      </c>
      <c r="K26" s="299">
        <f t="shared" si="90"/>
        <v>0.28960931804625883</v>
      </c>
      <c r="L26" s="195">
        <f>$L$25*(B26/$B$25)</f>
        <v>0.93931552587646083</v>
      </c>
      <c r="M26" s="195">
        <f>$L$25*(B26/$B$25)</f>
        <v>0.93931552587646083</v>
      </c>
      <c r="N26" s="262">
        <f t="shared" si="91"/>
        <v>0.26723606600835043</v>
      </c>
      <c r="O26" s="210">
        <f>$O$25*(B26/$B$25)</f>
        <v>0.93931552587646083</v>
      </c>
      <c r="P26" s="210">
        <f>$P$25*(B26/$B$25)</f>
        <v>0.93931552587646083</v>
      </c>
      <c r="Q26" s="369">
        <f t="shared" si="92"/>
        <v>0.23367618795148781</v>
      </c>
      <c r="R26" s="369">
        <f t="shared" si="93"/>
        <v>0.23367618795148781</v>
      </c>
      <c r="S26" s="369">
        <f t="shared" si="94"/>
        <v>0.23367618795148781</v>
      </c>
      <c r="T26" s="432">
        <f t="shared" si="16"/>
        <v>0.41887699648750742</v>
      </c>
      <c r="U26" s="144">
        <f>B26/'Europe and NA'!$B$53</f>
        <v>0.12170668397144711</v>
      </c>
      <c r="V26" s="97">
        <f>'Europe and NA'!$X$53*U26</f>
        <v>0.92010253082414017</v>
      </c>
      <c r="W26" s="208">
        <f t="shared" si="88"/>
        <v>0.12429584465504671</v>
      </c>
      <c r="X26" s="241">
        <f t="shared" si="95"/>
        <v>0.26723606600835043</v>
      </c>
      <c r="Y26" s="358">
        <f t="shared" si="18"/>
        <v>25.847072304327654</v>
      </c>
      <c r="Z26" s="443">
        <f t="shared" si="19"/>
        <v>0.23084068010075565</v>
      </c>
      <c r="AA26" s="273">
        <f t="shared" si="20"/>
        <v>163.43520151133501</v>
      </c>
      <c r="AB26" s="444">
        <f t="shared" si="21"/>
        <v>0.26723606600835043</v>
      </c>
      <c r="AC26" s="358">
        <f t="shared" si="22"/>
        <v>0.62266003379945656</v>
      </c>
      <c r="AD26" s="358">
        <f t="shared" si="23"/>
        <v>0.62266003379945656</v>
      </c>
      <c r="AE26" s="445">
        <f t="shared" si="24"/>
        <v>0.56787664026774465</v>
      </c>
      <c r="AF26" s="445">
        <f t="shared" si="25"/>
        <v>0.56787664026774465</v>
      </c>
      <c r="AG26" s="358">
        <f t="shared" si="26"/>
        <v>0.57455754191795338</v>
      </c>
      <c r="AH26" s="445">
        <f t="shared" si="27"/>
        <v>0.56921282059778633</v>
      </c>
      <c r="AI26" s="445">
        <f t="shared" si="28"/>
        <v>0.56921282059778633</v>
      </c>
      <c r="AJ26" s="358">
        <f t="shared" si="29"/>
        <v>0.50240380409569874</v>
      </c>
      <c r="AK26" s="358">
        <f t="shared" si="30"/>
        <v>0.50240380409569874</v>
      </c>
      <c r="AL26" s="358">
        <f t="shared" si="31"/>
        <v>0.50240380409569874</v>
      </c>
      <c r="AM26" s="445">
        <f t="shared" si="32"/>
        <v>0.90058554244814093</v>
      </c>
      <c r="AN26" s="443">
        <f t="shared" si="33"/>
        <v>0.26166937053861128</v>
      </c>
      <c r="AO26" s="273">
        <f t="shared" si="34"/>
        <v>1.9782204412719011</v>
      </c>
      <c r="AP26" s="446">
        <f t="shared" si="35"/>
        <v>0.26723606600835043</v>
      </c>
      <c r="AQ26" s="447">
        <f t="shared" si="36"/>
        <v>0.57455754191795338</v>
      </c>
      <c r="AR26" s="445">
        <f t="shared" si="37"/>
        <v>0.57722990257803697</v>
      </c>
      <c r="AS26" s="445">
        <f t="shared" si="38"/>
        <v>0.40887118099277614</v>
      </c>
      <c r="AT26" s="445">
        <f t="shared" si="39"/>
        <v>0.40887118099277614</v>
      </c>
      <c r="AU26" s="445">
        <f t="shared" si="40"/>
        <v>0.40887118099277614</v>
      </c>
      <c r="AV26" s="445">
        <f t="shared" si="41"/>
        <v>0.40887118099277614</v>
      </c>
      <c r="AW26" s="445">
        <f t="shared" si="42"/>
        <v>0.40887118099277614</v>
      </c>
      <c r="AX26" s="445">
        <f t="shared" si="43"/>
        <v>0.40887118099277614</v>
      </c>
      <c r="AY26" s="445">
        <f t="shared" si="44"/>
        <v>0.37413049241169055</v>
      </c>
      <c r="AZ26" s="445">
        <f t="shared" si="45"/>
        <v>0.37413049241169055</v>
      </c>
      <c r="BA26" s="445">
        <f t="shared" si="46"/>
        <v>0.37413049241169055</v>
      </c>
      <c r="BB26" s="445">
        <f t="shared" si="47"/>
        <v>0.37413049241169055</v>
      </c>
      <c r="BC26" s="445">
        <f t="shared" si="48"/>
        <v>0.40887118099277614</v>
      </c>
      <c r="BD26" s="527">
        <f t="shared" si="96"/>
        <v>0.12429584465504671</v>
      </c>
      <c r="BE26" s="358">
        <f t="shared" si="49"/>
        <v>0.26847902445490091</v>
      </c>
      <c r="BF26" s="443">
        <f t="shared" si="50"/>
        <v>0.19017264232222147</v>
      </c>
      <c r="BG26" s="273">
        <f t="shared" si="51"/>
        <v>0.19017264232222147</v>
      </c>
      <c r="BH26" s="444">
        <f t="shared" si="52"/>
        <v>0.19017264232222147</v>
      </c>
      <c r="BI26" s="358">
        <f t="shared" si="53"/>
        <v>0.19017264232222147</v>
      </c>
      <c r="BJ26" s="358">
        <f t="shared" si="54"/>
        <v>0.19017264232222147</v>
      </c>
      <c r="BK26" s="445">
        <f t="shared" si="55"/>
        <v>0.19017264232222147</v>
      </c>
      <c r="BL26" s="445">
        <f t="shared" si="56"/>
        <v>0.17401418251706538</v>
      </c>
      <c r="BM26" s="358">
        <f t="shared" si="57"/>
        <v>0.17401418251706538</v>
      </c>
      <c r="BN26" s="445">
        <f t="shared" si="58"/>
        <v>0.17401418251706538</v>
      </c>
      <c r="BO26" s="445">
        <f t="shared" si="59"/>
        <v>0.17401418251706538</v>
      </c>
      <c r="BP26" s="358">
        <f t="shared" si="60"/>
        <v>0.19017264232222147</v>
      </c>
      <c r="BQ26" s="358">
        <f t="shared" si="61"/>
        <v>0.19017264232222147</v>
      </c>
      <c r="BR26" s="358">
        <f t="shared" si="62"/>
        <v>0.19017264232222147</v>
      </c>
      <c r="BS26" s="445">
        <f t="shared" si="63"/>
        <v>0.19017264232222147</v>
      </c>
      <c r="BT26" s="443">
        <f t="shared" si="64"/>
        <v>0.19017264232222147</v>
      </c>
      <c r="BU26" s="273">
        <f t="shared" si="65"/>
        <v>0.19017264232222147</v>
      </c>
      <c r="BV26" s="446">
        <f t="shared" si="66"/>
        <v>0.19017264232222147</v>
      </c>
      <c r="BW26" s="447">
        <f t="shared" si="67"/>
        <v>0.19017264232222147</v>
      </c>
      <c r="BX26" s="445">
        <f t="shared" si="68"/>
        <v>0.19017264232222147</v>
      </c>
      <c r="BY26" s="445">
        <f t="shared" si="69"/>
        <v>0.19017264232222147</v>
      </c>
      <c r="BZ26" s="445">
        <f t="shared" si="70"/>
        <v>0.19017264232222147</v>
      </c>
      <c r="CA26" s="445">
        <f t="shared" si="71"/>
        <v>0.31695440387036911</v>
      </c>
      <c r="CB26" s="445">
        <f t="shared" si="72"/>
        <v>0.31695440387036911</v>
      </c>
      <c r="CC26" s="445">
        <f t="shared" si="73"/>
        <v>0.19017264232222147</v>
      </c>
      <c r="CD26" s="445">
        <f t="shared" si="74"/>
        <v>0.17401418251706538</v>
      </c>
      <c r="CE26" s="445">
        <f t="shared" si="75"/>
        <v>0.17401418251706538</v>
      </c>
      <c r="CF26" s="445">
        <f t="shared" si="76"/>
        <v>0.17401418251706538</v>
      </c>
      <c r="CG26" s="445">
        <f t="shared" si="77"/>
        <v>0.17401418251706538</v>
      </c>
      <c r="CH26" s="445">
        <f t="shared" si="78"/>
        <v>0.20508814368082706</v>
      </c>
      <c r="CI26" s="445">
        <f t="shared" si="79"/>
        <v>0.20508814368082706</v>
      </c>
    </row>
    <row r="27" spans="1:87" ht="15.75" thickBot="1">
      <c r="A27" s="2" t="s">
        <v>62</v>
      </c>
      <c r="B27" s="48">
        <v>2.3119999999999998</v>
      </c>
      <c r="C27" s="548"/>
      <c r="D27" s="63">
        <v>29825.968000000001</v>
      </c>
      <c r="E27" s="166">
        <f>B27/('Europe and NA'!$B$6)</f>
        <v>2.9031366935382601E-2</v>
      </c>
      <c r="F27" s="77">
        <f>'Europe and NA'!$F$6*E27</f>
        <v>48.772696451442769</v>
      </c>
      <c r="G27" s="209">
        <f>B27/'Europe and NA'!$B$33</f>
        <v>6.6178154339363401E-2</v>
      </c>
      <c r="H27" s="238">
        <f>'Europe and NA'!$I$33*G27</f>
        <v>46.854133272269287</v>
      </c>
      <c r="I27" s="287">
        <f t="shared" si="83"/>
        <v>7.6612101530916549E-2</v>
      </c>
      <c r="J27" s="299">
        <f t="shared" si="89"/>
        <v>0.17850619656703556</v>
      </c>
      <c r="K27" s="299">
        <f t="shared" si="90"/>
        <v>0.17850619656703556</v>
      </c>
      <c r="L27" s="195">
        <f>$L$25*(B27/$B$25)</f>
        <v>0.57896494156928224</v>
      </c>
      <c r="M27" s="195">
        <f>$L$25*(B27/$B$25)</f>
        <v>0.57896494156928224</v>
      </c>
      <c r="N27" s="262">
        <f t="shared" si="91"/>
        <v>0.16471601829147056</v>
      </c>
      <c r="O27" s="210">
        <f>$O$25*(B27/$B$25)</f>
        <v>0.57896494156928224</v>
      </c>
      <c r="P27" s="210">
        <f>$P$25*(B27/$B$25)</f>
        <v>0.57896494156928224</v>
      </c>
      <c r="Q27" s="369">
        <f t="shared" si="92"/>
        <v>0.14403075087812311</v>
      </c>
      <c r="R27" s="369">
        <f t="shared" si="93"/>
        <v>0.14403075087812311</v>
      </c>
      <c r="S27" s="369">
        <f t="shared" si="94"/>
        <v>0.14403075087812311</v>
      </c>
      <c r="T27" s="432">
        <f t="shared" si="16"/>
        <v>0.25818278215918877</v>
      </c>
      <c r="U27" s="144">
        <f>B27/'Europe and NA'!$B$53</f>
        <v>7.5016223231667747E-2</v>
      </c>
      <c r="V27" s="97">
        <f>'Europe and NA'!$X$53*U27</f>
        <v>0.56712264763140818</v>
      </c>
      <c r="W27" s="208">
        <f t="shared" si="88"/>
        <v>7.6612101530916549E-2</v>
      </c>
      <c r="X27" s="241">
        <f t="shared" si="95"/>
        <v>0.16471601829147056</v>
      </c>
      <c r="Y27" s="358">
        <f t="shared" si="18"/>
        <v>15.931333289151032</v>
      </c>
      <c r="Z27" s="443">
        <f t="shared" si="19"/>
        <v>0.14228303182963128</v>
      </c>
      <c r="AA27" s="273">
        <f t="shared" si="20"/>
        <v>100.73638653537895</v>
      </c>
      <c r="AB27" s="444">
        <f t="shared" si="21"/>
        <v>0.16471601829147056</v>
      </c>
      <c r="AC27" s="358">
        <f t="shared" si="22"/>
        <v>0.38378832261912643</v>
      </c>
      <c r="AD27" s="358">
        <f t="shared" si="23"/>
        <v>0.38378832261912643</v>
      </c>
      <c r="AE27" s="445">
        <f t="shared" si="24"/>
        <v>0.35002153886937493</v>
      </c>
      <c r="AF27" s="445">
        <f t="shared" si="25"/>
        <v>0.35002153886937493</v>
      </c>
      <c r="AG27" s="358">
        <f t="shared" si="26"/>
        <v>0.3541394393266617</v>
      </c>
      <c r="AH27" s="445">
        <f t="shared" si="27"/>
        <v>0.35084511896083226</v>
      </c>
      <c r="AI27" s="445">
        <f t="shared" si="28"/>
        <v>0.35084511896083226</v>
      </c>
      <c r="AJ27" s="358">
        <f t="shared" si="29"/>
        <v>0.30966611438796465</v>
      </c>
      <c r="AK27" s="358">
        <f t="shared" si="30"/>
        <v>0.30966611438796465</v>
      </c>
      <c r="AL27" s="358">
        <f t="shared" si="31"/>
        <v>0.30966611438796465</v>
      </c>
      <c r="AM27" s="445">
        <f t="shared" si="32"/>
        <v>0.55509298164225584</v>
      </c>
      <c r="AN27" s="443">
        <f t="shared" si="33"/>
        <v>0.1612848799480856</v>
      </c>
      <c r="AO27" s="273">
        <f t="shared" si="34"/>
        <v>1.2193136924075272</v>
      </c>
      <c r="AP27" s="446">
        <f t="shared" si="35"/>
        <v>0.16471601829147056</v>
      </c>
      <c r="AQ27" s="447">
        <f t="shared" si="36"/>
        <v>0.3541394393266617</v>
      </c>
      <c r="AR27" s="445">
        <f t="shared" si="37"/>
        <v>0.35578659950957642</v>
      </c>
      <c r="AS27" s="445">
        <f t="shared" si="38"/>
        <v>0.25201550798594996</v>
      </c>
      <c r="AT27" s="445">
        <f t="shared" si="39"/>
        <v>0.25201550798594996</v>
      </c>
      <c r="AU27" s="445">
        <f t="shared" si="40"/>
        <v>0.25201550798594996</v>
      </c>
      <c r="AV27" s="445">
        <f t="shared" si="41"/>
        <v>0.25201550798594996</v>
      </c>
      <c r="AW27" s="445">
        <f t="shared" si="42"/>
        <v>0.25201550798594996</v>
      </c>
      <c r="AX27" s="445">
        <f t="shared" si="43"/>
        <v>0.25201550798594996</v>
      </c>
      <c r="AY27" s="445">
        <f t="shared" si="44"/>
        <v>0.23060242560805877</v>
      </c>
      <c r="AZ27" s="445">
        <f t="shared" si="45"/>
        <v>0.23060242560805877</v>
      </c>
      <c r="BA27" s="445">
        <f t="shared" si="46"/>
        <v>0.23060242560805877</v>
      </c>
      <c r="BB27" s="445">
        <f t="shared" si="47"/>
        <v>0.23060242560805877</v>
      </c>
      <c r="BC27" s="445">
        <f t="shared" si="48"/>
        <v>0.25201550798594996</v>
      </c>
      <c r="BD27" s="527">
        <f t="shared" si="96"/>
        <v>7.6612101530916549E-2</v>
      </c>
      <c r="BE27" s="358">
        <f t="shared" si="49"/>
        <v>0.16548213930677977</v>
      </c>
      <c r="BF27" s="443">
        <f t="shared" si="50"/>
        <v>0.11721651534230232</v>
      </c>
      <c r="BG27" s="273">
        <f t="shared" si="51"/>
        <v>0.11721651534230232</v>
      </c>
      <c r="BH27" s="444">
        <f t="shared" si="52"/>
        <v>0.11721651534230232</v>
      </c>
      <c r="BI27" s="358">
        <f t="shared" si="53"/>
        <v>0.11721651534230232</v>
      </c>
      <c r="BJ27" s="358">
        <f t="shared" si="54"/>
        <v>0.11721651534230232</v>
      </c>
      <c r="BK27" s="445">
        <f t="shared" si="55"/>
        <v>0.11721651534230232</v>
      </c>
      <c r="BL27" s="445">
        <f t="shared" si="56"/>
        <v>0.10725694214328316</v>
      </c>
      <c r="BM27" s="358">
        <f t="shared" si="57"/>
        <v>0.10725694214328316</v>
      </c>
      <c r="BN27" s="445">
        <f t="shared" si="58"/>
        <v>0.10725694214328316</v>
      </c>
      <c r="BO27" s="445">
        <f t="shared" si="59"/>
        <v>0.10725694214328316</v>
      </c>
      <c r="BP27" s="358">
        <f t="shared" si="60"/>
        <v>0.11721651534230232</v>
      </c>
      <c r="BQ27" s="358">
        <f t="shared" si="61"/>
        <v>0.11721651534230232</v>
      </c>
      <c r="BR27" s="358">
        <f t="shared" si="62"/>
        <v>0.11721651534230232</v>
      </c>
      <c r="BS27" s="445">
        <f t="shared" si="63"/>
        <v>0.11721651534230232</v>
      </c>
      <c r="BT27" s="443">
        <f t="shared" si="64"/>
        <v>0.11721651534230232</v>
      </c>
      <c r="BU27" s="273">
        <f t="shared" si="65"/>
        <v>0.11721651534230232</v>
      </c>
      <c r="BV27" s="446">
        <f t="shared" si="66"/>
        <v>0.11721651534230232</v>
      </c>
      <c r="BW27" s="447">
        <f t="shared" si="67"/>
        <v>0.11721651534230232</v>
      </c>
      <c r="BX27" s="445">
        <f t="shared" si="68"/>
        <v>0.11721651534230232</v>
      </c>
      <c r="BY27" s="445">
        <f t="shared" si="69"/>
        <v>0.11721651534230232</v>
      </c>
      <c r="BZ27" s="445">
        <f t="shared" si="70"/>
        <v>0.11721651534230232</v>
      </c>
      <c r="CA27" s="445">
        <f t="shared" si="71"/>
        <v>0.1953608589038372</v>
      </c>
      <c r="CB27" s="445">
        <f t="shared" si="72"/>
        <v>0.1953608589038372</v>
      </c>
      <c r="CC27" s="445">
        <f t="shared" si="73"/>
        <v>0.11721651534230232</v>
      </c>
      <c r="CD27" s="445">
        <f t="shared" si="74"/>
        <v>0.10725694214328316</v>
      </c>
      <c r="CE27" s="445">
        <f t="shared" si="75"/>
        <v>0.10725694214328316</v>
      </c>
      <c r="CF27" s="445">
        <f t="shared" si="76"/>
        <v>0.10725694214328316</v>
      </c>
      <c r="CG27" s="445">
        <f t="shared" si="77"/>
        <v>0.10725694214328316</v>
      </c>
      <c r="CH27" s="445">
        <f t="shared" si="78"/>
        <v>0.1264099675260123</v>
      </c>
      <c r="CI27" s="445">
        <f t="shared" si="79"/>
        <v>0.1264099675260123</v>
      </c>
    </row>
    <row r="28" spans="1:87" ht="15.75" thickBot="1">
      <c r="A28" s="45" t="s">
        <v>58</v>
      </c>
      <c r="B28" s="52"/>
      <c r="C28" s="549"/>
      <c r="D28" s="67">
        <v>17500.656999999999</v>
      </c>
      <c r="E28" s="166">
        <f>B28/('Europe and NA'!$B$6)</f>
        <v>0</v>
      </c>
      <c r="F28" s="137">
        <f>'Europe and NA'!$F$6*E28</f>
        <v>0</v>
      </c>
      <c r="G28" s="137"/>
      <c r="H28" s="87"/>
      <c r="I28" s="287">
        <f t="shared" si="83"/>
        <v>0</v>
      </c>
      <c r="J28" s="304">
        <f t="shared" si="89"/>
        <v>0</v>
      </c>
      <c r="K28" s="304">
        <f t="shared" si="90"/>
        <v>0</v>
      </c>
      <c r="L28" s="297">
        <f>$L$25*(B28/$B$25)</f>
        <v>0</v>
      </c>
      <c r="M28" s="297">
        <f>$L$25*(B28/$B$25)</f>
        <v>0</v>
      </c>
      <c r="N28" s="265">
        <f t="shared" si="91"/>
        <v>0</v>
      </c>
      <c r="O28" s="336">
        <f>$O$25*(B28/$B$25)</f>
        <v>0</v>
      </c>
      <c r="P28" s="336">
        <f>$P$25*(B28/$B$25)</f>
        <v>0</v>
      </c>
      <c r="Q28" s="369">
        <f t="shared" si="92"/>
        <v>0</v>
      </c>
      <c r="R28" s="369">
        <f t="shared" si="93"/>
        <v>0</v>
      </c>
      <c r="S28" s="369">
        <f t="shared" si="94"/>
        <v>0</v>
      </c>
      <c r="T28" s="432">
        <f t="shared" si="16"/>
        <v>0</v>
      </c>
      <c r="U28" s="108"/>
      <c r="V28" s="97">
        <f>'Europe and NA'!$X$53*U28</f>
        <v>0</v>
      </c>
      <c r="W28" s="208">
        <f t="shared" si="88"/>
        <v>0</v>
      </c>
      <c r="X28" s="245">
        <f t="shared" si="95"/>
        <v>0</v>
      </c>
      <c r="Y28" s="358">
        <f t="shared" si="18"/>
        <v>0</v>
      </c>
      <c r="Z28" s="443">
        <f t="shared" si="19"/>
        <v>0</v>
      </c>
      <c r="AA28" s="273">
        <f t="shared" si="20"/>
        <v>0</v>
      </c>
      <c r="AB28" s="444">
        <f t="shared" si="21"/>
        <v>0</v>
      </c>
      <c r="AC28" s="358">
        <f>$J$10*X28</f>
        <v>0</v>
      </c>
      <c r="AD28" s="358">
        <f t="shared" si="23"/>
        <v>0</v>
      </c>
      <c r="AE28" s="445">
        <f t="shared" si="24"/>
        <v>0</v>
      </c>
      <c r="AF28" s="445">
        <f t="shared" si="25"/>
        <v>0</v>
      </c>
      <c r="AG28" s="358">
        <f t="shared" si="26"/>
        <v>0</v>
      </c>
      <c r="AH28" s="445">
        <f t="shared" si="27"/>
        <v>0</v>
      </c>
      <c r="AI28" s="445">
        <f t="shared" si="28"/>
        <v>0</v>
      </c>
      <c r="AJ28" s="358">
        <f t="shared" si="29"/>
        <v>0</v>
      </c>
      <c r="AK28" s="358">
        <f t="shared" si="30"/>
        <v>0</v>
      </c>
      <c r="AL28" s="358">
        <f t="shared" si="31"/>
        <v>0</v>
      </c>
      <c r="AM28" s="445">
        <f t="shared" si="32"/>
        <v>0</v>
      </c>
      <c r="AN28" s="443">
        <f t="shared" si="33"/>
        <v>0</v>
      </c>
      <c r="AO28" s="273">
        <f t="shared" si="34"/>
        <v>0</v>
      </c>
      <c r="AP28" s="446">
        <f t="shared" si="35"/>
        <v>0</v>
      </c>
      <c r="AQ28" s="447">
        <f t="shared" si="36"/>
        <v>0</v>
      </c>
      <c r="AR28" s="445">
        <f t="shared" si="37"/>
        <v>0</v>
      </c>
      <c r="AS28" s="445">
        <f t="shared" si="38"/>
        <v>0</v>
      </c>
      <c r="AT28" s="445">
        <f t="shared" si="39"/>
        <v>0</v>
      </c>
      <c r="AU28" s="445">
        <f t="shared" si="40"/>
        <v>0</v>
      </c>
      <c r="AV28" s="445">
        <f t="shared" si="41"/>
        <v>0</v>
      </c>
      <c r="AW28" s="445">
        <f t="shared" si="42"/>
        <v>0</v>
      </c>
      <c r="AX28" s="445">
        <f t="shared" si="43"/>
        <v>0</v>
      </c>
      <c r="AY28" s="445">
        <f t="shared" si="44"/>
        <v>0</v>
      </c>
      <c r="AZ28" s="445">
        <f t="shared" si="45"/>
        <v>0</v>
      </c>
      <c r="BA28" s="445">
        <f t="shared" si="46"/>
        <v>0</v>
      </c>
      <c r="BB28" s="445">
        <f>$AI$10*X28</f>
        <v>0</v>
      </c>
      <c r="BC28" s="445">
        <f t="shared" si="48"/>
        <v>0</v>
      </c>
      <c r="BD28" s="527">
        <f t="shared" si="96"/>
        <v>0</v>
      </c>
      <c r="BE28" s="358">
        <f t="shared" si="49"/>
        <v>0</v>
      </c>
      <c r="BF28" s="443">
        <f t="shared" si="50"/>
        <v>0</v>
      </c>
      <c r="BG28" s="273">
        <f t="shared" si="51"/>
        <v>0</v>
      </c>
      <c r="BH28" s="444">
        <f t="shared" si="52"/>
        <v>0</v>
      </c>
      <c r="BI28" s="358">
        <f>$BI$10*BD28</f>
        <v>0</v>
      </c>
      <c r="BJ28" s="358">
        <f t="shared" si="54"/>
        <v>0</v>
      </c>
      <c r="BK28" s="445">
        <f t="shared" si="55"/>
        <v>0</v>
      </c>
      <c r="BL28" s="445">
        <f t="shared" si="56"/>
        <v>0</v>
      </c>
      <c r="BM28" s="358">
        <f t="shared" si="57"/>
        <v>0</v>
      </c>
      <c r="BN28" s="445">
        <f t="shared" si="58"/>
        <v>0</v>
      </c>
      <c r="BO28" s="445">
        <f t="shared" si="59"/>
        <v>0</v>
      </c>
      <c r="BP28" s="358">
        <f t="shared" si="60"/>
        <v>0</v>
      </c>
      <c r="BQ28" s="358">
        <f t="shared" si="61"/>
        <v>0</v>
      </c>
      <c r="BR28" s="358">
        <f t="shared" si="62"/>
        <v>0</v>
      </c>
      <c r="BS28" s="445">
        <f t="shared" si="63"/>
        <v>0</v>
      </c>
      <c r="BT28" s="443">
        <f t="shared" si="64"/>
        <v>0</v>
      </c>
      <c r="BU28" s="273">
        <f t="shared" si="65"/>
        <v>0</v>
      </c>
      <c r="BV28" s="446">
        <f t="shared" si="66"/>
        <v>0</v>
      </c>
      <c r="BW28" s="447">
        <f t="shared" si="67"/>
        <v>0</v>
      </c>
      <c r="BX28" s="445">
        <f t="shared" si="68"/>
        <v>0</v>
      </c>
      <c r="BY28" s="445">
        <f t="shared" si="69"/>
        <v>0</v>
      </c>
      <c r="BZ28" s="445">
        <f t="shared" si="70"/>
        <v>0</v>
      </c>
      <c r="CA28" s="445">
        <f t="shared" si="71"/>
        <v>0</v>
      </c>
      <c r="CB28" s="445">
        <f t="shared" si="72"/>
        <v>0</v>
      </c>
      <c r="CC28" s="445">
        <f t="shared" si="73"/>
        <v>0</v>
      </c>
      <c r="CD28" s="445">
        <f t="shared" si="74"/>
        <v>0</v>
      </c>
      <c r="CE28" s="445">
        <f t="shared" si="75"/>
        <v>0</v>
      </c>
      <c r="CF28" s="445">
        <f t="shared" si="76"/>
        <v>0</v>
      </c>
      <c r="CG28" s="445">
        <f t="shared" si="77"/>
        <v>0</v>
      </c>
      <c r="CH28" s="445">
        <f>$CH$10*BD28</f>
        <v>0</v>
      </c>
      <c r="CI28" s="445">
        <f t="shared" si="79"/>
        <v>0</v>
      </c>
    </row>
    <row r="29" spans="1:87" ht="15.75" thickBot="1">
      <c r="D29" s="96">
        <f>SUM(D2:D28)</f>
        <v>617342.20299999998</v>
      </c>
      <c r="E29" s="59"/>
      <c r="F29" s="146">
        <f>SUM(F18:F27)/10</f>
        <v>174.35606117682516</v>
      </c>
      <c r="G29" s="345"/>
      <c r="H29" s="146">
        <f>SUM(H18:H27)/10</f>
        <v>167.49744675978931</v>
      </c>
      <c r="I29" s="373"/>
      <c r="J29" s="146">
        <f t="shared" ref="J29:O29" si="97">SUM(J18:J27)/10</f>
        <v>0.63813649015839347</v>
      </c>
      <c r="K29" s="146">
        <f t="shared" si="97"/>
        <v>0.63813649015839347</v>
      </c>
      <c r="L29" s="146">
        <f t="shared" si="97"/>
        <v>2.069724540901503</v>
      </c>
      <c r="M29" s="146">
        <f t="shared" si="97"/>
        <v>2.069724540901503</v>
      </c>
      <c r="N29" s="146">
        <f t="shared" si="97"/>
        <v>0.58883839220624279</v>
      </c>
      <c r="O29" s="146">
        <f t="shared" si="97"/>
        <v>2.069724540901503</v>
      </c>
      <c r="P29" s="306">
        <f>SUM(P18:P27)/10</f>
        <v>2.069724540901503</v>
      </c>
      <c r="Q29" s="306">
        <f>SUM(Q18:Q27)/10</f>
        <v>0.51489124527801711</v>
      </c>
      <c r="R29" s="306">
        <f>SUM(R18:R27)/10</f>
        <v>0.51489124527801711</v>
      </c>
      <c r="S29" s="306">
        <f>SUM(S18:S27)/10</f>
        <v>0.51489124527801711</v>
      </c>
      <c r="T29" s="306">
        <f>SUM(T18:T27)/10</f>
        <v>0.9229699449930413</v>
      </c>
      <c r="U29" s="107"/>
      <c r="V29" s="306">
        <f>SUM(X18:X27)/10</f>
        <v>0.58883839220624279</v>
      </c>
      <c r="W29" s="176"/>
      <c r="X29" s="189">
        <f>SUM(X18:X27)/10</f>
        <v>0.58883839220624279</v>
      </c>
      <c r="Y29" s="146">
        <f>SUM(Y18:Y28)/11</f>
        <v>51.774953903807095</v>
      </c>
      <c r="Z29" s="146">
        <f t="shared" ref="Z29:BC29" si="98">SUM(Z18:Z28)/11</f>
        <v>0.46240306950892018</v>
      </c>
      <c r="AA29" s="146">
        <f t="shared" si="98"/>
        <v>327.38137321231557</v>
      </c>
      <c r="AB29" s="146">
        <f t="shared" si="98"/>
        <v>0.53530762927840259</v>
      </c>
      <c r="AC29" s="146">
        <f t="shared" si="98"/>
        <v>1.2472667762186782</v>
      </c>
      <c r="AD29" s="146">
        <f t="shared" si="98"/>
        <v>1.2472667762186782</v>
      </c>
      <c r="AE29" s="146">
        <f t="shared" si="98"/>
        <v>1.1375287122166056</v>
      </c>
      <c r="AF29" s="146">
        <f t="shared" si="98"/>
        <v>1.1375287122166056</v>
      </c>
      <c r="AG29" s="146">
        <f t="shared" si="98"/>
        <v>1.1509114029485656</v>
      </c>
      <c r="AH29" s="146">
        <f t="shared" si="98"/>
        <v>1.1402052503629976</v>
      </c>
      <c r="AI29" s="146">
        <f t="shared" si="98"/>
        <v>1.1402052503629976</v>
      </c>
      <c r="AJ29" s="146">
        <f t="shared" si="98"/>
        <v>1.006378343043397</v>
      </c>
      <c r="AK29" s="146">
        <f t="shared" si="98"/>
        <v>1.006378343043397</v>
      </c>
      <c r="AL29" s="146">
        <f t="shared" si="98"/>
        <v>1.006378343043397</v>
      </c>
      <c r="AM29" s="146">
        <f t="shared" si="98"/>
        <v>1.8039867106682175</v>
      </c>
      <c r="AN29" s="146">
        <f t="shared" si="98"/>
        <v>0.52415683440504979</v>
      </c>
      <c r="AO29" s="146">
        <f t="shared" si="98"/>
        <v>3.9626256681021759</v>
      </c>
      <c r="AP29" s="146">
        <f t="shared" si="98"/>
        <v>0.53530762927840259</v>
      </c>
      <c r="AQ29" s="146">
        <f t="shared" si="98"/>
        <v>1.1509114029485656</v>
      </c>
      <c r="AR29" s="146">
        <f t="shared" si="98"/>
        <v>1.1562644792413499</v>
      </c>
      <c r="AS29" s="146">
        <f t="shared" si="98"/>
        <v>0.81902067279595603</v>
      </c>
      <c r="AT29" s="146">
        <f t="shared" si="98"/>
        <v>0.81902067279595603</v>
      </c>
      <c r="AU29" s="146">
        <f t="shared" si="98"/>
        <v>0.81902067279595603</v>
      </c>
      <c r="AV29" s="146">
        <f t="shared" si="98"/>
        <v>0.81902067279595603</v>
      </c>
      <c r="AW29" s="146">
        <f t="shared" si="98"/>
        <v>0.81902067279595603</v>
      </c>
      <c r="AX29" s="146">
        <f t="shared" si="98"/>
        <v>0.81902067279595603</v>
      </c>
      <c r="AY29" s="146">
        <f t="shared" si="98"/>
        <v>0.74943068098976362</v>
      </c>
      <c r="AZ29" s="146">
        <f t="shared" si="98"/>
        <v>0.74943068098976362</v>
      </c>
      <c r="BA29" s="146">
        <f t="shared" si="98"/>
        <v>0.74943068098976362</v>
      </c>
      <c r="BB29" s="146">
        <f t="shared" si="98"/>
        <v>0.74943068098976362</v>
      </c>
      <c r="BC29" s="146">
        <f t="shared" si="98"/>
        <v>0.81902067279595603</v>
      </c>
      <c r="BD29" s="59"/>
      <c r="BE29" s="146">
        <f>SUM(BE18:BE28)/11</f>
        <v>0.53779743220527887</v>
      </c>
      <c r="BF29" s="146">
        <f t="shared" ref="BF29:CI29" si="99">SUM(BF18:BF28)/11</f>
        <v>0.38093984781207263</v>
      </c>
      <c r="BG29" s="146">
        <f t="shared" si="99"/>
        <v>0.38093984781207263</v>
      </c>
      <c r="BH29" s="146">
        <f t="shared" si="99"/>
        <v>0.38093984781207263</v>
      </c>
      <c r="BI29" s="146">
        <f t="shared" si="99"/>
        <v>0.38093984781207263</v>
      </c>
      <c r="BJ29" s="146">
        <f t="shared" si="99"/>
        <v>0.38093984781207263</v>
      </c>
      <c r="BK29" s="146">
        <f t="shared" si="99"/>
        <v>0.38093984781207263</v>
      </c>
      <c r="BL29" s="146">
        <f t="shared" si="99"/>
        <v>0.34857240976268083</v>
      </c>
      <c r="BM29" s="146">
        <f t="shared" si="99"/>
        <v>0.34857240976268083</v>
      </c>
      <c r="BN29" s="146">
        <f t="shared" si="99"/>
        <v>0.34857240976268083</v>
      </c>
      <c r="BO29" s="146">
        <f t="shared" si="99"/>
        <v>0.34857240976268083</v>
      </c>
      <c r="BP29" s="146">
        <f t="shared" si="99"/>
        <v>0.38093984781207263</v>
      </c>
      <c r="BQ29" s="146">
        <f t="shared" si="99"/>
        <v>0.38093984781207263</v>
      </c>
      <c r="BR29" s="146">
        <f t="shared" si="99"/>
        <v>0.38093984781207263</v>
      </c>
      <c r="BS29" s="146">
        <f t="shared" si="99"/>
        <v>0.38093984781207263</v>
      </c>
      <c r="BT29" s="146">
        <f t="shared" si="99"/>
        <v>0.38093984781207263</v>
      </c>
      <c r="BU29" s="146">
        <f t="shared" si="99"/>
        <v>0.38093984781207263</v>
      </c>
      <c r="BV29" s="146">
        <f t="shared" si="99"/>
        <v>0.38093984781207263</v>
      </c>
      <c r="BW29" s="146">
        <f t="shared" si="99"/>
        <v>0.38093984781207263</v>
      </c>
      <c r="BX29" s="146">
        <f t="shared" si="99"/>
        <v>0.38093984781207263</v>
      </c>
      <c r="BY29" s="146">
        <f t="shared" si="99"/>
        <v>0.38093984781207263</v>
      </c>
      <c r="BZ29" s="146">
        <f t="shared" si="99"/>
        <v>0.38093984781207263</v>
      </c>
      <c r="CA29" s="146">
        <f t="shared" si="99"/>
        <v>0.63489974635345436</v>
      </c>
      <c r="CB29" s="146">
        <f t="shared" si="99"/>
        <v>0.63489974635345436</v>
      </c>
      <c r="CC29" s="146">
        <f t="shared" si="99"/>
        <v>0.38093984781207263</v>
      </c>
      <c r="CD29" s="146">
        <f t="shared" si="99"/>
        <v>0.34857240976268083</v>
      </c>
      <c r="CE29" s="146">
        <f t="shared" si="99"/>
        <v>0.34857240976268083</v>
      </c>
      <c r="CF29" s="146">
        <f t="shared" si="99"/>
        <v>0.34857240976268083</v>
      </c>
      <c r="CG29" s="146">
        <f t="shared" si="99"/>
        <v>0.34857240976268083</v>
      </c>
      <c r="CH29" s="146">
        <f t="shared" si="99"/>
        <v>0.41081748293458809</v>
      </c>
      <c r="CI29" s="146">
        <f t="shared" si="99"/>
        <v>0.41081748293458809</v>
      </c>
    </row>
    <row r="30" spans="1:87">
      <c r="F30" s="78"/>
      <c r="G30" s="78"/>
      <c r="H30" s="78"/>
      <c r="I30" s="69"/>
      <c r="J30" s="78"/>
      <c r="K30" s="78"/>
      <c r="L30" s="78"/>
      <c r="M30" s="78"/>
      <c r="N30" s="78"/>
      <c r="O30" s="78"/>
      <c r="P30" s="78"/>
      <c r="Q30" s="69"/>
      <c r="R30" s="69"/>
      <c r="S30" s="69"/>
      <c r="T30" s="69"/>
      <c r="U30" s="69"/>
      <c r="V30" s="69"/>
      <c r="W30" s="69"/>
      <c r="X30" s="78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3"/>
      <c r="AK30" s="73"/>
      <c r="AL30" s="73"/>
      <c r="AM30" s="76"/>
      <c r="AN30" s="76"/>
      <c r="AO30" s="76"/>
      <c r="AP30" s="76"/>
      <c r="AQ30" s="76"/>
      <c r="AR30" s="78"/>
      <c r="BE30" s="76"/>
      <c r="BF30" s="76"/>
      <c r="BG30" s="76"/>
      <c r="BH30" s="76"/>
      <c r="BI30" s="76"/>
      <c r="BJ30" s="76"/>
      <c r="BK30" s="76"/>
      <c r="BL30" s="76"/>
      <c r="BM30" s="76"/>
      <c r="BN30" s="76"/>
      <c r="BO30" s="76"/>
      <c r="BP30" s="73"/>
      <c r="BQ30" s="73"/>
      <c r="BR30" s="73"/>
      <c r="BS30" s="76"/>
      <c r="BT30" s="76"/>
      <c r="BU30" s="76"/>
      <c r="BV30" s="76"/>
      <c r="BW30" s="76"/>
      <c r="BX30" s="78"/>
    </row>
    <row r="31" spans="1:87"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69"/>
      <c r="BE31" s="73"/>
      <c r="BF31" s="73"/>
      <c r="BG31" s="73"/>
      <c r="BH31" s="73"/>
      <c r="BI31" s="73"/>
      <c r="BJ31" s="73"/>
      <c r="BK31" s="73"/>
      <c r="BL31" s="73"/>
      <c r="BM31" s="73"/>
      <c r="BN31" s="73"/>
      <c r="BO31" s="73"/>
      <c r="BP31" s="73"/>
      <c r="BQ31" s="73"/>
      <c r="BR31" s="73"/>
      <c r="BS31" s="73"/>
      <c r="BT31" s="73"/>
      <c r="BU31" s="73"/>
      <c r="BV31" s="73"/>
      <c r="BW31" s="73"/>
      <c r="BX31" s="69"/>
    </row>
    <row r="32" spans="1:87"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3"/>
      <c r="AP32" s="73"/>
      <c r="AQ32" s="73"/>
      <c r="AR32" s="69"/>
      <c r="BE32" s="73"/>
      <c r="BF32" s="73"/>
      <c r="BG32" s="73"/>
      <c r="BH32" s="73"/>
      <c r="BI32" s="73"/>
      <c r="BJ32" s="73"/>
      <c r="BK32" s="73"/>
      <c r="BL32" s="73"/>
      <c r="BM32" s="73"/>
      <c r="BN32" s="73"/>
      <c r="BO32" s="73"/>
      <c r="BP32" s="73"/>
      <c r="BQ32" s="73"/>
      <c r="BR32" s="73"/>
      <c r="BS32" s="73"/>
      <c r="BT32" s="73"/>
      <c r="BU32" s="73"/>
      <c r="BV32" s="73"/>
      <c r="BW32" s="73"/>
      <c r="BX32" s="69"/>
    </row>
    <row r="33" spans="12:75">
      <c r="L33" s="69"/>
      <c r="M33" s="69"/>
      <c r="N33" s="69"/>
      <c r="O33" s="69"/>
      <c r="Y33" s="449"/>
      <c r="Z33" s="449"/>
      <c r="AA33" s="449"/>
      <c r="AB33" s="449"/>
      <c r="AC33" s="449"/>
      <c r="AD33" s="449"/>
      <c r="AE33" s="73"/>
      <c r="AF33" s="73"/>
      <c r="AG33" s="73"/>
      <c r="AH33" s="73"/>
      <c r="AI33" s="449"/>
      <c r="AJ33" s="449"/>
      <c r="AK33" s="449"/>
      <c r="AL33" s="449"/>
      <c r="AM33" s="449"/>
      <c r="AN33" s="449"/>
      <c r="AO33" s="449"/>
      <c r="AP33" s="449"/>
      <c r="AQ33" s="449"/>
      <c r="BE33" s="449"/>
      <c r="BF33" s="449"/>
      <c r="BG33" s="449"/>
      <c r="BH33" s="449"/>
      <c r="BI33" s="449"/>
      <c r="BJ33" s="449"/>
      <c r="BK33" s="73"/>
      <c r="BL33" s="73"/>
      <c r="BM33" s="73"/>
      <c r="BN33" s="73"/>
      <c r="BO33" s="449"/>
      <c r="BP33" s="449"/>
      <c r="BQ33" s="449"/>
      <c r="BR33" s="449"/>
      <c r="BS33" s="449"/>
      <c r="BT33" s="449"/>
      <c r="BU33" s="449"/>
      <c r="BV33" s="449"/>
      <c r="BW33" s="449"/>
    </row>
    <row r="34" spans="12:75">
      <c r="L34" s="69"/>
      <c r="M34" s="69"/>
      <c r="N34" s="69"/>
      <c r="O34" s="69"/>
      <c r="Y34" s="449"/>
      <c r="Z34" s="449"/>
      <c r="AA34" s="449"/>
      <c r="AB34" s="449"/>
      <c r="AC34" s="449"/>
      <c r="AD34" s="449"/>
      <c r="AE34" s="73"/>
      <c r="AF34" s="73"/>
      <c r="AG34" s="73"/>
      <c r="AH34" s="73"/>
      <c r="AI34" s="449"/>
      <c r="AJ34" s="449"/>
      <c r="AK34" s="449"/>
      <c r="AL34" s="449"/>
      <c r="AM34" s="449"/>
      <c r="AN34" s="449"/>
      <c r="AO34" s="449"/>
      <c r="AP34" s="449"/>
      <c r="AQ34" s="449"/>
      <c r="BE34" s="449"/>
      <c r="BF34" s="449"/>
      <c r="BG34" s="449"/>
      <c r="BH34" s="449"/>
      <c r="BI34" s="449"/>
      <c r="BJ34" s="449"/>
      <c r="BK34" s="73"/>
      <c r="BL34" s="73"/>
      <c r="BM34" s="73"/>
      <c r="BN34" s="73"/>
      <c r="BO34" s="449"/>
      <c r="BP34" s="449"/>
      <c r="BQ34" s="449"/>
      <c r="BR34" s="449"/>
      <c r="BS34" s="449"/>
      <c r="BT34" s="449"/>
      <c r="BU34" s="449"/>
      <c r="BV34" s="449"/>
      <c r="BW34" s="449"/>
    </row>
    <row r="35" spans="12:75">
      <c r="L35" s="69"/>
      <c r="M35" s="69"/>
      <c r="N35" s="69"/>
      <c r="O35" s="69"/>
      <c r="AE35" s="69"/>
      <c r="AF35" s="69"/>
      <c r="AG35" s="69"/>
      <c r="AH35" s="69"/>
      <c r="BK35" s="69"/>
      <c r="BL35" s="69"/>
      <c r="BM35" s="69"/>
      <c r="BN35" s="69"/>
    </row>
    <row r="36" spans="12:75">
      <c r="L36" s="69"/>
      <c r="M36" s="69"/>
      <c r="N36" s="69"/>
      <c r="O36" s="69"/>
      <c r="AE36" s="69"/>
      <c r="AF36" s="69"/>
      <c r="AG36" s="69"/>
      <c r="AH36" s="69"/>
      <c r="BK36" s="69"/>
      <c r="BL36" s="69"/>
      <c r="BM36" s="69"/>
      <c r="BN36" s="69"/>
    </row>
  </sheetData>
  <sortState ref="A1:J27">
    <sortCondition descending="1" ref="B2"/>
  </sortState>
  <mergeCells count="5">
    <mergeCell ref="C2:C8"/>
    <mergeCell ref="C10:C16"/>
    <mergeCell ref="C18:C28"/>
    <mergeCell ref="A9:E9"/>
    <mergeCell ref="A17:E17"/>
  </mergeCells>
  <hyperlinks>
    <hyperlink ref="A10" r:id="rId1" tooltip="Kazakhstan" display="https://en.wikipedia.org/wiki/Kazakhstan"/>
    <hyperlink ref="A25" r:id="rId2" tooltip="Kyrgyzstan" display="https://en.wikipedia.org/wiki/Kyrgyzstan"/>
    <hyperlink ref="A26" r:id="rId3" tooltip="Tajikistan" display="https://en.wikipedia.org/wiki/Tajikistan"/>
    <hyperlink ref="A12" r:id="rId4" tooltip="Turkmenistan" display="https://en.wikipedia.org/wiki/Turkmenistan"/>
    <hyperlink ref="A22" r:id="rId5" display="https://en.wikipedia.org/wiki/Uzbekistan"/>
  </hyperlinks>
  <pageMargins left="0.7" right="0.7" top="0.75" bottom="0.75" header="0.3" footer="0.3"/>
  <pageSetup paperSize="9" orientation="portrait" verticalDpi="0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9"/>
  <sheetViews>
    <sheetView topLeftCell="T1" zoomScale="106" zoomScaleNormal="106" workbookViewId="0">
      <selection activeCell="Y1" sqref="Y1:BD1048576"/>
    </sheetView>
  </sheetViews>
  <sheetFormatPr defaultRowHeight="15"/>
  <cols>
    <col min="1" max="1" width="31" customWidth="1"/>
    <col min="2" max="2" width="18.85546875" customWidth="1"/>
    <col min="3" max="3" width="13.140625" customWidth="1"/>
    <col min="4" max="5" width="17.42578125" customWidth="1"/>
    <col min="6" max="6" width="18.85546875" customWidth="1"/>
    <col min="7" max="7" width="14.28515625" customWidth="1"/>
    <col min="8" max="9" width="14.85546875" customWidth="1"/>
    <col min="10" max="10" width="15" customWidth="1"/>
    <col min="11" max="11" width="16.140625" customWidth="1"/>
    <col min="12" max="12" width="13.5703125" customWidth="1"/>
    <col min="13" max="13" width="15.85546875" customWidth="1"/>
    <col min="14" max="14" width="19.5703125" customWidth="1"/>
    <col min="15" max="15" width="16" customWidth="1"/>
    <col min="16" max="16" width="19" customWidth="1"/>
    <col min="17" max="17" width="17.7109375" customWidth="1"/>
    <col min="18" max="18" width="16.5703125" customWidth="1"/>
    <col min="19" max="19" width="18.5703125" customWidth="1"/>
    <col min="20" max="21" width="17.5703125" customWidth="1"/>
    <col min="22" max="23" width="18.5703125" customWidth="1"/>
    <col min="24" max="24" width="15.5703125" customWidth="1"/>
    <col min="25" max="25" width="17.42578125" customWidth="1"/>
    <col min="26" max="26" width="18.85546875" customWidth="1"/>
    <col min="27" max="27" width="14.28515625" customWidth="1"/>
    <col min="28" max="29" width="14.85546875" customWidth="1"/>
    <col min="30" max="30" width="15" customWidth="1"/>
    <col min="31" max="31" width="16.140625" customWidth="1"/>
    <col min="32" max="32" width="13.5703125" customWidth="1"/>
    <col min="33" max="33" width="15.85546875" customWidth="1"/>
    <col min="34" max="34" width="19.5703125" customWidth="1"/>
    <col min="35" max="35" width="16" customWidth="1"/>
    <col min="36" max="36" width="19" customWidth="1"/>
    <col min="37" max="37" width="17.7109375" customWidth="1"/>
    <col min="38" max="38" width="16.5703125" customWidth="1"/>
    <col min="39" max="39" width="18.5703125" customWidth="1"/>
    <col min="40" max="41" width="17.5703125" customWidth="1"/>
    <col min="42" max="43" width="18.5703125" customWidth="1"/>
    <col min="44" max="44" width="15.5703125" customWidth="1"/>
    <col min="45" max="45" width="19.28515625" customWidth="1"/>
    <col min="46" max="46" width="14.85546875" customWidth="1"/>
    <col min="47" max="47" width="14.5703125" customWidth="1"/>
    <col min="48" max="48" width="23.42578125" customWidth="1"/>
    <col min="49" max="49" width="19.7109375" customWidth="1"/>
    <col min="50" max="50" width="17.140625" customWidth="1"/>
    <col min="51" max="51" width="22" customWidth="1"/>
    <col min="52" max="52" width="24.28515625" customWidth="1"/>
    <col min="53" max="53" width="22" customWidth="1"/>
    <col min="54" max="54" width="18.5703125" customWidth="1"/>
    <col min="55" max="55" width="20.42578125" customWidth="1"/>
    <col min="56" max="56" width="25.5703125" customWidth="1"/>
  </cols>
  <sheetData>
    <row r="1" spans="1:56" ht="105" customHeight="1" thickBot="1">
      <c r="A1" s="58" t="s">
        <v>68</v>
      </c>
      <c r="B1" s="88" t="s">
        <v>220</v>
      </c>
      <c r="C1" s="88" t="s">
        <v>184</v>
      </c>
      <c r="D1" s="88" t="s">
        <v>209</v>
      </c>
      <c r="E1" s="85" t="s">
        <v>244</v>
      </c>
      <c r="F1" s="86" t="s">
        <v>226</v>
      </c>
      <c r="G1" s="86" t="s">
        <v>244</v>
      </c>
      <c r="H1" s="86" t="s">
        <v>224</v>
      </c>
      <c r="I1" s="86" t="s">
        <v>244</v>
      </c>
      <c r="J1" s="86" t="s">
        <v>231</v>
      </c>
      <c r="K1" s="115" t="s">
        <v>232</v>
      </c>
      <c r="L1" s="115" t="s">
        <v>233</v>
      </c>
      <c r="M1" s="115" t="s">
        <v>234</v>
      </c>
      <c r="N1" s="115" t="s">
        <v>235</v>
      </c>
      <c r="O1" s="118" t="s">
        <v>236</v>
      </c>
      <c r="P1" s="115" t="s">
        <v>237</v>
      </c>
      <c r="Q1" s="119" t="s">
        <v>238</v>
      </c>
      <c r="R1" s="401" t="s">
        <v>239</v>
      </c>
      <c r="S1" s="404" t="s">
        <v>240</v>
      </c>
      <c r="T1" s="115" t="s">
        <v>241</v>
      </c>
      <c r="U1" s="405" t="s">
        <v>244</v>
      </c>
      <c r="V1" s="115" t="s">
        <v>242</v>
      </c>
      <c r="W1" s="115" t="s">
        <v>244</v>
      </c>
      <c r="X1" s="115" t="s">
        <v>243</v>
      </c>
      <c r="Y1" s="85" t="s">
        <v>244</v>
      </c>
      <c r="Z1" s="85" t="s">
        <v>249</v>
      </c>
      <c r="AA1" s="314" t="s">
        <v>250</v>
      </c>
      <c r="AB1" s="85" t="s">
        <v>251</v>
      </c>
      <c r="AC1" s="86" t="s">
        <v>252</v>
      </c>
      <c r="AD1" s="86" t="s">
        <v>253</v>
      </c>
      <c r="AE1" s="85" t="s">
        <v>254</v>
      </c>
      <c r="AF1" s="85" t="s">
        <v>255</v>
      </c>
      <c r="AG1" s="314" t="s">
        <v>256</v>
      </c>
      <c r="AH1" s="85" t="s">
        <v>257</v>
      </c>
      <c r="AI1" s="86" t="s">
        <v>258</v>
      </c>
      <c r="AJ1" s="86" t="s">
        <v>259</v>
      </c>
      <c r="AK1" s="103" t="s">
        <v>260</v>
      </c>
      <c r="AL1" s="103" t="s">
        <v>261</v>
      </c>
      <c r="AM1" s="103" t="s">
        <v>262</v>
      </c>
      <c r="AN1" s="116" t="s">
        <v>263</v>
      </c>
      <c r="AO1" s="116" t="s">
        <v>264</v>
      </c>
      <c r="AP1" s="103" t="s">
        <v>265</v>
      </c>
      <c r="AQ1" s="119" t="s">
        <v>266</v>
      </c>
      <c r="AR1" s="419" t="s">
        <v>267</v>
      </c>
      <c r="AS1" s="421" t="s">
        <v>268</v>
      </c>
      <c r="AT1" s="421" t="s">
        <v>269</v>
      </c>
      <c r="AU1" s="482" t="s">
        <v>270</v>
      </c>
      <c r="AV1" s="482" t="s">
        <v>271</v>
      </c>
      <c r="AW1" s="482" t="s">
        <v>272</v>
      </c>
      <c r="AX1" s="482" t="s">
        <v>273</v>
      </c>
      <c r="AY1" s="482" t="s">
        <v>274</v>
      </c>
      <c r="AZ1" s="482" t="s">
        <v>275</v>
      </c>
      <c r="BA1" s="482" t="s">
        <v>276</v>
      </c>
      <c r="BB1" s="482" t="s">
        <v>277</v>
      </c>
      <c r="BC1" s="482" t="s">
        <v>278</v>
      </c>
      <c r="BD1" s="482" t="s">
        <v>279</v>
      </c>
    </row>
    <row r="2" spans="1:56">
      <c r="A2" s="37" t="s">
        <v>92</v>
      </c>
      <c r="B2" s="35">
        <v>33.713000000000001</v>
      </c>
      <c r="C2" s="551" t="s">
        <v>213</v>
      </c>
      <c r="D2" s="65">
        <v>1399.491</v>
      </c>
      <c r="E2" s="163">
        <f>(B2/'Europe and NA'!$B$69)</f>
        <v>0.5</v>
      </c>
      <c r="F2" s="97">
        <f>('Europe and NA'!$F$69)*E2</f>
        <v>476.32499999999999</v>
      </c>
      <c r="G2" s="209">
        <f>B2/'Europe and NA'!$B$33</f>
        <v>0.96499313029539735</v>
      </c>
      <c r="H2" s="238">
        <f>'Europe and NA'!$I$33*G2</f>
        <v>683.21513624914132</v>
      </c>
      <c r="I2" s="217">
        <f>B2/'Europe and NA'!$B$21</f>
        <v>0.69988997072806169</v>
      </c>
      <c r="J2" s="218">
        <f>'Europe and NA'!$K$21*I2</f>
        <v>10.113410077020491</v>
      </c>
      <c r="K2" s="218">
        <f>'Europe and NA'!$K$21*I2</f>
        <v>10.113410077020491</v>
      </c>
      <c r="L2" s="293">
        <f>'Europe and NA'!$M$21*I2</f>
        <v>10.582336357408293</v>
      </c>
      <c r="M2" s="293">
        <f>'Europe and NA'!$N$21*I2</f>
        <v>10.582336357408293</v>
      </c>
      <c r="N2" s="213">
        <f>'Europe and NA'!$Z$21*W2</f>
        <v>19.092998401461525</v>
      </c>
      <c r="O2" s="293">
        <f>'Europe and NA'!$P$21*I2</f>
        <v>10.582336357408293</v>
      </c>
      <c r="P2" s="293">
        <f>'Europe and NA'!$Q$21*I2</f>
        <v>10.582336357408293</v>
      </c>
      <c r="Q2" s="241">
        <f>'Europe and NA'!$R$21*I2</f>
        <v>12.633013971641514</v>
      </c>
      <c r="R2" s="241">
        <f>'Europe and NA'!$R$21*I2</f>
        <v>12.633013971641514</v>
      </c>
      <c r="S2" s="241">
        <f>'Europe and NA'!$T$21*I2</f>
        <v>12.633013971641514</v>
      </c>
      <c r="T2" s="431">
        <f>'Europe and NA'!$V$21*I2</f>
        <v>20.492778342917646</v>
      </c>
      <c r="U2" s="144">
        <f>B2/'East and Australasia'!$B$4</f>
        <v>0.61521195642256243</v>
      </c>
      <c r="V2" s="97">
        <f>'East and Australasia'!$V$4*U2</f>
        <v>22.32604189857479</v>
      </c>
      <c r="W2" s="209">
        <f>B2/'Europe and NA'!$B$21</f>
        <v>0.69988997072806169</v>
      </c>
      <c r="X2" s="238">
        <f>'Europe and NA'!$Z$21*W2</f>
        <v>19.092998401461525</v>
      </c>
      <c r="Y2" s="517">
        <f>B2/'[1]Europe and NA'!$B$21</f>
        <v>0.69988997072806169</v>
      </c>
      <c r="Z2" s="262">
        <f>'[1]Europe and NA'!$AB$21*Y2</f>
        <v>11.898129502377049</v>
      </c>
      <c r="AA2" s="518">
        <f>'[1]Europe and NA'!$AC$21*Y2</f>
        <v>13.647854429197203</v>
      </c>
      <c r="AB2" s="518">
        <f>'[1]Europe and NA'!$AD$21*Y2</f>
        <v>13.647854429197203</v>
      </c>
      <c r="AC2" s="518">
        <f>'[1]Europe and NA'!$AE$21*Y2</f>
        <v>13.647854429197203</v>
      </c>
      <c r="AD2" s="262">
        <f>'[1]Europe and NA'!$AF$21*Y2</f>
        <v>13.647854429197203</v>
      </c>
      <c r="AE2" s="262">
        <f>'[1]Europe and NA'!$AG$21*Y2</f>
        <v>13.647854429197203</v>
      </c>
      <c r="AF2" s="519">
        <f>'[1]Europe and NA'!$AH$21*Y2</f>
        <v>13.647854429197203</v>
      </c>
      <c r="AG2" s="519">
        <f>'[1]Europe and NA'!$AI$21*Y2</f>
        <v>17.546241566152506</v>
      </c>
      <c r="AH2" s="263">
        <f>'[1]Europe and NA'!$AJ$21*Y2</f>
        <v>17.546241566152506</v>
      </c>
      <c r="AI2" s="519">
        <f>'[1]Europe and NA'!$AK$21*Y2</f>
        <v>17.546241566152506</v>
      </c>
      <c r="AJ2" s="519">
        <f>'[1]Europe and NA'!$AL$21*Y2</f>
        <v>17.546241566152506</v>
      </c>
      <c r="AK2" s="262">
        <f>'[1]Europe and NA'!$AM$21*Y2</f>
        <v>16.097469326745419</v>
      </c>
      <c r="AL2" s="262">
        <f>'[1]Europe and NA'!$AN$21*Y2</f>
        <v>16.097469326745419</v>
      </c>
      <c r="AM2" s="262">
        <f>'[1]Europe and NA'!$AO$21*Y2</f>
        <v>16.097469326745419</v>
      </c>
      <c r="AN2" s="519">
        <f>'[1]Europe and NA'!$AP$21*Y2</f>
        <v>16.097469326745419</v>
      </c>
      <c r="AO2" s="520">
        <f>'[1]Europe and NA'!$AQ$21*Y2</f>
        <v>16.097469326745419</v>
      </c>
      <c r="AP2" s="262">
        <f>'[1]Europe and NA'!$AR$21*Y2</f>
        <v>16.097469326745419</v>
      </c>
      <c r="AQ2" s="518">
        <f>'[1]Europe and NA'!$AS$21*Y2</f>
        <v>16.097469326745419</v>
      </c>
      <c r="AR2" s="262">
        <f>'[1]Europe and NA'!$AT$21*Y2</f>
        <v>16.097469326745419</v>
      </c>
      <c r="AS2" s="521">
        <f>'[1]Europe and NA'!$AU$21*Y2</f>
        <v>16.097469326745419</v>
      </c>
      <c r="AT2" s="521">
        <f>'[1]Europe and NA'!$AV$21*Y2</f>
        <v>16.097469326745419</v>
      </c>
      <c r="AU2" s="521">
        <f>'[1]Europe and NA'!$AW$21*Y2</f>
        <v>16.097469326745419</v>
      </c>
      <c r="AV2" s="521">
        <f>'[1]Europe and NA'!$AX$21*Y2</f>
        <v>16.377425315036643</v>
      </c>
      <c r="AW2" s="521">
        <f>'[1]Europe and NA'!$AY$21*Y2</f>
        <v>16.377425315036643</v>
      </c>
      <c r="AX2" s="521">
        <f>'[1]Europe and NA'!$AZ$21*Y2</f>
        <v>13.647854429197203</v>
      </c>
      <c r="AY2" s="521">
        <f>'[1]Europe and NA'!$BA$21*Y2</f>
        <v>20.471781643795804</v>
      </c>
      <c r="AZ2" s="521">
        <f>'[1]Europe and NA'!$BB$21*Y2</f>
        <v>17.546241566152506</v>
      </c>
      <c r="BA2" s="521">
        <f>'[1]Europe and NA'!$BC$21*Y2</f>
        <v>17.546241566152506</v>
      </c>
      <c r="BB2" s="521">
        <f>'[1]Europe and NA'!$BD$21*Y2</f>
        <v>17.546241566152506</v>
      </c>
      <c r="BC2" s="521">
        <f>'[1]Europe and NA'!$BE$21*Y2</f>
        <v>17.497249268201543</v>
      </c>
      <c r="BD2" s="521">
        <f>'[1]Europe and NA'!$BF$21*Y2</f>
        <v>17.497249268201543</v>
      </c>
    </row>
    <row r="3" spans="1:56">
      <c r="A3" s="5" t="s">
        <v>96</v>
      </c>
      <c r="B3" s="27">
        <v>33.432000000000002</v>
      </c>
      <c r="C3" s="551"/>
      <c r="D3" s="63">
        <v>393.24799999999999</v>
      </c>
      <c r="E3" s="163">
        <f>(B3/'Europe and NA'!$B$69)</f>
        <v>0.49583246818734616</v>
      </c>
      <c r="F3" s="97">
        <f>('Europe and NA'!$F$69)*E3</f>
        <v>472.3548008186753</v>
      </c>
      <c r="G3" s="209">
        <f>B3/'Europe and NA'!$B$33</f>
        <v>0.9569498511564003</v>
      </c>
      <c r="H3" s="238">
        <f>'Europe and NA'!$I$33*G3</f>
        <v>677.52049461873139</v>
      </c>
      <c r="I3" s="217">
        <f>B3/'Europe and NA'!$B$21</f>
        <v>0.69405634329132848</v>
      </c>
      <c r="J3" s="218">
        <f>'Europe and NA'!$K$21*I3</f>
        <v>10.029114160559695</v>
      </c>
      <c r="K3" s="218">
        <f>'Europe and NA'!$K$21*I3</f>
        <v>10.029114160559695</v>
      </c>
      <c r="L3" s="293">
        <f>'Europe and NA'!$M$21*I3</f>
        <v>10.494131910564887</v>
      </c>
      <c r="M3" s="293">
        <f>'Europe and NA'!$N$21*I3</f>
        <v>10.494131910564887</v>
      </c>
      <c r="N3" s="213">
        <f>'Europe and NA'!$Z$21*W3</f>
        <v>18.933857044987441</v>
      </c>
      <c r="O3" s="293">
        <f>'Europe and NA'!$P$21*I3</f>
        <v>10.494131910564887</v>
      </c>
      <c r="P3" s="293">
        <f>'Europe and NA'!$Q$21*I3</f>
        <v>10.494131910564887</v>
      </c>
      <c r="Q3" s="241">
        <f>'Europe and NA'!$R$21*I3</f>
        <v>12.527716996408479</v>
      </c>
      <c r="R3" s="241">
        <f>'Europe and NA'!$R$21*I3</f>
        <v>12.527716996408479</v>
      </c>
      <c r="S3" s="241">
        <f>'Europe and NA'!$T$21*I3</f>
        <v>12.527716996408479</v>
      </c>
      <c r="T3" s="431">
        <f>'Europe and NA'!$V$21*I3</f>
        <v>20.3219697315701</v>
      </c>
      <c r="U3" s="144">
        <f>B3/'East and Australasia'!$B$4</f>
        <v>0.6100841256227304</v>
      </c>
      <c r="V3" s="97">
        <f>'East and Australasia'!$V$4*U3</f>
        <v>22.139952918848884</v>
      </c>
      <c r="W3" s="196">
        <f>B3/'Europe and NA'!$B$21</f>
        <v>0.69405634329132848</v>
      </c>
      <c r="X3" s="213">
        <f>'Europe and NA'!$Z$21*W3</f>
        <v>18.933857044987441</v>
      </c>
      <c r="Y3" s="517">
        <f>B3/'[1]Europe and NA'!$B$21</f>
        <v>0.69405634329132848</v>
      </c>
      <c r="Z3" s="262">
        <f>'[1]Europe and NA'!$AB$21*Y3</f>
        <v>11.798957835952585</v>
      </c>
      <c r="AA3" s="518">
        <f>'[1]Europe and NA'!$AC$21*Y3</f>
        <v>13.534098694180905</v>
      </c>
      <c r="AB3" s="518">
        <f>'[1]Europe and NA'!$AD$21*Y3</f>
        <v>13.534098694180905</v>
      </c>
      <c r="AC3" s="518">
        <f>'[1]Europe and NA'!$AE$21*Y3</f>
        <v>13.534098694180905</v>
      </c>
      <c r="AD3" s="262">
        <f>'[1]Europe and NA'!$AF$21*Y3</f>
        <v>13.534098694180905</v>
      </c>
      <c r="AE3" s="262">
        <f>'[1]Europe and NA'!$AG$21*Y3</f>
        <v>13.534098694180905</v>
      </c>
      <c r="AF3" s="519">
        <f>'[1]Europe and NA'!$AH$21*Y3</f>
        <v>13.534098694180905</v>
      </c>
      <c r="AG3" s="519">
        <f>'[1]Europe and NA'!$AI$21*Y3</f>
        <v>17.399992526313603</v>
      </c>
      <c r="AH3" s="263">
        <f>'[1]Europe and NA'!$AJ$21*Y3</f>
        <v>17.399992526313603</v>
      </c>
      <c r="AI3" s="519">
        <f>'[1]Europe and NA'!$AK$21*Y3</f>
        <v>17.399992526313603</v>
      </c>
      <c r="AJ3" s="519">
        <f>'[1]Europe and NA'!$AL$21*Y3</f>
        <v>17.399992526313603</v>
      </c>
      <c r="AK3" s="262">
        <f>'[1]Europe and NA'!$AM$21*Y3</f>
        <v>15.963295895700554</v>
      </c>
      <c r="AL3" s="262">
        <f>'[1]Europe and NA'!$AN$21*Y3</f>
        <v>15.963295895700554</v>
      </c>
      <c r="AM3" s="262">
        <f>'[1]Europe and NA'!$AO$21*Y3</f>
        <v>15.963295895700554</v>
      </c>
      <c r="AN3" s="519">
        <f>'[1]Europe and NA'!$AP$21*Y3</f>
        <v>15.963295895700554</v>
      </c>
      <c r="AO3" s="520">
        <f>'[1]Europe and NA'!$AQ$21*Y3</f>
        <v>15.963295895700554</v>
      </c>
      <c r="AP3" s="262">
        <f>'[1]Europe and NA'!$AR$21*Y3</f>
        <v>15.963295895700554</v>
      </c>
      <c r="AQ3" s="518">
        <f>'[1]Europe and NA'!$AS$21*Y3</f>
        <v>15.963295895700554</v>
      </c>
      <c r="AR3" s="262">
        <f>'[1]Europe and NA'!$AT$21*Y3</f>
        <v>15.963295895700554</v>
      </c>
      <c r="AS3" s="521">
        <f>'[1]Europe and NA'!$AU$21*Y3</f>
        <v>15.963295895700554</v>
      </c>
      <c r="AT3" s="521">
        <f>'[1]Europe and NA'!$AV$21*Y3</f>
        <v>15.963295895700554</v>
      </c>
      <c r="AU3" s="521">
        <f>'[1]Europe and NA'!$AW$21*Y3</f>
        <v>15.963295895700554</v>
      </c>
      <c r="AV3" s="521">
        <f>'[1]Europe and NA'!$AX$21*Y3</f>
        <v>16.240918433017086</v>
      </c>
      <c r="AW3" s="521">
        <f>'[1]Europe and NA'!$AY$21*Y3</f>
        <v>16.240918433017086</v>
      </c>
      <c r="AX3" s="521">
        <f>'[1]Europe and NA'!$AZ$21*Y3</f>
        <v>13.534098694180905</v>
      </c>
      <c r="AY3" s="521">
        <f>'[1]Europe and NA'!$BA$21*Y3</f>
        <v>20.301148041271357</v>
      </c>
      <c r="AZ3" s="521">
        <f>'[1]Europe and NA'!$BB$21*Y3</f>
        <v>17.399992526313603</v>
      </c>
      <c r="BA3" s="521">
        <f>'[1]Europe and NA'!$BC$21*Y3</f>
        <v>17.399992526313603</v>
      </c>
      <c r="BB3" s="521">
        <f>'[1]Europe and NA'!$BD$21*Y3</f>
        <v>17.399992526313603</v>
      </c>
      <c r="BC3" s="521">
        <f>'[1]Europe and NA'!$BE$21*Y3</f>
        <v>17.351408582283213</v>
      </c>
      <c r="BD3" s="521">
        <f>'[1]Europe and NA'!$BF$21*Y3</f>
        <v>17.351408582283213</v>
      </c>
    </row>
    <row r="4" spans="1:56">
      <c r="A4" s="5" t="s">
        <v>187</v>
      </c>
      <c r="B4" s="27">
        <v>31.95</v>
      </c>
      <c r="C4" s="551"/>
      <c r="D4" s="63">
        <v>53.192</v>
      </c>
      <c r="E4" s="163">
        <f>(B4/'Europe and NA'!$B$69)</f>
        <v>0.47385281642096516</v>
      </c>
      <c r="F4" s="97">
        <f>('Europe and NA'!$F$69)*E4</f>
        <v>451.41588556343243</v>
      </c>
      <c r="G4" s="209">
        <f>B4/'Europe and NA'!$B$33</f>
        <v>0.91452942523471492</v>
      </c>
      <c r="H4" s="238">
        <f>'Europe and NA'!$I$33*G4</f>
        <v>647.48683306617818</v>
      </c>
      <c r="I4" s="217">
        <f>B4/'Europe and NA'!$B$21</f>
        <v>0.66328966762855779</v>
      </c>
      <c r="J4" s="218">
        <f>'Europe and NA'!$K$21*I4</f>
        <v>9.5845356972326599</v>
      </c>
      <c r="K4" s="218">
        <f>'Europe and NA'!$K$21*I4</f>
        <v>9.5845356972326599</v>
      </c>
      <c r="L4" s="293">
        <f>'Europe and NA'!$M$21*I4</f>
        <v>10.028939774543794</v>
      </c>
      <c r="M4" s="293">
        <f>'Europe and NA'!$N$21*I4</f>
        <v>10.028939774543794</v>
      </c>
      <c r="N4" s="213">
        <f>'Europe and NA'!$Z$21*W4</f>
        <v>18.094542132907058</v>
      </c>
      <c r="O4" s="293">
        <f>'Europe and NA'!$P$21*I4</f>
        <v>10.028939774543794</v>
      </c>
      <c r="P4" s="293">
        <f>'Europe and NA'!$Q$21*I4</f>
        <v>10.028939774543794</v>
      </c>
      <c r="Q4" s="241">
        <f>'Europe and NA'!$R$21*I4</f>
        <v>11.972378500695468</v>
      </c>
      <c r="R4" s="241">
        <f>'Europe and NA'!$R$21*I4</f>
        <v>11.972378500695468</v>
      </c>
      <c r="S4" s="241">
        <f>'Europe and NA'!$T$21*I4</f>
        <v>11.972378500695468</v>
      </c>
      <c r="T4" s="431">
        <f>'Europe and NA'!$V$21*I4</f>
        <v>19.421121468164174</v>
      </c>
      <c r="U4" s="144">
        <f>B4/'East and Australasia'!$B$4</f>
        <v>0.58303983649336666</v>
      </c>
      <c r="V4" s="97">
        <f>'East and Australasia'!$V$4*U4</f>
        <v>21.158515666344275</v>
      </c>
      <c r="W4" s="196">
        <f>B4/'Europe and NA'!$B$21</f>
        <v>0.66328966762855779</v>
      </c>
      <c r="X4" s="213">
        <f>'Europe and NA'!$Z$21*W4</f>
        <v>18.094542132907058</v>
      </c>
      <c r="Y4" s="517">
        <f>B4/'[1]Europe and NA'!$B$21</f>
        <v>0.66328966762855779</v>
      </c>
      <c r="Z4" s="262">
        <f>'[1]Europe and NA'!$AB$21*Y4</f>
        <v>11.275924349685482</v>
      </c>
      <c r="AA4" s="518">
        <f>'[1]Europe and NA'!$AC$21*Y4</f>
        <v>12.934148518756876</v>
      </c>
      <c r="AB4" s="518">
        <f>'[1]Europe and NA'!$AD$21*Y4</f>
        <v>12.934148518756876</v>
      </c>
      <c r="AC4" s="518">
        <f>'[1]Europe and NA'!$AE$21*Y4</f>
        <v>12.934148518756876</v>
      </c>
      <c r="AD4" s="262">
        <f>'[1]Europe and NA'!$AF$21*Y4</f>
        <v>12.934148518756876</v>
      </c>
      <c r="AE4" s="262">
        <f>'[1]Europe and NA'!$AG$21*Y4</f>
        <v>12.934148518756876</v>
      </c>
      <c r="AF4" s="519">
        <f>'[1]Europe and NA'!$AH$21*Y4</f>
        <v>12.934148518756876</v>
      </c>
      <c r="AG4" s="519">
        <f>'[1]Europe and NA'!$AI$21*Y4</f>
        <v>16.628671967447943</v>
      </c>
      <c r="AH4" s="263">
        <f>'[1]Europe and NA'!$AJ$21*Y4</f>
        <v>16.628671967447943</v>
      </c>
      <c r="AI4" s="519">
        <f>'[1]Europe and NA'!$AK$21*Y4</f>
        <v>16.628671967447943</v>
      </c>
      <c r="AJ4" s="519">
        <f>'[1]Europe and NA'!$AL$21*Y4</f>
        <v>16.628671967447943</v>
      </c>
      <c r="AK4" s="262">
        <f>'[1]Europe and NA'!$AM$21*Y4</f>
        <v>15.255662355456829</v>
      </c>
      <c r="AL4" s="262">
        <f>'[1]Europe and NA'!$AN$21*Y4</f>
        <v>15.255662355456829</v>
      </c>
      <c r="AM4" s="262">
        <f>'[1]Europe and NA'!$AO$21*Y4</f>
        <v>15.255662355456829</v>
      </c>
      <c r="AN4" s="519">
        <f>'[1]Europe and NA'!$AP$21*Y4</f>
        <v>15.255662355456829</v>
      </c>
      <c r="AO4" s="520">
        <f>'[1]Europe and NA'!$AQ$21*Y4</f>
        <v>15.255662355456829</v>
      </c>
      <c r="AP4" s="262">
        <f>'[1]Europe and NA'!$AR$21*Y4</f>
        <v>15.255662355456829</v>
      </c>
      <c r="AQ4" s="518">
        <f>'[1]Europe and NA'!$AS$21*Y4</f>
        <v>15.255662355456829</v>
      </c>
      <c r="AR4" s="262">
        <f>'[1]Europe and NA'!$AT$21*Y4</f>
        <v>15.255662355456829</v>
      </c>
      <c r="AS4" s="521">
        <f>'[1]Europe and NA'!$AU$21*Y4</f>
        <v>15.255662355456829</v>
      </c>
      <c r="AT4" s="521">
        <f>'[1]Europe and NA'!$AV$21*Y4</f>
        <v>15.255662355456829</v>
      </c>
      <c r="AU4" s="521">
        <f>'[1]Europe and NA'!$AW$21*Y4</f>
        <v>15.255662355456829</v>
      </c>
      <c r="AV4" s="521">
        <f>'[1]Europe and NA'!$AX$21*Y4</f>
        <v>15.520978222508251</v>
      </c>
      <c r="AW4" s="521">
        <f>'[1]Europe and NA'!$AY$21*Y4</f>
        <v>15.520978222508251</v>
      </c>
      <c r="AX4" s="521">
        <f>'[1]Europe and NA'!$AZ$21*Y4</f>
        <v>12.934148518756876</v>
      </c>
      <c r="AY4" s="521">
        <f>'[1]Europe and NA'!$BA$21*Y4</f>
        <v>19.401222778135317</v>
      </c>
      <c r="AZ4" s="521">
        <f>'[1]Europe and NA'!$BB$21*Y4</f>
        <v>16.628671967447943</v>
      </c>
      <c r="BA4" s="521">
        <f>'[1]Europe and NA'!$BC$21*Y4</f>
        <v>16.628671967447943</v>
      </c>
      <c r="BB4" s="521">
        <f>'[1]Europe and NA'!$BD$21*Y4</f>
        <v>16.628671967447943</v>
      </c>
      <c r="BC4" s="521">
        <f>'[1]Europe and NA'!$BE$21*Y4</f>
        <v>16.582241690713946</v>
      </c>
      <c r="BD4" s="521">
        <f>'[1]Europe and NA'!$BF$21*Y4</f>
        <v>16.582241690713946</v>
      </c>
    </row>
    <row r="5" spans="1:56">
      <c r="A5" s="5" t="s">
        <v>95</v>
      </c>
      <c r="B5" s="27">
        <v>30.593</v>
      </c>
      <c r="C5" s="551"/>
      <c r="D5" s="63">
        <v>97.927999999999997</v>
      </c>
      <c r="E5" s="163">
        <f>(B5/'Europe and NA'!$B$69)</f>
        <v>0.45372704891288224</v>
      </c>
      <c r="F5" s="97">
        <f>('Europe and NA'!$F$69)*E5</f>
        <v>432.24307314685723</v>
      </c>
      <c r="G5" s="209">
        <f>B5/'Europe and NA'!$B$33</f>
        <v>0.87568697046027022</v>
      </c>
      <c r="H5" s="238">
        <f>'Europe and NA'!$I$33*G5</f>
        <v>619.98637508587126</v>
      </c>
      <c r="I5" s="217">
        <f>B5/'Europe and NA'!$B$21</f>
        <v>0.63511802196433398</v>
      </c>
      <c r="J5" s="218">
        <f>'Europe and NA'!$K$21*I5</f>
        <v>9.1774554173846248</v>
      </c>
      <c r="K5" s="218">
        <f>'Europe and NA'!$K$21*I5</f>
        <v>9.1774554173846248</v>
      </c>
      <c r="L5" s="293">
        <f>'Europe and NA'!$M$21*I5</f>
        <v>9.6029844921007292</v>
      </c>
      <c r="M5" s="293">
        <f>'Europe and NA'!$N$21*I5</f>
        <v>9.6029844921007292</v>
      </c>
      <c r="N5" s="213">
        <f>'Europe and NA'!$Z$21*W5</f>
        <v>17.326019639187031</v>
      </c>
      <c r="O5" s="293">
        <f>'Europe and NA'!$P$21*I5</f>
        <v>9.6029844921007292</v>
      </c>
      <c r="P5" s="293">
        <f>'Europe and NA'!$Q$21*I5</f>
        <v>9.6029844921007292</v>
      </c>
      <c r="Q5" s="241">
        <f>'Europe and NA'!$R$21*I5</f>
        <v>11.463880296456228</v>
      </c>
      <c r="R5" s="241">
        <f>'Europe and NA'!$R$21*I5</f>
        <v>11.463880296456228</v>
      </c>
      <c r="S5" s="241">
        <f>'Europe and NA'!$T$21*I5</f>
        <v>11.463880296456228</v>
      </c>
      <c r="T5" s="431">
        <f>'Europe and NA'!$V$21*I5</f>
        <v>18.5962556831157</v>
      </c>
      <c r="U5" s="144">
        <f>B5/'East and Australasia'!$B$4</f>
        <v>0.55827661088706004</v>
      </c>
      <c r="V5" s="97">
        <f>'East and Australasia'!$V$4*U5</f>
        <v>20.259858209091409</v>
      </c>
      <c r="W5" s="196">
        <f>B5/'Europe and NA'!$B$21</f>
        <v>0.63511802196433398</v>
      </c>
      <c r="X5" s="213">
        <f>'Europe and NA'!$Z$21*W5</f>
        <v>17.326019639187031</v>
      </c>
      <c r="Y5" s="517">
        <f>B5/'[1]Europe and NA'!$B$21</f>
        <v>0.63511802196433398</v>
      </c>
      <c r="Z5" s="262">
        <f>'[1]Europe and NA'!$AB$21*Y5</f>
        <v>10.797006373393678</v>
      </c>
      <c r="AA5" s="518">
        <f>'[1]Europe and NA'!$AC$21*Y5</f>
        <v>12.384801428304513</v>
      </c>
      <c r="AB5" s="518">
        <f>'[1]Europe and NA'!$AD$21*Y5</f>
        <v>12.384801428304513</v>
      </c>
      <c r="AC5" s="518">
        <f>'[1]Europe and NA'!$AE$21*Y5</f>
        <v>12.384801428304513</v>
      </c>
      <c r="AD5" s="262">
        <f>'[1]Europe and NA'!$AF$21*Y5</f>
        <v>12.384801428304513</v>
      </c>
      <c r="AE5" s="262">
        <f>'[1]Europe and NA'!$AG$21*Y5</f>
        <v>12.384801428304513</v>
      </c>
      <c r="AF5" s="519">
        <f>'[1]Europe and NA'!$AH$21*Y5</f>
        <v>12.384801428304513</v>
      </c>
      <c r="AG5" s="519">
        <f>'[1]Europe and NA'!$AI$21*Y5</f>
        <v>15.922408810645853</v>
      </c>
      <c r="AH5" s="263">
        <f>'[1]Europe and NA'!$AJ$21*Y5</f>
        <v>15.922408810645853</v>
      </c>
      <c r="AI5" s="519">
        <f>'[1]Europe and NA'!$AK$21*Y5</f>
        <v>15.922408810645853</v>
      </c>
      <c r="AJ5" s="519">
        <f>'[1]Europe and NA'!$AL$21*Y5</f>
        <v>15.922408810645853</v>
      </c>
      <c r="AK5" s="262">
        <f>'[1]Europe and NA'!$AM$21*Y5</f>
        <v>14.607714505179681</v>
      </c>
      <c r="AL5" s="262">
        <f>'[1]Europe and NA'!$AN$21*Y5</f>
        <v>14.607714505179681</v>
      </c>
      <c r="AM5" s="262">
        <f>'[1]Europe and NA'!$AO$21*Y5</f>
        <v>14.607714505179681</v>
      </c>
      <c r="AN5" s="519">
        <f>'[1]Europe and NA'!$AP$21*Y5</f>
        <v>14.607714505179681</v>
      </c>
      <c r="AO5" s="520">
        <f>'[1]Europe and NA'!$AQ$21*Y5</f>
        <v>14.607714505179681</v>
      </c>
      <c r="AP5" s="262">
        <f>'[1]Europe and NA'!$AR$21*Y5</f>
        <v>14.607714505179681</v>
      </c>
      <c r="AQ5" s="518">
        <f>'[1]Europe and NA'!$AS$21*Y5</f>
        <v>14.607714505179681</v>
      </c>
      <c r="AR5" s="262">
        <f>'[1]Europe and NA'!$AT$21*Y5</f>
        <v>14.607714505179681</v>
      </c>
      <c r="AS5" s="521">
        <f>'[1]Europe and NA'!$AU$21*Y5</f>
        <v>14.607714505179681</v>
      </c>
      <c r="AT5" s="521">
        <f>'[1]Europe and NA'!$AV$21*Y5</f>
        <v>14.607714505179681</v>
      </c>
      <c r="AU5" s="521">
        <f>'[1]Europe and NA'!$AW$21*Y5</f>
        <v>14.607714505179681</v>
      </c>
      <c r="AV5" s="521">
        <f>'[1]Europe and NA'!$AX$21*Y5</f>
        <v>14.861761713965414</v>
      </c>
      <c r="AW5" s="521">
        <f>'[1]Europe and NA'!$AY$21*Y5</f>
        <v>14.861761713965414</v>
      </c>
      <c r="AX5" s="521">
        <f>'[1]Europe and NA'!$AZ$21*Y5</f>
        <v>12.384801428304513</v>
      </c>
      <c r="AY5" s="521">
        <f>'[1]Europe and NA'!$BA$21*Y5</f>
        <v>18.57720214245677</v>
      </c>
      <c r="AZ5" s="521">
        <f>'[1]Europe and NA'!$BB$21*Y5</f>
        <v>15.922408810645853</v>
      </c>
      <c r="BA5" s="521">
        <f>'[1]Europe and NA'!$BC$21*Y5</f>
        <v>15.922408810645853</v>
      </c>
      <c r="BB5" s="521">
        <f>'[1]Europe and NA'!$BD$21*Y5</f>
        <v>15.922408810645853</v>
      </c>
      <c r="BC5" s="521">
        <f>'[1]Europe and NA'!$BE$21*Y5</f>
        <v>15.87795054910835</v>
      </c>
      <c r="BD5" s="521">
        <f>'[1]Europe and NA'!$BF$21*Y5</f>
        <v>15.87795054910835</v>
      </c>
    </row>
    <row r="6" spans="1:56">
      <c r="A6" s="5" t="s">
        <v>89</v>
      </c>
      <c r="B6" s="27">
        <v>28.456</v>
      </c>
      <c r="C6" s="551"/>
      <c r="D6" s="63">
        <v>4314.768</v>
      </c>
      <c r="E6" s="163">
        <f>(B6/'Europe and NA'!$B$69)</f>
        <v>0.42203304363301991</v>
      </c>
      <c r="F6" s="97">
        <f>('Europe and NA'!$F$69)*E6</f>
        <v>402.04977901699641</v>
      </c>
      <c r="G6" s="209">
        <f>B6/'Europe and NA'!$B$33</f>
        <v>0.81451797572704376</v>
      </c>
      <c r="H6" s="238">
        <f>'Europe and NA'!$I$33*G6</f>
        <v>576.67872681474694</v>
      </c>
      <c r="I6" s="217">
        <f>B6/'Europe and NA'!$B$21</f>
        <v>0.59075338910917818</v>
      </c>
      <c r="J6" s="218">
        <f>'Europe and NA'!$K$21*I6</f>
        <v>8.5363864726276244</v>
      </c>
      <c r="K6" s="218">
        <f>'Europe and NA'!$K$21*I6</f>
        <v>8.5363864726276244</v>
      </c>
      <c r="L6" s="293">
        <f>'Europe and NA'!$M$21*I6</f>
        <v>8.9321912433307737</v>
      </c>
      <c r="M6" s="293">
        <f>'Europe and NA'!$N$21*I6</f>
        <v>8.9321912433307737</v>
      </c>
      <c r="N6" s="213">
        <f>'Europe and NA'!$Z$21*W6</f>
        <v>16.115752454898381</v>
      </c>
      <c r="O6" s="293">
        <f>'Europe and NA'!$P$21*I6</f>
        <v>8.9321912433307737</v>
      </c>
      <c r="P6" s="293">
        <f>'Europe and NA'!$Q$21*I6</f>
        <v>8.9321912433307737</v>
      </c>
      <c r="Q6" s="241">
        <f>'Europe and NA'!$R$21*I6</f>
        <v>10.663098673420667</v>
      </c>
      <c r="R6" s="241">
        <f>'Europe and NA'!$R$21*I6</f>
        <v>10.663098673420667</v>
      </c>
      <c r="S6" s="241">
        <f>'Europe and NA'!$T$21*I6</f>
        <v>10.663098673420667</v>
      </c>
      <c r="T6" s="431">
        <f>'Europe and NA'!$V$21*I6</f>
        <v>17.297259233116737</v>
      </c>
      <c r="U6" s="144">
        <f>B6/'East and Australasia'!$B$4</f>
        <v>0.51927954889687766</v>
      </c>
      <c r="V6" s="97">
        <f>'East and Australasia'!$V$4*U6</f>
        <v>18.844654829467689</v>
      </c>
      <c r="W6" s="196">
        <f>B6/'Europe and NA'!$B$21</f>
        <v>0.59075338910917818</v>
      </c>
      <c r="X6" s="213">
        <f>'Europe and NA'!$Z$21*W6</f>
        <v>16.115752454898381</v>
      </c>
      <c r="Y6" s="517">
        <f>B6/'[1]Europe and NA'!$B$21</f>
        <v>0.59075338910917818</v>
      </c>
      <c r="Z6" s="262">
        <f>'[1]Europe and NA'!$AB$21*Y6</f>
        <v>10.042807614856029</v>
      </c>
      <c r="AA6" s="518">
        <f>'[1]Europe and NA'!$AC$21*Y6</f>
        <v>11.519691087628974</v>
      </c>
      <c r="AB6" s="518">
        <f>'[1]Europe and NA'!$AD$21*Y6</f>
        <v>11.519691087628974</v>
      </c>
      <c r="AC6" s="518">
        <f>'[1]Europe and NA'!$AE$21*Y6</f>
        <v>11.519691087628974</v>
      </c>
      <c r="AD6" s="262">
        <f>'[1]Europe and NA'!$AF$21*Y6</f>
        <v>11.519691087628974</v>
      </c>
      <c r="AE6" s="262">
        <f>'[1]Europe and NA'!$AG$21*Y6</f>
        <v>11.519691087628974</v>
      </c>
      <c r="AF6" s="519">
        <f>'[1]Europe and NA'!$AH$21*Y6</f>
        <v>11.519691087628974</v>
      </c>
      <c r="AG6" s="519">
        <f>'[1]Europe and NA'!$AI$21*Y6</f>
        <v>14.810187464967097</v>
      </c>
      <c r="AH6" s="263">
        <f>'[1]Europe and NA'!$AJ$21*Y6</f>
        <v>14.810187464967097</v>
      </c>
      <c r="AI6" s="519">
        <f>'[1]Europe and NA'!$AK$21*Y6</f>
        <v>14.810187464967097</v>
      </c>
      <c r="AJ6" s="519">
        <f>'[1]Europe and NA'!$AL$21*Y6</f>
        <v>14.810187464967097</v>
      </c>
      <c r="AK6" s="262">
        <f>'[1]Europe and NA'!$AM$21*Y6</f>
        <v>13.587327949511097</v>
      </c>
      <c r="AL6" s="262">
        <f>'[1]Europe and NA'!$AN$21*Y6</f>
        <v>13.587327949511097</v>
      </c>
      <c r="AM6" s="262">
        <f>'[1]Europe and NA'!$AO$21*Y6</f>
        <v>13.587327949511097</v>
      </c>
      <c r="AN6" s="519">
        <f>'[1]Europe and NA'!$AP$21*Y6</f>
        <v>13.587327949511097</v>
      </c>
      <c r="AO6" s="520">
        <f>'[1]Europe and NA'!$AQ$21*Y6</f>
        <v>13.587327949511097</v>
      </c>
      <c r="AP6" s="262">
        <f>'[1]Europe and NA'!$AR$21*Y6</f>
        <v>13.587327949511097</v>
      </c>
      <c r="AQ6" s="518">
        <f>'[1]Europe and NA'!$AS$21*Y6</f>
        <v>13.587327949511097</v>
      </c>
      <c r="AR6" s="262">
        <f>'[1]Europe and NA'!$AT$21*Y6</f>
        <v>13.587327949511097</v>
      </c>
      <c r="AS6" s="521">
        <f>'[1]Europe and NA'!$AU$21*Y6</f>
        <v>13.587327949511097</v>
      </c>
      <c r="AT6" s="521">
        <f>'[1]Europe and NA'!$AV$21*Y6</f>
        <v>13.587327949511097</v>
      </c>
      <c r="AU6" s="521">
        <f>'[1]Europe and NA'!$AW$21*Y6</f>
        <v>13.587327949511097</v>
      </c>
      <c r="AV6" s="521">
        <f>'[1]Europe and NA'!$AX$21*Y6</f>
        <v>13.823629305154769</v>
      </c>
      <c r="AW6" s="521">
        <f>'[1]Europe and NA'!$AY$21*Y6</f>
        <v>13.823629305154769</v>
      </c>
      <c r="AX6" s="521">
        <f>'[1]Europe and NA'!$AZ$21*Y6</f>
        <v>11.519691087628974</v>
      </c>
      <c r="AY6" s="521">
        <f>'[1]Europe and NA'!$BA$21*Y6</f>
        <v>17.279536631443463</v>
      </c>
      <c r="AZ6" s="521">
        <f>'[1]Europe and NA'!$BB$21*Y6</f>
        <v>14.810187464967097</v>
      </c>
      <c r="BA6" s="521">
        <f>'[1]Europe and NA'!$BC$21*Y6</f>
        <v>14.810187464967097</v>
      </c>
      <c r="BB6" s="521">
        <f>'[1]Europe and NA'!$BD$21*Y6</f>
        <v>14.810187464967097</v>
      </c>
      <c r="BC6" s="521">
        <f>'[1]Europe and NA'!$BE$21*Y6</f>
        <v>14.768834727729455</v>
      </c>
      <c r="BD6" s="521">
        <f>'[1]Europe and NA'!$BF$21*Y6</f>
        <v>14.768834727729455</v>
      </c>
    </row>
    <row r="7" spans="1:56">
      <c r="A7" s="5" t="s">
        <v>72</v>
      </c>
      <c r="B7" s="27">
        <v>27.15</v>
      </c>
      <c r="C7" s="551"/>
      <c r="D7" s="63">
        <v>19116.208999999999</v>
      </c>
      <c r="E7" s="163">
        <f>(B7/'Europe and NA'!$B$69)</f>
        <v>0.40266366090232253</v>
      </c>
      <c r="F7" s="97">
        <f>('Europe and NA'!$F$69)*E7</f>
        <v>383.59753655859754</v>
      </c>
      <c r="G7" s="209">
        <f>B7/'Europe and NA'!$B$33</f>
        <v>0.77713533318067318</v>
      </c>
      <c r="H7" s="238">
        <f>'Europe and NA'!$I$33*G7</f>
        <v>550.21181589191656</v>
      </c>
      <c r="I7" s="217">
        <f>B7/'Europe and NA'!$B$21</f>
        <v>0.56364051568436135</v>
      </c>
      <c r="J7" s="218">
        <f>'Europe and NA'!$K$21*I7</f>
        <v>8.1446054516390216</v>
      </c>
      <c r="K7" s="218">
        <f>'Europe and NA'!$K$21*I7</f>
        <v>8.1446054516390216</v>
      </c>
      <c r="L7" s="293">
        <f>'Europe and NA'!$M$21*I7</f>
        <v>8.5222445971475427</v>
      </c>
      <c r="M7" s="293">
        <f>'Europe and NA'!$N$21*I7</f>
        <v>8.5222445971475427</v>
      </c>
      <c r="N7" s="213">
        <f>'Europe and NA'!$Z$21*W7</f>
        <v>15.376113267869378</v>
      </c>
      <c r="O7" s="293">
        <f>'Europe and NA'!$P$21*I7</f>
        <v>8.5222445971475427</v>
      </c>
      <c r="P7" s="293">
        <f>'Europe and NA'!$Q$21*I7</f>
        <v>8.5222445971475427</v>
      </c>
      <c r="Q7" s="241">
        <f>'Europe and NA'!$R$21*I7</f>
        <v>10.173711308102723</v>
      </c>
      <c r="R7" s="241">
        <f>'Europe and NA'!$R$21*I7</f>
        <v>10.173711308102723</v>
      </c>
      <c r="S7" s="241">
        <f>'Europe and NA'!$T$21*I7</f>
        <v>10.173711308102723</v>
      </c>
      <c r="T7" s="431">
        <f>'Europe and NA'!$V$21*I7</f>
        <v>16.503394299238103</v>
      </c>
      <c r="U7" s="144">
        <f>B7/'East and Australasia'!$B$4</f>
        <v>0.49544699720797825</v>
      </c>
      <c r="V7" s="97">
        <f>'East and Australasia'!$V$4*U7</f>
        <v>17.979771528677531</v>
      </c>
      <c r="W7" s="196">
        <f>B7/'Europe and NA'!$B$21</f>
        <v>0.56364051568436135</v>
      </c>
      <c r="X7" s="213">
        <f>'Europe and NA'!$Z$21*W7</f>
        <v>15.376113267869378</v>
      </c>
      <c r="Y7" s="517">
        <f>B7/'[1]Europe and NA'!$B$21</f>
        <v>0.56364051568436135</v>
      </c>
      <c r="Z7" s="262">
        <f>'[1]Europe and NA'!$AB$21*Y7</f>
        <v>9.5818887666341439</v>
      </c>
      <c r="AA7" s="518">
        <f>'[1]Europe and NA'!$AC$21*Y7</f>
        <v>10.990990055845046</v>
      </c>
      <c r="AB7" s="518">
        <f>'[1]Europe and NA'!$AD$21*Y7</f>
        <v>10.990990055845046</v>
      </c>
      <c r="AC7" s="518">
        <f>'[1]Europe and NA'!$AE$21*Y7</f>
        <v>10.990990055845046</v>
      </c>
      <c r="AD7" s="262">
        <f>'[1]Europe and NA'!$AF$21*Y7</f>
        <v>10.990990055845046</v>
      </c>
      <c r="AE7" s="262">
        <f>'[1]Europe and NA'!$AG$21*Y7</f>
        <v>10.990990055845046</v>
      </c>
      <c r="AF7" s="519">
        <f>'[1]Europe and NA'!$AH$21*Y7</f>
        <v>10.990990055845046</v>
      </c>
      <c r="AG7" s="519">
        <f>'[1]Europe and NA'!$AI$21*Y7</f>
        <v>14.13046772820694</v>
      </c>
      <c r="AH7" s="263">
        <f>'[1]Europe and NA'!$AJ$21*Y7</f>
        <v>14.13046772820694</v>
      </c>
      <c r="AI7" s="519">
        <f>'[1]Europe and NA'!$AK$21*Y7</f>
        <v>14.13046772820694</v>
      </c>
      <c r="AJ7" s="519">
        <f>'[1]Europe and NA'!$AL$21*Y7</f>
        <v>14.13046772820694</v>
      </c>
      <c r="AK7" s="262">
        <f>'[1]Europe and NA'!$AM$21*Y7</f>
        <v>12.96373186074031</v>
      </c>
      <c r="AL7" s="262">
        <f>'[1]Europe and NA'!$AN$21*Y7</f>
        <v>12.96373186074031</v>
      </c>
      <c r="AM7" s="262">
        <f>'[1]Europe and NA'!$AO$21*Y7</f>
        <v>12.96373186074031</v>
      </c>
      <c r="AN7" s="519">
        <f>'[1]Europe and NA'!$AP$21*Y7</f>
        <v>12.96373186074031</v>
      </c>
      <c r="AO7" s="520">
        <f>'[1]Europe and NA'!$AQ$21*Y7</f>
        <v>12.96373186074031</v>
      </c>
      <c r="AP7" s="262">
        <f>'[1]Europe and NA'!$AR$21*Y7</f>
        <v>12.96373186074031</v>
      </c>
      <c r="AQ7" s="518">
        <f>'[1]Europe and NA'!$AS$21*Y7</f>
        <v>12.96373186074031</v>
      </c>
      <c r="AR7" s="262">
        <f>'[1]Europe and NA'!$AT$21*Y7</f>
        <v>12.96373186074031</v>
      </c>
      <c r="AS7" s="521">
        <f>'[1]Europe and NA'!$AU$21*Y7</f>
        <v>12.96373186074031</v>
      </c>
      <c r="AT7" s="521">
        <f>'[1]Europe and NA'!$AV$21*Y7</f>
        <v>12.96373186074031</v>
      </c>
      <c r="AU7" s="521">
        <f>'[1]Europe and NA'!$AW$21*Y7</f>
        <v>12.96373186074031</v>
      </c>
      <c r="AV7" s="521">
        <f>'[1]Europe and NA'!$AX$21*Y7</f>
        <v>13.189188067014054</v>
      </c>
      <c r="AW7" s="521">
        <f>'[1]Europe and NA'!$AY$21*Y7</f>
        <v>13.189188067014054</v>
      </c>
      <c r="AX7" s="521">
        <f>'[1]Europe and NA'!$AZ$21*Y7</f>
        <v>10.990990055845046</v>
      </c>
      <c r="AY7" s="521">
        <f>'[1]Europe and NA'!$BA$21*Y7</f>
        <v>16.486485083767569</v>
      </c>
      <c r="AZ7" s="521">
        <f>'[1]Europe and NA'!$BB$21*Y7</f>
        <v>14.13046772820694</v>
      </c>
      <c r="BA7" s="521">
        <f>'[1]Europe and NA'!$BC$21*Y7</f>
        <v>14.13046772820694</v>
      </c>
      <c r="BB7" s="521">
        <f>'[1]Europe and NA'!$BD$21*Y7</f>
        <v>14.13046772820694</v>
      </c>
      <c r="BC7" s="521">
        <f>'[1]Europe and NA'!$BE$21*Y7</f>
        <v>14.091012892109035</v>
      </c>
      <c r="BD7" s="521">
        <f>'[1]Europe and NA'!$BF$21*Y7</f>
        <v>14.091012892109035</v>
      </c>
    </row>
    <row r="8" spans="1:56">
      <c r="A8" s="5" t="s">
        <v>93</v>
      </c>
      <c r="B8" s="27">
        <v>24.515999999999998</v>
      </c>
      <c r="C8" s="551"/>
      <c r="D8" s="63">
        <v>3473.7269999999999</v>
      </c>
      <c r="E8" s="163">
        <f>(B8/'Europe and NA'!$B$69)</f>
        <v>0.36359861181146735</v>
      </c>
      <c r="F8" s="97">
        <f>('Europe and NA'!$F$69)*E8</f>
        <v>346.38221754219438</v>
      </c>
      <c r="G8" s="209">
        <f>B8/'Europe and NA'!$B$33</f>
        <v>0.70174032516601781</v>
      </c>
      <c r="H8" s="238">
        <f>'Europe and NA'!$I$33*G8</f>
        <v>496.83215021754063</v>
      </c>
      <c r="I8" s="217">
        <f>B8/'Europe and NA'!$B$21</f>
        <v>0.50895804355498353</v>
      </c>
      <c r="J8" s="218">
        <f>'Europe and NA'!$K$21*I8</f>
        <v>7.3544437293695113</v>
      </c>
      <c r="K8" s="218">
        <f>'Europe and NA'!$K$21*I8</f>
        <v>7.3544437293695113</v>
      </c>
      <c r="L8" s="293">
        <f>'Europe and NA'!$M$21*I8</f>
        <v>7.6954456185513509</v>
      </c>
      <c r="M8" s="293">
        <f>'Europe and NA'!$N$21*I8</f>
        <v>7.6954456185513509</v>
      </c>
      <c r="N8" s="213">
        <f>'Europe and NA'!$Z$21*W8</f>
        <v>13.884375428179951</v>
      </c>
      <c r="O8" s="293">
        <f>'Europe and NA'!$P$21*I8</f>
        <v>7.6954456185513509</v>
      </c>
      <c r="P8" s="293">
        <f>'Europe and NA'!$Q$21*I8</f>
        <v>7.6954456185513509</v>
      </c>
      <c r="Q8" s="241">
        <f>'Europe and NA'!$R$21*I8</f>
        <v>9.1866926861674525</v>
      </c>
      <c r="R8" s="241">
        <f>'Europe and NA'!$R$21*I8</f>
        <v>9.1866926861674525</v>
      </c>
      <c r="S8" s="241">
        <f>'Europe and NA'!$T$21*I8</f>
        <v>9.1866926861674525</v>
      </c>
      <c r="T8" s="431">
        <f>'Europe and NA'!$V$21*I8</f>
        <v>14.902291515289919</v>
      </c>
      <c r="U8" s="144">
        <f>B8/'East and Australasia'!$B$4</f>
        <v>0.44738042665012134</v>
      </c>
      <c r="V8" s="97">
        <f>'East and Australasia'!$V$4*U8</f>
        <v>16.235435683132902</v>
      </c>
      <c r="W8" s="196">
        <f>B8/'Europe and NA'!$B$21</f>
        <v>0.50895804355498353</v>
      </c>
      <c r="X8" s="213">
        <f>'Europe and NA'!$Z$21*W8</f>
        <v>13.884375428179951</v>
      </c>
      <c r="Y8" s="517">
        <f>B8/'[1]Europe and NA'!$B$21</f>
        <v>0.50895804355498353</v>
      </c>
      <c r="Z8" s="262">
        <f>'[1]Europe and NA'!$AB$21*Y8</f>
        <v>8.6522867404347199</v>
      </c>
      <c r="AA8" s="518">
        <f>'[1]Europe and NA'!$AC$21*Y8</f>
        <v>9.9246818493221785</v>
      </c>
      <c r="AB8" s="518">
        <f>'[1]Europe and NA'!$AD$21*Y8</f>
        <v>9.9246818493221785</v>
      </c>
      <c r="AC8" s="518">
        <f>'[1]Europe and NA'!$AE$21*Y8</f>
        <v>9.9246818493221785</v>
      </c>
      <c r="AD8" s="262">
        <f>'[1]Europe and NA'!$AF$21*Y8</f>
        <v>9.9246818493221785</v>
      </c>
      <c r="AE8" s="262">
        <f>'[1]Europe and NA'!$AG$21*Y8</f>
        <v>9.9246818493221785</v>
      </c>
      <c r="AF8" s="519">
        <f>'[1]Europe and NA'!$AH$21*Y8</f>
        <v>9.9246818493221785</v>
      </c>
      <c r="AG8" s="519">
        <f>'[1]Europe and NA'!$AI$21*Y8</f>
        <v>12.759578151923437</v>
      </c>
      <c r="AH8" s="263">
        <f>'[1]Europe and NA'!$AJ$21*Y8</f>
        <v>12.759578151923437</v>
      </c>
      <c r="AI8" s="519">
        <f>'[1]Europe and NA'!$AK$21*Y8</f>
        <v>12.759578151923437</v>
      </c>
      <c r="AJ8" s="519">
        <f>'[1]Europe and NA'!$AL$21*Y8</f>
        <v>12.759578151923437</v>
      </c>
      <c r="AK8" s="262">
        <f>'[1]Europe and NA'!$AM$21*Y8</f>
        <v>11.70603500176462</v>
      </c>
      <c r="AL8" s="262">
        <f>'[1]Europe and NA'!$AN$21*Y8</f>
        <v>11.70603500176462</v>
      </c>
      <c r="AM8" s="262">
        <f>'[1]Europe and NA'!$AO$21*Y8</f>
        <v>11.70603500176462</v>
      </c>
      <c r="AN8" s="519">
        <f>'[1]Europe and NA'!$AP$21*Y8</f>
        <v>11.70603500176462</v>
      </c>
      <c r="AO8" s="520">
        <f>'[1]Europe and NA'!$AQ$21*Y8</f>
        <v>11.70603500176462</v>
      </c>
      <c r="AP8" s="262">
        <f>'[1]Europe and NA'!$AR$21*Y8</f>
        <v>11.70603500176462</v>
      </c>
      <c r="AQ8" s="518">
        <f>'[1]Europe and NA'!$AS$21*Y8</f>
        <v>11.70603500176462</v>
      </c>
      <c r="AR8" s="262">
        <f>'[1]Europe and NA'!$AT$21*Y8</f>
        <v>11.70603500176462</v>
      </c>
      <c r="AS8" s="521">
        <f>'[1]Europe and NA'!$AU$21*Y8</f>
        <v>11.70603500176462</v>
      </c>
      <c r="AT8" s="521">
        <f>'[1]Europe and NA'!$AV$21*Y8</f>
        <v>11.70603500176462</v>
      </c>
      <c r="AU8" s="521">
        <f>'[1]Europe and NA'!$AW$21*Y8</f>
        <v>11.70603500176462</v>
      </c>
      <c r="AV8" s="521">
        <f>'[1]Europe and NA'!$AX$21*Y8</f>
        <v>11.909618219186614</v>
      </c>
      <c r="AW8" s="521">
        <f>'[1]Europe and NA'!$AY$21*Y8</f>
        <v>11.909618219186614</v>
      </c>
      <c r="AX8" s="521">
        <f>'[1]Europe and NA'!$AZ$21*Y8</f>
        <v>9.9246818493221785</v>
      </c>
      <c r="AY8" s="521">
        <f>'[1]Europe and NA'!$BA$21*Y8</f>
        <v>14.887022773983269</v>
      </c>
      <c r="AZ8" s="521">
        <f>'[1]Europe and NA'!$BB$21*Y8</f>
        <v>12.759578151923437</v>
      </c>
      <c r="BA8" s="521">
        <f>'[1]Europe and NA'!$BC$21*Y8</f>
        <v>12.759578151923437</v>
      </c>
      <c r="BB8" s="521">
        <f>'[1]Europe and NA'!$BD$21*Y8</f>
        <v>12.759578151923437</v>
      </c>
      <c r="BC8" s="521">
        <f>'[1]Europe and NA'!$BE$21*Y8</f>
        <v>12.723951088874589</v>
      </c>
      <c r="BD8" s="521">
        <f>'[1]Europe and NA'!$BF$21*Y8</f>
        <v>12.723951088874589</v>
      </c>
    </row>
    <row r="9" spans="1:56">
      <c r="A9" s="37" t="s">
        <v>87</v>
      </c>
      <c r="B9" s="27">
        <v>21.363</v>
      </c>
      <c r="C9" s="551"/>
      <c r="D9" s="65">
        <v>128932.753</v>
      </c>
      <c r="E9" s="163">
        <f>(B9/'Europe and NA'!$B$69)</f>
        <v>0.31683623528015897</v>
      </c>
      <c r="F9" s="97">
        <f>('Europe and NA'!$F$69)*E9</f>
        <v>301.83403953964341</v>
      </c>
      <c r="G9" s="209">
        <f>B9/'Europe and NA'!$B$33</f>
        <v>0.6114895809480192</v>
      </c>
      <c r="H9" s="238">
        <f>'Europe and NA'!$I$33*G9</f>
        <v>432.93462331119758</v>
      </c>
      <c r="I9" s="217">
        <f>B9/'Europe and NA'!$B$21</f>
        <v>0.44350100687163946</v>
      </c>
      <c r="J9" s="218">
        <f>'Europe and NA'!$K$21*I9</f>
        <v>6.4085895492951899</v>
      </c>
      <c r="K9" s="218">
        <f>'Europe and NA'!$K$21*I9</f>
        <v>6.4085895492951899</v>
      </c>
      <c r="L9" s="293">
        <f>'Europe and NA'!$M$21*I9</f>
        <v>6.7057352238991879</v>
      </c>
      <c r="M9" s="293">
        <f>'Europe and NA'!$N$21*I9</f>
        <v>6.7057352238991879</v>
      </c>
      <c r="N9" s="213">
        <f>'Europe and NA'!$Z$21*W9</f>
        <v>12.098707467458325</v>
      </c>
      <c r="O9" s="293">
        <f>'Europe and NA'!$P$21*I9</f>
        <v>6.7057352238991879</v>
      </c>
      <c r="P9" s="293">
        <f>'Europe and NA'!$Q$21*I9</f>
        <v>6.7057352238991879</v>
      </c>
      <c r="Q9" s="241">
        <f>'Europe and NA'!$R$21*I9</f>
        <v>8.0051931740330922</v>
      </c>
      <c r="R9" s="241">
        <f>'Europe and NA'!$R$21*I9</f>
        <v>8.0051931740330922</v>
      </c>
      <c r="S9" s="241">
        <f>'Europe and NA'!$T$21*I9</f>
        <v>8.0051931740330922</v>
      </c>
      <c r="T9" s="431">
        <f>'Europe and NA'!$V$21*I9</f>
        <v>12.985709481201603</v>
      </c>
      <c r="U9" s="144">
        <f>B9/'East and Australasia'!$B$4</f>
        <v>0.38984288034453185</v>
      </c>
      <c r="V9" s="97">
        <f>'East and Australasia'!$V$4*U9</f>
        <v>14.147398127703061</v>
      </c>
      <c r="W9" s="196">
        <f>B9/'Europe and NA'!$B$21</f>
        <v>0.44350100687163946</v>
      </c>
      <c r="X9" s="213">
        <f>'Europe and NA'!$Z$21*W9</f>
        <v>12.098707467458325</v>
      </c>
      <c r="Y9" s="517">
        <f>B9/'[1]Europe and NA'!$B$21</f>
        <v>0.44350100687163946</v>
      </c>
      <c r="Z9" s="262">
        <f>'[1]Europe and NA'!$AB$21*Y9</f>
        <v>7.539517116817871</v>
      </c>
      <c r="AA9" s="518">
        <f>'[1]Europe and NA'!$AC$21*Y9</f>
        <v>8.6482696339969696</v>
      </c>
      <c r="AB9" s="518">
        <f>'[1]Europe and NA'!$AD$21*Y9</f>
        <v>8.6482696339969696</v>
      </c>
      <c r="AC9" s="518">
        <f>'[1]Europe and NA'!$AE$21*Y9</f>
        <v>8.6482696339969696</v>
      </c>
      <c r="AD9" s="262">
        <f>'[1]Europe and NA'!$AF$21*Y9</f>
        <v>8.6482696339969696</v>
      </c>
      <c r="AE9" s="262">
        <f>'[1]Europe and NA'!$AG$21*Y9</f>
        <v>8.6482696339969696</v>
      </c>
      <c r="AF9" s="519">
        <f>'[1]Europe and NA'!$AH$21*Y9</f>
        <v>8.6482696339969696</v>
      </c>
      <c r="AG9" s="519">
        <f>'[1]Europe and NA'!$AI$21*Y9</f>
        <v>11.118570242272002</v>
      </c>
      <c r="AH9" s="263">
        <f>'[1]Europe and NA'!$AJ$21*Y9</f>
        <v>11.118570242272002</v>
      </c>
      <c r="AI9" s="519">
        <f>'[1]Europe and NA'!$AK$21*Y9</f>
        <v>11.118570242272002</v>
      </c>
      <c r="AJ9" s="519">
        <f>'[1]Europe and NA'!$AL$21*Y9</f>
        <v>11.118570242272002</v>
      </c>
      <c r="AK9" s="262">
        <f>'[1]Europe and NA'!$AM$21*Y9</f>
        <v>10.200523158047707</v>
      </c>
      <c r="AL9" s="262">
        <f>'[1]Europe and NA'!$AN$21*Y9</f>
        <v>10.200523158047707</v>
      </c>
      <c r="AM9" s="262">
        <f>'[1]Europe and NA'!$AO$21*Y9</f>
        <v>10.200523158047707</v>
      </c>
      <c r="AN9" s="519">
        <f>'[1]Europe and NA'!$AP$21*Y9</f>
        <v>10.200523158047707</v>
      </c>
      <c r="AO9" s="520">
        <f>'[1]Europe and NA'!$AQ$21*Y9</f>
        <v>10.200523158047707</v>
      </c>
      <c r="AP9" s="262">
        <f>'[1]Europe and NA'!$AR$21*Y9</f>
        <v>10.200523158047707</v>
      </c>
      <c r="AQ9" s="518">
        <f>'[1]Europe and NA'!$AS$21*Y9</f>
        <v>10.200523158047707</v>
      </c>
      <c r="AR9" s="262">
        <f>'[1]Europe and NA'!$AT$21*Y9</f>
        <v>10.200523158047707</v>
      </c>
      <c r="AS9" s="521">
        <f>'[1]Europe and NA'!$AU$21*Y9</f>
        <v>10.200523158047707</v>
      </c>
      <c r="AT9" s="521">
        <f>'[1]Europe and NA'!$AV$21*Y9</f>
        <v>10.200523158047707</v>
      </c>
      <c r="AU9" s="521">
        <f>'[1]Europe and NA'!$AW$21*Y9</f>
        <v>10.200523158047707</v>
      </c>
      <c r="AV9" s="521">
        <f>'[1]Europe and NA'!$AX$21*Y9</f>
        <v>10.377923560796363</v>
      </c>
      <c r="AW9" s="521">
        <f>'[1]Europe and NA'!$AY$21*Y9</f>
        <v>10.377923560796363</v>
      </c>
      <c r="AX9" s="521">
        <f>'[1]Europe and NA'!$AZ$21*Y9</f>
        <v>8.6482696339969696</v>
      </c>
      <c r="AY9" s="521">
        <f>'[1]Europe and NA'!$BA$21*Y9</f>
        <v>12.972404450995453</v>
      </c>
      <c r="AZ9" s="521">
        <f>'[1]Europe and NA'!$BB$21*Y9</f>
        <v>11.118570242272002</v>
      </c>
      <c r="BA9" s="521">
        <f>'[1]Europe and NA'!$BC$21*Y9</f>
        <v>11.118570242272002</v>
      </c>
      <c r="BB9" s="521">
        <f>'[1]Europe and NA'!$BD$21*Y9</f>
        <v>11.118570242272002</v>
      </c>
      <c r="BC9" s="521">
        <f>'[1]Europe and NA'!$BE$21*Y9</f>
        <v>11.087525171790986</v>
      </c>
      <c r="BD9" s="521">
        <f>'[1]Europe and NA'!$BF$21*Y9</f>
        <v>11.087525171790986</v>
      </c>
    </row>
    <row r="10" spans="1:56" ht="15.75" thickBot="1">
      <c r="A10" s="228" t="s">
        <v>78</v>
      </c>
      <c r="B10" s="227">
        <v>20.625</v>
      </c>
      <c r="C10" s="551"/>
      <c r="D10" s="64">
        <v>10847.904</v>
      </c>
      <c r="E10" s="229">
        <f>(B10/'Europe and NA'!$B$69)</f>
        <v>0.30589090261916768</v>
      </c>
      <c r="F10" s="275">
        <f>('Europe and NA'!$F$69)*E10</f>
        <v>291.40696838015009</v>
      </c>
      <c r="G10" s="209">
        <f>B10/'Europe and NA'!$B$33</f>
        <v>0.5903652392947103</v>
      </c>
      <c r="H10" s="238">
        <f>'Europe and NA'!$I$33*G10</f>
        <v>417.97858942065488</v>
      </c>
      <c r="I10" s="217">
        <f>B10/'Europe and NA'!$B$21</f>
        <v>0.42817994976021928</v>
      </c>
      <c r="J10" s="218">
        <f>'Europe and NA'!$K$21*I10</f>
        <v>6.1872002740351686</v>
      </c>
      <c r="K10" s="218">
        <f>'Europe and NA'!$K$21*I10</f>
        <v>6.1872002740351686</v>
      </c>
      <c r="L10" s="293">
        <f>'Europe and NA'!$M$21*I10</f>
        <v>6.4740808403745156</v>
      </c>
      <c r="M10" s="293">
        <f>'Europe and NA'!$N$21*I10</f>
        <v>6.4740808403745156</v>
      </c>
      <c r="N10" s="213">
        <f>'Europe and NA'!$Z$21*W10</f>
        <v>11.680749029458783</v>
      </c>
      <c r="O10" s="293">
        <f>'Europe and NA'!$P$21*I10</f>
        <v>6.4740808403745156</v>
      </c>
      <c r="P10" s="293">
        <f>'Europe and NA'!$Q$21*I10</f>
        <v>6.4740808403745156</v>
      </c>
      <c r="Q10" s="241">
        <f>'Europe and NA'!$R$21*I10</f>
        <v>7.7286480931719579</v>
      </c>
      <c r="R10" s="241">
        <f>'Europe and NA'!$R$21*I10</f>
        <v>7.7286480931719579</v>
      </c>
      <c r="S10" s="241">
        <f>'Europe and NA'!$T$21*I10</f>
        <v>7.7286480931719579</v>
      </c>
      <c r="T10" s="431">
        <f>'Europe and NA'!$V$21*I10</f>
        <v>12.537108928979221</v>
      </c>
      <c r="U10" s="144">
        <f>B10/'East and Australasia'!$B$4</f>
        <v>0.37637548130440335</v>
      </c>
      <c r="V10" s="97">
        <f>'East and Australasia'!$V$4*U10</f>
        <v>13.658666216536798</v>
      </c>
      <c r="W10" s="194">
        <f>B10/'Europe and NA'!$B$21</f>
        <v>0.42817994976021928</v>
      </c>
      <c r="X10" s="213">
        <f>'Europe and NA'!$Z$21*W10</f>
        <v>11.680749029458783</v>
      </c>
      <c r="Y10" s="522">
        <f>B10/'[1]Europe and NA'!$B$21</f>
        <v>0.42817994976021928</v>
      </c>
      <c r="Z10" s="265">
        <f>'[1]Europe and NA'!$AB$21*Y10</f>
        <v>7.2790591459237275</v>
      </c>
      <c r="AA10" s="518">
        <f>'[1]Europe and NA'!$AC$21*Y10</f>
        <v>8.3495090203242768</v>
      </c>
      <c r="AB10" s="518">
        <f>'[1]Europe and NA'!$AD$21*Y10</f>
        <v>8.3495090203242768</v>
      </c>
      <c r="AC10" s="518">
        <f>'[1]Europe and NA'!$AE$21*Y10</f>
        <v>8.3495090203242768</v>
      </c>
      <c r="AD10" s="262">
        <f>'[1]Europe and NA'!$AF$21*Y10</f>
        <v>8.3495090203242768</v>
      </c>
      <c r="AE10" s="262">
        <f>'[1]Europe and NA'!$AG$21*Y10</f>
        <v>8.3495090203242768</v>
      </c>
      <c r="AF10" s="519">
        <f>'[1]Europe and NA'!$AH$21*Y10</f>
        <v>8.3495090203242768</v>
      </c>
      <c r="AG10" s="519">
        <f>'[1]Europe and NA'!$AI$21*Y10</f>
        <v>10.734471340488698</v>
      </c>
      <c r="AH10" s="263">
        <f>'[1]Europe and NA'!$AJ$21*Y10</f>
        <v>10.734471340488698</v>
      </c>
      <c r="AI10" s="519">
        <f>'[1]Europe and NA'!$AK$21*Y10</f>
        <v>10.734471340488698</v>
      </c>
      <c r="AJ10" s="519">
        <f>'[1]Europe and NA'!$AL$21*Y10</f>
        <v>10.734471340488698</v>
      </c>
      <c r="AK10" s="262">
        <f>'[1]Europe and NA'!$AM$21*Y10</f>
        <v>9.8481388444850442</v>
      </c>
      <c r="AL10" s="262">
        <f>'[1]Europe and NA'!$AN$21*Y10</f>
        <v>9.8481388444850442</v>
      </c>
      <c r="AM10" s="262">
        <f>'[1]Europe and NA'!$AO$21*Y10</f>
        <v>9.8481388444850442</v>
      </c>
      <c r="AN10" s="519">
        <f>'[1]Europe and NA'!$AP$21*Y10</f>
        <v>9.8481388444850442</v>
      </c>
      <c r="AO10" s="520">
        <f>'[1]Europe and NA'!$AQ$21*Y10</f>
        <v>9.8481388444850442</v>
      </c>
      <c r="AP10" s="262">
        <f>'[1]Europe and NA'!$AR$21*Y10</f>
        <v>9.8481388444850442</v>
      </c>
      <c r="AQ10" s="518">
        <f>'[1]Europe and NA'!$AS$21*Y10</f>
        <v>9.8481388444850442</v>
      </c>
      <c r="AR10" s="262">
        <f>'[1]Europe and NA'!$AT$21*Y10</f>
        <v>9.8481388444850442</v>
      </c>
      <c r="AS10" s="521">
        <f>'[1]Europe and NA'!$AU$21*Y10</f>
        <v>9.8481388444850442</v>
      </c>
      <c r="AT10" s="521">
        <f>'[1]Europe and NA'!$AV$21*Y10</f>
        <v>9.8481388444850442</v>
      </c>
      <c r="AU10" s="521">
        <f>'[1]Europe and NA'!$AW$21*Y10</f>
        <v>9.8481388444850442</v>
      </c>
      <c r="AV10" s="521">
        <f>'[1]Europe and NA'!$AX$21*Y10</f>
        <v>10.01941082438913</v>
      </c>
      <c r="AW10" s="521">
        <f>'[1]Europe and NA'!$AY$21*Y10</f>
        <v>10.01941082438913</v>
      </c>
      <c r="AX10" s="521">
        <f>'[1]Europe and NA'!$AZ$21*Y10</f>
        <v>8.3495090203242768</v>
      </c>
      <c r="AY10" s="521">
        <f>'[1]Europe and NA'!$BA$21*Y10</f>
        <v>12.524263530486413</v>
      </c>
      <c r="AZ10" s="521">
        <f>'[1]Europe and NA'!$BB$21*Y10</f>
        <v>10.734471340488698</v>
      </c>
      <c r="BA10" s="521">
        <f>'[1]Europe and NA'!$BC$21*Y10</f>
        <v>10.734471340488698</v>
      </c>
      <c r="BB10" s="521">
        <f>'[1]Europe and NA'!$BD$21*Y10</f>
        <v>10.734471340488698</v>
      </c>
      <c r="BC10" s="521">
        <f>'[1]Europe and NA'!$BE$21*Y10</f>
        <v>10.704498744005482</v>
      </c>
      <c r="BD10" s="521">
        <f>'[1]Europe and NA'!$BF$21*Y10</f>
        <v>10.704498744005482</v>
      </c>
    </row>
    <row r="11" spans="1:56" ht="15.75" thickBot="1">
      <c r="A11" s="230"/>
      <c r="B11" s="231"/>
      <c r="C11" s="232"/>
      <c r="D11" s="233"/>
      <c r="E11" s="234"/>
      <c r="F11" s="264">
        <f>SUM(F2:F10)/9</f>
        <v>395.28992228517183</v>
      </c>
      <c r="G11" s="264"/>
      <c r="H11" s="264">
        <f>SUM(H2:H10)/9</f>
        <v>566.98274940844215</v>
      </c>
      <c r="I11" s="170"/>
      <c r="J11" s="264">
        <f t="shared" ref="J11:O11" si="0">SUM(J2:J10)/9</f>
        <v>8.3928600921293324</v>
      </c>
      <c r="K11" s="264">
        <f t="shared" si="0"/>
        <v>8.3928600921293324</v>
      </c>
      <c r="L11" s="267">
        <f t="shared" si="0"/>
        <v>8.7820100064356748</v>
      </c>
      <c r="M11" s="267">
        <f t="shared" si="0"/>
        <v>8.7820100064356748</v>
      </c>
      <c r="N11" s="264">
        <f t="shared" si="0"/>
        <v>15.844790540711987</v>
      </c>
      <c r="O11" s="264">
        <f t="shared" si="0"/>
        <v>8.7820100064356748</v>
      </c>
      <c r="P11" s="264">
        <f>SUM(P2:P10)/9</f>
        <v>8.7820100064356748</v>
      </c>
      <c r="Q11" s="264">
        <f>SUM(Q2:Q10)/9</f>
        <v>10.483814855566397</v>
      </c>
      <c r="R11" s="264">
        <f>SUM(R2:R10)/9</f>
        <v>10.483814855566397</v>
      </c>
      <c r="S11" s="264">
        <f>SUM(S2:S10)/9</f>
        <v>10.483814855566397</v>
      </c>
      <c r="T11" s="264">
        <f>SUM(T2:T10)/9</f>
        <v>17.006432075954798</v>
      </c>
      <c r="U11" s="235"/>
      <c r="V11" s="323">
        <f>SUM(V2:V10)/9</f>
        <v>18.527810564264151</v>
      </c>
      <c r="W11" s="236"/>
      <c r="X11" s="312">
        <f>SUM(X2:X10)/9</f>
        <v>15.844790540711987</v>
      </c>
      <c r="Y11" s="523"/>
      <c r="Z11" s="278">
        <f>SUM(Z2:Z10)/9</f>
        <v>9.8739530495639212</v>
      </c>
      <c r="AA11" s="278">
        <f t="shared" ref="AA11:BD11" si="1">SUM(AA2:AA10)/9</f>
        <v>11.32600496861744</v>
      </c>
      <c r="AB11" s="278">
        <f t="shared" si="1"/>
        <v>11.32600496861744</v>
      </c>
      <c r="AC11" s="278">
        <f t="shared" si="1"/>
        <v>11.32600496861744</v>
      </c>
      <c r="AD11" s="278">
        <f t="shared" si="1"/>
        <v>11.32600496861744</v>
      </c>
      <c r="AE11" s="278">
        <f t="shared" si="1"/>
        <v>11.32600496861744</v>
      </c>
      <c r="AF11" s="278">
        <f t="shared" si="1"/>
        <v>11.32600496861744</v>
      </c>
      <c r="AG11" s="278">
        <f t="shared" si="1"/>
        <v>14.561176644268677</v>
      </c>
      <c r="AH11" s="278">
        <f t="shared" si="1"/>
        <v>14.561176644268677</v>
      </c>
      <c r="AI11" s="278">
        <f t="shared" si="1"/>
        <v>14.561176644268677</v>
      </c>
      <c r="AJ11" s="278">
        <f t="shared" si="1"/>
        <v>14.561176644268677</v>
      </c>
      <c r="AK11" s="278">
        <f t="shared" si="1"/>
        <v>13.358877655292362</v>
      </c>
      <c r="AL11" s="278">
        <f t="shared" si="1"/>
        <v>13.358877655292362</v>
      </c>
      <c r="AM11" s="278">
        <f t="shared" si="1"/>
        <v>13.358877655292362</v>
      </c>
      <c r="AN11" s="278">
        <f t="shared" si="1"/>
        <v>13.358877655292362</v>
      </c>
      <c r="AO11" s="278">
        <f t="shared" si="1"/>
        <v>13.358877655292362</v>
      </c>
      <c r="AP11" s="278">
        <f t="shared" si="1"/>
        <v>13.358877655292362</v>
      </c>
      <c r="AQ11" s="278">
        <f t="shared" si="1"/>
        <v>13.358877655292362</v>
      </c>
      <c r="AR11" s="278">
        <f t="shared" si="1"/>
        <v>13.358877655292362</v>
      </c>
      <c r="AS11" s="278">
        <f t="shared" si="1"/>
        <v>13.358877655292362</v>
      </c>
      <c r="AT11" s="278">
        <f t="shared" si="1"/>
        <v>13.358877655292362</v>
      </c>
      <c r="AU11" s="278">
        <f t="shared" si="1"/>
        <v>13.358877655292362</v>
      </c>
      <c r="AV11" s="278">
        <f t="shared" si="1"/>
        <v>13.591205962340926</v>
      </c>
      <c r="AW11" s="278">
        <f t="shared" si="1"/>
        <v>13.591205962340926</v>
      </c>
      <c r="AX11" s="278">
        <f t="shared" si="1"/>
        <v>11.32600496861744</v>
      </c>
      <c r="AY11" s="278">
        <f t="shared" si="1"/>
        <v>16.989007452926156</v>
      </c>
      <c r="AZ11" s="278">
        <f t="shared" si="1"/>
        <v>14.561176644268677</v>
      </c>
      <c r="BA11" s="278">
        <f t="shared" si="1"/>
        <v>14.561176644268677</v>
      </c>
      <c r="BB11" s="278">
        <f t="shared" si="1"/>
        <v>14.561176644268677</v>
      </c>
      <c r="BC11" s="278">
        <f t="shared" si="1"/>
        <v>14.520519190535177</v>
      </c>
      <c r="BD11" s="278">
        <f t="shared" si="1"/>
        <v>14.520519190535177</v>
      </c>
    </row>
    <row r="12" spans="1:56">
      <c r="A12" s="40" t="s">
        <v>69</v>
      </c>
      <c r="B12" s="35">
        <v>19.971</v>
      </c>
      <c r="C12" s="556" t="s">
        <v>214</v>
      </c>
      <c r="D12" s="65">
        <v>45195.777000000002</v>
      </c>
      <c r="E12" s="163">
        <f>(B12/'Europe and NA'!$B$69)</f>
        <v>0.29619138017975261</v>
      </c>
      <c r="F12" s="97">
        <f>('Europe and NA'!$F$69)*E12</f>
        <v>282.1667183282413</v>
      </c>
      <c r="G12" s="209">
        <f>B12/'Europe and NA'!$B$33</f>
        <v>0.57164529425234711</v>
      </c>
      <c r="H12" s="238">
        <f>'Europe and NA'!$I$33*G12</f>
        <v>404.72486833066176</v>
      </c>
      <c r="I12" s="217">
        <f>B12/'Europe and NA'!$B$21</f>
        <v>0.41460275280782249</v>
      </c>
      <c r="J12" s="218">
        <f>'Europe and NA'!$K$21*I12</f>
        <v>5.9910097780730345</v>
      </c>
      <c r="K12" s="218">
        <f>'Europe and NA'!$K$21*I12</f>
        <v>5.9910097780730345</v>
      </c>
      <c r="L12" s="293">
        <f>'Europe and NA'!$M$21*I12</f>
        <v>6.2687936224542762</v>
      </c>
      <c r="M12" s="293">
        <f>'Europe and NA'!$N$21*I12</f>
        <v>6.2687936224542762</v>
      </c>
      <c r="N12" s="238">
        <f>'Europe and NA'!$Z$21*W12</f>
        <v>11.310363096597397</v>
      </c>
      <c r="O12" s="293">
        <f>'Europe and NA'!$P$21*I12</f>
        <v>6.2687936224542762</v>
      </c>
      <c r="P12" s="293">
        <f>'Europe and NA'!$Q$21*I12</f>
        <v>6.2687936224542762</v>
      </c>
      <c r="Q12" s="241">
        <f>'Europe and NA'!$R$21*I12</f>
        <v>7.4835796881811962</v>
      </c>
      <c r="R12" s="241">
        <f>'Europe and NA'!$R$21*I12</f>
        <v>7.4835796881811962</v>
      </c>
      <c r="S12" s="241">
        <f>'Europe and NA'!$T$21*I12</f>
        <v>7.4835796881811962</v>
      </c>
      <c r="T12" s="431">
        <f>'Europe and NA'!$V$21*I12</f>
        <v>12.139568602213043</v>
      </c>
      <c r="U12" s="412">
        <f>B12/'East and Australasia'!$B$4</f>
        <v>0.3644409569517692</v>
      </c>
      <c r="V12" s="97">
        <f>'East and Australasia'!$V$4*U12</f>
        <v>13.225562327779704</v>
      </c>
      <c r="W12" s="196">
        <f>B12/'Europe and NA'!$B$21</f>
        <v>0.41460275280782249</v>
      </c>
      <c r="X12" s="213">
        <f>'Europe and NA'!$Z$21*W12</f>
        <v>11.310363096597397</v>
      </c>
      <c r="Y12" s="517">
        <f>B12/'[1]Europe and NA'!$B$21</f>
        <v>0.41460275280782249</v>
      </c>
      <c r="Z12" s="262">
        <f>'[1]Europe and NA'!$AB$21*Y12</f>
        <v>7.0482467977329826</v>
      </c>
      <c r="AA12" s="518">
        <f>'[1]Europe and NA'!$AC$21*Y12</f>
        <v>8.0847536797525379</v>
      </c>
      <c r="AB12" s="518">
        <f>'[1]Europe and NA'!$AD$21*Y12</f>
        <v>8.0847536797525379</v>
      </c>
      <c r="AC12" s="518">
        <f>'[1]Europe and NA'!$AE$21*Y12</f>
        <v>8.0847536797525379</v>
      </c>
      <c r="AD12" s="262">
        <f>'[1]Europe and NA'!$AF$21*Y12</f>
        <v>8.0847536797525379</v>
      </c>
      <c r="AE12" s="262">
        <f>'[1]Europe and NA'!$AG$21*Y12</f>
        <v>8.0847536797525379</v>
      </c>
      <c r="AF12" s="519">
        <f>'[1]Europe and NA'!$AH$21*Y12</f>
        <v>8.0847536797525379</v>
      </c>
      <c r="AG12" s="519">
        <f>'[1]Europe and NA'!$AI$21*Y12</f>
        <v>10.39409101289211</v>
      </c>
      <c r="AH12" s="263">
        <f>'[1]Europe and NA'!$AJ$21*Y12</f>
        <v>10.39409101289211</v>
      </c>
      <c r="AI12" s="519">
        <f>'[1]Europe and NA'!$AK$21*Y12</f>
        <v>10.39409101289211</v>
      </c>
      <c r="AJ12" s="519">
        <f>'[1]Europe and NA'!$AL$21*Y12</f>
        <v>10.39409101289211</v>
      </c>
      <c r="AK12" s="262">
        <f>'[1]Europe and NA'!$AM$21*Y12</f>
        <v>9.5358633145799168</v>
      </c>
      <c r="AL12" s="262">
        <f>'[1]Europe and NA'!$AN$21*Y12</f>
        <v>9.5358633145799168</v>
      </c>
      <c r="AM12" s="262">
        <f>'[1]Europe and NA'!$AO$21*Y12</f>
        <v>9.5358633145799168</v>
      </c>
      <c r="AN12" s="519">
        <f>'[1]Europe and NA'!$AP$21*Y12</f>
        <v>9.5358633145799168</v>
      </c>
      <c r="AO12" s="520">
        <f>'[1]Europe and NA'!$AQ$21*Y12</f>
        <v>9.5358633145799168</v>
      </c>
      <c r="AP12" s="262">
        <f>'[1]Europe and NA'!$AR$21*Y12</f>
        <v>9.5358633145799168</v>
      </c>
      <c r="AQ12" s="518">
        <f>'[1]Europe and NA'!$AS$21*Y12</f>
        <v>9.5358633145799168</v>
      </c>
      <c r="AR12" s="262">
        <f>'[1]Europe and NA'!$AT$21*Y12</f>
        <v>9.5358633145799168</v>
      </c>
      <c r="AS12" s="521">
        <f>'[1]Europe and NA'!$AU$21*Y12</f>
        <v>9.5358633145799168</v>
      </c>
      <c r="AT12" s="521">
        <f>'[1]Europe and NA'!$AV$21*Y12</f>
        <v>9.5358633145799168</v>
      </c>
      <c r="AU12" s="521">
        <f>'[1]Europe and NA'!$AW$21*Y12</f>
        <v>9.5358633145799168</v>
      </c>
      <c r="AV12" s="521">
        <f>'[1]Europe and NA'!$AX$21*Y12</f>
        <v>9.7017044157030465</v>
      </c>
      <c r="AW12" s="521">
        <f>'[1]Europe and NA'!$AY$21*Y12</f>
        <v>9.7017044157030465</v>
      </c>
      <c r="AX12" s="521">
        <f>'[1]Europe and NA'!$AZ$21*Y12</f>
        <v>8.0847536797525379</v>
      </c>
      <c r="AY12" s="521">
        <f>'[1]Europe and NA'!$BA$21*Y12</f>
        <v>12.127130519628809</v>
      </c>
      <c r="AZ12" s="521">
        <f>'[1]Europe and NA'!$BB$21*Y12</f>
        <v>10.39409101289211</v>
      </c>
      <c r="BA12" s="521">
        <f>'[1]Europe and NA'!$BC$21*Y12</f>
        <v>10.39409101289211</v>
      </c>
      <c r="BB12" s="521">
        <f>'[1]Europe and NA'!$BD$21*Y12</f>
        <v>10.39409101289211</v>
      </c>
      <c r="BC12" s="521">
        <f>'[1]Europe and NA'!$BE$21*Y12</f>
        <v>10.365068820195562</v>
      </c>
      <c r="BD12" s="521">
        <f>'[1]Europe and NA'!$BF$21*Y12</f>
        <v>10.365068820195562</v>
      </c>
    </row>
    <row r="13" spans="1:56">
      <c r="A13" s="36" t="s">
        <v>80</v>
      </c>
      <c r="B13" s="27">
        <v>19.364000000000001</v>
      </c>
      <c r="C13" s="556"/>
      <c r="D13" s="63">
        <v>287.37099999999998</v>
      </c>
      <c r="E13" s="163">
        <f>(B13/'Europe and NA'!$B$69)</f>
        <v>0.28718891822145759</v>
      </c>
      <c r="F13" s="97">
        <f>('Europe and NA'!$F$69)*E13</f>
        <v>273.59052294367154</v>
      </c>
      <c r="G13" s="209">
        <f>B13/'Europe and NA'!$B$33</f>
        <v>0.55427066636134648</v>
      </c>
      <c r="H13" s="238">
        <f>'Europe and NA'!$I$33*G13</f>
        <v>392.42363178383329</v>
      </c>
      <c r="I13" s="217">
        <f>B13/'Europe and NA'!$B$21</f>
        <v>0.40200128713487931</v>
      </c>
      <c r="J13" s="218">
        <f>'Europe and NA'!$K$21*I13</f>
        <v>5.8089185990990062</v>
      </c>
      <c r="K13" s="218">
        <f>'Europe and NA'!$K$21*I13</f>
        <v>5.8089185990990062</v>
      </c>
      <c r="L13" s="293">
        <f>'Europe and NA'!$M$21*I13</f>
        <v>6.0782594614793748</v>
      </c>
      <c r="M13" s="293">
        <f>'Europe and NA'!$N$21*I13</f>
        <v>6.0782594614793748</v>
      </c>
      <c r="N13" s="238">
        <f>'Europe and NA'!$Z$21*W13</f>
        <v>10.966595113039508</v>
      </c>
      <c r="O13" s="293">
        <f>'Europe and NA'!$P$21*I13</f>
        <v>6.0782594614793748</v>
      </c>
      <c r="P13" s="293">
        <f>'Europe and NA'!$Q$21*I13</f>
        <v>6.0782594614793748</v>
      </c>
      <c r="Q13" s="241">
        <f>'Europe and NA'!$R$21*I13</f>
        <v>7.2561232327845717</v>
      </c>
      <c r="R13" s="241">
        <f>'Europe and NA'!$R$21*I13</f>
        <v>7.2561232327845717</v>
      </c>
      <c r="S13" s="241">
        <f>'Europe and NA'!$T$21*I13</f>
        <v>7.2561232327845717</v>
      </c>
      <c r="T13" s="431">
        <f>'Europe and NA'!$V$21*I13</f>
        <v>11.770597687309266</v>
      </c>
      <c r="U13" s="412">
        <f>B13/'East and Australasia'!$B$4</f>
        <v>0.35336411248380445</v>
      </c>
      <c r="V13" s="97">
        <f>'East and Australasia'!$V$4*U13</f>
        <v>12.823583642037264</v>
      </c>
      <c r="W13" s="196">
        <f>B13/'Europe and NA'!$B$21</f>
        <v>0.40200128713487931</v>
      </c>
      <c r="X13" s="213">
        <f>'Europe and NA'!$Z$21*W13</f>
        <v>10.966595113039508</v>
      </c>
      <c r="Y13" s="517">
        <f>B13/'[1]Europe and NA'!$B$21</f>
        <v>0.40200128713487931</v>
      </c>
      <c r="Z13" s="262">
        <f>'[1]Europe and NA'!$AB$21*Y13</f>
        <v>6.8340218812929487</v>
      </c>
      <c r="AA13" s="518">
        <f>'[1]Europe and NA'!$AC$21*Y13</f>
        <v>7.8390250991301462</v>
      </c>
      <c r="AB13" s="518">
        <f>'[1]Europe and NA'!$AD$21*Y13</f>
        <v>7.8390250991301462</v>
      </c>
      <c r="AC13" s="518">
        <f>'[1]Europe and NA'!$AE$21*Y13</f>
        <v>7.8390250991301462</v>
      </c>
      <c r="AD13" s="262">
        <f>'[1]Europe and NA'!$AF$21*Y13</f>
        <v>7.8390250991301462</v>
      </c>
      <c r="AE13" s="262">
        <f>'[1]Europe and NA'!$AG$21*Y13</f>
        <v>7.8390250991301462</v>
      </c>
      <c r="AF13" s="519">
        <f>'[1]Europe and NA'!$AH$21*Y13</f>
        <v>7.8390250991301462</v>
      </c>
      <c r="AG13" s="519">
        <f>'[1]Europe and NA'!$AI$21*Y13</f>
        <v>10.078172268471425</v>
      </c>
      <c r="AH13" s="263">
        <f>'[1]Europe and NA'!$AJ$21*Y13</f>
        <v>10.078172268471425</v>
      </c>
      <c r="AI13" s="519">
        <f>'[1]Europe and NA'!$AK$21*Y13</f>
        <v>10.078172268471425</v>
      </c>
      <c r="AJ13" s="519">
        <f>'[1]Europe and NA'!$AL$21*Y13</f>
        <v>10.078172268471425</v>
      </c>
      <c r="AK13" s="262">
        <f>'[1]Europe and NA'!$AM$21*Y13</f>
        <v>9.2460296041022243</v>
      </c>
      <c r="AL13" s="262">
        <f>'[1]Europe and NA'!$AN$21*Y13</f>
        <v>9.2460296041022243</v>
      </c>
      <c r="AM13" s="262">
        <f>'[1]Europe and NA'!$AO$21*Y13</f>
        <v>9.2460296041022243</v>
      </c>
      <c r="AN13" s="519">
        <f>'[1]Europe and NA'!$AP$21*Y13</f>
        <v>9.2460296041022243</v>
      </c>
      <c r="AO13" s="520">
        <f>'[1]Europe and NA'!$AQ$21*Y13</f>
        <v>9.2460296041022243</v>
      </c>
      <c r="AP13" s="262">
        <f>'[1]Europe and NA'!$AR$21*Y13</f>
        <v>9.2460296041022243</v>
      </c>
      <c r="AQ13" s="518">
        <f>'[1]Europe and NA'!$AS$21*Y13</f>
        <v>9.2460296041022243</v>
      </c>
      <c r="AR13" s="262">
        <f>'[1]Europe and NA'!$AT$21*Y13</f>
        <v>9.2460296041022243</v>
      </c>
      <c r="AS13" s="521">
        <f>'[1]Europe and NA'!$AU$21*Y13</f>
        <v>9.2460296041022243</v>
      </c>
      <c r="AT13" s="521">
        <f>'[1]Europe and NA'!$AV$21*Y13</f>
        <v>9.2460296041022243</v>
      </c>
      <c r="AU13" s="521">
        <f>'[1]Europe and NA'!$AW$21*Y13</f>
        <v>9.2460296041022243</v>
      </c>
      <c r="AV13" s="521">
        <f>'[1]Europe and NA'!$AX$21*Y13</f>
        <v>9.4068301189561758</v>
      </c>
      <c r="AW13" s="521">
        <f>'[1]Europe and NA'!$AY$21*Y13</f>
        <v>9.4068301189561758</v>
      </c>
      <c r="AX13" s="521">
        <f>'[1]Europe and NA'!$AZ$21*Y13</f>
        <v>7.8390250991301462</v>
      </c>
      <c r="AY13" s="521">
        <f>'[1]Europe and NA'!$BA$21*Y13</f>
        <v>11.758537648695221</v>
      </c>
      <c r="AZ13" s="521">
        <f>'[1]Europe and NA'!$BB$21*Y13</f>
        <v>10.078172268471425</v>
      </c>
      <c r="BA13" s="521">
        <f>'[1]Europe and NA'!$BC$21*Y13</f>
        <v>10.078172268471425</v>
      </c>
      <c r="BB13" s="521">
        <f>'[1]Europe and NA'!$BD$21*Y13</f>
        <v>10.078172268471425</v>
      </c>
      <c r="BC13" s="521">
        <f>'[1]Europe and NA'!$BE$21*Y13</f>
        <v>10.050032178371984</v>
      </c>
      <c r="BD13" s="521">
        <f>'[1]Europe and NA'!$BF$21*Y13</f>
        <v>10.050032178371984</v>
      </c>
    </row>
    <row r="14" spans="1:56">
      <c r="A14" s="36" t="s">
        <v>76</v>
      </c>
      <c r="B14" s="27">
        <v>18.651</v>
      </c>
      <c r="C14" s="556"/>
      <c r="D14" s="66">
        <v>5094.1139999999996</v>
      </c>
      <c r="E14" s="163">
        <f>(B14/'Europe and NA'!$B$69)</f>
        <v>0.27661436241212589</v>
      </c>
      <c r="F14" s="97">
        <f>('Europe and NA'!$F$69)*E14</f>
        <v>263.51667235191172</v>
      </c>
      <c r="G14" s="209">
        <f>B14/'Europe and NA'!$B$33</f>
        <v>0.53386191893748569</v>
      </c>
      <c r="H14" s="238">
        <f>'Europe and NA'!$I$33*G14</f>
        <v>377.97423860773989</v>
      </c>
      <c r="I14" s="217">
        <f>B14/'Europe and NA'!$B$21</f>
        <v>0.38719923602316847</v>
      </c>
      <c r="J14" s="218">
        <f>'Europe and NA'!$K$21*I14</f>
        <v>5.5950289605347843</v>
      </c>
      <c r="K14" s="218">
        <f>'Europe and NA'!$K$21*I14</f>
        <v>5.5950289605347843</v>
      </c>
      <c r="L14" s="293">
        <f>'Europe and NA'!$M$21*I14</f>
        <v>5.8544524486703073</v>
      </c>
      <c r="M14" s="293">
        <f>'Europe and NA'!$N$21*I14</f>
        <v>5.8544524486703073</v>
      </c>
      <c r="N14" s="238">
        <f>'Europe and NA'!$Z$21*W14</f>
        <v>10.562795158712037</v>
      </c>
      <c r="O14" s="293">
        <f>'Europe and NA'!$P$21*I14</f>
        <v>5.8544524486703073</v>
      </c>
      <c r="P14" s="293">
        <f>'Europe and NA'!$Q$21*I14</f>
        <v>5.8544524486703073</v>
      </c>
      <c r="Q14" s="241">
        <f>'Europe and NA'!$R$21*I14</f>
        <v>6.9889462102181907</v>
      </c>
      <c r="R14" s="241">
        <f>'Europe and NA'!$R$21*I14</f>
        <v>6.9889462102181907</v>
      </c>
      <c r="S14" s="241">
        <f>'Europe and NA'!$T$21*I14</f>
        <v>6.9889462102181907</v>
      </c>
      <c r="T14" s="431">
        <f>'Europe and NA'!$V$21*I14</f>
        <v>11.337193630758373</v>
      </c>
      <c r="U14" s="129">
        <f>B14/'East and Australasia'!$B$4</f>
        <v>0.34035292614828738</v>
      </c>
      <c r="V14" s="97">
        <f>'East and Australasia'!$V$4*U14</f>
        <v>12.351407689921349</v>
      </c>
      <c r="W14" s="196">
        <f>B14/'Europe and NA'!$B$21</f>
        <v>0.38719923602316847</v>
      </c>
      <c r="X14" s="213">
        <f>'Europe and NA'!$Z$21*W14</f>
        <v>10.562795158712037</v>
      </c>
      <c r="Y14" s="517">
        <f>B14/'[1]Europe and NA'!$B$21</f>
        <v>0.38719923602316847</v>
      </c>
      <c r="Z14" s="262">
        <f>'[1]Europe and NA'!$AB$21*Y14</f>
        <v>6.5823870123938644</v>
      </c>
      <c r="AA14" s="518">
        <f>'[1]Europe and NA'!$AC$21*Y14</f>
        <v>7.5503851024517852</v>
      </c>
      <c r="AB14" s="518">
        <f>'[1]Europe and NA'!$AD$21*Y14</f>
        <v>7.5503851024517852</v>
      </c>
      <c r="AC14" s="518">
        <f>'[1]Europe and NA'!$AE$21*Y14</f>
        <v>7.5503851024517852</v>
      </c>
      <c r="AD14" s="262">
        <f>'[1]Europe and NA'!$AF$21*Y14</f>
        <v>7.5503851024517852</v>
      </c>
      <c r="AE14" s="262">
        <f>'[1]Europe and NA'!$AG$21*Y14</f>
        <v>7.5503851024517852</v>
      </c>
      <c r="AF14" s="519">
        <f>'[1]Europe and NA'!$AH$21*Y14</f>
        <v>7.5503851024517852</v>
      </c>
      <c r="AG14" s="519">
        <f>'[1]Europe and NA'!$AI$21*Y14</f>
        <v>9.707084847100834</v>
      </c>
      <c r="AH14" s="263">
        <f>'[1]Europe and NA'!$AJ$21*Y14</f>
        <v>9.707084847100834</v>
      </c>
      <c r="AI14" s="519">
        <f>'[1]Europe and NA'!$AK$21*Y14</f>
        <v>9.707084847100834</v>
      </c>
      <c r="AJ14" s="519">
        <f>'[1]Europe and NA'!$AL$21*Y14</f>
        <v>9.707084847100834</v>
      </c>
      <c r="AK14" s="262">
        <f>'[1]Europe and NA'!$AM$21*Y14</f>
        <v>8.905582428532874</v>
      </c>
      <c r="AL14" s="262">
        <f>'[1]Europe and NA'!$AN$21*Y14</f>
        <v>8.905582428532874</v>
      </c>
      <c r="AM14" s="262">
        <f>'[1]Europe and NA'!$AO$21*Y14</f>
        <v>8.905582428532874</v>
      </c>
      <c r="AN14" s="519">
        <f>'[1]Europe and NA'!$AP$21*Y14</f>
        <v>8.905582428532874</v>
      </c>
      <c r="AO14" s="520">
        <f>'[1]Europe and NA'!$AQ$21*Y14</f>
        <v>8.905582428532874</v>
      </c>
      <c r="AP14" s="262">
        <f>'[1]Europe and NA'!$AR$21*Y14</f>
        <v>8.905582428532874</v>
      </c>
      <c r="AQ14" s="518">
        <f>'[1]Europe and NA'!$AS$21*Y14</f>
        <v>8.905582428532874</v>
      </c>
      <c r="AR14" s="262">
        <f>'[1]Europe and NA'!$AT$21*Y14</f>
        <v>8.905582428532874</v>
      </c>
      <c r="AS14" s="521">
        <f>'[1]Europe and NA'!$AU$21*Y14</f>
        <v>8.905582428532874</v>
      </c>
      <c r="AT14" s="521">
        <f>'[1]Europe and NA'!$AV$21*Y14</f>
        <v>8.905582428532874</v>
      </c>
      <c r="AU14" s="521">
        <f>'[1]Europe and NA'!$AW$21*Y14</f>
        <v>8.905582428532874</v>
      </c>
      <c r="AV14" s="521">
        <f>'[1]Europe and NA'!$AX$21*Y14</f>
        <v>9.0604621229421411</v>
      </c>
      <c r="AW14" s="521">
        <f>'[1]Europe and NA'!$AY$21*Y14</f>
        <v>9.0604621229421411</v>
      </c>
      <c r="AX14" s="521">
        <f>'[1]Europe and NA'!$AZ$21*Y14</f>
        <v>7.5503851024517852</v>
      </c>
      <c r="AY14" s="521">
        <f>'[1]Europe and NA'!$BA$21*Y14</f>
        <v>11.325577653677678</v>
      </c>
      <c r="AZ14" s="521">
        <f>'[1]Europe and NA'!$BB$21*Y14</f>
        <v>9.707084847100834</v>
      </c>
      <c r="BA14" s="521">
        <f>'[1]Europe and NA'!$BC$21*Y14</f>
        <v>9.707084847100834</v>
      </c>
      <c r="BB14" s="521">
        <f>'[1]Europe and NA'!$BD$21*Y14</f>
        <v>9.707084847100834</v>
      </c>
      <c r="BC14" s="521">
        <f>'[1]Europe and NA'!$BE$21*Y14</f>
        <v>9.6799809005792117</v>
      </c>
      <c r="BD14" s="521">
        <f>'[1]Europe and NA'!$BF$21*Y14</f>
        <v>9.6799809005792117</v>
      </c>
    </row>
    <row r="15" spans="1:56">
      <c r="A15" s="36" t="s">
        <v>75</v>
      </c>
      <c r="B15" s="27">
        <v>17.434000000000001</v>
      </c>
      <c r="C15" s="556"/>
      <c r="D15" s="63">
        <v>112.51900000000001</v>
      </c>
      <c r="E15" s="163">
        <f>(B15/'Europe and NA'!$B$69)</f>
        <v>0.25856494527333668</v>
      </c>
      <c r="F15" s="97">
        <f>('Europe and NA'!$F$69)*E15</f>
        <v>246.32189511464418</v>
      </c>
      <c r="G15" s="209">
        <f>B15/'Europe and NA'!$B$33</f>
        <v>0.49902679184795057</v>
      </c>
      <c r="H15" s="238">
        <f>'Europe and NA'!$I$33*G15</f>
        <v>353.31096862834903</v>
      </c>
      <c r="I15" s="217">
        <f>B15/'Europe and NA'!$B$21</f>
        <v>0.361934023957317</v>
      </c>
      <c r="J15" s="218">
        <f>'Europe and NA'!$K$21*I15</f>
        <v>5.2299466461832305</v>
      </c>
      <c r="K15" s="218">
        <f>'Europe and NA'!$K$21*I15</f>
        <v>5.2299466461832305</v>
      </c>
      <c r="L15" s="293">
        <f>'Europe and NA'!$M$21*I15</f>
        <v>5.4724424422346329</v>
      </c>
      <c r="M15" s="293">
        <f>'Europe and NA'!$N$21*I15</f>
        <v>5.4724424422346329</v>
      </c>
      <c r="N15" s="238">
        <f>'Europe and NA'!$Z$21*W15</f>
        <v>9.8735601735556084</v>
      </c>
      <c r="O15" s="293">
        <f>'Europe and NA'!$P$21*I15</f>
        <v>5.4724424422346329</v>
      </c>
      <c r="P15" s="293">
        <f>'Europe and NA'!$Q$21*I15</f>
        <v>5.4724424422346329</v>
      </c>
      <c r="Q15" s="241">
        <f>'Europe and NA'!$R$21*I15</f>
        <v>6.5329091324295723</v>
      </c>
      <c r="R15" s="241">
        <f>'Europe and NA'!$R$21*I15</f>
        <v>6.5329091324295723</v>
      </c>
      <c r="S15" s="241">
        <f>'Europe and NA'!$T$21*I15</f>
        <v>6.5329091324295723</v>
      </c>
      <c r="T15" s="431">
        <f>'Europe and NA'!$V$21*I15</f>
        <v>10.597428221470242</v>
      </c>
      <c r="U15" s="129">
        <f>B15/'East and Australasia'!$B$4</f>
        <v>0.31814449168780456</v>
      </c>
      <c r="V15" s="97">
        <f>'East and Australasia'!$V$4*U15</f>
        <v>11.545463603350427</v>
      </c>
      <c r="W15" s="196">
        <f>B15/'Europe and NA'!$B$21</f>
        <v>0.361934023957317</v>
      </c>
      <c r="X15" s="213">
        <f>'Europe and NA'!$Z$21*W15</f>
        <v>9.8735601735556084</v>
      </c>
      <c r="Y15" s="517">
        <f>B15/'[1]Europe and NA'!$B$21</f>
        <v>0.361934023957317</v>
      </c>
      <c r="Z15" s="262">
        <f>'[1]Europe and NA'!$AB$21*Y15</f>
        <v>6.1528784072743887</v>
      </c>
      <c r="AA15" s="518">
        <f>'[1]Europe and NA'!$AC$21*Y15</f>
        <v>7.0577134671676811</v>
      </c>
      <c r="AB15" s="518">
        <f>'[1]Europe and NA'!$AD$21*Y15</f>
        <v>7.0577134671676811</v>
      </c>
      <c r="AC15" s="518">
        <f>'[1]Europe and NA'!$AE$21*Y15</f>
        <v>7.0577134671676811</v>
      </c>
      <c r="AD15" s="262">
        <f>'[1]Europe and NA'!$AF$21*Y15</f>
        <v>7.0577134671676811</v>
      </c>
      <c r="AE15" s="262">
        <f>'[1]Europe and NA'!$AG$21*Y15</f>
        <v>7.0577134671676811</v>
      </c>
      <c r="AF15" s="519">
        <f>'[1]Europe and NA'!$AH$21*Y15</f>
        <v>7.0577134671676811</v>
      </c>
      <c r="AG15" s="519">
        <f>'[1]Europe and NA'!$AI$21*Y15</f>
        <v>9.0736859806099375</v>
      </c>
      <c r="AH15" s="263">
        <f>'[1]Europe and NA'!$AJ$21*Y15</f>
        <v>9.0736859806099375</v>
      </c>
      <c r="AI15" s="519">
        <f>'[1]Europe and NA'!$AK$21*Y15</f>
        <v>9.0736859806099375</v>
      </c>
      <c r="AJ15" s="519">
        <f>'[1]Europe and NA'!$AL$21*Y15</f>
        <v>9.0736859806099375</v>
      </c>
      <c r="AK15" s="262">
        <f>'[1]Europe and NA'!$AM$21*Y15</f>
        <v>8.3244825510182903</v>
      </c>
      <c r="AL15" s="262">
        <f>'[1]Europe and NA'!$AN$21*Y15</f>
        <v>8.3244825510182903</v>
      </c>
      <c r="AM15" s="262">
        <f>'[1]Europe and NA'!$AO$21*Y15</f>
        <v>8.3244825510182903</v>
      </c>
      <c r="AN15" s="519">
        <f>'[1]Europe and NA'!$AP$21*Y15</f>
        <v>8.3244825510182903</v>
      </c>
      <c r="AO15" s="520">
        <f>'[1]Europe and NA'!$AQ$21*Y15</f>
        <v>8.3244825510182903</v>
      </c>
      <c r="AP15" s="262">
        <f>'[1]Europe and NA'!$AR$21*Y15</f>
        <v>8.3244825510182903</v>
      </c>
      <c r="AQ15" s="518">
        <f>'[1]Europe and NA'!$AS$21*Y15</f>
        <v>8.3244825510182903</v>
      </c>
      <c r="AR15" s="262">
        <f>'[1]Europe and NA'!$AT$21*Y15</f>
        <v>8.3244825510182903</v>
      </c>
      <c r="AS15" s="521">
        <f>'[1]Europe and NA'!$AU$21*Y15</f>
        <v>8.3244825510182903</v>
      </c>
      <c r="AT15" s="521">
        <f>'[1]Europe and NA'!$AV$21*Y15</f>
        <v>8.3244825510182903</v>
      </c>
      <c r="AU15" s="521">
        <f>'[1]Europe and NA'!$AW$21*Y15</f>
        <v>8.3244825510182903</v>
      </c>
      <c r="AV15" s="521">
        <f>'[1]Europe and NA'!$AX$21*Y15</f>
        <v>8.4692561606012173</v>
      </c>
      <c r="AW15" s="521">
        <f>'[1]Europe and NA'!$AY$21*Y15</f>
        <v>8.4692561606012173</v>
      </c>
      <c r="AX15" s="521">
        <f>'[1]Europe and NA'!$AZ$21*Y15</f>
        <v>7.0577134671676811</v>
      </c>
      <c r="AY15" s="521">
        <f>'[1]Europe and NA'!$BA$21*Y15</f>
        <v>10.586570200751522</v>
      </c>
      <c r="AZ15" s="521">
        <f>'[1]Europe and NA'!$BB$21*Y15</f>
        <v>9.0736859806099375</v>
      </c>
      <c r="BA15" s="521">
        <f>'[1]Europe and NA'!$BC$21*Y15</f>
        <v>9.0736859806099375</v>
      </c>
      <c r="BB15" s="521">
        <f>'[1]Europe and NA'!$BD$21*Y15</f>
        <v>9.0736859806099375</v>
      </c>
      <c r="BC15" s="521">
        <f>'[1]Europe and NA'!$BE$21*Y15</f>
        <v>9.0483505989329256</v>
      </c>
      <c r="BD15" s="521">
        <f>'[1]Europe and NA'!$BF$21*Y15</f>
        <v>9.0483505989329256</v>
      </c>
    </row>
    <row r="16" spans="1:56">
      <c r="A16" s="36" t="s">
        <v>73</v>
      </c>
      <c r="B16" s="27">
        <v>17.163</v>
      </c>
      <c r="C16" s="556"/>
      <c r="D16" s="63">
        <v>786.55899999999997</v>
      </c>
      <c r="E16" s="163">
        <f>(B16/'Europe and NA'!$B$69)</f>
        <v>0.25454572420134663</v>
      </c>
      <c r="F16" s="97">
        <f>('Europe and NA'!$F$69)*E16</f>
        <v>242.49298416041287</v>
      </c>
      <c r="G16" s="209">
        <f>B16/'Europe and NA'!$B$33</f>
        <v>0.49126975040073279</v>
      </c>
      <c r="H16" s="238">
        <f>'Europe and NA'!$I$33*G16</f>
        <v>347.81898328371881</v>
      </c>
      <c r="I16" s="217">
        <f>B16/'Europe and NA'!$B$21</f>
        <v>0.35630799892046755</v>
      </c>
      <c r="J16" s="218">
        <f>'Europe and NA'!$K$21*I16</f>
        <v>5.1486505844007562</v>
      </c>
      <c r="K16" s="218">
        <f>'Europe and NA'!$K$21*I16</f>
        <v>5.1486505844007562</v>
      </c>
      <c r="L16" s="293">
        <f>'Europe and NA'!$M$21*I16</f>
        <v>5.3873769436774692</v>
      </c>
      <c r="M16" s="293">
        <f>'Europe and NA'!$N$21*I16</f>
        <v>5.3873769436774692</v>
      </c>
      <c r="N16" s="238">
        <f>'Europe and NA'!$Z$21*W16</f>
        <v>9.7200822105503555</v>
      </c>
      <c r="O16" s="293">
        <f>'Europe and NA'!$P$21*I16</f>
        <v>5.3873769436774692</v>
      </c>
      <c r="P16" s="293">
        <f>'Europe and NA'!$Q$21*I16</f>
        <v>5.3873769436774692</v>
      </c>
      <c r="Q16" s="241">
        <f>'Europe and NA'!$R$21*I16</f>
        <v>6.4313593805144391</v>
      </c>
      <c r="R16" s="241">
        <f>'Europe and NA'!$R$21*I16</f>
        <v>6.4313593805144391</v>
      </c>
      <c r="S16" s="241">
        <f>'Europe and NA'!$T$21*I16</f>
        <v>6.4313593805144391</v>
      </c>
      <c r="T16" s="431">
        <f>'Europe and NA'!$V$21*I16</f>
        <v>10.43269820839129</v>
      </c>
      <c r="U16" s="129">
        <f>B16/'East and Australasia'!$B$4</f>
        <v>0.31319914596981696</v>
      </c>
      <c r="V16" s="97">
        <f>'East and Australasia'!$V$4*U16</f>
        <v>11.365997007244657</v>
      </c>
      <c r="W16" s="196">
        <f>B16/'Europe and NA'!$B$21</f>
        <v>0.35630799892046755</v>
      </c>
      <c r="X16" s="213">
        <f>'Europe and NA'!$Z$21*W16</f>
        <v>9.7200822105503555</v>
      </c>
      <c r="Y16" s="517">
        <f>B16/'[1]Europe and NA'!$B$21</f>
        <v>0.35630799892046755</v>
      </c>
      <c r="Z16" s="262">
        <f>'[1]Europe and NA'!$AB$21*Y16</f>
        <v>6.0572359816479482</v>
      </c>
      <c r="AA16" s="518">
        <f>'[1]Europe and NA'!$AC$21*Y16</f>
        <v>6.9480059789491175</v>
      </c>
      <c r="AB16" s="518">
        <f>'[1]Europe and NA'!$AD$21*Y16</f>
        <v>6.9480059789491175</v>
      </c>
      <c r="AC16" s="518">
        <f>'[1]Europe and NA'!$AE$21*Y16</f>
        <v>6.9480059789491175</v>
      </c>
      <c r="AD16" s="262">
        <f>'[1]Europe and NA'!$AF$21*Y16</f>
        <v>6.9480059789491175</v>
      </c>
      <c r="AE16" s="262">
        <f>'[1]Europe and NA'!$AG$21*Y16</f>
        <v>6.9480059789491175</v>
      </c>
      <c r="AF16" s="519">
        <f>'[1]Europe and NA'!$AH$21*Y16</f>
        <v>6.9480059789491175</v>
      </c>
      <c r="AG16" s="519">
        <f>'[1]Europe and NA'!$AI$21*Y16</f>
        <v>8.9326415329361222</v>
      </c>
      <c r="AH16" s="263">
        <f>'[1]Europe and NA'!$AJ$21*Y16</f>
        <v>8.9326415329361222</v>
      </c>
      <c r="AI16" s="519">
        <f>'[1]Europe and NA'!$AK$21*Y16</f>
        <v>8.9326415329361222</v>
      </c>
      <c r="AJ16" s="519">
        <f>'[1]Europe and NA'!$AL$21*Y16</f>
        <v>8.9326415329361222</v>
      </c>
      <c r="AK16" s="262">
        <f>'[1]Europe and NA'!$AM$21*Y16</f>
        <v>8.1950839751707534</v>
      </c>
      <c r="AL16" s="262">
        <f>'[1]Europe and NA'!$AN$21*Y16</f>
        <v>8.1950839751707534</v>
      </c>
      <c r="AM16" s="262">
        <f>'[1]Europe and NA'!$AO$21*Y16</f>
        <v>8.1950839751707534</v>
      </c>
      <c r="AN16" s="519">
        <f>'[1]Europe and NA'!$AP$21*Y16</f>
        <v>8.1950839751707534</v>
      </c>
      <c r="AO16" s="520">
        <f>'[1]Europe and NA'!$AQ$21*Y16</f>
        <v>8.1950839751707534</v>
      </c>
      <c r="AP16" s="262">
        <f>'[1]Europe and NA'!$AR$21*Y16</f>
        <v>8.1950839751707534</v>
      </c>
      <c r="AQ16" s="518">
        <f>'[1]Europe and NA'!$AS$21*Y16</f>
        <v>8.1950839751707534</v>
      </c>
      <c r="AR16" s="262">
        <f>'[1]Europe and NA'!$AT$21*Y16</f>
        <v>8.1950839751707534</v>
      </c>
      <c r="AS16" s="521">
        <f>'[1]Europe and NA'!$AU$21*Y16</f>
        <v>8.1950839751707534</v>
      </c>
      <c r="AT16" s="521">
        <f>'[1]Europe and NA'!$AV$21*Y16</f>
        <v>8.1950839751707534</v>
      </c>
      <c r="AU16" s="521">
        <f>'[1]Europe and NA'!$AW$21*Y16</f>
        <v>8.1950839751707534</v>
      </c>
      <c r="AV16" s="521">
        <f>'[1]Europe and NA'!$AX$21*Y16</f>
        <v>8.33760717473894</v>
      </c>
      <c r="AW16" s="521">
        <f>'[1]Europe and NA'!$AY$21*Y16</f>
        <v>8.33760717473894</v>
      </c>
      <c r="AX16" s="521">
        <f>'[1]Europe and NA'!$AZ$21*Y16</f>
        <v>6.9480059789491175</v>
      </c>
      <c r="AY16" s="521">
        <f>'[1]Europe and NA'!$BA$21*Y16</f>
        <v>10.422008968423675</v>
      </c>
      <c r="AZ16" s="521">
        <f>'[1]Europe and NA'!$BB$21*Y16</f>
        <v>8.9326415329361222</v>
      </c>
      <c r="BA16" s="521">
        <f>'[1]Europe and NA'!$BC$21*Y16</f>
        <v>8.9326415329361222</v>
      </c>
      <c r="BB16" s="521">
        <f>'[1]Europe and NA'!$BD$21*Y16</f>
        <v>8.9326415329361222</v>
      </c>
      <c r="BC16" s="521">
        <f>'[1]Europe and NA'!$BE$21*Y16</f>
        <v>8.9076999730116881</v>
      </c>
      <c r="BD16" s="521">
        <f>'[1]Europe and NA'!$BF$21*Y16</f>
        <v>8.9076999730116881</v>
      </c>
    </row>
    <row r="17" spans="1:56">
      <c r="A17" s="36" t="s">
        <v>71</v>
      </c>
      <c r="B17" s="27">
        <v>17.106000000000002</v>
      </c>
      <c r="C17" s="556"/>
      <c r="D17" s="63">
        <v>212559.40900000001</v>
      </c>
      <c r="E17" s="163">
        <f>(B17/'Europe and NA'!$B$69)</f>
        <v>0.25370035297956278</v>
      </c>
      <c r="F17" s="97">
        <f>('Europe and NA'!$F$69)*E17</f>
        <v>241.68764126598049</v>
      </c>
      <c r="G17" s="209">
        <f>B17/'Europe and NA'!$B$33</f>
        <v>0.48963819555759108</v>
      </c>
      <c r="H17" s="238">
        <f>'Europe and NA'!$I$33*G17</f>
        <v>346.66384245477451</v>
      </c>
      <c r="I17" s="217">
        <f>B17/'Europe and NA'!$B$21</f>
        <v>0.35512466524113023</v>
      </c>
      <c r="J17" s="218">
        <f>'Europe and NA'!$K$21*I17</f>
        <v>5.131551412734332</v>
      </c>
      <c r="K17" s="218">
        <f>'Europe and NA'!$K$21*I17</f>
        <v>5.131551412734332</v>
      </c>
      <c r="L17" s="293">
        <f>'Europe and NA'!$M$21*I17</f>
        <v>5.3694849384458889</v>
      </c>
      <c r="M17" s="293">
        <f>'Europe and NA'!$N$21*I17</f>
        <v>5.3694849384458889</v>
      </c>
      <c r="N17" s="238">
        <f>'Europe and NA'!$Z$21*W17</f>
        <v>9.6878008677780336</v>
      </c>
      <c r="O17" s="293">
        <f>'Europe and NA'!$P$21*I17</f>
        <v>5.3694849384458889</v>
      </c>
      <c r="P17" s="293">
        <f>'Europe and NA'!$Q$21*I17</f>
        <v>5.3694849384458889</v>
      </c>
      <c r="Q17" s="241">
        <f>'Europe and NA'!$R$21*I17</f>
        <v>6.4100002076024012</v>
      </c>
      <c r="R17" s="241">
        <f>'Europe and NA'!$R$21*I17</f>
        <v>6.4100002076024012</v>
      </c>
      <c r="S17" s="241">
        <f>'Europe and NA'!$T$21*I17</f>
        <v>6.4100002076024012</v>
      </c>
      <c r="T17" s="431">
        <f>'Europe and NA'!$V$21*I17</f>
        <v>10.398050198260293</v>
      </c>
      <c r="U17" s="129">
        <f>B17/'East and Australasia'!$B$4</f>
        <v>0.31215898100330303</v>
      </c>
      <c r="V17" s="97">
        <f>'East and Australasia'!$V$4*U17</f>
        <v>11.328249420609867</v>
      </c>
      <c r="W17" s="196">
        <f>B17/'Europe and NA'!$B$21</f>
        <v>0.35512466524113023</v>
      </c>
      <c r="X17" s="213">
        <f>'Europe and NA'!$Z$21*W17</f>
        <v>9.6878008677780336</v>
      </c>
      <c r="Y17" s="517">
        <f>B17/'[1]Europe and NA'!$B$21</f>
        <v>0.35512466524113023</v>
      </c>
      <c r="Z17" s="262">
        <f>'[1]Europe and NA'!$AB$21*Y17</f>
        <v>6.0371193090992143</v>
      </c>
      <c r="AA17" s="518">
        <f>'[1]Europe and NA'!$AC$21*Y17</f>
        <v>6.9249309722020396</v>
      </c>
      <c r="AB17" s="518">
        <f>'[1]Europe and NA'!$AD$21*Y17</f>
        <v>6.9249309722020396</v>
      </c>
      <c r="AC17" s="518">
        <f>'[1]Europe and NA'!$AE$21*Y17</f>
        <v>6.9249309722020396</v>
      </c>
      <c r="AD17" s="262">
        <f>'[1]Europe and NA'!$AF$21*Y17</f>
        <v>6.9249309722020396</v>
      </c>
      <c r="AE17" s="262">
        <f>'[1]Europe and NA'!$AG$21*Y17</f>
        <v>6.9249309722020396</v>
      </c>
      <c r="AF17" s="519">
        <f>'[1]Europe and NA'!$AH$21*Y17</f>
        <v>6.9249309722020396</v>
      </c>
      <c r="AG17" s="519">
        <f>'[1]Europe and NA'!$AI$21*Y17</f>
        <v>8.9029753575951354</v>
      </c>
      <c r="AH17" s="263">
        <f>'[1]Europe and NA'!$AJ$21*Y17</f>
        <v>8.9029753575951354</v>
      </c>
      <c r="AI17" s="519">
        <f>'[1]Europe and NA'!$AK$21*Y17</f>
        <v>8.9029753575951354</v>
      </c>
      <c r="AJ17" s="519">
        <f>'[1]Europe and NA'!$AL$21*Y17</f>
        <v>8.9029753575951354</v>
      </c>
      <c r="AK17" s="262">
        <f>'[1]Europe and NA'!$AM$21*Y17</f>
        <v>8.1678673005459945</v>
      </c>
      <c r="AL17" s="262">
        <f>'[1]Europe and NA'!$AN$21*Y17</f>
        <v>8.1678673005459945</v>
      </c>
      <c r="AM17" s="262">
        <f>'[1]Europe and NA'!$AO$21*Y17</f>
        <v>8.1678673005459945</v>
      </c>
      <c r="AN17" s="519">
        <f>'[1]Europe and NA'!$AP$21*Y17</f>
        <v>8.1678673005459945</v>
      </c>
      <c r="AO17" s="520">
        <f>'[1]Europe and NA'!$AQ$21*Y17</f>
        <v>8.1678673005459945</v>
      </c>
      <c r="AP17" s="262">
        <f>'[1]Europe and NA'!$AR$21*Y17</f>
        <v>8.1678673005459945</v>
      </c>
      <c r="AQ17" s="518">
        <f>'[1]Europe and NA'!$AS$21*Y17</f>
        <v>8.1678673005459945</v>
      </c>
      <c r="AR17" s="262">
        <f>'[1]Europe and NA'!$AT$21*Y17</f>
        <v>8.1678673005459945</v>
      </c>
      <c r="AS17" s="521">
        <f>'[1]Europe and NA'!$AU$21*Y17</f>
        <v>8.1678673005459945</v>
      </c>
      <c r="AT17" s="521">
        <f>'[1]Europe and NA'!$AV$21*Y17</f>
        <v>8.1678673005459945</v>
      </c>
      <c r="AU17" s="521">
        <f>'[1]Europe and NA'!$AW$21*Y17</f>
        <v>8.1678673005459945</v>
      </c>
      <c r="AV17" s="521">
        <f>'[1]Europe and NA'!$AX$21*Y17</f>
        <v>8.3099171666424461</v>
      </c>
      <c r="AW17" s="521">
        <f>'[1]Europe and NA'!$AY$21*Y17</f>
        <v>8.3099171666424461</v>
      </c>
      <c r="AX17" s="521">
        <f>'[1]Europe and NA'!$AZ$21*Y17</f>
        <v>6.9249309722020396</v>
      </c>
      <c r="AY17" s="521">
        <f>'[1]Europe and NA'!$BA$21*Y17</f>
        <v>10.387396458303058</v>
      </c>
      <c r="AZ17" s="521">
        <f>'[1]Europe and NA'!$BB$21*Y17</f>
        <v>8.9029753575951354</v>
      </c>
      <c r="BA17" s="521">
        <f>'[1]Europe and NA'!$BC$21*Y17</f>
        <v>8.9029753575951354</v>
      </c>
      <c r="BB17" s="521">
        <f>'[1]Europe and NA'!$BD$21*Y17</f>
        <v>8.9029753575951354</v>
      </c>
      <c r="BC17" s="521">
        <f>'[1]Europe and NA'!$BE$21*Y17</f>
        <v>8.8781166310282558</v>
      </c>
      <c r="BD17" s="521">
        <f>'[1]Europe and NA'!$BF$21*Y17</f>
        <v>8.8781166310282558</v>
      </c>
    </row>
    <row r="18" spans="1:56">
      <c r="A18" s="36" t="s">
        <v>74</v>
      </c>
      <c r="B18" s="27">
        <v>16.265000000000001</v>
      </c>
      <c r="C18" s="556"/>
      <c r="D18" s="63">
        <v>50882.883999999998</v>
      </c>
      <c r="E18" s="163">
        <f>(B18/'Europe and NA'!$B$69)</f>
        <v>0.24122741968973394</v>
      </c>
      <c r="F18" s="97">
        <f>('Europe and NA'!$F$69)*E18</f>
        <v>229.80530136742502</v>
      </c>
      <c r="G18" s="209">
        <f>B18/'Europe and NA'!$B$33</f>
        <v>0.46556560567895583</v>
      </c>
      <c r="H18" s="238">
        <f>'Europe and NA'!$I$33*G18</f>
        <v>329.62044882070074</v>
      </c>
      <c r="I18" s="217">
        <f>B18/'Europe and NA'!$B$21</f>
        <v>0.33766530341090745</v>
      </c>
      <c r="J18" s="218">
        <f>'Europe and NA'!$K$21*I18</f>
        <v>4.8792636342876126</v>
      </c>
      <c r="K18" s="218">
        <f>'Europe and NA'!$K$21*I18</f>
        <v>4.8792636342876126</v>
      </c>
      <c r="L18" s="293">
        <f>'Europe and NA'!$M$21*I18</f>
        <v>5.1054993875729204</v>
      </c>
      <c r="M18" s="293">
        <f>'Europe and NA'!$N$21*I18</f>
        <v>5.1054993875729204</v>
      </c>
      <c r="N18" s="238">
        <f>'Europe and NA'!$Z$21*W18</f>
        <v>9.2115094770495549</v>
      </c>
      <c r="O18" s="293">
        <f>'Europe and NA'!$P$21*I18</f>
        <v>5.1054993875729204</v>
      </c>
      <c r="P18" s="293">
        <f>'Europe and NA'!$Q$21*I18</f>
        <v>5.1054993875729204</v>
      </c>
      <c r="Q18" s="241">
        <f>'Europe and NA'!$R$21*I18</f>
        <v>6.0948587265668799</v>
      </c>
      <c r="R18" s="241">
        <f>'Europe and NA'!$R$21*I18</f>
        <v>6.0948587265668799</v>
      </c>
      <c r="S18" s="241">
        <f>'Europe and NA'!$T$21*I18</f>
        <v>6.0948587265668799</v>
      </c>
      <c r="T18" s="431">
        <f>'Europe and NA'!$V$21*I18</f>
        <v>9.8868400838713697</v>
      </c>
      <c r="U18" s="129">
        <f>B18/'East and Australasia'!$B$4</f>
        <v>0.29681198562017558</v>
      </c>
      <c r="V18" s="97">
        <f>'East and Australasia'!$V$4*U18</f>
        <v>10.771306958156172</v>
      </c>
      <c r="W18" s="196">
        <f>B18/'Europe and NA'!$B$21</f>
        <v>0.33766530341090745</v>
      </c>
      <c r="X18" s="213">
        <f>'Europe and NA'!$Z$21*W18</f>
        <v>9.2115094770495549</v>
      </c>
      <c r="Y18" s="517">
        <f>B18/'[1]Europe and NA'!$B$21</f>
        <v>0.33766530341090745</v>
      </c>
      <c r="Z18" s="262">
        <f>'[1]Europe and NA'!$AB$21*Y18</f>
        <v>5.7403101579854265</v>
      </c>
      <c r="AA18" s="518">
        <f>'[1]Europe and NA'!$AC$21*Y18</f>
        <v>6.5844734165126955</v>
      </c>
      <c r="AB18" s="518">
        <f>'[1]Europe and NA'!$AD$21*Y18</f>
        <v>6.5844734165126955</v>
      </c>
      <c r="AC18" s="518">
        <f>'[1]Europe and NA'!$AE$21*Y18</f>
        <v>6.5844734165126955</v>
      </c>
      <c r="AD18" s="262">
        <f>'[1]Europe and NA'!$AF$21*Y18</f>
        <v>6.5844734165126955</v>
      </c>
      <c r="AE18" s="262">
        <f>'[1]Europe and NA'!$AG$21*Y18</f>
        <v>6.5844734165126955</v>
      </c>
      <c r="AF18" s="519">
        <f>'[1]Europe and NA'!$AH$21*Y18</f>
        <v>6.5844734165126955</v>
      </c>
      <c r="AG18" s="519">
        <f>'[1]Europe and NA'!$AI$21*Y18</f>
        <v>8.4652691565114502</v>
      </c>
      <c r="AH18" s="263">
        <f>'[1]Europe and NA'!$AJ$21*Y18</f>
        <v>8.4652691565114502</v>
      </c>
      <c r="AI18" s="519">
        <f>'[1]Europe and NA'!$AK$21*Y18</f>
        <v>8.4652691565114502</v>
      </c>
      <c r="AJ18" s="519">
        <f>'[1]Europe and NA'!$AL$21*Y18</f>
        <v>8.4652691565114502</v>
      </c>
      <c r="AK18" s="262">
        <f>'[1]Europe and NA'!$AM$21*Y18</f>
        <v>7.7663019784508709</v>
      </c>
      <c r="AL18" s="262">
        <f>'[1]Europe and NA'!$AN$21*Y18</f>
        <v>7.7663019784508709</v>
      </c>
      <c r="AM18" s="262">
        <f>'[1]Europe and NA'!$AO$21*Y18</f>
        <v>7.7663019784508709</v>
      </c>
      <c r="AN18" s="519">
        <f>'[1]Europe and NA'!$AP$21*Y18</f>
        <v>7.7663019784508709</v>
      </c>
      <c r="AO18" s="520">
        <f>'[1]Europe and NA'!$AQ$21*Y18</f>
        <v>7.7663019784508709</v>
      </c>
      <c r="AP18" s="262">
        <f>'[1]Europe and NA'!$AR$21*Y18</f>
        <v>7.7663019784508709</v>
      </c>
      <c r="AQ18" s="518">
        <f>'[1]Europe and NA'!$AS$21*Y18</f>
        <v>7.7663019784508709</v>
      </c>
      <c r="AR18" s="262">
        <f>'[1]Europe and NA'!$AT$21*Y18</f>
        <v>7.7663019784508709</v>
      </c>
      <c r="AS18" s="521">
        <f>'[1]Europe and NA'!$AU$21*Y18</f>
        <v>7.7663019784508709</v>
      </c>
      <c r="AT18" s="521">
        <f>'[1]Europe and NA'!$AV$21*Y18</f>
        <v>7.7663019784508709</v>
      </c>
      <c r="AU18" s="521">
        <f>'[1]Europe and NA'!$AW$21*Y18</f>
        <v>7.7663019784508709</v>
      </c>
      <c r="AV18" s="521">
        <f>'[1]Europe and NA'!$AX$21*Y18</f>
        <v>7.901368099815234</v>
      </c>
      <c r="AW18" s="521">
        <f>'[1]Europe and NA'!$AY$21*Y18</f>
        <v>7.901368099815234</v>
      </c>
      <c r="AX18" s="521">
        <f>'[1]Europe and NA'!$AZ$21*Y18</f>
        <v>6.5844734165126955</v>
      </c>
      <c r="AY18" s="521">
        <f>'[1]Europe and NA'!$BA$21*Y18</f>
        <v>9.8767101247690423</v>
      </c>
      <c r="AZ18" s="521">
        <f>'[1]Europe and NA'!$BB$21*Y18</f>
        <v>8.4652691565114502</v>
      </c>
      <c r="BA18" s="521">
        <f>'[1]Europe and NA'!$BC$21*Y18</f>
        <v>8.4652691565114502</v>
      </c>
      <c r="BB18" s="521">
        <f>'[1]Europe and NA'!$BD$21*Y18</f>
        <v>8.4652691565114502</v>
      </c>
      <c r="BC18" s="521">
        <f>'[1]Europe and NA'!$BE$21*Y18</f>
        <v>8.4416325852726857</v>
      </c>
      <c r="BD18" s="521">
        <f>'[1]Europe and NA'!$BF$21*Y18</f>
        <v>8.4416325852726857</v>
      </c>
    </row>
    <row r="19" spans="1:56">
      <c r="A19" s="36" t="s">
        <v>189</v>
      </c>
      <c r="B19" s="27">
        <v>16.044</v>
      </c>
      <c r="C19" s="556"/>
      <c r="D19" s="63">
        <v>586.63400000000001</v>
      </c>
      <c r="E19" s="163">
        <f>(B19/'Europe and NA'!$B$69)</f>
        <v>0.23794975232106308</v>
      </c>
      <c r="F19" s="97">
        <f>('Europe and NA'!$F$69)*E19</f>
        <v>226.68283154866074</v>
      </c>
      <c r="G19" s="209">
        <f>B19/'Europe and NA'!$B$33</f>
        <v>0.45923975269063433</v>
      </c>
      <c r="H19" s="238">
        <f>'Europe and NA'!$I$33*G19</f>
        <v>325.14174490496913</v>
      </c>
      <c r="I19" s="217">
        <f>B19/'Europe and NA'!$B$21</f>
        <v>0.33307729037347678</v>
      </c>
      <c r="J19" s="218">
        <f>'Europe and NA'!$K$21*I19</f>
        <v>4.8129668458967387</v>
      </c>
      <c r="K19" s="218">
        <f>'Europe and NA'!$K$21*I19</f>
        <v>4.8129668458967387</v>
      </c>
      <c r="L19" s="293">
        <f>'Europe and NA'!$M$21*I19</f>
        <v>5.036128630446969</v>
      </c>
      <c r="M19" s="293">
        <f>'Europe and NA'!$N$21*I19</f>
        <v>5.036128630446969</v>
      </c>
      <c r="N19" s="238">
        <f>'Europe and NA'!$Z$21*W19</f>
        <v>9.0863484813884465</v>
      </c>
      <c r="O19" s="293">
        <f>'Europe and NA'!$P$21*I19</f>
        <v>5.036128630446969</v>
      </c>
      <c r="P19" s="293">
        <f>'Europe and NA'!$Q$21*I19</f>
        <v>5.036128630446969</v>
      </c>
      <c r="Q19" s="241">
        <f>'Europe and NA'!$R$21*I19</f>
        <v>6.012045091241256</v>
      </c>
      <c r="R19" s="241">
        <f>'Europe and NA'!$R$21*I19</f>
        <v>6.012045091241256</v>
      </c>
      <c r="S19" s="241">
        <f>'Europe and NA'!$T$21*I19</f>
        <v>6.012045091241256</v>
      </c>
      <c r="T19" s="431">
        <f>'Europe and NA'!$V$21*I19</f>
        <v>9.7525030621353999</v>
      </c>
      <c r="U19" s="129">
        <f>B19/'East and Australasia'!$B$4</f>
        <v>0.29277906531141079</v>
      </c>
      <c r="V19" s="97">
        <f>'East and Australasia'!$V$4*U19</f>
        <v>10.624952280151097</v>
      </c>
      <c r="W19" s="196">
        <f>B19/'Europe and NA'!$B$21</f>
        <v>0.33307729037347678</v>
      </c>
      <c r="X19" s="213">
        <f>'Europe and NA'!$Z$21*W19</f>
        <v>9.0863484813884465</v>
      </c>
      <c r="Y19" s="517">
        <f>B19/'[1]Europe and NA'!$B$21</f>
        <v>0.33307729037347678</v>
      </c>
      <c r="Z19" s="262">
        <f>'[1]Europe and NA'!$AB$21*Y19</f>
        <v>5.6623139363491051</v>
      </c>
      <c r="AA19" s="518">
        <f>'[1]Europe and NA'!$AC$21*Y19</f>
        <v>6.4950071622827972</v>
      </c>
      <c r="AB19" s="518">
        <f>'[1]Europe and NA'!$AD$21*Y19</f>
        <v>6.4950071622827972</v>
      </c>
      <c r="AC19" s="518">
        <f>'[1]Europe and NA'!$AE$21*Y19</f>
        <v>6.4950071622827972</v>
      </c>
      <c r="AD19" s="262">
        <f>'[1]Europe and NA'!$AF$21*Y19</f>
        <v>6.4950071622827972</v>
      </c>
      <c r="AE19" s="262">
        <f>'[1]Europe and NA'!$AG$21*Y19</f>
        <v>6.4950071622827972</v>
      </c>
      <c r="AF19" s="519">
        <f>'[1]Europe and NA'!$AH$21*Y19</f>
        <v>6.4950071622827972</v>
      </c>
      <c r="AG19" s="519">
        <f>'[1]Europe and NA'!$AI$21*Y19</f>
        <v>8.3502476696630623</v>
      </c>
      <c r="AH19" s="263">
        <f>'[1]Europe and NA'!$AJ$21*Y19</f>
        <v>8.3502476696630623</v>
      </c>
      <c r="AI19" s="519">
        <f>'[1]Europe and NA'!$AK$21*Y19</f>
        <v>8.3502476696630623</v>
      </c>
      <c r="AJ19" s="519">
        <f>'[1]Europe and NA'!$AL$21*Y19</f>
        <v>8.3502476696630623</v>
      </c>
      <c r="AK19" s="262">
        <f>'[1]Europe and NA'!$AM$21*Y19</f>
        <v>7.6607776785899659</v>
      </c>
      <c r="AL19" s="262">
        <f>'[1]Europe and NA'!$AN$21*Y19</f>
        <v>7.6607776785899659</v>
      </c>
      <c r="AM19" s="262">
        <f>'[1]Europe and NA'!$AO$21*Y19</f>
        <v>7.6607776785899659</v>
      </c>
      <c r="AN19" s="519">
        <f>'[1]Europe and NA'!$AP$21*Y19</f>
        <v>7.6607776785899659</v>
      </c>
      <c r="AO19" s="520">
        <f>'[1]Europe and NA'!$AQ$21*Y19</f>
        <v>7.6607776785899659</v>
      </c>
      <c r="AP19" s="262">
        <f>'[1]Europe and NA'!$AR$21*Y19</f>
        <v>7.6607776785899659</v>
      </c>
      <c r="AQ19" s="518">
        <f>'[1]Europe and NA'!$AS$21*Y19</f>
        <v>7.6607776785899659</v>
      </c>
      <c r="AR19" s="262">
        <f>'[1]Europe and NA'!$AT$21*Y19</f>
        <v>7.6607776785899659</v>
      </c>
      <c r="AS19" s="521">
        <f>'[1]Europe and NA'!$AU$21*Y19</f>
        <v>7.6607776785899659</v>
      </c>
      <c r="AT19" s="521">
        <f>'[1]Europe and NA'!$AV$21*Y19</f>
        <v>7.6607776785899659</v>
      </c>
      <c r="AU19" s="521">
        <f>'[1]Europe and NA'!$AW$21*Y19</f>
        <v>7.6607776785899659</v>
      </c>
      <c r="AV19" s="521">
        <f>'[1]Europe and NA'!$AX$21*Y19</f>
        <v>7.7940085947393563</v>
      </c>
      <c r="AW19" s="521">
        <f>'[1]Europe and NA'!$AY$21*Y19</f>
        <v>7.7940085947393563</v>
      </c>
      <c r="AX19" s="521">
        <f>'[1]Europe and NA'!$AZ$21*Y19</f>
        <v>6.4950071622827972</v>
      </c>
      <c r="AY19" s="521">
        <f>'[1]Europe and NA'!$BA$21*Y19</f>
        <v>9.7425107434241962</v>
      </c>
      <c r="AZ19" s="521">
        <f>'[1]Europe and NA'!$BB$21*Y19</f>
        <v>8.3502476696630623</v>
      </c>
      <c r="BA19" s="521">
        <f>'[1]Europe and NA'!$BC$21*Y19</f>
        <v>8.3502476696630623</v>
      </c>
      <c r="BB19" s="521">
        <f>'[1]Europe and NA'!$BD$21*Y19</f>
        <v>8.3502476696630623</v>
      </c>
      <c r="BC19" s="521">
        <f>'[1]Europe and NA'!$BE$21*Y19</f>
        <v>8.3269322593369193</v>
      </c>
      <c r="BD19" s="521">
        <f>'[1]Europe and NA'!$BF$21*Y19</f>
        <v>8.3269322593369193</v>
      </c>
    </row>
    <row r="20" spans="1:56">
      <c r="A20" s="36" t="s">
        <v>91</v>
      </c>
      <c r="B20" s="27">
        <v>15.398999999999999</v>
      </c>
      <c r="C20" s="556"/>
      <c r="D20" s="66">
        <v>32971.845999999998</v>
      </c>
      <c r="E20" s="163">
        <f>(B20/'Europe and NA'!$B$69)</f>
        <v>0.22838370954824547</v>
      </c>
      <c r="F20" s="97">
        <f>('Europe and NA'!$F$69)*E20</f>
        <v>217.56974090113604</v>
      </c>
      <c r="G20" s="209">
        <f>B20/'Europe and NA'!$B$33</f>
        <v>0.44077742157087241</v>
      </c>
      <c r="H20" s="238">
        <f>'Europe and NA'!$I$33*G20</f>
        <v>312.07041447217767</v>
      </c>
      <c r="I20" s="217">
        <f>B20/'Europe and NA'!$B$21</f>
        <v>0.31968693558097533</v>
      </c>
      <c r="J20" s="218">
        <f>'Europe and NA'!$K$21*I20</f>
        <v>4.6194762191450929</v>
      </c>
      <c r="K20" s="218">
        <f>'Europe and NA'!$K$21*I20</f>
        <v>4.6194762191450929</v>
      </c>
      <c r="L20" s="293">
        <f>'Europe and NA'!$M$21*I20</f>
        <v>4.8336664659843471</v>
      </c>
      <c r="M20" s="293">
        <f>'Europe and NA'!$N$21*I20</f>
        <v>4.8336664659843471</v>
      </c>
      <c r="N20" s="238">
        <f>'Europe and NA'!$Z$21*W20</f>
        <v>8.7210596026490066</v>
      </c>
      <c r="O20" s="293">
        <f>'Europe and NA'!$P$21*I20</f>
        <v>4.8336664659843471</v>
      </c>
      <c r="P20" s="293">
        <f>'Europe and NA'!$Q$21*I20</f>
        <v>4.8336664659843471</v>
      </c>
      <c r="Q20" s="241">
        <f>'Europe and NA'!$R$21*I20</f>
        <v>5.7703491872366053</v>
      </c>
      <c r="R20" s="241">
        <f>'Europe and NA'!$R$21*I20</f>
        <v>5.7703491872366053</v>
      </c>
      <c r="S20" s="241">
        <f>'Europe and NA'!$T$21*I20</f>
        <v>5.7703491872366053</v>
      </c>
      <c r="T20" s="431">
        <f>'Europe and NA'!$V$21*I20</f>
        <v>9.3604334738109571</v>
      </c>
      <c r="U20" s="129">
        <f>B20/'East and Australasia'!$B$4</f>
        <v>0.28100877753243669</v>
      </c>
      <c r="V20" s="97">
        <f>'East and Australasia'!$V$4*U20</f>
        <v>10.197808536652127</v>
      </c>
      <c r="W20" s="196">
        <f>B20/'Europe and NA'!$B$21</f>
        <v>0.31968693558097533</v>
      </c>
      <c r="X20" s="213">
        <f>'Europe and NA'!$Z$21*W20</f>
        <v>8.7210596026490066</v>
      </c>
      <c r="Y20" s="517">
        <f>B20/'[1]Europe and NA'!$B$21</f>
        <v>0.31968693558097533</v>
      </c>
      <c r="Z20" s="262">
        <f>'[1]Europe and NA'!$AB$21*Y20</f>
        <v>5.4346779048765805</v>
      </c>
      <c r="AA20" s="518">
        <f>'[1]Europe and NA'!$AC$21*Y20</f>
        <v>6.2338952438290187</v>
      </c>
      <c r="AB20" s="518">
        <f>'[1]Europe and NA'!$AD$21*Y20</f>
        <v>6.2338952438290187</v>
      </c>
      <c r="AC20" s="518">
        <f>'[1]Europe and NA'!$AE$21*Y20</f>
        <v>6.2338952438290187</v>
      </c>
      <c r="AD20" s="262">
        <f>'[1]Europe and NA'!$AF$21*Y20</f>
        <v>6.2338952438290187</v>
      </c>
      <c r="AE20" s="262">
        <f>'[1]Europe and NA'!$AG$21*Y20</f>
        <v>6.2338952438290187</v>
      </c>
      <c r="AF20" s="519">
        <f>'[1]Europe and NA'!$AH$21*Y20</f>
        <v>6.2338952438290187</v>
      </c>
      <c r="AG20" s="519">
        <f>'[1]Europe and NA'!$AI$21*Y20</f>
        <v>8.0145514750150522</v>
      </c>
      <c r="AH20" s="263">
        <f>'[1]Europe and NA'!$AJ$21*Y20</f>
        <v>8.0145514750150522</v>
      </c>
      <c r="AI20" s="519">
        <f>'[1]Europe and NA'!$AK$21*Y20</f>
        <v>8.0145514750150522</v>
      </c>
      <c r="AJ20" s="519">
        <f>'[1]Europe and NA'!$AL$21*Y20</f>
        <v>8.0145514750150522</v>
      </c>
      <c r="AK20" s="262">
        <f>'[1]Europe and NA'!$AM$21*Y20</f>
        <v>7.3527995183624322</v>
      </c>
      <c r="AL20" s="262">
        <f>'[1]Europe and NA'!$AN$21*Y20</f>
        <v>7.3527995183624322</v>
      </c>
      <c r="AM20" s="262">
        <f>'[1]Europe and NA'!$AO$21*Y20</f>
        <v>7.3527995183624322</v>
      </c>
      <c r="AN20" s="519">
        <f>'[1]Europe and NA'!$AP$21*Y20</f>
        <v>7.3527995183624322</v>
      </c>
      <c r="AO20" s="520">
        <f>'[1]Europe and NA'!$AQ$21*Y20</f>
        <v>7.3527995183624322</v>
      </c>
      <c r="AP20" s="262">
        <f>'[1]Europe and NA'!$AR$21*Y20</f>
        <v>7.3527995183624322</v>
      </c>
      <c r="AQ20" s="518">
        <f>'[1]Europe and NA'!$AS$21*Y20</f>
        <v>7.3527995183624322</v>
      </c>
      <c r="AR20" s="262">
        <f>'[1]Europe and NA'!$AT$21*Y20</f>
        <v>7.3527995183624322</v>
      </c>
      <c r="AS20" s="521">
        <f>'[1]Europe and NA'!$AU$21*Y20</f>
        <v>7.3527995183624322</v>
      </c>
      <c r="AT20" s="521">
        <f>'[1]Europe and NA'!$AV$21*Y20</f>
        <v>7.3527995183624322</v>
      </c>
      <c r="AU20" s="521">
        <f>'[1]Europe and NA'!$AW$21*Y20</f>
        <v>7.3527995183624322</v>
      </c>
      <c r="AV20" s="521">
        <f>'[1]Europe and NA'!$AX$21*Y20</f>
        <v>7.4806742925948226</v>
      </c>
      <c r="AW20" s="521">
        <f>'[1]Europe and NA'!$AY$21*Y20</f>
        <v>7.4806742925948226</v>
      </c>
      <c r="AX20" s="521">
        <f>'[1]Europe and NA'!$AZ$21*Y20</f>
        <v>6.2338952438290187</v>
      </c>
      <c r="AY20" s="521">
        <f>'[1]Europe and NA'!$BA$21*Y20</f>
        <v>9.3508428657435285</v>
      </c>
      <c r="AZ20" s="521">
        <f>'[1]Europe and NA'!$BB$21*Y20</f>
        <v>8.0145514750150522</v>
      </c>
      <c r="BA20" s="521">
        <f>'[1]Europe and NA'!$BC$21*Y20</f>
        <v>8.0145514750150522</v>
      </c>
      <c r="BB20" s="521">
        <f>'[1]Europe and NA'!$BD$21*Y20</f>
        <v>8.0145514750150522</v>
      </c>
      <c r="BC20" s="521">
        <f>'[1]Europe and NA'!$BE$21*Y20</f>
        <v>7.9921733895243836</v>
      </c>
      <c r="BD20" s="521">
        <f>'[1]Europe and NA'!$BF$21*Y20</f>
        <v>7.9921733895243836</v>
      </c>
    </row>
    <row r="21" spans="1:56">
      <c r="A21" s="36" t="s">
        <v>97</v>
      </c>
      <c r="B21" s="27">
        <v>15.159000000000001</v>
      </c>
      <c r="C21" s="556"/>
      <c r="D21" s="63">
        <v>183.62899999999999</v>
      </c>
      <c r="E21" s="163">
        <f>(B21/'Europe and NA'!$B$69)</f>
        <v>0.22482425177231335</v>
      </c>
      <c r="F21" s="97">
        <f>('Europe and NA'!$F$69)*E21</f>
        <v>214.1788234508943</v>
      </c>
      <c r="G21" s="209">
        <f>B21/'Europe and NA'!$B$33</f>
        <v>0.43390771696817038</v>
      </c>
      <c r="H21" s="238">
        <f>'Europe and NA'!$I$33*G21</f>
        <v>307.20666361346463</v>
      </c>
      <c r="I21" s="217">
        <f>B21/'Europe and NA'!$B$21</f>
        <v>0.31470447798376555</v>
      </c>
      <c r="J21" s="218">
        <f>'Europe and NA'!$K$21*I21</f>
        <v>4.5474797068654116</v>
      </c>
      <c r="K21" s="218">
        <f>'Europe and NA'!$K$21*I21</f>
        <v>4.5474797068654116</v>
      </c>
      <c r="L21" s="293">
        <f>'Europe and NA'!$M$21*I21</f>
        <v>4.758331707114535</v>
      </c>
      <c r="M21" s="293">
        <f>'Europe and NA'!$N$21*I21</f>
        <v>4.758331707114535</v>
      </c>
      <c r="N21" s="238">
        <f>'Europe and NA'!$Z$21*W21</f>
        <v>8.5851381593971254</v>
      </c>
      <c r="O21" s="293">
        <f>'Europe and NA'!$P$21*I21</f>
        <v>4.758331707114535</v>
      </c>
      <c r="P21" s="293">
        <f>'Europe and NA'!$Q$21*I21</f>
        <v>4.758331707114535</v>
      </c>
      <c r="Q21" s="241">
        <f>'Europe and NA'!$R$21*I21</f>
        <v>5.6804158276069687</v>
      </c>
      <c r="R21" s="241">
        <f>'Europe and NA'!$R$21*I21</f>
        <v>5.6804158276069687</v>
      </c>
      <c r="S21" s="241">
        <f>'Europe and NA'!$T$21*I21</f>
        <v>5.6804158276069687</v>
      </c>
      <c r="T21" s="431">
        <f>'Europe and NA'!$V$21*I21</f>
        <v>9.2145471153646561</v>
      </c>
      <c r="U21" s="129">
        <f>B21/'East and Australasia'!$B$4</f>
        <v>0.27662913556816732</v>
      </c>
      <c r="V21" s="97">
        <f>'East and Australasia'!$V$4*U21</f>
        <v>10.038871329768792</v>
      </c>
      <c r="W21" s="196">
        <f>B21/'Europe and NA'!$B$21</f>
        <v>0.31470447798376555</v>
      </c>
      <c r="X21" s="213">
        <f>'Europe and NA'!$Z$21*W21</f>
        <v>8.5851381593971254</v>
      </c>
      <c r="Y21" s="517">
        <f>B21/'[1]Europe and NA'!$B$21</f>
        <v>0.31470447798376555</v>
      </c>
      <c r="Z21" s="262">
        <f>'[1]Europe and NA'!$AB$21*Y21</f>
        <v>5.3499761257240142</v>
      </c>
      <c r="AA21" s="518">
        <f>'[1]Europe and NA'!$AC$21*Y21</f>
        <v>6.1367373206834284</v>
      </c>
      <c r="AB21" s="518">
        <f>'[1]Europe and NA'!$AD$21*Y21</f>
        <v>6.1367373206834284</v>
      </c>
      <c r="AC21" s="518">
        <f>'[1]Europe and NA'!$AE$21*Y21</f>
        <v>6.1367373206834284</v>
      </c>
      <c r="AD21" s="262">
        <f>'[1]Europe and NA'!$AF$21*Y21</f>
        <v>6.1367373206834284</v>
      </c>
      <c r="AE21" s="262">
        <f>'[1]Europe and NA'!$AG$21*Y21</f>
        <v>6.1367373206834284</v>
      </c>
      <c r="AF21" s="519">
        <f>'[1]Europe and NA'!$AH$21*Y21</f>
        <v>6.1367373206834284</v>
      </c>
      <c r="AG21" s="519">
        <f>'[1]Europe and NA'!$AI$21*Y21</f>
        <v>7.8896412630530026</v>
      </c>
      <c r="AH21" s="263">
        <f>'[1]Europe and NA'!$AJ$21*Y21</f>
        <v>7.8896412630530026</v>
      </c>
      <c r="AI21" s="519">
        <f>'[1]Europe and NA'!$AK$21*Y21</f>
        <v>7.8896412630530026</v>
      </c>
      <c r="AJ21" s="519">
        <f>'[1]Europe and NA'!$AL$21*Y21</f>
        <v>7.8896412630530026</v>
      </c>
      <c r="AK21" s="262">
        <f>'[1]Europe and NA'!$AM$21*Y21</f>
        <v>7.2382029936266079</v>
      </c>
      <c r="AL21" s="262">
        <f>'[1]Europe and NA'!$AN$21*Y21</f>
        <v>7.2382029936266079</v>
      </c>
      <c r="AM21" s="262">
        <f>'[1]Europe and NA'!$AO$21*Y21</f>
        <v>7.2382029936266079</v>
      </c>
      <c r="AN21" s="519">
        <f>'[1]Europe and NA'!$AP$21*Y21</f>
        <v>7.2382029936266079</v>
      </c>
      <c r="AO21" s="520">
        <f>'[1]Europe and NA'!$AQ$21*Y21</f>
        <v>7.2382029936266079</v>
      </c>
      <c r="AP21" s="262">
        <f>'[1]Europe and NA'!$AR$21*Y21</f>
        <v>7.2382029936266079</v>
      </c>
      <c r="AQ21" s="518">
        <f>'[1]Europe and NA'!$AS$21*Y21</f>
        <v>7.2382029936266079</v>
      </c>
      <c r="AR21" s="262">
        <f>'[1]Europe and NA'!$AT$21*Y21</f>
        <v>7.2382029936266079</v>
      </c>
      <c r="AS21" s="521">
        <f>'[1]Europe and NA'!$AU$21*Y21</f>
        <v>7.2382029936266079</v>
      </c>
      <c r="AT21" s="521">
        <f>'[1]Europe and NA'!$AV$21*Y21</f>
        <v>7.2382029936266079</v>
      </c>
      <c r="AU21" s="521">
        <f>'[1]Europe and NA'!$AW$21*Y21</f>
        <v>7.2382029936266079</v>
      </c>
      <c r="AV21" s="521">
        <f>'[1]Europe and NA'!$AX$21*Y21</f>
        <v>7.3640847848201139</v>
      </c>
      <c r="AW21" s="521">
        <f>'[1]Europe and NA'!$AY$21*Y21</f>
        <v>7.3640847848201139</v>
      </c>
      <c r="AX21" s="521">
        <f>'[1]Europe and NA'!$AZ$21*Y21</f>
        <v>6.1367373206834284</v>
      </c>
      <c r="AY21" s="521">
        <f>'[1]Europe and NA'!$BA$21*Y21</f>
        <v>9.2051059810251417</v>
      </c>
      <c r="AZ21" s="521">
        <f>'[1]Europe and NA'!$BB$21*Y21</f>
        <v>7.8896412630530026</v>
      </c>
      <c r="BA21" s="521">
        <f>'[1]Europe and NA'!$BC$21*Y21</f>
        <v>7.8896412630530026</v>
      </c>
      <c r="BB21" s="521">
        <f>'[1]Europe and NA'!$BD$21*Y21</f>
        <v>7.8896412630530026</v>
      </c>
      <c r="BC21" s="521">
        <f>'[1]Europe and NA'!$BE$21*Y21</f>
        <v>7.8676119495941386</v>
      </c>
      <c r="BD21" s="521">
        <f>'[1]Europe and NA'!$BF$21*Y21</f>
        <v>7.8676119495941386</v>
      </c>
    </row>
    <row r="22" spans="1:56">
      <c r="A22" s="36" t="s">
        <v>90</v>
      </c>
      <c r="B22" s="27">
        <v>13.212999999999999</v>
      </c>
      <c r="C22" s="556"/>
      <c r="D22" s="63">
        <v>7132.53</v>
      </c>
      <c r="E22" s="163">
        <f>(B22/'Europe and NA'!$B$69)</f>
        <v>0.19596298163913028</v>
      </c>
      <c r="F22" s="97">
        <f>('Europe and NA'!$F$69)*E22</f>
        <v>186.68413445851746</v>
      </c>
      <c r="G22" s="209">
        <f>B22/'Europe and NA'!$B$33</f>
        <v>0.37820586214792762</v>
      </c>
      <c r="H22" s="238">
        <f>'Europe and NA'!$I$33*G22</f>
        <v>267.76975040073273</v>
      </c>
      <c r="I22" s="217">
        <f>B22/'Europe and NA'!$B$21</f>
        <v>0.27430505096638919</v>
      </c>
      <c r="J22" s="218">
        <f>'Europe and NA'!$K$21*I22</f>
        <v>3.9637079864643234</v>
      </c>
      <c r="K22" s="218">
        <f>'Europe and NA'!$K$21*I22</f>
        <v>3.9637079864643234</v>
      </c>
      <c r="L22" s="293">
        <f>'Europe and NA'!$M$21*I22</f>
        <v>4.1474923706118041</v>
      </c>
      <c r="M22" s="293">
        <f>'Europe and NA'!$N$21*I22</f>
        <v>4.1474923706118041</v>
      </c>
      <c r="N22" s="238">
        <f>'Europe and NA'!$Z$21*W22</f>
        <v>7.4830417903630977</v>
      </c>
      <c r="O22" s="293">
        <f>'Europe and NA'!$P$21*I22</f>
        <v>4.1474923706118041</v>
      </c>
      <c r="P22" s="293">
        <f>'Europe and NA'!$Q$21*I22</f>
        <v>4.1474923706118041</v>
      </c>
      <c r="Q22" s="241">
        <f>'Europe and NA'!$R$21*I22</f>
        <v>4.9512061699433252</v>
      </c>
      <c r="R22" s="241">
        <f>'Europe and NA'!$R$21*I22</f>
        <v>4.9512061699433252</v>
      </c>
      <c r="S22" s="241">
        <f>'Europe and NA'!$T$21*I22</f>
        <v>4.9512061699433252</v>
      </c>
      <c r="T22" s="431">
        <f>'Europe and NA'!$V$21*I22</f>
        <v>8.0316518922958764</v>
      </c>
      <c r="U22" s="129">
        <f>B22/'East and Australasia'!$B$4</f>
        <v>0.24111753864121607</v>
      </c>
      <c r="V22" s="97">
        <f>'East and Australasia'!$V$4*U22</f>
        <v>8.7501554772897308</v>
      </c>
      <c r="W22" s="196">
        <f>B22/'Europe and NA'!$B$21</f>
        <v>0.27430505096638919</v>
      </c>
      <c r="X22" s="213">
        <f>'Europe and NA'!$Z$21*W22</f>
        <v>7.4830417903630977</v>
      </c>
      <c r="Y22" s="517">
        <f>B22/'[1]Europe and NA'!$B$21</f>
        <v>0.27430505096638919</v>
      </c>
      <c r="Z22" s="262">
        <f>'[1]Europe and NA'!$AB$21*Y22</f>
        <v>4.6631858664286163</v>
      </c>
      <c r="AA22" s="518">
        <f>'[1]Europe and NA'!$AC$21*Y22</f>
        <v>5.3489484938445893</v>
      </c>
      <c r="AB22" s="518">
        <f>'[1]Europe and NA'!$AD$21*Y22</f>
        <v>5.3489484938445893</v>
      </c>
      <c r="AC22" s="518">
        <f>'[1]Europe and NA'!$AE$21*Y22</f>
        <v>5.3489484938445893</v>
      </c>
      <c r="AD22" s="262">
        <f>'[1]Europe and NA'!$AF$21*Y22</f>
        <v>5.3489484938445893</v>
      </c>
      <c r="AE22" s="262">
        <f>'[1]Europe and NA'!$AG$21*Y22</f>
        <v>5.3489484938445893</v>
      </c>
      <c r="AF22" s="519">
        <f>'[1]Europe and NA'!$AH$21*Y22</f>
        <v>5.3489484938445893</v>
      </c>
      <c r="AG22" s="519">
        <f>'[1]Europe and NA'!$AI$21*Y22</f>
        <v>6.8768276277273772</v>
      </c>
      <c r="AH22" s="263">
        <f>'[1]Europe and NA'!$AJ$21*Y22</f>
        <v>6.8768276277273772</v>
      </c>
      <c r="AI22" s="519">
        <f>'[1]Europe and NA'!$AK$21*Y22</f>
        <v>6.8768276277273772</v>
      </c>
      <c r="AJ22" s="519">
        <f>'[1]Europe and NA'!$AL$21*Y22</f>
        <v>6.8768276277273772</v>
      </c>
      <c r="AK22" s="262">
        <f>'[1]Europe and NA'!$AM$21*Y22</f>
        <v>6.3090161722269515</v>
      </c>
      <c r="AL22" s="262">
        <f>'[1]Europe and NA'!$AN$21*Y22</f>
        <v>6.3090161722269515</v>
      </c>
      <c r="AM22" s="262">
        <f>'[1]Europe and NA'!$AO$21*Y22</f>
        <v>6.3090161722269515</v>
      </c>
      <c r="AN22" s="519">
        <f>'[1]Europe and NA'!$AP$21*Y22</f>
        <v>6.3090161722269515</v>
      </c>
      <c r="AO22" s="520">
        <f>'[1]Europe and NA'!$AQ$21*Y22</f>
        <v>6.3090161722269515</v>
      </c>
      <c r="AP22" s="262">
        <f>'[1]Europe and NA'!$AR$21*Y22</f>
        <v>6.3090161722269515</v>
      </c>
      <c r="AQ22" s="518">
        <f>'[1]Europe and NA'!$AS$21*Y22</f>
        <v>6.3090161722269515</v>
      </c>
      <c r="AR22" s="262">
        <f>'[1]Europe and NA'!$AT$21*Y22</f>
        <v>6.3090161722269515</v>
      </c>
      <c r="AS22" s="521">
        <f>'[1]Europe and NA'!$AU$21*Y22</f>
        <v>6.3090161722269515</v>
      </c>
      <c r="AT22" s="521">
        <f>'[1]Europe and NA'!$AV$21*Y22</f>
        <v>6.3090161722269515</v>
      </c>
      <c r="AU22" s="521">
        <f>'[1]Europe and NA'!$AW$21*Y22</f>
        <v>6.3090161722269515</v>
      </c>
      <c r="AV22" s="521">
        <f>'[1]Europe and NA'!$AX$21*Y22</f>
        <v>6.4187381926135068</v>
      </c>
      <c r="AW22" s="521">
        <f>'[1]Europe and NA'!$AY$21*Y22</f>
        <v>6.4187381926135068</v>
      </c>
      <c r="AX22" s="521">
        <f>'[1]Europe and NA'!$AZ$21*Y22</f>
        <v>5.3489484938445893</v>
      </c>
      <c r="AY22" s="521">
        <f>'[1]Europe and NA'!$BA$21*Y22</f>
        <v>8.0234227407668843</v>
      </c>
      <c r="AZ22" s="521">
        <f>'[1]Europe and NA'!$BB$21*Y22</f>
        <v>6.8768276277273772</v>
      </c>
      <c r="BA22" s="521">
        <f>'[1]Europe and NA'!$BC$21*Y22</f>
        <v>6.8768276277273772</v>
      </c>
      <c r="BB22" s="521">
        <f>'[1]Europe and NA'!$BD$21*Y22</f>
        <v>6.8768276277273772</v>
      </c>
      <c r="BC22" s="521">
        <f>'[1]Europe and NA'!$BE$21*Y22</f>
        <v>6.8576262741597294</v>
      </c>
      <c r="BD22" s="521">
        <f>'[1]Europe and NA'!$BF$21*Y22</f>
        <v>6.8576262741597294</v>
      </c>
    </row>
    <row r="23" spans="1:56">
      <c r="A23" s="36" t="s">
        <v>84</v>
      </c>
      <c r="B23" s="27">
        <v>12.983000000000001</v>
      </c>
      <c r="C23" s="556"/>
      <c r="D23" s="66">
        <v>110.947</v>
      </c>
      <c r="E23" s="163">
        <f>(B23/'Europe and NA'!$B$69)</f>
        <v>0.19255183460386202</v>
      </c>
      <c r="F23" s="97">
        <f>('Europe and NA'!$F$69)*E23</f>
        <v>183.43450523536916</v>
      </c>
      <c r="G23" s="209">
        <f>B23/'Europe and NA'!$B$33</f>
        <v>0.3716223952370048</v>
      </c>
      <c r="H23" s="238">
        <f>'Europe and NA'!$I$33*G23</f>
        <v>263.1086558277994</v>
      </c>
      <c r="I23" s="217">
        <f>B23/'Europe and NA'!$B$21</f>
        <v>0.26953019576906312</v>
      </c>
      <c r="J23" s="218">
        <f>'Europe and NA'!$K$21*I23</f>
        <v>3.8947113288629618</v>
      </c>
      <c r="K23" s="218">
        <f>'Europe and NA'!$K$21*I23</f>
        <v>3.8947113288629618</v>
      </c>
      <c r="L23" s="293">
        <f>'Europe and NA'!$M$21*I23</f>
        <v>4.0752965600282343</v>
      </c>
      <c r="M23" s="293">
        <f>'Europe and NA'!$N$21*I23</f>
        <v>4.0752965600282343</v>
      </c>
      <c r="N23" s="238">
        <f>'Europe and NA'!$Z$21*W23</f>
        <v>7.3527837405800422</v>
      </c>
      <c r="O23" s="293">
        <f>'Europe and NA'!$P$21*I23</f>
        <v>4.0752965600282343</v>
      </c>
      <c r="P23" s="293">
        <f>'Europe and NA'!$Q$21*I23</f>
        <v>4.0752965600282343</v>
      </c>
      <c r="Q23" s="241">
        <f>'Europe and NA'!$R$21*I23</f>
        <v>4.8650200336315894</v>
      </c>
      <c r="R23" s="241">
        <f>'Europe and NA'!$R$21*I23</f>
        <v>4.8650200336315894</v>
      </c>
      <c r="S23" s="241">
        <f>'Europe and NA'!$T$21*I23</f>
        <v>4.8650200336315894</v>
      </c>
      <c r="T23" s="431">
        <f>'Europe and NA'!$V$21*I23</f>
        <v>7.8918441321181687</v>
      </c>
      <c r="U23" s="129">
        <f>B23/'East and Australasia'!$B$4</f>
        <v>0.23692038175879124</v>
      </c>
      <c r="V23" s="97">
        <f>'East and Australasia'!$V$4*U23</f>
        <v>8.597840654026534</v>
      </c>
      <c r="W23" s="196">
        <f>B23/'Europe and NA'!$B$21</f>
        <v>0.26953019576906312</v>
      </c>
      <c r="X23" s="213">
        <f>'Europe and NA'!$Z$21*W23</f>
        <v>7.3527837405800422</v>
      </c>
      <c r="Y23" s="517">
        <f>B23/'[1]Europe and NA'!$B$21</f>
        <v>0.26953019576906312</v>
      </c>
      <c r="Z23" s="262">
        <f>'[1]Europe and NA'!$AB$21*Y23</f>
        <v>4.5820133280740727</v>
      </c>
      <c r="AA23" s="518">
        <f>'[1]Europe and NA'!$AC$21*Y23</f>
        <v>5.2558388174967305</v>
      </c>
      <c r="AB23" s="518">
        <f>'[1]Europe and NA'!$AD$21*Y23</f>
        <v>5.2558388174967305</v>
      </c>
      <c r="AC23" s="518">
        <f>'[1]Europe and NA'!$AE$21*Y23</f>
        <v>5.2558388174967305</v>
      </c>
      <c r="AD23" s="262">
        <f>'[1]Europe and NA'!$AF$21*Y23</f>
        <v>5.2558388174967305</v>
      </c>
      <c r="AE23" s="262">
        <f>'[1]Europe and NA'!$AG$21*Y23</f>
        <v>5.2558388174967305</v>
      </c>
      <c r="AF23" s="519">
        <f>'[1]Europe and NA'!$AH$21*Y23</f>
        <v>5.2558388174967305</v>
      </c>
      <c r="AG23" s="519">
        <f>'[1]Europe and NA'!$AI$21*Y23</f>
        <v>6.7571220079304126</v>
      </c>
      <c r="AH23" s="263">
        <f>'[1]Europe and NA'!$AJ$21*Y23</f>
        <v>6.7571220079304126</v>
      </c>
      <c r="AI23" s="519">
        <f>'[1]Europe and NA'!$AK$21*Y23</f>
        <v>6.7571220079304126</v>
      </c>
      <c r="AJ23" s="519">
        <f>'[1]Europe and NA'!$AL$21*Y23</f>
        <v>6.7571220079304126</v>
      </c>
      <c r="AK23" s="262">
        <f>'[1]Europe and NA'!$AM$21*Y23</f>
        <v>6.1991945026884521</v>
      </c>
      <c r="AL23" s="262">
        <f>'[1]Europe and NA'!$AN$21*Y23</f>
        <v>6.1991945026884521</v>
      </c>
      <c r="AM23" s="262">
        <f>'[1]Europe and NA'!$AO$21*Y23</f>
        <v>6.1991945026884521</v>
      </c>
      <c r="AN23" s="519">
        <f>'[1]Europe and NA'!$AP$21*Y23</f>
        <v>6.1991945026884521</v>
      </c>
      <c r="AO23" s="520">
        <f>'[1]Europe and NA'!$AQ$21*Y23</f>
        <v>6.1991945026884521</v>
      </c>
      <c r="AP23" s="262">
        <f>'[1]Europe and NA'!$AR$21*Y23</f>
        <v>6.1991945026884521</v>
      </c>
      <c r="AQ23" s="518">
        <f>'[1]Europe and NA'!$AS$21*Y23</f>
        <v>6.1991945026884521</v>
      </c>
      <c r="AR23" s="262">
        <f>'[1]Europe and NA'!$AT$21*Y23</f>
        <v>6.1991945026884521</v>
      </c>
      <c r="AS23" s="521">
        <f>'[1]Europe and NA'!$AU$21*Y23</f>
        <v>6.1991945026884521</v>
      </c>
      <c r="AT23" s="521">
        <f>'[1]Europe and NA'!$AV$21*Y23</f>
        <v>6.1991945026884521</v>
      </c>
      <c r="AU23" s="521">
        <f>'[1]Europe and NA'!$AW$21*Y23</f>
        <v>6.1991945026884521</v>
      </c>
      <c r="AV23" s="521">
        <f>'[1]Europe and NA'!$AX$21*Y23</f>
        <v>6.3070065809960765</v>
      </c>
      <c r="AW23" s="521">
        <f>'[1]Europe and NA'!$AY$21*Y23</f>
        <v>6.3070065809960765</v>
      </c>
      <c r="AX23" s="521">
        <f>'[1]Europe and NA'!$AZ$21*Y23</f>
        <v>5.2558388174967305</v>
      </c>
      <c r="AY23" s="521">
        <f>'[1]Europe and NA'!$BA$21*Y23</f>
        <v>7.8837582262450958</v>
      </c>
      <c r="AZ23" s="521">
        <f>'[1]Europe and NA'!$BB$21*Y23</f>
        <v>6.7571220079304126</v>
      </c>
      <c r="BA23" s="521">
        <f>'[1]Europe and NA'!$BC$21*Y23</f>
        <v>6.7571220079304126</v>
      </c>
      <c r="BB23" s="521">
        <f>'[1]Europe and NA'!$BD$21*Y23</f>
        <v>6.7571220079304126</v>
      </c>
      <c r="BC23" s="521">
        <f>'[1]Europe and NA'!$BE$21*Y23</f>
        <v>6.7382548942265776</v>
      </c>
      <c r="BD23" s="521">
        <f>'[1]Europe and NA'!$BF$21*Y23</f>
        <v>6.7382548942265776</v>
      </c>
    </row>
    <row r="24" spans="1:56">
      <c r="A24" s="36" t="s">
        <v>188</v>
      </c>
      <c r="B24" s="27">
        <v>12.851000000000001</v>
      </c>
      <c r="C24" s="556"/>
      <c r="D24" s="63">
        <v>71.991</v>
      </c>
      <c r="E24" s="163">
        <f>(B24/'Europe and NA'!$B$69)</f>
        <v>0.19059413282709933</v>
      </c>
      <c r="F24" s="97">
        <f>('Europe and NA'!$F$69)*E24</f>
        <v>181.56950063773618</v>
      </c>
      <c r="G24" s="209">
        <f>B24/'Europe and NA'!$B$33</f>
        <v>0.3678440577055187</v>
      </c>
      <c r="H24" s="238">
        <f>'Europe and NA'!$I$33*G24</f>
        <v>260.43359285550724</v>
      </c>
      <c r="I24" s="217">
        <f>B24/'Europe and NA'!$B$21</f>
        <v>0.26678984409059775</v>
      </c>
      <c r="J24" s="218">
        <f>'Europe and NA'!$K$21*I24</f>
        <v>3.8551132471091374</v>
      </c>
      <c r="K24" s="218">
        <f>'Europe and NA'!$K$21*I24</f>
        <v>3.8551132471091374</v>
      </c>
      <c r="L24" s="293">
        <f>'Europe and NA'!$M$21*I24</f>
        <v>4.0338624426498377</v>
      </c>
      <c r="M24" s="293">
        <f>'Europe and NA'!$N$21*I24</f>
        <v>4.0338624426498377</v>
      </c>
      <c r="N24" s="238">
        <f>'Europe and NA'!$Z$21*W24</f>
        <v>7.2780269467915071</v>
      </c>
      <c r="O24" s="293">
        <f>'Europe and NA'!$P$21*I24</f>
        <v>4.0338624426498377</v>
      </c>
      <c r="P24" s="293">
        <f>'Europe and NA'!$Q$21*I24</f>
        <v>4.0338624426498377</v>
      </c>
      <c r="Q24" s="241">
        <f>'Europe and NA'!$R$21*I24</f>
        <v>4.8155566858352898</v>
      </c>
      <c r="R24" s="241">
        <f>'Europe and NA'!$R$21*I24</f>
        <v>4.8155566858352898</v>
      </c>
      <c r="S24" s="241">
        <f>'Europe and NA'!$T$21*I24</f>
        <v>4.8155566858352898</v>
      </c>
      <c r="T24" s="431">
        <f>'Europe and NA'!$V$21*I24</f>
        <v>7.8116066349727022</v>
      </c>
      <c r="U24" s="129">
        <f>B24/'East and Australasia'!$B$4</f>
        <v>0.23451157867844305</v>
      </c>
      <c r="V24" s="97">
        <f>'East and Australasia'!$V$4*U24</f>
        <v>8.5104251902406975</v>
      </c>
      <c r="W24" s="196">
        <f>B24/'Europe and NA'!$B$21</f>
        <v>0.26678984409059775</v>
      </c>
      <c r="X24" s="213">
        <f>'Europe and NA'!$Z$21*W24</f>
        <v>7.2780269467915071</v>
      </c>
      <c r="Y24" s="517">
        <f>B24/'[1]Europe and NA'!$B$21</f>
        <v>0.26678984409059775</v>
      </c>
      <c r="Z24" s="262">
        <f>'[1]Europe and NA'!$AB$21*Y24</f>
        <v>4.5354273495401616</v>
      </c>
      <c r="AA24" s="518">
        <f>'[1]Europe and NA'!$AC$21*Y24</f>
        <v>5.2024019597666564</v>
      </c>
      <c r="AB24" s="518">
        <f>'[1]Europe and NA'!$AD$21*Y24</f>
        <v>5.2024019597666564</v>
      </c>
      <c r="AC24" s="518">
        <f>'[1]Europe and NA'!$AE$21*Y24</f>
        <v>5.2024019597666564</v>
      </c>
      <c r="AD24" s="262">
        <f>'[1]Europe and NA'!$AF$21*Y24</f>
        <v>5.2024019597666564</v>
      </c>
      <c r="AE24" s="262">
        <f>'[1]Europe and NA'!$AG$21*Y24</f>
        <v>5.2024019597666564</v>
      </c>
      <c r="AF24" s="519">
        <f>'[1]Europe and NA'!$AH$21*Y24</f>
        <v>5.2024019597666564</v>
      </c>
      <c r="AG24" s="519">
        <f>'[1]Europe and NA'!$AI$21*Y24</f>
        <v>6.6884213913512855</v>
      </c>
      <c r="AH24" s="263">
        <f>'[1]Europe and NA'!$AJ$21*Y24</f>
        <v>6.6884213913512855</v>
      </c>
      <c r="AI24" s="519">
        <f>'[1]Europe and NA'!$AK$21*Y24</f>
        <v>6.6884213913512855</v>
      </c>
      <c r="AJ24" s="519">
        <f>'[1]Europe and NA'!$AL$21*Y24</f>
        <v>6.6884213913512855</v>
      </c>
      <c r="AK24" s="262">
        <f>'[1]Europe and NA'!$AM$21*Y24</f>
        <v>6.136166414083748</v>
      </c>
      <c r="AL24" s="262">
        <f>'[1]Europe and NA'!$AN$21*Y24</f>
        <v>6.136166414083748</v>
      </c>
      <c r="AM24" s="262">
        <f>'[1]Europe and NA'!$AO$21*Y24</f>
        <v>6.136166414083748</v>
      </c>
      <c r="AN24" s="519">
        <f>'[1]Europe and NA'!$AP$21*Y24</f>
        <v>6.136166414083748</v>
      </c>
      <c r="AO24" s="520">
        <f>'[1]Europe and NA'!$AQ$21*Y24</f>
        <v>6.136166414083748</v>
      </c>
      <c r="AP24" s="262">
        <f>'[1]Europe and NA'!$AR$21*Y24</f>
        <v>6.136166414083748</v>
      </c>
      <c r="AQ24" s="518">
        <f>'[1]Europe and NA'!$AS$21*Y24</f>
        <v>6.136166414083748</v>
      </c>
      <c r="AR24" s="262">
        <f>'[1]Europe and NA'!$AT$21*Y24</f>
        <v>6.136166414083748</v>
      </c>
      <c r="AS24" s="521">
        <f>'[1]Europe and NA'!$AU$21*Y24</f>
        <v>6.136166414083748</v>
      </c>
      <c r="AT24" s="521">
        <f>'[1]Europe and NA'!$AV$21*Y24</f>
        <v>6.136166414083748</v>
      </c>
      <c r="AU24" s="521">
        <f>'[1]Europe and NA'!$AW$21*Y24</f>
        <v>6.136166414083748</v>
      </c>
      <c r="AV24" s="521">
        <f>'[1]Europe and NA'!$AX$21*Y24</f>
        <v>6.2428823517199872</v>
      </c>
      <c r="AW24" s="521">
        <f>'[1]Europe and NA'!$AY$21*Y24</f>
        <v>6.2428823517199872</v>
      </c>
      <c r="AX24" s="521">
        <f>'[1]Europe and NA'!$AZ$21*Y24</f>
        <v>5.2024019597666564</v>
      </c>
      <c r="AY24" s="521">
        <f>'[1]Europe and NA'!$BA$21*Y24</f>
        <v>7.8036029396499842</v>
      </c>
      <c r="AZ24" s="521">
        <f>'[1]Europe and NA'!$BB$21*Y24</f>
        <v>6.6884213913512855</v>
      </c>
      <c r="BA24" s="521">
        <f>'[1]Europe and NA'!$BC$21*Y24</f>
        <v>6.6884213913512855</v>
      </c>
      <c r="BB24" s="521">
        <f>'[1]Europe and NA'!$BD$21*Y24</f>
        <v>6.6884213913512855</v>
      </c>
      <c r="BC24" s="521">
        <f>'[1]Europe and NA'!$BE$21*Y24</f>
        <v>6.669746102264944</v>
      </c>
      <c r="BD24" s="521">
        <f>'[1]Europe and NA'!$BF$21*Y24</f>
        <v>6.669746102264944</v>
      </c>
    </row>
    <row r="25" spans="1:56" ht="15.75" thickBot="1">
      <c r="A25" s="41" t="s">
        <v>79</v>
      </c>
      <c r="B25" s="34">
        <v>11.866</v>
      </c>
      <c r="C25" s="557"/>
      <c r="D25" s="67">
        <v>17643.060000000001</v>
      </c>
      <c r="E25" s="133">
        <f>(B25/'Europe and NA'!$B$69)</f>
        <v>0.17598552487171121</v>
      </c>
      <c r="F25" s="91">
        <f>('Europe and NA'!$F$69)*E25</f>
        <v>167.65261026903568</v>
      </c>
      <c r="G25" s="209">
        <f>B25/'Europe and NA'!$B$33</f>
        <v>0.33964964506526218</v>
      </c>
      <c r="H25" s="238">
        <f>'Europe and NA'!$I$33*G25</f>
        <v>240.47194870620564</v>
      </c>
      <c r="I25" s="217">
        <f>B25/'Europe and NA'!$B$21</f>
        <v>0.24634100770204903</v>
      </c>
      <c r="J25" s="218">
        <f>'Europe and NA'!$K$21*I25</f>
        <v>3.5596275612946084</v>
      </c>
      <c r="K25" s="218">
        <f>'Europe and NA'!$K$21*I25</f>
        <v>3.5596275612946084</v>
      </c>
      <c r="L25" s="293">
        <f>'Europe and NA'!$M$21*I25</f>
        <v>3.7246760364549814</v>
      </c>
      <c r="M25" s="293">
        <f>'Europe and NA'!$N$21*I25</f>
        <v>3.7246760364549814</v>
      </c>
      <c r="N25" s="238">
        <f>'Europe and NA'!$Z$21*W25</f>
        <v>6.7201826901118977</v>
      </c>
      <c r="O25" s="293">
        <f>'Europe and NA'!$P$21*I25</f>
        <v>3.7246760364549814</v>
      </c>
      <c r="P25" s="293">
        <f>'Europe and NA'!$Q$21*I25</f>
        <v>3.7246760364549814</v>
      </c>
      <c r="Q25" s="241">
        <f>'Europe and NA'!$R$21*I25</f>
        <v>4.446455189021985</v>
      </c>
      <c r="R25" s="241">
        <f>'Europe and NA'!$R$21*I25</f>
        <v>4.446455189021985</v>
      </c>
      <c r="S25" s="241">
        <f>'Europe and NA'!$T$21*I25</f>
        <v>4.446455189021985</v>
      </c>
      <c r="T25" s="431">
        <f>'Europe and NA'!$V$21*I25</f>
        <v>7.2128647055159956</v>
      </c>
      <c r="U25" s="412">
        <f>B25/'East and Australasia'!$B$4</f>
        <v>0.21653679811675394</v>
      </c>
      <c r="V25" s="97">
        <f>'East and Australasia'!$V$4*U25</f>
        <v>7.8581204036570007</v>
      </c>
      <c r="W25" s="194">
        <f>B25/'Europe and NA'!$B$21</f>
        <v>0.24634100770204903</v>
      </c>
      <c r="X25" s="240">
        <f>'Europe and NA'!$Z$21*W25</f>
        <v>6.7201826901118977</v>
      </c>
      <c r="Y25" s="522">
        <f>B25/'[1]Europe and NA'!$B$21</f>
        <v>0.24634100770204903</v>
      </c>
      <c r="Z25" s="265">
        <f>'[1]Europe and NA'!$AB$21*Y25</f>
        <v>4.1877971309348334</v>
      </c>
      <c r="AA25" s="518">
        <f>'[1]Europe and NA'!$AC$21*Y25</f>
        <v>4.8036496501899562</v>
      </c>
      <c r="AB25" s="518">
        <f>'[1]Europe and NA'!$AD$21*Y25</f>
        <v>4.8036496501899562</v>
      </c>
      <c r="AC25" s="518">
        <f>'[1]Europe and NA'!$AE$21*Y25</f>
        <v>4.8036496501899562</v>
      </c>
      <c r="AD25" s="262">
        <f>'[1]Europe and NA'!$AF$21*Y25</f>
        <v>4.8036496501899562</v>
      </c>
      <c r="AE25" s="262">
        <f>'[1]Europe and NA'!$AG$21*Y25</f>
        <v>4.8036496501899562</v>
      </c>
      <c r="AF25" s="519">
        <f>'[1]Europe and NA'!$AH$21*Y25</f>
        <v>4.8036496501899562</v>
      </c>
      <c r="AG25" s="519">
        <f>'[1]Europe and NA'!$AI$21*Y25</f>
        <v>6.1757690630903692</v>
      </c>
      <c r="AH25" s="263">
        <f>'[1]Europe and NA'!$AJ$21*Y25</f>
        <v>6.1757690630903692</v>
      </c>
      <c r="AI25" s="519">
        <f>'[1]Europe and NA'!$AK$21*Y25</f>
        <v>6.1757690630903692</v>
      </c>
      <c r="AJ25" s="519">
        <f>'[1]Europe and NA'!$AL$21*Y25</f>
        <v>6.1757690630903692</v>
      </c>
      <c r="AK25" s="262">
        <f>'[1]Europe and NA'!$AM$21*Y25</f>
        <v>5.6658431771471278</v>
      </c>
      <c r="AL25" s="262">
        <f>'[1]Europe and NA'!$AN$21*Y25</f>
        <v>5.6658431771471278</v>
      </c>
      <c r="AM25" s="262">
        <f>'[1]Europe and NA'!$AO$21*Y25</f>
        <v>5.6658431771471278</v>
      </c>
      <c r="AN25" s="519">
        <f>'[1]Europe and NA'!$AP$21*Y25</f>
        <v>5.6658431771471278</v>
      </c>
      <c r="AO25" s="520">
        <f>'[1]Europe and NA'!$AQ$21*Y25</f>
        <v>5.6658431771471278</v>
      </c>
      <c r="AP25" s="262">
        <f>'[1]Europe and NA'!$AR$21*Y25</f>
        <v>5.6658431771471278</v>
      </c>
      <c r="AQ25" s="518">
        <f>'[1]Europe and NA'!$AS$21*Y25</f>
        <v>5.6658431771471278</v>
      </c>
      <c r="AR25" s="262">
        <f>'[1]Europe and NA'!$AT$21*Y25</f>
        <v>5.6658431771471278</v>
      </c>
      <c r="AS25" s="521">
        <f>'[1]Europe and NA'!$AU$21*Y25</f>
        <v>5.6658431771471278</v>
      </c>
      <c r="AT25" s="521">
        <f>'[1]Europe and NA'!$AV$21*Y25</f>
        <v>5.6658431771471278</v>
      </c>
      <c r="AU25" s="521">
        <f>'[1]Europe and NA'!$AW$21*Y25</f>
        <v>5.6658431771471278</v>
      </c>
      <c r="AV25" s="521">
        <f>'[1]Europe and NA'!$AX$21*Y25</f>
        <v>5.7643795802279474</v>
      </c>
      <c r="AW25" s="521">
        <f>'[1]Europe and NA'!$AY$21*Y25</f>
        <v>5.7643795802279474</v>
      </c>
      <c r="AX25" s="521">
        <f>'[1]Europe and NA'!$AZ$21*Y25</f>
        <v>4.8036496501899562</v>
      </c>
      <c r="AY25" s="521">
        <f>'[1]Europe and NA'!$BA$21*Y25</f>
        <v>7.2054744752849338</v>
      </c>
      <c r="AZ25" s="521">
        <f>'[1]Europe and NA'!$BB$21*Y25</f>
        <v>6.1757690630903692</v>
      </c>
      <c r="BA25" s="521">
        <f>'[1]Europe and NA'!$BC$21*Y25</f>
        <v>6.1757690630903692</v>
      </c>
      <c r="BB25" s="521">
        <f>'[1]Europe and NA'!$BD$21*Y25</f>
        <v>6.1757690630903692</v>
      </c>
      <c r="BC25" s="521">
        <f>'[1]Europe and NA'!$BE$21*Y25</f>
        <v>6.1585251925512257</v>
      </c>
      <c r="BD25" s="521">
        <f>'[1]Europe and NA'!$BF$21*Y25</f>
        <v>6.1585251925512257</v>
      </c>
    </row>
    <row r="26" spans="1:56" ht="15.75" thickBot="1">
      <c r="A26" s="230"/>
      <c r="B26" s="231"/>
      <c r="C26" s="232"/>
      <c r="D26" s="233"/>
      <c r="E26" s="234"/>
      <c r="F26" s="264">
        <f>SUM(F12:F25)/14</f>
        <v>225.52527728811694</v>
      </c>
      <c r="G26" s="264"/>
      <c r="H26" s="264">
        <f>SUM(H12:H25)/14</f>
        <v>323.48141090647385</v>
      </c>
      <c r="I26" s="170"/>
      <c r="J26" s="264">
        <f t="shared" ref="J26:O26" si="2">SUM(J12:J25)/14</f>
        <v>4.7883894650679304</v>
      </c>
      <c r="K26" s="264">
        <f t="shared" si="2"/>
        <v>4.7883894650679304</v>
      </c>
      <c r="L26" s="267">
        <f t="shared" si="2"/>
        <v>5.0104116755589692</v>
      </c>
      <c r="M26" s="267">
        <f t="shared" si="2"/>
        <v>5.0104116755589692</v>
      </c>
      <c r="N26" s="264">
        <f t="shared" si="2"/>
        <v>9.0399491077545449</v>
      </c>
      <c r="O26" s="264">
        <f t="shared" si="2"/>
        <v>5.0104116755589692</v>
      </c>
      <c r="P26" s="264">
        <f>SUM(P12:P25)/14</f>
        <v>5.0104116755589692</v>
      </c>
      <c r="Q26" s="264">
        <f>SUM(Q12:Q25)/14</f>
        <v>5.9813446259153054</v>
      </c>
      <c r="R26" s="264">
        <f>SUM(R12:R25)/14</f>
        <v>5.9813446259153054</v>
      </c>
      <c r="S26" s="267">
        <f>SUM(S12:S25)/14</f>
        <v>5.9813446259153054</v>
      </c>
      <c r="T26" s="267">
        <f>SUM(T12:T25)/14</f>
        <v>9.7027019748919709</v>
      </c>
      <c r="U26" s="403"/>
      <c r="V26" s="267">
        <f>SUM(V12:V25)/14</f>
        <v>10.570696037206103</v>
      </c>
      <c r="W26" s="237"/>
      <c r="X26" s="187">
        <f>SUM(X12:X25)/14</f>
        <v>9.0399491077545449</v>
      </c>
      <c r="Y26" s="523"/>
      <c r="Z26" s="278">
        <f t="shared" ref="Z26:AV26" si="3">SUM(Z12:Z25)/14</f>
        <v>5.6333993706681529</v>
      </c>
      <c r="AA26" s="278">
        <f t="shared" si="3"/>
        <v>6.4618404545899404</v>
      </c>
      <c r="AB26" s="278">
        <f t="shared" si="3"/>
        <v>6.4618404545899404</v>
      </c>
      <c r="AC26" s="278">
        <f t="shared" si="3"/>
        <v>6.4618404545899404</v>
      </c>
      <c r="AD26" s="278">
        <f t="shared" si="3"/>
        <v>6.4618404545899404</v>
      </c>
      <c r="AE26" s="278">
        <f t="shared" si="3"/>
        <v>6.4618404545899404</v>
      </c>
      <c r="AF26" s="278">
        <f t="shared" si="3"/>
        <v>6.4618404545899404</v>
      </c>
      <c r="AG26" s="278">
        <f t="shared" si="3"/>
        <v>8.3076071895676851</v>
      </c>
      <c r="AH26" s="278">
        <f t="shared" si="3"/>
        <v>8.3076071895676851</v>
      </c>
      <c r="AI26" s="278">
        <f t="shared" si="3"/>
        <v>8.3076071895676851</v>
      </c>
      <c r="AJ26" s="278">
        <f t="shared" si="3"/>
        <v>8.3076071895676851</v>
      </c>
      <c r="AK26" s="278">
        <f t="shared" si="3"/>
        <v>7.6216579720804436</v>
      </c>
      <c r="AL26" s="278">
        <f t="shared" si="3"/>
        <v>7.6216579720804436</v>
      </c>
      <c r="AM26" s="278">
        <f t="shared" si="3"/>
        <v>7.6216579720804436</v>
      </c>
      <c r="AN26" s="278">
        <f t="shared" si="3"/>
        <v>7.6216579720804436</v>
      </c>
      <c r="AO26" s="278">
        <f t="shared" si="3"/>
        <v>7.6216579720804436</v>
      </c>
      <c r="AP26" s="278">
        <f t="shared" si="3"/>
        <v>7.6216579720804436</v>
      </c>
      <c r="AQ26" s="278">
        <f t="shared" si="3"/>
        <v>7.6216579720804436</v>
      </c>
      <c r="AR26" s="278">
        <f t="shared" si="3"/>
        <v>7.6216579720804436</v>
      </c>
      <c r="AS26" s="278">
        <f t="shared" si="3"/>
        <v>7.6216579720804436</v>
      </c>
      <c r="AT26" s="278">
        <f t="shared" si="3"/>
        <v>7.6216579720804436</v>
      </c>
      <c r="AU26" s="278">
        <f t="shared" si="3"/>
        <v>7.6216579720804436</v>
      </c>
      <c r="AV26" s="278">
        <f t="shared" si="3"/>
        <v>7.7542085455079297</v>
      </c>
      <c r="AW26" s="278">
        <f>SUM(AX12:AX25)/14</f>
        <v>6.4618404545899404</v>
      </c>
      <c r="AX26" s="278">
        <f>SUM(AX12:AX25)/14</f>
        <v>6.4618404545899404</v>
      </c>
      <c r="AY26" s="278">
        <f>SUM(AZ12:AZ25)/14</f>
        <v>8.3076071895676851</v>
      </c>
      <c r="AZ26" s="278">
        <f>SUM(AZ12:AZ25)/14</f>
        <v>8.3076071895676851</v>
      </c>
      <c r="BA26" s="278">
        <f>SUM(BA12:BA25)/14</f>
        <v>8.3076071895676851</v>
      </c>
      <c r="BB26" s="278">
        <f>SUM(BB12:BB25)/14</f>
        <v>8.3076071895676851</v>
      </c>
      <c r="BC26" s="278">
        <f>SUM(BC12:BC25)/14</f>
        <v>8.2844108392178715</v>
      </c>
      <c r="BD26" s="278">
        <f>SUM(BD12:BD25)/14</f>
        <v>8.2844108392178715</v>
      </c>
    </row>
    <row r="27" spans="1:56">
      <c r="A27" s="42" t="s">
        <v>86</v>
      </c>
      <c r="B27" s="35">
        <v>9.9320000000000004</v>
      </c>
      <c r="C27" s="558" t="s">
        <v>227</v>
      </c>
      <c r="D27" s="65">
        <v>2961.1610000000001</v>
      </c>
      <c r="E27" s="163">
        <f>(B27/'Europe and NA'!$B$69)</f>
        <v>0.14730222762732478</v>
      </c>
      <c r="F27" s="97">
        <f>('Europe and NA'!$F$69)*E27</f>
        <v>140.32746714917096</v>
      </c>
      <c r="G27" s="209">
        <f>B27/'Europe and NA'!$B$33</f>
        <v>0.28429127547515459</v>
      </c>
      <c r="H27" s="238">
        <f>'Europe and NA'!$I$33*G27</f>
        <v>201.27822303640946</v>
      </c>
      <c r="I27" s="217">
        <f>B27/'Europe and NA'!$B$21</f>
        <v>0.20619070356453323</v>
      </c>
      <c r="J27" s="218">
        <f>'Europe and NA'!$K$21*I27</f>
        <v>2.9794556665075049</v>
      </c>
      <c r="K27" s="218">
        <f>'Europe and NA'!$K$21*I27</f>
        <v>2.9794556665075049</v>
      </c>
      <c r="L27" s="293">
        <f>'Europe and NA'!$M$21*I27</f>
        <v>3.1176034378957422</v>
      </c>
      <c r="M27" s="293">
        <f>'Europe and NA'!$N$21*I27</f>
        <v>3.1176034378957422</v>
      </c>
      <c r="N27" s="279">
        <f>'Europe and NA'!$Z$21*W27</f>
        <v>5.6248823932404663</v>
      </c>
      <c r="O27" s="293">
        <f>'Europe and NA'!$P$21*I27</f>
        <v>3.1176034378957422</v>
      </c>
      <c r="P27" s="293">
        <f>'Europe and NA'!$Q$21*I27</f>
        <v>3.1176034378957422</v>
      </c>
      <c r="Q27" s="241">
        <f>'Europe and NA'!$R$21*I27</f>
        <v>3.721742199339825</v>
      </c>
      <c r="R27" s="241">
        <f>'Europe and NA'!$R$21*I27</f>
        <v>3.721742199339825</v>
      </c>
      <c r="S27" s="241">
        <f>'Europe and NA'!$T$21*I27</f>
        <v>3.721742199339825</v>
      </c>
      <c r="T27" s="431">
        <f>'Europe and NA'!$V$21*I27</f>
        <v>6.0372638003695336</v>
      </c>
      <c r="U27" s="144">
        <f>B27/'East and Australasia'!$B$4</f>
        <v>0.18124418328801623</v>
      </c>
      <c r="V27" s="97">
        <f>'East and Australasia'!$V$4*U27</f>
        <v>6.577351411522109</v>
      </c>
      <c r="W27" s="209">
        <f>B27/'Europe and NA'!$B$21</f>
        <v>0.20619070356453323</v>
      </c>
      <c r="X27" s="238">
        <f>'Europe and NA'!$Z$21*W27</f>
        <v>5.6248823932404663</v>
      </c>
      <c r="Y27" s="517">
        <f>B27/'[1]Europe and NA'!$B$21</f>
        <v>0.20619070356453323</v>
      </c>
      <c r="Z27" s="262">
        <f>'[1]Europe and NA'!$AB$21*Y27</f>
        <v>3.5052419605970648</v>
      </c>
      <c r="AA27" s="518">
        <f>'[1]Europe and NA'!$AC$21*Y27</f>
        <v>4.0207187195083982</v>
      </c>
      <c r="AB27" s="518">
        <f>'[1]Europe and NA'!$AD$21*Y27</f>
        <v>4.0207187195083982</v>
      </c>
      <c r="AC27" s="518">
        <f>'[1]Europe and NA'!$AE$21*Y27</f>
        <v>4.0207187195083982</v>
      </c>
      <c r="AD27" s="262">
        <f>'[1]Europe and NA'!$AF$21*Y27</f>
        <v>4.0207187195083982</v>
      </c>
      <c r="AE27" s="262">
        <f>'[1]Europe and NA'!$AG$21*Y27</f>
        <v>4.0207187195083982</v>
      </c>
      <c r="AF27" s="519">
        <f>'[1]Europe and NA'!$AH$21*Y27</f>
        <v>4.0207187195083982</v>
      </c>
      <c r="AG27" s="519">
        <f>'[1]Europe and NA'!$AI$21*Y27</f>
        <v>5.1692009383628479</v>
      </c>
      <c r="AH27" s="263">
        <f>'[1]Europe and NA'!$AJ$21*Y27</f>
        <v>5.1692009383628479</v>
      </c>
      <c r="AI27" s="519">
        <f>'[1]Europe and NA'!$AK$21*Y27</f>
        <v>5.1692009383628479</v>
      </c>
      <c r="AJ27" s="519">
        <f>'[1]Europe and NA'!$AL$21*Y27</f>
        <v>5.1692009383628479</v>
      </c>
      <c r="AK27" s="262">
        <f>'[1]Europe and NA'!$AM$21*Y27</f>
        <v>4.7423861819842639</v>
      </c>
      <c r="AL27" s="262">
        <f>'[1]Europe and NA'!$AN$21*Y27</f>
        <v>4.7423861819842639</v>
      </c>
      <c r="AM27" s="262">
        <f>'[1]Europe and NA'!$AO$21*Y27</f>
        <v>4.7423861819842639</v>
      </c>
      <c r="AN27" s="519">
        <f>'[1]Europe and NA'!$AP$21*Y27</f>
        <v>4.7423861819842639</v>
      </c>
      <c r="AO27" s="520">
        <f>'[1]Europe and NA'!$AQ$21*Y27</f>
        <v>4.7423861819842639</v>
      </c>
      <c r="AP27" s="262">
        <f>'[1]Europe and NA'!$AR$21*Y27</f>
        <v>4.7423861819842639</v>
      </c>
      <c r="AQ27" s="518">
        <f>'[1]Europe and NA'!$AS$21*Y27</f>
        <v>4.7423861819842639</v>
      </c>
      <c r="AR27" s="262">
        <f>'[1]Europe and NA'!$AT$21*Y27</f>
        <v>4.7423861819842639</v>
      </c>
      <c r="AS27" s="521">
        <f>'[1]Europe and NA'!$AU$21*Y27</f>
        <v>4.7423861819842639</v>
      </c>
      <c r="AT27" s="521">
        <f>'[1]Europe and NA'!$AV$21*Y27</f>
        <v>4.7423861819842639</v>
      </c>
      <c r="AU27" s="521">
        <f>'[1]Europe and NA'!$AW$21*Y27</f>
        <v>4.7423861819842639</v>
      </c>
      <c r="AV27" s="521">
        <f>'[1]Europe and NA'!$AX$21*Y27</f>
        <v>4.824862463410077</v>
      </c>
      <c r="AW27" s="521">
        <f>'[1]Europe and NA'!$AY$21*Y27</f>
        <v>4.824862463410077</v>
      </c>
      <c r="AX27" s="521">
        <f>'[1]Europe and NA'!$AZ$21*Y27</f>
        <v>4.0207187195083982</v>
      </c>
      <c r="AY27" s="521">
        <f>'[1]Europe and NA'!$BA$21*Y27</f>
        <v>6.0310780792625973</v>
      </c>
      <c r="AZ27" s="521">
        <f>'[1]Europe and NA'!$BB$21*Y27</f>
        <v>5.1692009383628479</v>
      </c>
      <c r="BA27" s="521">
        <f>'[1]Europe and NA'!$BC$21*Y27</f>
        <v>5.1692009383628479</v>
      </c>
      <c r="BB27" s="521">
        <f>'[1]Europe and NA'!$BD$21*Y27</f>
        <v>5.1692009383628479</v>
      </c>
      <c r="BC27" s="521">
        <f>'[1]Europe and NA'!$BE$21*Y27</f>
        <v>5.1547675891133311</v>
      </c>
      <c r="BD27" s="521">
        <f>'[1]Europe and NA'!$BF$21*Y27</f>
        <v>5.1547675891133311</v>
      </c>
    </row>
    <row r="28" spans="1:56">
      <c r="A28" s="43" t="s">
        <v>82</v>
      </c>
      <c r="B28" s="27">
        <v>9.0090000000000003</v>
      </c>
      <c r="C28" s="558"/>
      <c r="D28" s="63">
        <v>17915.566999999999</v>
      </c>
      <c r="E28" s="163">
        <f>(B28/'Europe and NA'!$B$69)</f>
        <v>0.13361314626405243</v>
      </c>
      <c r="F28" s="97">
        <f>('Europe and NA'!$F$69)*E28</f>
        <v>127.28656378844956</v>
      </c>
      <c r="G28" s="209">
        <f>B28/'Europe and NA'!$B$33</f>
        <v>0.25787153652392947</v>
      </c>
      <c r="H28" s="238">
        <f>'Europe and NA'!$I$33*G28</f>
        <v>182.57304785894206</v>
      </c>
      <c r="I28" s="217">
        <f>B28/'Europe and NA'!$B$21</f>
        <v>0.18702900205526377</v>
      </c>
      <c r="J28" s="218">
        <f>'Europe and NA'!$K$21*I28</f>
        <v>2.7025690796985611</v>
      </c>
      <c r="K28" s="218">
        <f>'Europe and NA'!$K$21*I28</f>
        <v>2.7025690796985611</v>
      </c>
      <c r="L28" s="293">
        <f>'Europe and NA'!$M$21*I28</f>
        <v>2.8278785110755882</v>
      </c>
      <c r="M28" s="293">
        <f>'Europe and NA'!$N$21*I28</f>
        <v>2.8278785110755882</v>
      </c>
      <c r="N28" s="279">
        <f>'Europe and NA'!$Z$21*W28</f>
        <v>5.1021511760675962</v>
      </c>
      <c r="O28" s="293">
        <f>'Europe and NA'!$P$21*I28</f>
        <v>2.8278785110755882</v>
      </c>
      <c r="P28" s="293">
        <f>'Europe and NA'!$Q$21*I28</f>
        <v>2.8278785110755882</v>
      </c>
      <c r="Q28" s="241">
        <f>'Europe and NA'!$R$21*I28</f>
        <v>3.3758734870975111</v>
      </c>
      <c r="R28" s="241">
        <f>'Europe and NA'!$R$21*I28</f>
        <v>3.3758734870975111</v>
      </c>
      <c r="S28" s="241">
        <f>'Europe and NA'!$T$21*I28</f>
        <v>3.3758734870975111</v>
      </c>
      <c r="T28" s="431">
        <f>'Europe and NA'!$V$21*I28</f>
        <v>5.476209180178123</v>
      </c>
      <c r="U28" s="144">
        <f>B28/'East and Australasia'!$B$4</f>
        <v>0.16440081023376341</v>
      </c>
      <c r="V28" s="97">
        <f>'East and Australasia'!$V$4*U28</f>
        <v>5.9661054033832741</v>
      </c>
      <c r="W28" s="209">
        <f>B28/'Europe and NA'!$B$21</f>
        <v>0.18702900205526377</v>
      </c>
      <c r="X28" s="238">
        <f>'Europe and NA'!$Z$21*W28</f>
        <v>5.1021511760675962</v>
      </c>
      <c r="Y28" s="517">
        <f>B28/'[1]Europe and NA'!$B$21</f>
        <v>0.18702900205526377</v>
      </c>
      <c r="Z28" s="262">
        <f>'[1]Europe and NA'!$AB$21*Y28</f>
        <v>3.1794930349394841</v>
      </c>
      <c r="AA28" s="518">
        <f>'[1]Europe and NA'!$AC$21*Y28</f>
        <v>3.6470655400776435</v>
      </c>
      <c r="AB28" s="518">
        <f>'[1]Europe and NA'!$AD$21*Y28</f>
        <v>3.6470655400776435</v>
      </c>
      <c r="AC28" s="518">
        <f>'[1]Europe and NA'!$AE$21*Y28</f>
        <v>3.6470655400776435</v>
      </c>
      <c r="AD28" s="262">
        <f>'[1]Europe and NA'!$AF$21*Y28</f>
        <v>3.6470655400776435</v>
      </c>
      <c r="AE28" s="262">
        <f>'[1]Europe and NA'!$AG$21*Y28</f>
        <v>3.6470655400776435</v>
      </c>
      <c r="AF28" s="519">
        <f>'[1]Europe and NA'!$AH$21*Y28</f>
        <v>3.6470655400776435</v>
      </c>
      <c r="AG28" s="519">
        <f>'[1]Europe and NA'!$AI$21*Y28</f>
        <v>4.6888170815254631</v>
      </c>
      <c r="AH28" s="263">
        <f>'[1]Europe and NA'!$AJ$21*Y28</f>
        <v>4.6888170815254631</v>
      </c>
      <c r="AI28" s="519">
        <f>'[1]Europe and NA'!$AK$21*Y28</f>
        <v>4.6888170815254631</v>
      </c>
      <c r="AJ28" s="519">
        <f>'[1]Europe and NA'!$AL$21*Y28</f>
        <v>4.6888170815254631</v>
      </c>
      <c r="AK28" s="262">
        <f>'[1]Europe and NA'!$AM$21*Y28</f>
        <v>4.3016670472710663</v>
      </c>
      <c r="AL28" s="262">
        <f>'[1]Europe and NA'!$AN$21*Y28</f>
        <v>4.3016670472710663</v>
      </c>
      <c r="AM28" s="262">
        <f>'[1]Europe and NA'!$AO$21*Y28</f>
        <v>4.3016670472710663</v>
      </c>
      <c r="AN28" s="519">
        <f>'[1]Europe and NA'!$AP$21*Y28</f>
        <v>4.3016670472710663</v>
      </c>
      <c r="AO28" s="520">
        <f>'[1]Europe and NA'!$AQ$21*Y28</f>
        <v>4.3016670472710663</v>
      </c>
      <c r="AP28" s="262">
        <f>'[1]Europe and NA'!$AR$21*Y28</f>
        <v>4.3016670472710663</v>
      </c>
      <c r="AQ28" s="518">
        <f>'[1]Europe and NA'!$AS$21*Y28</f>
        <v>4.3016670472710663</v>
      </c>
      <c r="AR28" s="262">
        <f>'[1]Europe and NA'!$AT$21*Y28</f>
        <v>4.3016670472710663</v>
      </c>
      <c r="AS28" s="521">
        <f>'[1]Europe and NA'!$AU$21*Y28</f>
        <v>4.3016670472710663</v>
      </c>
      <c r="AT28" s="521">
        <f>'[1]Europe and NA'!$AV$21*Y28</f>
        <v>4.3016670472710663</v>
      </c>
      <c r="AU28" s="521">
        <f>'[1]Europe and NA'!$AW$21*Y28</f>
        <v>4.3016670472710663</v>
      </c>
      <c r="AV28" s="521">
        <f>'[1]Europe and NA'!$AX$21*Y28</f>
        <v>4.3764786480931717</v>
      </c>
      <c r="AW28" s="521">
        <f>'[1]Europe and NA'!$AY$21*Y28</f>
        <v>4.3764786480931717</v>
      </c>
      <c r="AX28" s="521">
        <f>'[1]Europe and NA'!$AZ$21*Y28</f>
        <v>3.6470655400776435</v>
      </c>
      <c r="AY28" s="521">
        <f>'[1]Europe and NA'!$BA$21*Y28</f>
        <v>5.4705983101164648</v>
      </c>
      <c r="AZ28" s="521">
        <f>'[1]Europe and NA'!$BB$21*Y28</f>
        <v>4.6888170815254631</v>
      </c>
      <c r="BA28" s="521">
        <f>'[1]Europe and NA'!$BC$21*Y28</f>
        <v>4.6888170815254631</v>
      </c>
      <c r="BB28" s="521">
        <f>'[1]Europe and NA'!$BD$21*Y28</f>
        <v>4.6888170815254631</v>
      </c>
      <c r="BC28" s="521">
        <f>'[1]Europe and NA'!$BE$21*Y28</f>
        <v>4.675725051381594</v>
      </c>
      <c r="BD28" s="521">
        <f>'[1]Europe and NA'!$BF$21*Y28</f>
        <v>4.675725051381594</v>
      </c>
    </row>
    <row r="29" spans="1:56">
      <c r="A29" s="43" t="s">
        <v>77</v>
      </c>
      <c r="B29" s="39">
        <v>8.8219999999999992</v>
      </c>
      <c r="C29" s="558"/>
      <c r="D29" s="63">
        <v>11326.616</v>
      </c>
      <c r="E29" s="163">
        <f>(B29/'Europe and NA'!$B$69)</f>
        <v>0.13083973541363864</v>
      </c>
      <c r="F29" s="97">
        <f>('Europe and NA'!$F$69)*E29</f>
        <v>124.64447394180284</v>
      </c>
      <c r="G29" s="209">
        <f>B29/'Europe and NA'!$B$33</f>
        <v>0.2525188916876574</v>
      </c>
      <c r="H29" s="238">
        <f>'Europe and NA'!$I$33*G29</f>
        <v>178.78337531486144</v>
      </c>
      <c r="I29" s="217">
        <f>B29/'Europe and NA'!$B$21</f>
        <v>0.18314683717743777</v>
      </c>
      <c r="J29" s="218">
        <f>'Europe and NA'!$K$21*I29</f>
        <v>2.6464717972139757</v>
      </c>
      <c r="K29" s="218">
        <f>'Europe and NA'!$K$21*I29</f>
        <v>2.6464717972139757</v>
      </c>
      <c r="L29" s="293">
        <f>'Europe and NA'!$M$21*I29</f>
        <v>2.7691801781228587</v>
      </c>
      <c r="M29" s="293">
        <f>'Europe and NA'!$N$21*I29</f>
        <v>2.7691801781228587</v>
      </c>
      <c r="N29" s="279">
        <f>'Europe and NA'!$Z$21*W29</f>
        <v>4.9962457182005027</v>
      </c>
      <c r="O29" s="293">
        <f>'Europe and NA'!$P$21*I29</f>
        <v>2.7691801781228587</v>
      </c>
      <c r="P29" s="293">
        <f>'Europe and NA'!$Q$21*I29</f>
        <v>2.7691801781228587</v>
      </c>
      <c r="Q29" s="241">
        <f>'Europe and NA'!$R$21*I29</f>
        <v>3.3058004110527519</v>
      </c>
      <c r="R29" s="241">
        <f>'Europe and NA'!$R$21*I29</f>
        <v>3.3058004110527519</v>
      </c>
      <c r="S29" s="241">
        <f>'Europe and NA'!$T$21*I29</f>
        <v>3.3058004110527519</v>
      </c>
      <c r="T29" s="431">
        <f>'Europe and NA'!$V$21*I29</f>
        <v>5.3625393925553784</v>
      </c>
      <c r="U29" s="144">
        <f>B29/'East and Australasia'!$B$4</f>
        <v>0.16098833920327013</v>
      </c>
      <c r="V29" s="97">
        <f>'East and Australasia'!$V$4*U29</f>
        <v>5.8422668296866727</v>
      </c>
      <c r="W29" s="209">
        <f>B29/'Europe and NA'!$B$21</f>
        <v>0.18314683717743777</v>
      </c>
      <c r="X29" s="238">
        <f>'Europe and NA'!$Z$21*W29</f>
        <v>4.9962457182005027</v>
      </c>
      <c r="Y29" s="517">
        <f>B29/'[1]Europe and NA'!$B$21</f>
        <v>0.18314683717743777</v>
      </c>
      <c r="Z29" s="262">
        <f>'[1]Europe and NA'!$AB$21*Y29</f>
        <v>3.1134962320164421</v>
      </c>
      <c r="AA29" s="518">
        <f>'[1]Europe and NA'!$AC$21*Y29</f>
        <v>3.5713633249600365</v>
      </c>
      <c r="AB29" s="518">
        <f>'[1]Europe and NA'!$AD$21*Y29</f>
        <v>3.5713633249600365</v>
      </c>
      <c r="AC29" s="518">
        <f>'[1]Europe and NA'!$AE$21*Y29</f>
        <v>3.5713633249600365</v>
      </c>
      <c r="AD29" s="262">
        <f>'[1]Europe and NA'!$AF$21*Y29</f>
        <v>3.5713633249600365</v>
      </c>
      <c r="AE29" s="262">
        <f>'[1]Europe and NA'!$AG$21*Y29</f>
        <v>3.5713633249600365</v>
      </c>
      <c r="AF29" s="519">
        <f>'[1]Europe and NA'!$AH$21*Y29</f>
        <v>3.5713633249600365</v>
      </c>
      <c r="AG29" s="519">
        <f>'[1]Europe and NA'!$AI$21*Y29</f>
        <v>4.5914912080383647</v>
      </c>
      <c r="AH29" s="263">
        <f>'[1]Europe and NA'!$AJ$21*Y29</f>
        <v>4.5914912080383647</v>
      </c>
      <c r="AI29" s="519">
        <f>'[1]Europe and NA'!$AK$21*Y29</f>
        <v>4.5914912080383647</v>
      </c>
      <c r="AJ29" s="519">
        <f>'[1]Europe and NA'!$AL$21*Y29</f>
        <v>4.5914912080383647</v>
      </c>
      <c r="AK29" s="262">
        <f>'[1]Europe and NA'!$AM$21*Y29</f>
        <v>4.2123772550810683</v>
      </c>
      <c r="AL29" s="262">
        <f>'[1]Europe and NA'!$AN$21*Y29</f>
        <v>4.2123772550810683</v>
      </c>
      <c r="AM29" s="262">
        <f>'[1]Europe and NA'!$AO$21*Y29</f>
        <v>4.2123772550810683</v>
      </c>
      <c r="AN29" s="519">
        <f>'[1]Europe and NA'!$AP$21*Y29</f>
        <v>4.2123772550810683</v>
      </c>
      <c r="AO29" s="520">
        <f>'[1]Europe and NA'!$AQ$21*Y29</f>
        <v>4.2123772550810683</v>
      </c>
      <c r="AP29" s="262">
        <f>'[1]Europe and NA'!$AR$21*Y29</f>
        <v>4.2123772550810683</v>
      </c>
      <c r="AQ29" s="518">
        <f>'[1]Europe and NA'!$AS$21*Y29</f>
        <v>4.2123772550810683</v>
      </c>
      <c r="AR29" s="262">
        <f>'[1]Europe and NA'!$AT$21*Y29</f>
        <v>4.2123772550810683</v>
      </c>
      <c r="AS29" s="521">
        <f>'[1]Europe and NA'!$AU$21*Y29</f>
        <v>4.2123772550810683</v>
      </c>
      <c r="AT29" s="521">
        <f>'[1]Europe and NA'!$AV$21*Y29</f>
        <v>4.2123772550810683</v>
      </c>
      <c r="AU29" s="521">
        <f>'[1]Europe and NA'!$AW$21*Y29</f>
        <v>4.2123772550810683</v>
      </c>
      <c r="AV29" s="521">
        <f>'[1]Europe and NA'!$AX$21*Y29</f>
        <v>4.2856359899520431</v>
      </c>
      <c r="AW29" s="521">
        <f>'[1]Europe and NA'!$AY$21*Y29</f>
        <v>4.2856359899520431</v>
      </c>
      <c r="AX29" s="521">
        <f>'[1]Europe and NA'!$AZ$21*Y29</f>
        <v>3.5713633249600365</v>
      </c>
      <c r="AY29" s="521">
        <f>'[1]Europe and NA'!$BA$21*Y29</f>
        <v>5.3570449874400543</v>
      </c>
      <c r="AZ29" s="521">
        <f>'[1]Europe and NA'!$BB$21*Y29</f>
        <v>4.5914912080383647</v>
      </c>
      <c r="BA29" s="521">
        <f>'[1]Europe and NA'!$BC$21*Y29</f>
        <v>4.5914912080383647</v>
      </c>
      <c r="BB29" s="521">
        <f>'[1]Europe and NA'!$BD$21*Y29</f>
        <v>4.5914912080383647</v>
      </c>
      <c r="BC29" s="521">
        <f>'[1]Europe and NA'!$BE$21*Y29</f>
        <v>4.578670929435944</v>
      </c>
      <c r="BD29" s="521">
        <f>'[1]Europe and NA'!$BF$21*Y29</f>
        <v>4.578670929435944</v>
      </c>
    </row>
    <row r="30" spans="1:56">
      <c r="A30" s="43" t="s">
        <v>98</v>
      </c>
      <c r="B30" s="27">
        <v>8.7910000000000004</v>
      </c>
      <c r="C30" s="558"/>
      <c r="D30" s="63">
        <v>397.62099999999998</v>
      </c>
      <c r="E30" s="163">
        <f>(B30/'Europe and NA'!$B$69)</f>
        <v>0.13037997211758076</v>
      </c>
      <c r="F30" s="97">
        <f>('Europe and NA'!$F$69)*E30</f>
        <v>124.20648043781331</v>
      </c>
      <c r="G30" s="209">
        <f>B30/'Europe and NA'!$B$33</f>
        <v>0.25163155484314176</v>
      </c>
      <c r="H30" s="238">
        <f>'Europe and NA'!$I$33*G30</f>
        <v>178.15514082894435</v>
      </c>
      <c r="I30" s="217">
        <f>B30/'Europe and NA'!$B$21</f>
        <v>0.18250326973779818</v>
      </c>
      <c r="J30" s="218">
        <f>'Europe and NA'!$K$21*I30</f>
        <v>2.6371722477111836</v>
      </c>
      <c r="K30" s="218">
        <f>'Europe and NA'!$K$21*I30</f>
        <v>2.6371722477111836</v>
      </c>
      <c r="L30" s="293">
        <f>'Europe and NA'!$M$21*I30</f>
        <v>2.7594494384355084</v>
      </c>
      <c r="M30" s="293">
        <f>'Europe and NA'!$N$21*I30</f>
        <v>2.7594494384355084</v>
      </c>
      <c r="N30" s="279">
        <f>'Europe and NA'!$Z$21*W30</f>
        <v>4.9786891984471344</v>
      </c>
      <c r="O30" s="293">
        <f>'Europe and NA'!$P$21*I30</f>
        <v>2.7594494384355084</v>
      </c>
      <c r="P30" s="293">
        <f>'Europe and NA'!$Q$21*I30</f>
        <v>2.7594494384355084</v>
      </c>
      <c r="Q30" s="241">
        <f>'Europe and NA'!$R$21*I30</f>
        <v>3.2941840187672571</v>
      </c>
      <c r="R30" s="241">
        <f>'Europe and NA'!$R$21*I30</f>
        <v>3.2941840187672571</v>
      </c>
      <c r="S30" s="241">
        <f>'Europe and NA'!$T$21*I30</f>
        <v>3.2941840187672571</v>
      </c>
      <c r="T30" s="431">
        <f>'Europe and NA'!$V$21*I30</f>
        <v>5.3436957379227312</v>
      </c>
      <c r="U30" s="144">
        <f>B30/'East and Australasia'!$B$4</f>
        <v>0.16042263544955201</v>
      </c>
      <c r="V30" s="97">
        <f>'East and Australasia'!$V$4*U30</f>
        <v>5.8217374404642426</v>
      </c>
      <c r="W30" s="209">
        <f>B30/'Europe and NA'!$B$21</f>
        <v>0.18250326973779818</v>
      </c>
      <c r="X30" s="238">
        <f>'Europe and NA'!$Z$21*W30</f>
        <v>4.9786891984471344</v>
      </c>
      <c r="Y30" s="517">
        <f>B30/'[1]Europe and NA'!$B$21</f>
        <v>0.18250326973779818</v>
      </c>
      <c r="Z30" s="262">
        <f>'[1]Europe and NA'!$AB$21*Y30</f>
        <v>3.1025555855425688</v>
      </c>
      <c r="AA30" s="518">
        <f>'[1]Europe and NA'!$AC$21*Y30</f>
        <v>3.5588137598870646</v>
      </c>
      <c r="AB30" s="518">
        <f>'[1]Europe and NA'!$AD$21*Y30</f>
        <v>3.5588137598870646</v>
      </c>
      <c r="AC30" s="518">
        <f>'[1]Europe and NA'!$AE$21*Y30</f>
        <v>3.5588137598870646</v>
      </c>
      <c r="AD30" s="262">
        <f>'[1]Europe and NA'!$AF$21*Y30</f>
        <v>3.5588137598870646</v>
      </c>
      <c r="AE30" s="262">
        <f>'[1]Europe and NA'!$AG$21*Y30</f>
        <v>3.5588137598870646</v>
      </c>
      <c r="AF30" s="519">
        <f>'[1]Europe and NA'!$AH$21*Y30</f>
        <v>3.5588137598870646</v>
      </c>
      <c r="AG30" s="519">
        <f>'[1]Europe and NA'!$AI$21*Y30</f>
        <v>4.5753569723266008</v>
      </c>
      <c r="AH30" s="263">
        <f>'[1]Europe and NA'!$AJ$21*Y30</f>
        <v>4.5753569723266008</v>
      </c>
      <c r="AI30" s="519">
        <f>'[1]Europe and NA'!$AK$21*Y30</f>
        <v>4.5753569723266008</v>
      </c>
      <c r="AJ30" s="519">
        <f>'[1]Europe and NA'!$AL$21*Y30</f>
        <v>4.5753569723266008</v>
      </c>
      <c r="AK30" s="262">
        <f>'[1]Europe and NA'!$AM$21*Y30</f>
        <v>4.1975752039693583</v>
      </c>
      <c r="AL30" s="262">
        <f>'[1]Europe and NA'!$AN$21*Y30</f>
        <v>4.1975752039693583</v>
      </c>
      <c r="AM30" s="262">
        <f>'[1]Europe and NA'!$AO$21*Y30</f>
        <v>4.1975752039693583</v>
      </c>
      <c r="AN30" s="519">
        <f>'[1]Europe and NA'!$AP$21*Y30</f>
        <v>4.1975752039693583</v>
      </c>
      <c r="AO30" s="520">
        <f>'[1]Europe and NA'!$AQ$21*Y30</f>
        <v>4.1975752039693583</v>
      </c>
      <c r="AP30" s="262">
        <f>'[1]Europe and NA'!$AR$21*Y30</f>
        <v>4.1975752039693583</v>
      </c>
      <c r="AQ30" s="518">
        <f>'[1]Europe and NA'!$AS$21*Y30</f>
        <v>4.1975752039693583</v>
      </c>
      <c r="AR30" s="262">
        <f>'[1]Europe and NA'!$AT$21*Y30</f>
        <v>4.1975752039693583</v>
      </c>
      <c r="AS30" s="521">
        <f>'[1]Europe and NA'!$AU$21*Y30</f>
        <v>4.1975752039693583</v>
      </c>
      <c r="AT30" s="521">
        <f>'[1]Europe and NA'!$AV$21*Y30</f>
        <v>4.1975752039693583</v>
      </c>
      <c r="AU30" s="521">
        <f>'[1]Europe and NA'!$AW$21*Y30</f>
        <v>4.1975752039693583</v>
      </c>
      <c r="AV30" s="521">
        <f>'[1]Europe and NA'!$AX$21*Y30</f>
        <v>4.2705765118644772</v>
      </c>
      <c r="AW30" s="521">
        <f>'[1]Europe and NA'!$AY$21*Y30</f>
        <v>4.2705765118644772</v>
      </c>
      <c r="AX30" s="521">
        <f>'[1]Europe and NA'!$AZ$21*Y30</f>
        <v>3.5588137598870646</v>
      </c>
      <c r="AY30" s="521">
        <f>'[1]Europe and NA'!$BA$21*Y30</f>
        <v>5.3382206398305971</v>
      </c>
      <c r="AZ30" s="521">
        <f>'[1]Europe and NA'!$BB$21*Y30</f>
        <v>4.5753569723266008</v>
      </c>
      <c r="BA30" s="521">
        <f>'[1]Europe and NA'!$BC$21*Y30</f>
        <v>4.5753569723266008</v>
      </c>
      <c r="BB30" s="521">
        <f>'[1]Europe and NA'!$BD$21*Y30</f>
        <v>4.5753569723266008</v>
      </c>
      <c r="BC30" s="521">
        <f>'[1]Europe and NA'!$BE$21*Y30</f>
        <v>4.5625817434449543</v>
      </c>
      <c r="BD30" s="521">
        <f>'[1]Europe and NA'!$BF$21*Y30</f>
        <v>4.5625817434449543</v>
      </c>
    </row>
    <row r="31" spans="1:56">
      <c r="A31" s="43" t="s">
        <v>81</v>
      </c>
      <c r="B31" s="27">
        <v>8.593</v>
      </c>
      <c r="C31" s="558"/>
      <c r="D31" s="63">
        <v>6486.201</v>
      </c>
      <c r="E31" s="163">
        <f>(B31/'Europe and NA'!$B$69)</f>
        <v>0.12744341945243673</v>
      </c>
      <c r="F31" s="97">
        <f>('Europe and NA'!$F$69)*E31</f>
        <v>121.40897354136385</v>
      </c>
      <c r="G31" s="209">
        <f>B31/'Europe and NA'!$B$33</f>
        <v>0.24596404854591253</v>
      </c>
      <c r="H31" s="238">
        <f>'Europe and NA'!$I$33*G31</f>
        <v>174.14254637050607</v>
      </c>
      <c r="I31" s="217">
        <f>B31/'Europe and NA'!$B$21</f>
        <v>0.17839274222010007</v>
      </c>
      <c r="J31" s="218">
        <f>'Europe and NA'!$K$21*I31</f>
        <v>2.5777751250804459</v>
      </c>
      <c r="K31" s="218">
        <f>'Europe and NA'!$K$21*I31</f>
        <v>2.5777751250804459</v>
      </c>
      <c r="L31" s="293">
        <f>'Europe and NA'!$M$21*I31</f>
        <v>2.6972982623679127</v>
      </c>
      <c r="M31" s="293">
        <f>'Europe and NA'!$N$21*I31</f>
        <v>2.6972982623679127</v>
      </c>
      <c r="N31" s="279">
        <f>'Europe and NA'!$Z$21*W31</f>
        <v>4.8665540077643303</v>
      </c>
      <c r="O31" s="293">
        <f>'Europe and NA'!$P$21*I31</f>
        <v>2.6972982623679127</v>
      </c>
      <c r="P31" s="293">
        <f>'Europe and NA'!$Q$21*I31</f>
        <v>2.6972982623679127</v>
      </c>
      <c r="Q31" s="241">
        <f>'Europe and NA'!$R$21*I31</f>
        <v>3.2199889970728064</v>
      </c>
      <c r="R31" s="241">
        <f>'Europe and NA'!$R$21*I31</f>
        <v>3.2199889970728064</v>
      </c>
      <c r="S31" s="241">
        <f>'Europe and NA'!$T$21*I31</f>
        <v>3.2199889970728064</v>
      </c>
      <c r="T31" s="431">
        <f>'Europe and NA'!$V$21*I31</f>
        <v>5.2233394922045306</v>
      </c>
      <c r="U31" s="144">
        <f>B31/'East and Australasia'!$B$4</f>
        <v>0.15680943082902973</v>
      </c>
      <c r="V31" s="97">
        <f>'East and Australasia'!$V$4*U31</f>
        <v>5.6906142447854888</v>
      </c>
      <c r="W31" s="209">
        <f>B31/'Europe and NA'!$B$21</f>
        <v>0.17839274222010007</v>
      </c>
      <c r="X31" s="238">
        <f>'Europe and NA'!$Z$21*W31</f>
        <v>4.8665540077643303</v>
      </c>
      <c r="Y31" s="517">
        <f>B31/'[1]Europe and NA'!$B$21</f>
        <v>0.17839274222010007</v>
      </c>
      <c r="Z31" s="262">
        <f>'[1]Europe and NA'!$AB$21*Y31</f>
        <v>3.0326766177417013</v>
      </c>
      <c r="AA31" s="518">
        <f>'[1]Europe and NA'!$AC$21*Y31</f>
        <v>3.4786584732919512</v>
      </c>
      <c r="AB31" s="518">
        <f>'[1]Europe and NA'!$AD$21*Y31</f>
        <v>3.4786584732919512</v>
      </c>
      <c r="AC31" s="518">
        <f>'[1]Europe and NA'!$AE$21*Y31</f>
        <v>3.4786584732919512</v>
      </c>
      <c r="AD31" s="262">
        <f>'[1]Europe and NA'!$AF$21*Y31</f>
        <v>3.4786584732919512</v>
      </c>
      <c r="AE31" s="262">
        <f>'[1]Europe and NA'!$AG$21*Y31</f>
        <v>3.4786584732919512</v>
      </c>
      <c r="AF31" s="519">
        <f>'[1]Europe and NA'!$AH$21*Y31</f>
        <v>3.4786584732919512</v>
      </c>
      <c r="AG31" s="519">
        <f>'[1]Europe and NA'!$AI$21*Y31</f>
        <v>4.4723060474579084</v>
      </c>
      <c r="AH31" s="263">
        <f>'[1]Europe and NA'!$AJ$21*Y31</f>
        <v>4.4723060474579084</v>
      </c>
      <c r="AI31" s="519">
        <f>'[1]Europe and NA'!$AK$21*Y31</f>
        <v>4.4723060474579084</v>
      </c>
      <c r="AJ31" s="519">
        <f>'[1]Europe and NA'!$AL$21*Y31</f>
        <v>4.4723060474579084</v>
      </c>
      <c r="AK31" s="262">
        <f>'[1]Europe and NA'!$AM$21*Y31</f>
        <v>4.1030330710623018</v>
      </c>
      <c r="AL31" s="262">
        <f>'[1]Europe and NA'!$AN$21*Y31</f>
        <v>4.1030330710623018</v>
      </c>
      <c r="AM31" s="262">
        <f>'[1]Europe and NA'!$AO$21*Y31</f>
        <v>4.1030330710623018</v>
      </c>
      <c r="AN31" s="519">
        <f>'[1]Europe and NA'!$AP$21*Y31</f>
        <v>4.1030330710623018</v>
      </c>
      <c r="AO31" s="520">
        <f>'[1]Europe and NA'!$AQ$21*Y31</f>
        <v>4.1030330710623018</v>
      </c>
      <c r="AP31" s="262">
        <f>'[1]Europe and NA'!$AR$21*Y31</f>
        <v>4.1030330710623018</v>
      </c>
      <c r="AQ31" s="518">
        <f>'[1]Europe and NA'!$AS$21*Y31</f>
        <v>4.1030330710623018</v>
      </c>
      <c r="AR31" s="262">
        <f>'[1]Europe and NA'!$AT$21*Y31</f>
        <v>4.1030330710623018</v>
      </c>
      <c r="AS31" s="521">
        <f>'[1]Europe and NA'!$AU$21*Y31</f>
        <v>4.1030330710623018</v>
      </c>
      <c r="AT31" s="521">
        <f>'[1]Europe and NA'!$AV$21*Y31</f>
        <v>4.1030330710623018</v>
      </c>
      <c r="AU31" s="521">
        <f>'[1]Europe and NA'!$AW$21*Y31</f>
        <v>4.1030330710623018</v>
      </c>
      <c r="AV31" s="521">
        <f>'[1]Europe and NA'!$AX$21*Y31</f>
        <v>4.1743901679503415</v>
      </c>
      <c r="AW31" s="521">
        <f>'[1]Europe and NA'!$AY$21*Y31</f>
        <v>4.1743901679503415</v>
      </c>
      <c r="AX31" s="521">
        <f>'[1]Europe and NA'!$AZ$21*Y31</f>
        <v>3.4786584732919512</v>
      </c>
      <c r="AY31" s="521">
        <f>'[1]Europe and NA'!$BA$21*Y31</f>
        <v>5.217987709937927</v>
      </c>
      <c r="AZ31" s="521">
        <f>'[1]Europe and NA'!$BB$21*Y31</f>
        <v>4.4723060474579084</v>
      </c>
      <c r="BA31" s="521">
        <f>'[1]Europe and NA'!$BC$21*Y31</f>
        <v>4.4723060474579084</v>
      </c>
      <c r="BB31" s="521">
        <f>'[1]Europe and NA'!$BD$21*Y31</f>
        <v>4.4723060474579084</v>
      </c>
      <c r="BC31" s="521">
        <f>'[1]Europe and NA'!$BE$21*Y31</f>
        <v>4.4598185555025021</v>
      </c>
      <c r="BD31" s="521">
        <f>'[1]Europe and NA'!$BF$21*Y31</f>
        <v>4.4598185555025021</v>
      </c>
    </row>
    <row r="32" spans="1:56">
      <c r="A32" s="43" t="s">
        <v>70</v>
      </c>
      <c r="B32" s="27">
        <v>8.5250000000000004</v>
      </c>
      <c r="C32" s="558"/>
      <c r="D32" s="63">
        <v>11673.029</v>
      </c>
      <c r="E32" s="163">
        <f>(B32/'Europe and NA'!$B$69)</f>
        <v>0.12643490641592264</v>
      </c>
      <c r="F32" s="97">
        <f>('Europe and NA'!$F$69)*E32</f>
        <v>120.4482135971287</v>
      </c>
      <c r="G32" s="209">
        <f>B32/'Europe and NA'!$B$33</f>
        <v>0.24401763224181361</v>
      </c>
      <c r="H32" s="238">
        <f>'Europe and NA'!$I$33*G32</f>
        <v>172.76448362720404</v>
      </c>
      <c r="I32" s="217">
        <f>B32/'Europe and NA'!$B$21</f>
        <v>0.17698104590089064</v>
      </c>
      <c r="J32" s="218">
        <f>'Europe and NA'!$K$21*I32</f>
        <v>2.5573761132678698</v>
      </c>
      <c r="K32" s="218">
        <f>'Europe and NA'!$K$21*I32</f>
        <v>2.5573761132678698</v>
      </c>
      <c r="L32" s="293">
        <f>'Europe and NA'!$M$21*I32</f>
        <v>2.6759534140214662</v>
      </c>
      <c r="M32" s="293">
        <f>'Europe and NA'!$N$21*I32</f>
        <v>2.6759534140214662</v>
      </c>
      <c r="N32" s="279">
        <f>'Europe and NA'!$Z$21*W32</f>
        <v>4.828042932176297</v>
      </c>
      <c r="O32" s="293">
        <f>'Europe and NA'!$P$21*I32</f>
        <v>2.6759534140214662</v>
      </c>
      <c r="P32" s="293">
        <f>'Europe and NA'!$Q$21*I32</f>
        <v>2.6759534140214662</v>
      </c>
      <c r="Q32" s="241">
        <f>'Europe and NA'!$R$21*I32</f>
        <v>3.1945078785110761</v>
      </c>
      <c r="R32" s="241">
        <f>'Europe and NA'!$R$21*I32</f>
        <v>3.1945078785110761</v>
      </c>
      <c r="S32" s="241">
        <f>'Europe and NA'!$T$21*I32</f>
        <v>3.1945078785110761</v>
      </c>
      <c r="T32" s="431">
        <f>'Europe and NA'!$V$21*I32</f>
        <v>5.1820050239780784</v>
      </c>
      <c r="U32" s="144">
        <f>B32/'East and Australasia'!$B$4</f>
        <v>0.15556853227248674</v>
      </c>
      <c r="V32" s="97">
        <f>'East and Australasia'!$V$4*U32</f>
        <v>5.6455820361685438</v>
      </c>
      <c r="W32" s="209">
        <f>B32/'Europe and NA'!$B$21</f>
        <v>0.17698104590089064</v>
      </c>
      <c r="X32" s="238">
        <f>'Europe and NA'!$Z$21*W32</f>
        <v>4.828042932176297</v>
      </c>
      <c r="Y32" s="517">
        <f>B32/'[1]Europe and NA'!$B$21</f>
        <v>0.17698104590089064</v>
      </c>
      <c r="Z32" s="262">
        <f>'[1]Europe and NA'!$AB$21*Y32</f>
        <v>3.008677780315141</v>
      </c>
      <c r="AA32" s="518">
        <f>'[1]Europe and NA'!$AC$21*Y32</f>
        <v>3.4511303950673677</v>
      </c>
      <c r="AB32" s="518">
        <f>'[1]Europe and NA'!$AD$21*Y32</f>
        <v>3.4511303950673677</v>
      </c>
      <c r="AC32" s="518">
        <f>'[1]Europe and NA'!$AE$21*Y32</f>
        <v>3.4511303950673677</v>
      </c>
      <c r="AD32" s="262">
        <f>'[1]Europe and NA'!$AF$21*Y32</f>
        <v>3.4511303950673677</v>
      </c>
      <c r="AE32" s="262">
        <f>'[1]Europe and NA'!$AG$21*Y32</f>
        <v>3.4511303950673677</v>
      </c>
      <c r="AF32" s="519">
        <f>'[1]Europe and NA'!$AH$21*Y32</f>
        <v>3.4511303950673677</v>
      </c>
      <c r="AG32" s="519">
        <f>'[1]Europe and NA'!$AI$21*Y32</f>
        <v>4.4369148207353284</v>
      </c>
      <c r="AH32" s="263">
        <f>'[1]Europe and NA'!$AJ$21*Y32</f>
        <v>4.4369148207353284</v>
      </c>
      <c r="AI32" s="519">
        <f>'[1]Europe and NA'!$AK$21*Y32</f>
        <v>4.4369148207353284</v>
      </c>
      <c r="AJ32" s="519">
        <f>'[1]Europe and NA'!$AL$21*Y32</f>
        <v>4.4369148207353284</v>
      </c>
      <c r="AK32" s="262">
        <f>'[1]Europe and NA'!$AM$21*Y32</f>
        <v>4.0705640557204852</v>
      </c>
      <c r="AL32" s="262">
        <f>'[1]Europe and NA'!$AN$21*Y32</f>
        <v>4.0705640557204852</v>
      </c>
      <c r="AM32" s="262">
        <f>'[1]Europe and NA'!$AO$21*Y32</f>
        <v>4.0705640557204852</v>
      </c>
      <c r="AN32" s="519">
        <f>'[1]Europe and NA'!$AP$21*Y32</f>
        <v>4.0705640557204852</v>
      </c>
      <c r="AO32" s="520">
        <f>'[1]Europe and NA'!$AQ$21*Y32</f>
        <v>4.0705640557204852</v>
      </c>
      <c r="AP32" s="262">
        <f>'[1]Europe and NA'!$AR$21*Y32</f>
        <v>4.0705640557204852</v>
      </c>
      <c r="AQ32" s="518">
        <f>'[1]Europe and NA'!$AS$21*Y32</f>
        <v>4.0705640557204852</v>
      </c>
      <c r="AR32" s="262">
        <f>'[1]Europe and NA'!$AT$21*Y32</f>
        <v>4.0705640557204852</v>
      </c>
      <c r="AS32" s="521">
        <f>'[1]Europe and NA'!$AU$21*Y32</f>
        <v>4.0705640557204852</v>
      </c>
      <c r="AT32" s="521">
        <f>'[1]Europe and NA'!$AV$21*Y32</f>
        <v>4.0705640557204852</v>
      </c>
      <c r="AU32" s="521">
        <f>'[1]Europe and NA'!$AW$21*Y32</f>
        <v>4.0705640557204852</v>
      </c>
      <c r="AV32" s="521">
        <f>'[1]Europe and NA'!$AX$21*Y32</f>
        <v>4.1413564740808404</v>
      </c>
      <c r="AW32" s="521">
        <f>'[1]Europe and NA'!$AY$21*Y32</f>
        <v>4.1413564740808404</v>
      </c>
      <c r="AX32" s="521">
        <f>'[1]Europe and NA'!$AZ$21*Y32</f>
        <v>3.4511303950673677</v>
      </c>
      <c r="AY32" s="521">
        <f>'[1]Europe and NA'!$BA$21*Y32</f>
        <v>5.1766955926010514</v>
      </c>
      <c r="AZ32" s="521">
        <f>'[1]Europe and NA'!$BB$21*Y32</f>
        <v>4.4369148207353284</v>
      </c>
      <c r="BA32" s="521">
        <f>'[1]Europe and NA'!$BC$21*Y32</f>
        <v>4.4369148207353284</v>
      </c>
      <c r="BB32" s="521">
        <f>'[1]Europe and NA'!$BD$21*Y32</f>
        <v>4.4369148207353284</v>
      </c>
      <c r="BC32" s="521">
        <f>'[1]Europe and NA'!$BE$21*Y32</f>
        <v>4.4245261475222657</v>
      </c>
      <c r="BD32" s="521">
        <f>'[1]Europe and NA'!$BF$21*Y32</f>
        <v>4.4245261475222657</v>
      </c>
    </row>
    <row r="33" spans="1:56">
      <c r="A33" s="43" t="s">
        <v>85</v>
      </c>
      <c r="B33" s="27">
        <v>5.6</v>
      </c>
      <c r="C33" s="558"/>
      <c r="D33" s="63">
        <v>9904.6080000000002</v>
      </c>
      <c r="E33" s="163">
        <f>(B33/'Europe and NA'!$B$69)</f>
        <v>8.3054014771749757E-2</v>
      </c>
      <c r="F33" s="97">
        <f>('Europe and NA'!$F$69)*E33</f>
        <v>79.1214071723074</v>
      </c>
      <c r="G33" s="209">
        <f>B33/'Europe and NA'!$B$33</f>
        <v>0.16029310739638195</v>
      </c>
      <c r="H33" s="238">
        <f>'Europe and NA'!$I$33*G33</f>
        <v>113.48752003663841</v>
      </c>
      <c r="I33" s="217">
        <f>B33/'Europe and NA'!$B$21</f>
        <v>0.11625734393489588</v>
      </c>
      <c r="J33" s="218">
        <f>'Europe and NA'!$K$21*I33</f>
        <v>1.6799186198592455</v>
      </c>
      <c r="K33" s="218">
        <f>'Europe and NA'!$K$21*I33</f>
        <v>1.6799186198592455</v>
      </c>
      <c r="L33" s="293">
        <f>'Europe and NA'!$M$21*I33</f>
        <v>1.7578110402956257</v>
      </c>
      <c r="M33" s="293">
        <f>'Europe and NA'!$N$21*I33</f>
        <v>1.7578110402956257</v>
      </c>
      <c r="N33" s="279">
        <f>'Europe and NA'!$Z$21*W33</f>
        <v>3.1715003425439598</v>
      </c>
      <c r="O33" s="293">
        <f>'Europe and NA'!$P$21*I33</f>
        <v>1.7578110402956257</v>
      </c>
      <c r="P33" s="293">
        <f>'Europe and NA'!$Q$21*I33</f>
        <v>1.7578110402956257</v>
      </c>
      <c r="Q33" s="241">
        <f>'Europe and NA'!$R$21*I33</f>
        <v>2.0984450580248706</v>
      </c>
      <c r="R33" s="241">
        <f>'Europe and NA'!$R$21*I33</f>
        <v>2.0984450580248706</v>
      </c>
      <c r="S33" s="241">
        <f>'Europe and NA'!$T$21*I33</f>
        <v>2.0984450580248706</v>
      </c>
      <c r="T33" s="431">
        <f>'Europe and NA'!$V$21*I33</f>
        <v>3.4040150304137518</v>
      </c>
      <c r="U33" s="144">
        <f>B33/'East and Australasia'!$B$4</f>
        <v>0.10219164583295315</v>
      </c>
      <c r="V33" s="97">
        <f>'East and Australasia'!$V$4*U33</f>
        <v>3.7085348272778695</v>
      </c>
      <c r="W33" s="209">
        <f>B33/'Europe and NA'!$B$21</f>
        <v>0.11625734393489588</v>
      </c>
      <c r="X33" s="238">
        <f>'Europe and NA'!$Z$21*W33</f>
        <v>3.1715003425439598</v>
      </c>
      <c r="Y33" s="517">
        <f>B33/'[1]Europe and NA'!$B$21</f>
        <v>0.11625734393489588</v>
      </c>
      <c r="Z33" s="262">
        <f>'[1]Europe and NA'!$AB$21*Y33</f>
        <v>1.9763748468932301</v>
      </c>
      <c r="AA33" s="518">
        <f>'[1]Europe and NA'!$AC$21*Y33</f>
        <v>2.2670182067304698</v>
      </c>
      <c r="AB33" s="518">
        <f>'[1]Europe and NA'!$AD$21*Y33</f>
        <v>2.2670182067304698</v>
      </c>
      <c r="AC33" s="518">
        <f>'[1]Europe and NA'!$AE$21*Y33</f>
        <v>2.2670182067304698</v>
      </c>
      <c r="AD33" s="262">
        <f>'[1]Europe and NA'!$AF$21*Y33</f>
        <v>2.2670182067304698</v>
      </c>
      <c r="AE33" s="262">
        <f>'[1]Europe and NA'!$AG$21*Y33</f>
        <v>2.2670182067304698</v>
      </c>
      <c r="AF33" s="519">
        <f>'[1]Europe and NA'!$AH$21*Y33</f>
        <v>2.2670182067304698</v>
      </c>
      <c r="AG33" s="519">
        <f>'[1]Europe and NA'!$AI$21*Y33</f>
        <v>2.9145716124478396</v>
      </c>
      <c r="AH33" s="263">
        <f>'[1]Europe and NA'!$AJ$21*Y33</f>
        <v>2.9145716124478396</v>
      </c>
      <c r="AI33" s="519">
        <f>'[1]Europe and NA'!$AK$21*Y33</f>
        <v>2.9145716124478396</v>
      </c>
      <c r="AJ33" s="519">
        <f>'[1]Europe and NA'!$AL$21*Y33</f>
        <v>2.9145716124478396</v>
      </c>
      <c r="AK33" s="262">
        <f>'[1]Europe and NA'!$AM$21*Y33</f>
        <v>2.6739189105026053</v>
      </c>
      <c r="AL33" s="262">
        <f>'[1]Europe and NA'!$AN$21*Y33</f>
        <v>2.6739189105026053</v>
      </c>
      <c r="AM33" s="262">
        <f>'[1]Europe and NA'!$AO$21*Y33</f>
        <v>2.6739189105026053</v>
      </c>
      <c r="AN33" s="519">
        <f>'[1]Europe and NA'!$AP$21*Y33</f>
        <v>2.6739189105026053</v>
      </c>
      <c r="AO33" s="520">
        <f>'[1]Europe and NA'!$AQ$21*Y33</f>
        <v>2.6739189105026053</v>
      </c>
      <c r="AP33" s="262">
        <f>'[1]Europe and NA'!$AR$21*Y33</f>
        <v>2.6739189105026053</v>
      </c>
      <c r="AQ33" s="518">
        <f>'[1]Europe and NA'!$AS$21*Y33</f>
        <v>2.6739189105026053</v>
      </c>
      <c r="AR33" s="262">
        <f>'[1]Europe and NA'!$AT$21*Y33</f>
        <v>2.6739189105026053</v>
      </c>
      <c r="AS33" s="521">
        <f>'[1]Europe and NA'!$AU$21*Y33</f>
        <v>2.6739189105026053</v>
      </c>
      <c r="AT33" s="521">
        <f>'[1]Europe and NA'!$AV$21*Y33</f>
        <v>2.6739189105026053</v>
      </c>
      <c r="AU33" s="521">
        <f>'[1]Europe and NA'!$AW$21*Y33</f>
        <v>2.6739189105026053</v>
      </c>
      <c r="AV33" s="521">
        <f>'[1]Europe and NA'!$AX$21*Y33</f>
        <v>2.7204218480765636</v>
      </c>
      <c r="AW33" s="521">
        <f>'[1]Europe and NA'!$AY$21*Y33</f>
        <v>2.7204218480765636</v>
      </c>
      <c r="AX33" s="521">
        <f>'[1]Europe and NA'!$AZ$21*Y33</f>
        <v>2.2670182067304698</v>
      </c>
      <c r="AY33" s="521">
        <f>'[1]Europe and NA'!$BA$21*Y33</f>
        <v>3.4005273100957045</v>
      </c>
      <c r="AZ33" s="521">
        <f>'[1]Europe and NA'!$BB$21*Y33</f>
        <v>2.9145716124478396</v>
      </c>
      <c r="BA33" s="521">
        <f>'[1]Europe and NA'!$BC$21*Y33</f>
        <v>2.9145716124478396</v>
      </c>
      <c r="BB33" s="521">
        <f>'[1]Europe and NA'!$BD$21*Y33</f>
        <v>2.9145716124478396</v>
      </c>
      <c r="BC33" s="521">
        <f>'[1]Europe and NA'!$BE$21*Y33</f>
        <v>2.9064335983723972</v>
      </c>
      <c r="BD33" s="521">
        <f>'[1]Europe and NA'!$BF$21*Y33</f>
        <v>2.9064335983723972</v>
      </c>
    </row>
    <row r="34" spans="1:56">
      <c r="A34" s="43" t="s">
        <v>88</v>
      </c>
      <c r="B34" s="27">
        <v>5.2969999999999997</v>
      </c>
      <c r="C34" s="558"/>
      <c r="D34" s="63">
        <v>6624.5540000000001</v>
      </c>
      <c r="E34" s="163">
        <f>(B34/'Europe and NA'!$B$69)</f>
        <v>7.8560199329635441E-2</v>
      </c>
      <c r="F34" s="97">
        <f>('Europe and NA'!$F$69)*E34</f>
        <v>74.840373891377197</v>
      </c>
      <c r="G34" s="209">
        <f>B34/'Europe and NA'!$B$33</f>
        <v>0.15162010533547057</v>
      </c>
      <c r="H34" s="238">
        <f>'Europe and NA'!$I$33*G34</f>
        <v>107.34703457751317</v>
      </c>
      <c r="I34" s="217">
        <f>B34/'Europe and NA'!$B$21</f>
        <v>0.10996699121841849</v>
      </c>
      <c r="J34" s="218">
        <f>'Europe and NA'!$K$21*I34</f>
        <v>1.5890230231061471</v>
      </c>
      <c r="K34" s="218">
        <f>'Europe and NA'!$K$21*I34</f>
        <v>1.5890230231061471</v>
      </c>
      <c r="L34" s="293">
        <f>'Europe and NA'!$M$21*I34</f>
        <v>1.6627009072224874</v>
      </c>
      <c r="M34" s="293">
        <f>'Europe and NA'!$N$21*I34</f>
        <v>1.6627009072224874</v>
      </c>
      <c r="N34" s="279">
        <f>'Europe and NA'!$Z$21*W34</f>
        <v>2.9998995204384564</v>
      </c>
      <c r="O34" s="293">
        <f>'Europe and NA'!$P$21*I34</f>
        <v>1.6627009072224874</v>
      </c>
      <c r="P34" s="293">
        <f>'Europe and NA'!$Q$21*I34</f>
        <v>1.6627009072224874</v>
      </c>
      <c r="Q34" s="241">
        <f>'Europe and NA'!$R$21*I34</f>
        <v>1.9849041914924539</v>
      </c>
      <c r="R34" s="241">
        <f>'Europe and NA'!$R$21*I34</f>
        <v>1.9849041914924539</v>
      </c>
      <c r="S34" s="241">
        <f>'Europe and NA'!$T$21*I34</f>
        <v>1.9849041914924539</v>
      </c>
      <c r="T34" s="431">
        <f>'Europe and NA'!$V$21*I34</f>
        <v>3.2198335028752934</v>
      </c>
      <c r="U34" s="144">
        <f>B34/'East and Australasia'!$B$4</f>
        <v>9.6662347853063005E-2</v>
      </c>
      <c r="V34" s="97">
        <f>'East and Australasia'!$V$4*U34</f>
        <v>3.5078766035876563</v>
      </c>
      <c r="W34" s="209">
        <f>B34/'Europe and NA'!$B$21</f>
        <v>0.10996699121841849</v>
      </c>
      <c r="X34" s="238">
        <f>'Europe and NA'!$Z$21*W34</f>
        <v>2.9998995204384564</v>
      </c>
      <c r="Y34" s="517">
        <f>B34/'[1]Europe and NA'!$B$21</f>
        <v>0.10996699121841849</v>
      </c>
      <c r="Z34" s="262">
        <f>'[1]Europe and NA'!$AB$21*Y34</f>
        <v>1.8694388507131143</v>
      </c>
      <c r="AA34" s="518">
        <f>'[1]Europe and NA'!$AC$21*Y34</f>
        <v>2.1443563287591605</v>
      </c>
      <c r="AB34" s="518">
        <f>'[1]Europe and NA'!$AD$21*Y34</f>
        <v>2.1443563287591605</v>
      </c>
      <c r="AC34" s="518">
        <f>'[1]Europe and NA'!$AE$21*Y34</f>
        <v>2.1443563287591605</v>
      </c>
      <c r="AD34" s="262">
        <f>'[1]Europe and NA'!$AF$21*Y34</f>
        <v>2.1443563287591605</v>
      </c>
      <c r="AE34" s="262">
        <f>'[1]Europe and NA'!$AG$21*Y34</f>
        <v>2.1443563287591605</v>
      </c>
      <c r="AF34" s="519">
        <f>'[1]Europe and NA'!$AH$21*Y34</f>
        <v>2.1443563287591605</v>
      </c>
      <c r="AG34" s="519">
        <f>'[1]Europe and NA'!$AI$21*Y34</f>
        <v>2.7568724698457516</v>
      </c>
      <c r="AH34" s="263">
        <f>'[1]Europe and NA'!$AJ$21*Y34</f>
        <v>2.7568724698457516</v>
      </c>
      <c r="AI34" s="519">
        <f>'[1]Europe and NA'!$AK$21*Y34</f>
        <v>2.7568724698457516</v>
      </c>
      <c r="AJ34" s="519">
        <f>'[1]Europe and NA'!$AL$21*Y34</f>
        <v>2.7568724698457516</v>
      </c>
      <c r="AK34" s="262">
        <f>'[1]Europe and NA'!$AM$21*Y34</f>
        <v>2.5292407980236251</v>
      </c>
      <c r="AL34" s="262">
        <f>'[1]Europe and NA'!$AN$21*Y34</f>
        <v>2.5292407980236251</v>
      </c>
      <c r="AM34" s="262">
        <f>'[1]Europe and NA'!$AO$21*Y34</f>
        <v>2.5292407980236251</v>
      </c>
      <c r="AN34" s="519">
        <f>'[1]Europe and NA'!$AP$21*Y34</f>
        <v>2.5292407980236251</v>
      </c>
      <c r="AO34" s="520">
        <f>'[1]Europe and NA'!$AQ$21*Y34</f>
        <v>2.5292407980236251</v>
      </c>
      <c r="AP34" s="262">
        <f>'[1]Europe and NA'!$AR$21*Y34</f>
        <v>2.5292407980236251</v>
      </c>
      <c r="AQ34" s="518">
        <f>'[1]Europe and NA'!$AS$21*Y34</f>
        <v>2.5292407980236251</v>
      </c>
      <c r="AR34" s="262">
        <f>'[1]Europe and NA'!$AT$21*Y34</f>
        <v>2.5292407980236251</v>
      </c>
      <c r="AS34" s="521">
        <f>'[1]Europe and NA'!$AU$21*Y34</f>
        <v>2.5292407980236251</v>
      </c>
      <c r="AT34" s="521">
        <f>'[1]Europe and NA'!$AV$21*Y34</f>
        <v>2.5292407980236251</v>
      </c>
      <c r="AU34" s="521">
        <f>'[1]Europe and NA'!$AW$21*Y34</f>
        <v>2.5292407980236251</v>
      </c>
      <c r="AV34" s="521">
        <f>'[1]Europe and NA'!$AX$21*Y34</f>
        <v>2.5732275945109926</v>
      </c>
      <c r="AW34" s="521">
        <f>'[1]Europe and NA'!$AY$21*Y34</f>
        <v>2.5732275945109926</v>
      </c>
      <c r="AX34" s="521">
        <f>'[1]Europe and NA'!$AZ$21*Y34</f>
        <v>2.1443563287591605</v>
      </c>
      <c r="AY34" s="521">
        <f>'[1]Europe and NA'!$BA$21*Y34</f>
        <v>3.2165344931387407</v>
      </c>
      <c r="AZ34" s="521">
        <f>'[1]Europe and NA'!$BB$21*Y34</f>
        <v>2.7568724698457516</v>
      </c>
      <c r="BA34" s="521">
        <f>'[1]Europe and NA'!$BC$21*Y34</f>
        <v>2.7568724698457516</v>
      </c>
      <c r="BB34" s="521">
        <f>'[1]Europe and NA'!$BD$21*Y34</f>
        <v>2.7568724698457516</v>
      </c>
      <c r="BC34" s="521">
        <f>'[1]Europe and NA'!$BE$21*Y34</f>
        <v>2.7491747804604625</v>
      </c>
      <c r="BD34" s="521">
        <f>'[1]Europe and NA'!$BF$21*Y34</f>
        <v>2.7491747804604625</v>
      </c>
    </row>
    <row r="35" spans="1:56">
      <c r="A35" s="43" t="s">
        <v>94</v>
      </c>
      <c r="B35" s="39">
        <v>2.548</v>
      </c>
      <c r="C35" s="558"/>
      <c r="D35" s="63">
        <v>28435.942999999999</v>
      </c>
      <c r="E35" s="163">
        <f>(B35/'Europe and NA'!$B$69)</f>
        <v>3.7789576721146148E-2</v>
      </c>
      <c r="F35" s="97">
        <f>('Europe and NA'!$F$69)*E35</f>
        <v>36.000240263399874</v>
      </c>
      <c r="G35" s="209">
        <f>B35/'Europe and NA'!$B$33</f>
        <v>7.293336386535379E-2</v>
      </c>
      <c r="H35" s="238">
        <f>'Europe and NA'!$I$33*G35</f>
        <v>51.636821616670481</v>
      </c>
      <c r="I35" s="217">
        <f>B35/'Europe and NA'!$B$21</f>
        <v>5.2897091490377635E-2</v>
      </c>
      <c r="J35" s="218">
        <f>'Europe and NA'!$K$21*I35</f>
        <v>0.76436297203595682</v>
      </c>
      <c r="K35" s="218">
        <f>'Europe and NA'!$K$21*I35</f>
        <v>0.76436297203595682</v>
      </c>
      <c r="L35" s="293">
        <f>'Europe and NA'!$M$21*I35</f>
        <v>0.79980402333450984</v>
      </c>
      <c r="M35" s="293">
        <f>'Europe and NA'!$N$21*I35</f>
        <v>0.79980402333450984</v>
      </c>
      <c r="N35" s="279">
        <f>'Europe and NA'!$Z$21*W35</f>
        <v>1.443032655857502</v>
      </c>
      <c r="O35" s="293">
        <f>'Europe and NA'!$P$21*I35</f>
        <v>0.79980402333450984</v>
      </c>
      <c r="P35" s="293">
        <f>'Europe and NA'!$Q$21*I35</f>
        <v>0.79980402333450984</v>
      </c>
      <c r="Q35" s="241">
        <f>'Europe and NA'!$R$21*I35</f>
        <v>0.95479250140131633</v>
      </c>
      <c r="R35" s="241">
        <f>'Europe and NA'!$R$21*I35</f>
        <v>0.95479250140131633</v>
      </c>
      <c r="S35" s="241">
        <f>'Europe and NA'!$T$21*I35</f>
        <v>0.95479250140131633</v>
      </c>
      <c r="T35" s="431">
        <f>'Europe and NA'!$V$21*I35</f>
        <v>1.5488268388382571</v>
      </c>
      <c r="U35" s="144">
        <f>B35/'East and Australasia'!$B$4</f>
        <v>4.6497198853993685E-2</v>
      </c>
      <c r="V35" s="97">
        <f>'East and Australasia'!$V$4*U35</f>
        <v>1.6873833464114307</v>
      </c>
      <c r="W35" s="209">
        <f>B35/'Europe and NA'!$B$21</f>
        <v>5.2897091490377635E-2</v>
      </c>
      <c r="X35" s="238">
        <f>'Europe and NA'!$Z$21*W35</f>
        <v>1.443032655857502</v>
      </c>
      <c r="Y35" s="517">
        <f>B35/'[1]Europe and NA'!$B$21</f>
        <v>5.2897091490377635E-2</v>
      </c>
      <c r="Z35" s="262">
        <f>'[1]Europe and NA'!$AB$21*Y35</f>
        <v>0.89925055533641984</v>
      </c>
      <c r="AA35" s="518">
        <f>'[1]Europe and NA'!$AC$21*Y35</f>
        <v>1.0314932840623638</v>
      </c>
      <c r="AB35" s="518">
        <f>'[1]Europe and NA'!$AD$21*Y35</f>
        <v>1.0314932840623638</v>
      </c>
      <c r="AC35" s="518">
        <f>'[1]Europe and NA'!$AE$21*Y35</f>
        <v>1.0314932840623638</v>
      </c>
      <c r="AD35" s="262">
        <f>'[1]Europe and NA'!$AF$21*Y35</f>
        <v>1.0314932840623638</v>
      </c>
      <c r="AE35" s="262">
        <f>'[1]Europe and NA'!$AG$21*Y35</f>
        <v>1.0314932840623638</v>
      </c>
      <c r="AF35" s="519">
        <f>'[1]Europe and NA'!$AH$21*Y35</f>
        <v>1.0314932840623638</v>
      </c>
      <c r="AG35" s="519">
        <f>'[1]Europe and NA'!$AI$21*Y35</f>
        <v>1.3261300836637673</v>
      </c>
      <c r="AH35" s="263">
        <f>'[1]Europe and NA'!$AJ$21*Y35</f>
        <v>1.3261300836637673</v>
      </c>
      <c r="AI35" s="519">
        <f>'[1]Europe and NA'!$AK$21*Y35</f>
        <v>1.3261300836637673</v>
      </c>
      <c r="AJ35" s="519">
        <f>'[1]Europe and NA'!$AL$21*Y35</f>
        <v>1.3261300836637673</v>
      </c>
      <c r="AK35" s="262">
        <f>'[1]Europe and NA'!$AM$21*Y35</f>
        <v>1.2166331042786855</v>
      </c>
      <c r="AL35" s="262">
        <f>'[1]Europe and NA'!$AN$21*Y35</f>
        <v>1.2166331042786855</v>
      </c>
      <c r="AM35" s="262">
        <f>'[1]Europe and NA'!$AO$21*Y35</f>
        <v>1.2166331042786855</v>
      </c>
      <c r="AN35" s="519">
        <f>'[1]Europe and NA'!$AP$21*Y35</f>
        <v>1.2166331042786855</v>
      </c>
      <c r="AO35" s="520">
        <f>'[1]Europe and NA'!$AQ$21*Y35</f>
        <v>1.2166331042786855</v>
      </c>
      <c r="AP35" s="262">
        <f>'[1]Europe and NA'!$AR$21*Y35</f>
        <v>1.2166331042786855</v>
      </c>
      <c r="AQ35" s="518">
        <f>'[1]Europe and NA'!$AS$21*Y35</f>
        <v>1.2166331042786855</v>
      </c>
      <c r="AR35" s="262">
        <f>'[1]Europe and NA'!$AT$21*Y35</f>
        <v>1.2166331042786855</v>
      </c>
      <c r="AS35" s="521">
        <f>'[1]Europe and NA'!$AU$21*Y35</f>
        <v>1.2166331042786855</v>
      </c>
      <c r="AT35" s="521">
        <f>'[1]Europe and NA'!$AV$21*Y35</f>
        <v>1.2166331042786855</v>
      </c>
      <c r="AU35" s="521">
        <f>'[1]Europe and NA'!$AW$21*Y35</f>
        <v>1.2166331042786855</v>
      </c>
      <c r="AV35" s="521">
        <f>'[1]Europe and NA'!$AX$21*Y35</f>
        <v>1.2377919408748366</v>
      </c>
      <c r="AW35" s="521">
        <f>'[1]Europe and NA'!$AY$21*Y35</f>
        <v>1.2377919408748366</v>
      </c>
      <c r="AX35" s="521">
        <f>'[1]Europe and NA'!$AZ$21*Y35</f>
        <v>1.0314932840623638</v>
      </c>
      <c r="AY35" s="521">
        <f>'[1]Europe and NA'!$BA$21*Y35</f>
        <v>1.5472399260935459</v>
      </c>
      <c r="AZ35" s="521">
        <f>'[1]Europe and NA'!$BB$21*Y35</f>
        <v>1.3261300836637673</v>
      </c>
      <c r="BA35" s="521">
        <f>'[1]Europe and NA'!$BC$21*Y35</f>
        <v>1.3261300836637673</v>
      </c>
      <c r="BB35" s="521">
        <f>'[1]Europe and NA'!$BD$21*Y35</f>
        <v>1.3261300836637673</v>
      </c>
      <c r="BC35" s="521">
        <f>'[1]Europe and NA'!$BE$21*Y35</f>
        <v>1.3224272872594409</v>
      </c>
      <c r="BD35" s="521">
        <f>'[1]Europe and NA'!$BF$21*Y35</f>
        <v>1.3224272872594409</v>
      </c>
    </row>
    <row r="36" spans="1:56" ht="15.75" thickBot="1">
      <c r="A36" s="44" t="s">
        <v>83</v>
      </c>
      <c r="B36" s="34">
        <v>1.9159999999999999</v>
      </c>
      <c r="C36" s="559"/>
      <c r="D36" s="72">
        <v>11402.532999999999</v>
      </c>
      <c r="E36" s="133">
        <f>(B36/'Europe and NA'!$B$69)</f>
        <v>2.8416337911191525E-2</v>
      </c>
      <c r="F36" s="91">
        <f>('Europe and NA'!$F$69)*E36</f>
        <v>27.070824311096604</v>
      </c>
      <c r="G36" s="209">
        <f>B36/'Europe and NA'!$B$33</f>
        <v>5.4843141744904969E-2</v>
      </c>
      <c r="H36" s="239">
        <f>'Europe and NA'!$I$33*G36</f>
        <v>38.828944355392721</v>
      </c>
      <c r="I36" s="217">
        <f>B36/'Europe and NA'!$B$21</f>
        <v>3.9776619817725095E-2</v>
      </c>
      <c r="J36" s="219">
        <f>'Europe and NA'!$K$21*I36</f>
        <v>0.57477215636612755</v>
      </c>
      <c r="K36" s="219">
        <f>'Europe and NA'!$K$21*I36</f>
        <v>0.57477215636612755</v>
      </c>
      <c r="L36" s="326">
        <f>'Europe and NA'!$M$21*I36</f>
        <v>0.60142249164400341</v>
      </c>
      <c r="M36" s="326">
        <f>'Europe and NA'!$N$21*I36</f>
        <v>0.60142249164400341</v>
      </c>
      <c r="N36" s="280">
        <f>'Europe and NA'!$Z$21*W36</f>
        <v>1.0851061886275406</v>
      </c>
      <c r="O36" s="293">
        <f>'Europe and NA'!$P$21*I36</f>
        <v>0.60142249164400341</v>
      </c>
      <c r="P36" s="293">
        <f>'Europe and NA'!$Q$21*I36</f>
        <v>0.60142249164400341</v>
      </c>
      <c r="Q36" s="241">
        <f>'Europe and NA'!$R$21*I36</f>
        <v>0.71796798770993797</v>
      </c>
      <c r="R36" s="241">
        <f>'Europe and NA'!$R$21*I36</f>
        <v>0.71796798770993797</v>
      </c>
      <c r="S36" s="241">
        <f>'Europe and NA'!$T$21*I36</f>
        <v>0.71796798770993797</v>
      </c>
      <c r="T36" s="431">
        <f>'Europe and NA'!$V$21*I36</f>
        <v>1.1646594282629907</v>
      </c>
      <c r="U36" s="144">
        <f>B36/'East and Australasia'!$B$4</f>
        <v>3.4964141681417545E-2</v>
      </c>
      <c r="V36" s="97">
        <f>'East and Australasia'!$V$4*U36</f>
        <v>1.2688487016186427</v>
      </c>
      <c r="W36" s="209">
        <f>B36/'Europe and NA'!$B$21</f>
        <v>3.9776619817725095E-2</v>
      </c>
      <c r="X36" s="239">
        <f>'Europe and NA'!$Z$21*W36</f>
        <v>1.0851061886275406</v>
      </c>
      <c r="Y36" s="517">
        <f>B36/'[1]Europe and NA'!$B$21</f>
        <v>3.9776619817725095E-2</v>
      </c>
      <c r="Z36" s="262">
        <f>'[1]Europe and NA'!$AB$21*Y36</f>
        <v>0.67620253690132659</v>
      </c>
      <c r="AA36" s="518">
        <f>'[1]Europe and NA'!$AC$21*Y36</f>
        <v>0.77564408644563931</v>
      </c>
      <c r="AB36" s="518">
        <f>'[1]Europe and NA'!$AD$21*Y36</f>
        <v>0.77564408644563931</v>
      </c>
      <c r="AC36" s="518">
        <f>'[1]Europe and NA'!$AE$21*Y36</f>
        <v>0.77564408644563931</v>
      </c>
      <c r="AD36" s="262">
        <f>'[1]Europe and NA'!$AF$21*Y36</f>
        <v>0.77564408644563931</v>
      </c>
      <c r="AE36" s="262">
        <f>'[1]Europe and NA'!$AG$21*Y36</f>
        <v>0.77564408644563931</v>
      </c>
      <c r="AF36" s="519">
        <f>'[1]Europe and NA'!$AH$21*Y36</f>
        <v>0.77564408644563931</v>
      </c>
      <c r="AG36" s="519">
        <f>'[1]Europe and NA'!$AI$21*Y36</f>
        <v>0.9971998588303681</v>
      </c>
      <c r="AH36" s="263">
        <f>'[1]Europe and NA'!$AJ$21*Y36</f>
        <v>0.9971998588303681</v>
      </c>
      <c r="AI36" s="519">
        <f>'[1]Europe and NA'!$AK$21*Y36</f>
        <v>0.9971998588303681</v>
      </c>
      <c r="AJ36" s="519">
        <f>'[1]Europe and NA'!$AL$21*Y36</f>
        <v>0.9971998588303681</v>
      </c>
      <c r="AK36" s="262">
        <f>'[1]Europe and NA'!$AM$21*Y36</f>
        <v>0.91486225580767722</v>
      </c>
      <c r="AL36" s="262">
        <f>'[1]Europe and NA'!$AN$21*Y36</f>
        <v>0.91486225580767722</v>
      </c>
      <c r="AM36" s="262">
        <f>'[1]Europe and NA'!$AO$21*Y36</f>
        <v>0.91486225580767722</v>
      </c>
      <c r="AN36" s="519">
        <f>'[1]Europe and NA'!$AP$21*Y36</f>
        <v>0.91486225580767722</v>
      </c>
      <c r="AO36" s="520">
        <f>'[1]Europe and NA'!$AQ$21*Y36</f>
        <v>0.91486225580767722</v>
      </c>
      <c r="AP36" s="262">
        <f>'[1]Europe and NA'!$AR$21*Y36</f>
        <v>0.91486225580767722</v>
      </c>
      <c r="AQ36" s="518">
        <f>'[1]Europe and NA'!$AS$21*Y36</f>
        <v>0.91486225580767722</v>
      </c>
      <c r="AR36" s="262">
        <f>'[1]Europe and NA'!$AT$21*Y36</f>
        <v>0.91486225580767722</v>
      </c>
      <c r="AS36" s="521">
        <f>'[1]Europe and NA'!$AU$21*Y36</f>
        <v>0.91486225580767722</v>
      </c>
      <c r="AT36" s="521">
        <f>'[1]Europe and NA'!$AV$21*Y36</f>
        <v>0.91486225580767722</v>
      </c>
      <c r="AU36" s="521">
        <f>'[1]Europe and NA'!$AW$21*Y36</f>
        <v>0.91486225580767722</v>
      </c>
      <c r="AV36" s="521">
        <f>'[1]Europe and NA'!$AX$21*Y36</f>
        <v>0.93077290373476718</v>
      </c>
      <c r="AW36" s="521">
        <f>'[1]Europe and NA'!$AY$21*Y36</f>
        <v>0.93077290373476718</v>
      </c>
      <c r="AX36" s="521">
        <f>'[1]Europe and NA'!$AZ$21*Y36</f>
        <v>0.77564408644563931</v>
      </c>
      <c r="AY36" s="521">
        <f>'[1]Europe and NA'!$BA$21*Y36</f>
        <v>1.163466129668459</v>
      </c>
      <c r="AZ36" s="521">
        <f>'[1]Europe and NA'!$BB$21*Y36</f>
        <v>0.9971998588303681</v>
      </c>
      <c r="BA36" s="521">
        <f>'[1]Europe and NA'!$BC$21*Y36</f>
        <v>0.9971998588303681</v>
      </c>
      <c r="BB36" s="521">
        <f>'[1]Europe and NA'!$BD$21*Y36</f>
        <v>0.9971998588303681</v>
      </c>
      <c r="BC36" s="521">
        <f>'[1]Europe and NA'!$BE$21*Y36</f>
        <v>0.99441549544312735</v>
      </c>
      <c r="BD36" s="521">
        <f>'[1]Europe and NA'!$BF$21*Y36</f>
        <v>0.99441549544312735</v>
      </c>
    </row>
    <row r="37" spans="1:56" ht="15.75" thickBot="1">
      <c r="D37" s="96">
        <f>SUM(D2:D36)</f>
        <v>649376.32300000032</v>
      </c>
      <c r="E37" s="59"/>
      <c r="F37" s="146">
        <f>SUM(F2:F36)/10</f>
        <v>831.11334002673811</v>
      </c>
      <c r="G37" s="372"/>
      <c r="H37" s="146">
        <f>SUM(H27:H36)/10</f>
        <v>139.89971376230821</v>
      </c>
      <c r="I37" s="373"/>
      <c r="J37" s="146">
        <f t="shared" ref="J37:O37" si="4">SUM(J27:J36)/10</f>
        <v>2.0708896800847016</v>
      </c>
      <c r="K37" s="146">
        <f t="shared" si="4"/>
        <v>2.0708896800847016</v>
      </c>
      <c r="L37" s="146">
        <f t="shared" si="4"/>
        <v>2.1669101704415703</v>
      </c>
      <c r="M37" s="146">
        <f t="shared" si="4"/>
        <v>2.1669101704415703</v>
      </c>
      <c r="N37" s="146">
        <f t="shared" si="4"/>
        <v>3.9096104133363783</v>
      </c>
      <c r="O37" s="146">
        <f t="shared" si="4"/>
        <v>2.1669101704415703</v>
      </c>
      <c r="P37" s="306">
        <f>SUM(P27:P36)/10</f>
        <v>2.1669101704415703</v>
      </c>
      <c r="Q37" s="264">
        <f>SUM(Q27:Q36)/10</f>
        <v>2.5868206730469803</v>
      </c>
      <c r="R37" s="264">
        <f>SUM(R27:R36)/10</f>
        <v>2.5868206730469803</v>
      </c>
      <c r="S37" s="264">
        <f>SUM(S27:S36)/10</f>
        <v>2.5868206730469803</v>
      </c>
      <c r="T37" s="264">
        <f>SUM(T27:T36)/10</f>
        <v>4.196238742759868</v>
      </c>
      <c r="U37" s="107"/>
      <c r="V37" s="264">
        <f>SUM(V27:V36)/10</f>
        <v>4.5716300844905922</v>
      </c>
      <c r="W37" s="176"/>
      <c r="X37" s="146">
        <f>SUM(X27:X36)/10</f>
        <v>3.9096104133363783</v>
      </c>
      <c r="Y37" s="524"/>
      <c r="Z37" s="146">
        <f>SUM(Z27:Z36)/10</f>
        <v>2.4363408000996492</v>
      </c>
      <c r="AA37" s="146">
        <f t="shared" ref="AA37:BD37" si="5">SUM(AA27:AA36)/10</f>
        <v>2.7946262118790095</v>
      </c>
      <c r="AB37" s="146">
        <f t="shared" si="5"/>
        <v>2.7946262118790095</v>
      </c>
      <c r="AC37" s="146">
        <f t="shared" si="5"/>
        <v>2.7946262118790095</v>
      </c>
      <c r="AD37" s="146">
        <f t="shared" si="5"/>
        <v>2.7946262118790095</v>
      </c>
      <c r="AE37" s="146">
        <f t="shared" si="5"/>
        <v>2.7946262118790095</v>
      </c>
      <c r="AF37" s="146">
        <f t="shared" si="5"/>
        <v>2.7946262118790095</v>
      </c>
      <c r="AG37" s="146">
        <f t="shared" si="5"/>
        <v>3.5928861093234246</v>
      </c>
      <c r="AH37" s="146">
        <f t="shared" si="5"/>
        <v>3.5928861093234246</v>
      </c>
      <c r="AI37" s="146">
        <f t="shared" si="5"/>
        <v>3.5928861093234246</v>
      </c>
      <c r="AJ37" s="146">
        <f t="shared" si="5"/>
        <v>3.5928861093234246</v>
      </c>
      <c r="AK37" s="146">
        <f t="shared" si="5"/>
        <v>3.2962257883701143</v>
      </c>
      <c r="AL37" s="146">
        <f t="shared" si="5"/>
        <v>3.2962257883701143</v>
      </c>
      <c r="AM37" s="146">
        <f t="shared" si="5"/>
        <v>3.2962257883701143</v>
      </c>
      <c r="AN37" s="146">
        <f t="shared" si="5"/>
        <v>3.2962257883701143</v>
      </c>
      <c r="AO37" s="146">
        <f t="shared" si="5"/>
        <v>3.2962257883701143</v>
      </c>
      <c r="AP37" s="146">
        <f t="shared" si="5"/>
        <v>3.2962257883701143</v>
      </c>
      <c r="AQ37" s="146">
        <f t="shared" si="5"/>
        <v>3.2962257883701143</v>
      </c>
      <c r="AR37" s="146">
        <f t="shared" si="5"/>
        <v>3.2962257883701143</v>
      </c>
      <c r="AS37" s="146">
        <f t="shared" si="5"/>
        <v>3.2962257883701143</v>
      </c>
      <c r="AT37" s="146">
        <f t="shared" si="5"/>
        <v>3.2962257883701143</v>
      </c>
      <c r="AU37" s="146">
        <f t="shared" si="5"/>
        <v>3.2962257883701143</v>
      </c>
      <c r="AV37" s="146">
        <f t="shared" si="5"/>
        <v>3.3535514542548115</v>
      </c>
      <c r="AW37" s="146">
        <f t="shared" si="5"/>
        <v>3.3535514542548115</v>
      </c>
      <c r="AX37" s="146">
        <f t="shared" si="5"/>
        <v>2.7946262118790095</v>
      </c>
      <c r="AY37" s="146">
        <f t="shared" si="5"/>
        <v>4.1919393178185143</v>
      </c>
      <c r="AZ37" s="146">
        <f t="shared" si="5"/>
        <v>3.5928861093234246</v>
      </c>
      <c r="BA37" s="146">
        <f t="shared" si="5"/>
        <v>3.5928861093234246</v>
      </c>
      <c r="BB37" s="146">
        <f t="shared" si="5"/>
        <v>3.5928861093234246</v>
      </c>
      <c r="BC37" s="146">
        <f t="shared" si="5"/>
        <v>3.5828541177936026</v>
      </c>
      <c r="BD37" s="146">
        <f t="shared" si="5"/>
        <v>3.5828541177936026</v>
      </c>
    </row>
    <row r="38" spans="1:56">
      <c r="F38" s="109"/>
      <c r="G38" s="69"/>
      <c r="H38" s="78"/>
      <c r="I38" s="69"/>
      <c r="J38" s="78"/>
      <c r="K38" s="78"/>
      <c r="L38" s="78"/>
      <c r="M38" s="78"/>
      <c r="N38" s="78"/>
      <c r="O38" s="78"/>
      <c r="P38" s="78"/>
      <c r="Q38" s="69"/>
      <c r="R38" s="69"/>
      <c r="S38" s="69"/>
      <c r="T38" s="69"/>
      <c r="U38" s="69"/>
      <c r="V38" s="69"/>
      <c r="W38" s="69"/>
      <c r="X38" s="78"/>
      <c r="Y38" s="449"/>
      <c r="Z38" s="473"/>
      <c r="AA38" s="480"/>
      <c r="AB38" s="473"/>
      <c r="AC38" s="480"/>
      <c r="AD38" s="473"/>
      <c r="AE38" s="473"/>
      <c r="AF38" s="473"/>
      <c r="AG38" s="473"/>
      <c r="AH38" s="473"/>
      <c r="AI38" s="473"/>
      <c r="AJ38" s="473"/>
      <c r="AK38" s="480"/>
      <c r="AL38" s="480"/>
      <c r="AM38" s="480"/>
      <c r="AN38" s="480"/>
      <c r="AO38" s="480"/>
      <c r="AP38" s="480"/>
      <c r="AQ38" s="480"/>
      <c r="AR38" s="473"/>
      <c r="AS38" s="480"/>
      <c r="AT38" s="488"/>
      <c r="AU38" s="488"/>
      <c r="AV38" s="488"/>
      <c r="AW38" s="488"/>
      <c r="AX38" s="488"/>
      <c r="AY38" s="488"/>
      <c r="AZ38" s="488"/>
      <c r="BA38" s="488"/>
      <c r="BB38" s="488"/>
      <c r="BC38" s="488"/>
      <c r="BD38" s="488"/>
    </row>
    <row r="39" spans="1:56"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X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R39" s="69"/>
      <c r="AS39" s="69"/>
    </row>
  </sheetData>
  <sortState ref="A1:J35">
    <sortCondition descending="1" ref="B2"/>
  </sortState>
  <mergeCells count="3">
    <mergeCell ref="C2:C10"/>
    <mergeCell ref="C12:C25"/>
    <mergeCell ref="C27:C36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5"/>
  <sheetViews>
    <sheetView tabSelected="1" topLeftCell="A7" zoomScale="96" zoomScaleNormal="96" workbookViewId="0">
      <selection activeCell="BE45" sqref="BE45"/>
    </sheetView>
  </sheetViews>
  <sheetFormatPr defaultRowHeight="15"/>
  <cols>
    <col min="1" max="1" width="31.42578125" customWidth="1"/>
    <col min="2" max="2" width="13" customWidth="1"/>
    <col min="3" max="3" width="15" customWidth="1"/>
    <col min="4" max="4" width="15.28515625" customWidth="1"/>
    <col min="5" max="6" width="18.28515625" customWidth="1"/>
    <col min="7" max="7" width="20.28515625" customWidth="1"/>
    <col min="8" max="8" width="20.7109375" customWidth="1"/>
    <col min="9" max="9" width="21.85546875" customWidth="1"/>
    <col min="10" max="10" width="17.42578125" customWidth="1"/>
    <col min="11" max="11" width="27" customWidth="1"/>
    <col min="12" max="12" width="23.5703125" customWidth="1"/>
    <col min="13" max="13" width="20.85546875" customWidth="1"/>
    <col min="14" max="14" width="21" customWidth="1"/>
    <col min="15" max="15" width="17" customWidth="1"/>
    <col min="16" max="16" width="18.7109375" customWidth="1"/>
    <col min="17" max="17" width="15.140625" customWidth="1"/>
    <col min="18" max="18" width="18.7109375" customWidth="1"/>
    <col min="19" max="19" width="26.5703125" customWidth="1"/>
    <col min="20" max="21" width="22.85546875" customWidth="1"/>
    <col min="22" max="23" width="24.28515625" customWidth="1"/>
    <col min="24" max="24" width="17.42578125" customWidth="1"/>
    <col min="25" max="25" width="20.28515625" customWidth="1"/>
    <col min="26" max="26" width="20.7109375" customWidth="1"/>
    <col min="27" max="27" width="21.85546875" customWidth="1"/>
    <col min="28" max="28" width="17.42578125" customWidth="1"/>
    <col min="29" max="29" width="27" customWidth="1"/>
    <col min="30" max="30" width="23.5703125" customWidth="1"/>
    <col min="31" max="31" width="20.85546875" customWidth="1"/>
    <col min="32" max="32" width="21" customWidth="1"/>
    <col min="33" max="33" width="26.28515625" customWidth="1"/>
    <col min="34" max="34" width="27.5703125" customWidth="1"/>
    <col min="35" max="35" width="15.140625" customWidth="1"/>
    <col min="36" max="36" width="24.85546875" customWidth="1"/>
    <col min="37" max="37" width="26.5703125" customWidth="1"/>
    <col min="38" max="39" width="22.85546875" customWidth="1"/>
    <col min="40" max="41" width="24.28515625" customWidth="1"/>
    <col min="42" max="42" width="17.42578125" customWidth="1"/>
    <col min="43" max="43" width="14.28515625" customWidth="1"/>
    <col min="44" max="44" width="17" customWidth="1"/>
    <col min="45" max="45" width="15.7109375" customWidth="1"/>
    <col min="46" max="46" width="15.140625" customWidth="1"/>
    <col min="47" max="47" width="17.28515625" customWidth="1"/>
    <col min="48" max="48" width="15.5703125" customWidth="1"/>
    <col min="49" max="49" width="16" customWidth="1"/>
    <col min="50" max="50" width="17.7109375" customWidth="1"/>
    <col min="51" max="51" width="20.7109375" customWidth="1"/>
    <col min="52" max="52" width="21.5703125" customWidth="1"/>
    <col min="53" max="53" width="24.5703125" customWidth="1"/>
    <col min="54" max="54" width="18.85546875" customWidth="1"/>
    <col min="55" max="55" width="20.7109375" customWidth="1"/>
    <col min="56" max="56" width="25.5703125" customWidth="1"/>
  </cols>
  <sheetData>
    <row r="1" spans="1:56" ht="60.75" customHeight="1" thickBot="1">
      <c r="A1" s="88" t="s">
        <v>102</v>
      </c>
      <c r="B1" s="85" t="s">
        <v>219</v>
      </c>
      <c r="C1" s="89" t="s">
        <v>244</v>
      </c>
      <c r="D1" s="88" t="s">
        <v>184</v>
      </c>
      <c r="E1" s="70" t="s">
        <v>209</v>
      </c>
      <c r="F1" s="86" t="s">
        <v>222</v>
      </c>
      <c r="G1" s="86" t="s">
        <v>244</v>
      </c>
      <c r="H1" s="86" t="s">
        <v>248</v>
      </c>
      <c r="I1" s="86" t="s">
        <v>244</v>
      </c>
      <c r="J1" s="86" t="s">
        <v>231</v>
      </c>
      <c r="K1" s="115" t="s">
        <v>232</v>
      </c>
      <c r="L1" s="115" t="s">
        <v>233</v>
      </c>
      <c r="M1" s="115" t="s">
        <v>234</v>
      </c>
      <c r="N1" s="115" t="s">
        <v>235</v>
      </c>
      <c r="O1" s="118" t="s">
        <v>236</v>
      </c>
      <c r="P1" s="115" t="s">
        <v>237</v>
      </c>
      <c r="Q1" s="115" t="s">
        <v>238</v>
      </c>
      <c r="R1" s="115" t="s">
        <v>239</v>
      </c>
      <c r="S1" s="115" t="s">
        <v>240</v>
      </c>
      <c r="T1" s="119" t="s">
        <v>241</v>
      </c>
      <c r="U1" s="119" t="s">
        <v>244</v>
      </c>
      <c r="V1" s="115" t="s">
        <v>242</v>
      </c>
      <c r="W1" s="115" t="s">
        <v>244</v>
      </c>
      <c r="X1" s="115" t="s">
        <v>243</v>
      </c>
      <c r="Y1" s="86" t="s">
        <v>244</v>
      </c>
      <c r="Z1" s="86" t="s">
        <v>249</v>
      </c>
      <c r="AA1" s="86" t="s">
        <v>250</v>
      </c>
      <c r="AB1" s="86" t="s">
        <v>251</v>
      </c>
      <c r="AC1" s="115" t="s">
        <v>252</v>
      </c>
      <c r="AD1" s="115" t="s">
        <v>253</v>
      </c>
      <c r="AE1" s="86" t="s">
        <v>254</v>
      </c>
      <c r="AF1" s="115" t="s">
        <v>255</v>
      </c>
      <c r="AG1" s="118" t="s">
        <v>256</v>
      </c>
      <c r="AH1" s="115" t="s">
        <v>257</v>
      </c>
      <c r="AI1" s="115" t="s">
        <v>258</v>
      </c>
      <c r="AJ1" s="115" t="s">
        <v>259</v>
      </c>
      <c r="AK1" s="103" t="s">
        <v>260</v>
      </c>
      <c r="AL1" s="103" t="s">
        <v>261</v>
      </c>
      <c r="AM1" s="103" t="s">
        <v>262</v>
      </c>
      <c r="AN1" s="116" t="s">
        <v>263</v>
      </c>
      <c r="AO1" s="116" t="s">
        <v>264</v>
      </c>
      <c r="AP1" s="103" t="s">
        <v>265</v>
      </c>
      <c r="AQ1" s="499" t="s">
        <v>266</v>
      </c>
      <c r="AR1" s="499" t="s">
        <v>267</v>
      </c>
      <c r="AS1" s="499" t="s">
        <v>268</v>
      </c>
      <c r="AT1" s="499" t="s">
        <v>269</v>
      </c>
      <c r="AU1" s="499" t="s">
        <v>270</v>
      </c>
      <c r="AV1" s="499" t="s">
        <v>271</v>
      </c>
      <c r="AW1" s="499" t="s">
        <v>272</v>
      </c>
      <c r="AX1" s="499" t="s">
        <v>273</v>
      </c>
      <c r="AY1" s="499" t="s">
        <v>274</v>
      </c>
      <c r="AZ1" s="499" t="s">
        <v>275</v>
      </c>
      <c r="BA1" s="499" t="s">
        <v>276</v>
      </c>
      <c r="BB1" s="499" t="s">
        <v>277</v>
      </c>
      <c r="BC1" s="499" t="s">
        <v>278</v>
      </c>
      <c r="BD1" s="499" t="s">
        <v>279</v>
      </c>
    </row>
    <row r="2" spans="1:56">
      <c r="A2" s="31" t="s">
        <v>124</v>
      </c>
      <c r="B2" s="35">
        <v>105.68899999999999</v>
      </c>
      <c r="C2" s="128">
        <f t="shared" ref="C2:C12" si="0">(B2/$B$11)</f>
        <v>4.9477552549037958</v>
      </c>
      <c r="D2" s="560" t="s">
        <v>198</v>
      </c>
      <c r="E2" s="65">
        <v>5850.3429999999998</v>
      </c>
      <c r="F2" s="97">
        <f t="shared" ref="F2:F9" si="1">$F$11*C2</f>
        <v>9206.9808885351795</v>
      </c>
      <c r="G2" s="365">
        <f>B2/'Europe and NA'!$B$21</f>
        <v>2.1941290041312875</v>
      </c>
      <c r="H2" s="369">
        <f>'Europe and NA'!$I$21*G2</f>
        <v>2264.3411322634888</v>
      </c>
      <c r="I2" s="311">
        <f>B2/$B$4</f>
        <v>1.9286665815069617</v>
      </c>
      <c r="J2" s="268">
        <f>$J$4*I2</f>
        <v>58.168584098249966</v>
      </c>
      <c r="K2" s="268">
        <f>$K$4*I2</f>
        <v>58.168584098249966</v>
      </c>
      <c r="L2" s="270">
        <f>$J$4*I2</f>
        <v>58.168584098249966</v>
      </c>
      <c r="M2" s="270">
        <f>$J$4*I2</f>
        <v>58.168584098249966</v>
      </c>
      <c r="N2" s="218">
        <f>$X$4*W2</f>
        <v>51.900417708352336</v>
      </c>
      <c r="O2" s="270">
        <f>$O$4*I2</f>
        <v>58.168584098249966</v>
      </c>
      <c r="P2" s="270">
        <f>$P$4*I2</f>
        <v>58.168584098249966</v>
      </c>
      <c r="Q2" s="214">
        <f>$Q$4*I2</f>
        <v>46.480864614317781</v>
      </c>
      <c r="R2" s="214">
        <f>$R$4*I2</f>
        <v>46.480864614317781</v>
      </c>
      <c r="S2" s="214">
        <f>$S$4*I2</f>
        <v>46.480864614317781</v>
      </c>
      <c r="T2" s="198">
        <f>$T$4*I2</f>
        <v>63.723143852990013</v>
      </c>
      <c r="U2" s="402">
        <f t="shared" ref="U2:U41" si="2">B2/$B$4</f>
        <v>1.9286665815069617</v>
      </c>
      <c r="V2" s="273">
        <f>$V$4*U2</f>
        <v>69.991310242887636</v>
      </c>
      <c r="W2" s="197">
        <f>(B2/$B$4)</f>
        <v>1.9286665815069617</v>
      </c>
      <c r="X2" s="218">
        <f>$X$4*W2</f>
        <v>51.900417708352336</v>
      </c>
      <c r="Y2" s="500">
        <f t="shared" ref="Y2:Y3" si="3">B2/$B$4</f>
        <v>1.9286665815069617</v>
      </c>
      <c r="Z2" s="501">
        <f>$Z$4*Y2</f>
        <v>48.216664537674042</v>
      </c>
      <c r="AA2" s="502">
        <f>$AA$4*Y2</f>
        <v>65.5746637712367</v>
      </c>
      <c r="AB2" s="501">
        <f>$AB$4*Y2</f>
        <v>65.5746637712367</v>
      </c>
      <c r="AC2" s="501">
        <f>$AC$4*Y2</f>
        <v>65.5746637712367</v>
      </c>
      <c r="AD2" s="501">
        <f>$AD$4*Y2</f>
        <v>65.5746637712367</v>
      </c>
      <c r="AE2" s="501">
        <f>$AE$4*Y2</f>
        <v>65.5746637712367</v>
      </c>
      <c r="AF2" s="501">
        <f>$AF$4*Y2</f>
        <v>65.5746637712367</v>
      </c>
      <c r="AG2" s="501">
        <f>$AG$4*Y2</f>
        <v>55.931330863701888</v>
      </c>
      <c r="AH2" s="501">
        <f>$AH$4*Y2</f>
        <v>55.931330863701888</v>
      </c>
      <c r="AI2" s="503">
        <f>$AI$4*Y2</f>
        <v>63.723143852990013</v>
      </c>
      <c r="AJ2" s="503">
        <f>$AJ$4*Y2</f>
        <v>55.931330863701888</v>
      </c>
      <c r="AK2" s="503">
        <f>$AK$4*Y2</f>
        <v>53.289057647037346</v>
      </c>
      <c r="AL2" s="271">
        <f>$AL$4*Y2</f>
        <v>53.289057647037346</v>
      </c>
      <c r="AM2" s="504">
        <f>$AM$4*Y2</f>
        <v>53.289057647037346</v>
      </c>
      <c r="AN2" s="501">
        <f>$AN$4*Y2</f>
        <v>53.289057647037346</v>
      </c>
      <c r="AO2" s="502">
        <f>$AO$4*Y2</f>
        <v>53.289057647037346</v>
      </c>
      <c r="AP2" s="505">
        <f>$AP$4*Y2</f>
        <v>53.289057647037346</v>
      </c>
      <c r="AQ2" s="506">
        <f>$AQ$4*Y2</f>
        <v>53.289057647037346</v>
      </c>
      <c r="AR2" s="506">
        <f>$AR$4*Y2</f>
        <v>53.289057647037346</v>
      </c>
      <c r="AS2" s="506">
        <f>$AS$4*Y2</f>
        <v>53.289057647037346</v>
      </c>
      <c r="AT2" s="506">
        <f>$AT$4*Y2</f>
        <v>53.289057647037346</v>
      </c>
      <c r="AU2" s="506">
        <f>$AU$4*Y2</f>
        <v>53.289057647037346</v>
      </c>
      <c r="AV2" s="506">
        <f>$AV$4*Y2</f>
        <v>65.5746637712367</v>
      </c>
      <c r="AW2" s="506">
        <f>$AW$4*Y2</f>
        <v>65.5746637712367</v>
      </c>
      <c r="AX2" s="506">
        <f>$AX$4*Y2</f>
        <v>65.5746637712367</v>
      </c>
      <c r="AY2" s="506">
        <f>$AY$4*Y2</f>
        <v>55.931330863701888</v>
      </c>
      <c r="AZ2" s="506">
        <f>$AZ$4*Y2</f>
        <v>55.931330863701888</v>
      </c>
      <c r="BA2" s="506">
        <f>$BA$4*Y2</f>
        <v>55.931330863701888</v>
      </c>
      <c r="BB2" s="506">
        <f>$BB$4*Y2</f>
        <v>55.931330863701888</v>
      </c>
      <c r="BC2" s="506">
        <f>$BC$4*Y2</f>
        <v>59.788664026715814</v>
      </c>
      <c r="BD2" s="506">
        <f>$BD$4*Y2</f>
        <v>59.788664026715814</v>
      </c>
    </row>
    <row r="3" spans="1:56">
      <c r="A3" s="29" t="s">
        <v>105</v>
      </c>
      <c r="B3" s="27">
        <v>85.010999999999996</v>
      </c>
      <c r="C3" s="129">
        <f t="shared" si="0"/>
        <v>3.9797294134169747</v>
      </c>
      <c r="D3" s="560"/>
      <c r="E3" s="66">
        <v>437.483</v>
      </c>
      <c r="F3" s="97">
        <f t="shared" si="1"/>
        <v>7405.639681662843</v>
      </c>
      <c r="G3" s="365">
        <f>B3/'Europe and NA'!$B$21</f>
        <v>1.7648487616516848</v>
      </c>
      <c r="H3" s="369">
        <f>'Europe and NA'!$I$21*G3</f>
        <v>1821.3239220245387</v>
      </c>
      <c r="I3" s="311">
        <f>B3/$B$4</f>
        <v>1.5513239292687822</v>
      </c>
      <c r="J3" s="268">
        <f>$J$4*I3</f>
        <v>46.787929706746468</v>
      </c>
      <c r="K3" s="268">
        <f>$K$4*I3</f>
        <v>46.787929706746468</v>
      </c>
      <c r="L3" s="270">
        <f>$J$4*I3</f>
        <v>46.787929706746468</v>
      </c>
      <c r="M3" s="270">
        <f t="shared" ref="M3:M12" si="4">$J$4*I3</f>
        <v>46.787929706746468</v>
      </c>
      <c r="N3" s="218">
        <f t="shared" ref="N3:N12" si="5">$X$4*W3</f>
        <v>41.746126936622929</v>
      </c>
      <c r="O3" s="270">
        <f>$O$4*I3</f>
        <v>46.787929706746468</v>
      </c>
      <c r="P3" s="270">
        <f>$P$4*I3</f>
        <v>46.787929706746468</v>
      </c>
      <c r="Q3" s="214">
        <f>$Q$4*I3</f>
        <v>37.386906695377654</v>
      </c>
      <c r="R3" s="214">
        <f>$R$4*I3</f>
        <v>37.386906695377654</v>
      </c>
      <c r="S3" s="214">
        <f>$S$4*I3</f>
        <v>37.386906695377654</v>
      </c>
      <c r="T3" s="198">
        <f>$T$4*I3</f>
        <v>51.255742623040561</v>
      </c>
      <c r="U3" s="402">
        <f t="shared" si="2"/>
        <v>1.5513239292687822</v>
      </c>
      <c r="V3" s="273">
        <f>$V$4*U3</f>
        <v>56.2975453931641</v>
      </c>
      <c r="W3" s="197">
        <f>(B3/$B$4)</f>
        <v>1.5513239292687822</v>
      </c>
      <c r="X3" s="218">
        <f>$X$4*W3</f>
        <v>41.746126936622929</v>
      </c>
      <c r="Y3" s="500">
        <f t="shared" si="3"/>
        <v>1.5513239292687822</v>
      </c>
      <c r="Z3" s="501">
        <f>$Z$4*Y3</f>
        <v>38.783098231719556</v>
      </c>
      <c r="AA3" s="502">
        <f>$AA$4*Y3</f>
        <v>52.745013595138595</v>
      </c>
      <c r="AB3" s="501">
        <f>$AB$4*Y3</f>
        <v>52.745013595138595</v>
      </c>
      <c r="AC3" s="501">
        <f>$AC$4*Y3</f>
        <v>52.745013595138595</v>
      </c>
      <c r="AD3" s="501">
        <f>$AD$4*Y3</f>
        <v>52.745013595138595</v>
      </c>
      <c r="AE3" s="501">
        <f>$AE$4*Y3</f>
        <v>52.745013595138595</v>
      </c>
      <c r="AF3" s="501">
        <f>$AF$4*Y3</f>
        <v>52.745013595138595</v>
      </c>
      <c r="AG3" s="501">
        <f>$AG$4*Y3</f>
        <v>44.98839394879468</v>
      </c>
      <c r="AH3" s="501">
        <f>$AH$4*Y3</f>
        <v>44.98839394879468</v>
      </c>
      <c r="AI3" s="503">
        <f>$AI$4*Y3</f>
        <v>51.255742623040561</v>
      </c>
      <c r="AJ3" s="503">
        <f>$AJ$4*Y3</f>
        <v>44.98839394879468</v>
      </c>
      <c r="AK3" s="503">
        <f>$AK$4*Y3</f>
        <v>42.863080165696452</v>
      </c>
      <c r="AL3" s="271">
        <f>$AL$4*Y3</f>
        <v>42.863080165696452</v>
      </c>
      <c r="AM3" s="504">
        <f>$AM$4*Y3</f>
        <v>42.863080165696452</v>
      </c>
      <c r="AN3" s="501">
        <f>$AN$4*Y3</f>
        <v>42.863080165696452</v>
      </c>
      <c r="AO3" s="502">
        <f>$AO$4*Y3</f>
        <v>42.863080165696452</v>
      </c>
      <c r="AP3" s="505">
        <f>$AP$4*Y3</f>
        <v>42.863080165696452</v>
      </c>
      <c r="AQ3" s="506">
        <f>$AQ$4*Y3</f>
        <v>42.863080165696452</v>
      </c>
      <c r="AR3" s="506">
        <f>$AR$4*Y3</f>
        <v>42.863080165696452</v>
      </c>
      <c r="AS3" s="506">
        <f>$AS$4*Y3</f>
        <v>42.863080165696452</v>
      </c>
      <c r="AT3" s="506">
        <f>$AT$4*Y3</f>
        <v>42.863080165696452</v>
      </c>
      <c r="AU3" s="506">
        <f>$AU$4*Y3</f>
        <v>42.863080165696452</v>
      </c>
      <c r="AV3" s="506">
        <f>$AV$4*Y3</f>
        <v>52.745013595138595</v>
      </c>
      <c r="AW3" s="506">
        <f>$AW$4*Y3</f>
        <v>52.745013595138595</v>
      </c>
      <c r="AX3" s="506">
        <f>$AX$4*Y3</f>
        <v>52.745013595138595</v>
      </c>
      <c r="AY3" s="506">
        <f>$AY$4*Y3</f>
        <v>44.98839394879468</v>
      </c>
      <c r="AZ3" s="506">
        <f>$AZ$4*Y3</f>
        <v>44.98839394879468</v>
      </c>
      <c r="BA3" s="506">
        <f>$BA$4*Y3</f>
        <v>44.98839394879468</v>
      </c>
      <c r="BB3" s="506">
        <f>$BB$4*Y3</f>
        <v>44.98839394879468</v>
      </c>
      <c r="BC3" s="506">
        <f>$BC$4*Y3</f>
        <v>48.091041807332246</v>
      </c>
      <c r="BD3" s="506">
        <f>$BD$4*Y3</f>
        <v>48.091041807332246</v>
      </c>
    </row>
    <row r="4" spans="1:56">
      <c r="A4" s="29" t="s">
        <v>128</v>
      </c>
      <c r="B4" s="27">
        <v>54.798999999999999</v>
      </c>
      <c r="C4" s="129">
        <f t="shared" si="0"/>
        <v>2.5653761528018348</v>
      </c>
      <c r="D4" s="560"/>
      <c r="E4" s="63">
        <v>25499.881000000001</v>
      </c>
      <c r="F4" s="97">
        <f t="shared" si="1"/>
        <v>4773.7545601797665</v>
      </c>
      <c r="G4" s="365">
        <f>B4/'Europe and NA'!$B$21</f>
        <v>1.1376403911229214</v>
      </c>
      <c r="H4" s="369">
        <f>'Europe and NA'!$I$21*G4</f>
        <v>1174.0448836388548</v>
      </c>
      <c r="I4" s="311">
        <f>B4/$B$4</f>
        <v>1</v>
      </c>
      <c r="J4" s="283">
        <v>30.16</v>
      </c>
      <c r="K4" s="283">
        <v>30.16</v>
      </c>
      <c r="L4" s="283">
        <v>30.16</v>
      </c>
      <c r="M4" s="270">
        <f t="shared" si="4"/>
        <v>30.16</v>
      </c>
      <c r="N4" s="218">
        <f t="shared" si="5"/>
        <v>26.91</v>
      </c>
      <c r="O4" s="283">
        <v>30.16</v>
      </c>
      <c r="P4" s="283">
        <v>30.16</v>
      </c>
      <c r="Q4" s="283">
        <v>24.1</v>
      </c>
      <c r="R4" s="283">
        <v>24.1</v>
      </c>
      <c r="S4" s="283">
        <v>24.1</v>
      </c>
      <c r="T4" s="283">
        <v>33.04</v>
      </c>
      <c r="U4" s="402">
        <f>B4/$B$4</f>
        <v>1</v>
      </c>
      <c r="V4" s="283">
        <v>36.29</v>
      </c>
      <c r="W4" s="197">
        <f>(B4/$B$4)</f>
        <v>1</v>
      </c>
      <c r="X4" s="198">
        <v>26.91</v>
      </c>
      <c r="Y4" s="507">
        <f>B4/$B$4</f>
        <v>1</v>
      </c>
      <c r="Z4" s="441">
        <v>25</v>
      </c>
      <c r="AA4" s="441">
        <v>34</v>
      </c>
      <c r="AB4" s="441">
        <v>34</v>
      </c>
      <c r="AC4" s="441">
        <v>34</v>
      </c>
      <c r="AD4" s="441">
        <v>34</v>
      </c>
      <c r="AE4" s="441">
        <v>34</v>
      </c>
      <c r="AF4" s="441">
        <v>34</v>
      </c>
      <c r="AG4" s="508">
        <v>29</v>
      </c>
      <c r="AH4" s="508">
        <v>29</v>
      </c>
      <c r="AI4" s="508">
        <v>33.04</v>
      </c>
      <c r="AJ4" s="508">
        <v>29</v>
      </c>
      <c r="AK4" s="508">
        <v>27.63</v>
      </c>
      <c r="AL4" s="508">
        <v>27.63</v>
      </c>
      <c r="AM4" s="508">
        <v>27.63</v>
      </c>
      <c r="AN4" s="508">
        <v>27.63</v>
      </c>
      <c r="AO4" s="508">
        <v>27.63</v>
      </c>
      <c r="AP4" s="508">
        <v>27.63</v>
      </c>
      <c r="AQ4" s="508">
        <v>27.63</v>
      </c>
      <c r="AR4" s="508">
        <v>27.63</v>
      </c>
      <c r="AS4" s="508">
        <v>27.63</v>
      </c>
      <c r="AT4" s="508">
        <v>27.63</v>
      </c>
      <c r="AU4" s="508">
        <v>27.63</v>
      </c>
      <c r="AV4" s="442">
        <v>34</v>
      </c>
      <c r="AW4" s="442">
        <v>34</v>
      </c>
      <c r="AX4" s="442">
        <v>34</v>
      </c>
      <c r="AY4" s="442">
        <v>29</v>
      </c>
      <c r="AZ4" s="442">
        <v>29</v>
      </c>
      <c r="BA4" s="442">
        <v>29</v>
      </c>
      <c r="BB4" s="442">
        <v>29</v>
      </c>
      <c r="BC4" s="442">
        <v>31</v>
      </c>
      <c r="BD4" s="467">
        <v>31</v>
      </c>
    </row>
    <row r="5" spans="1:56">
      <c r="A5" s="29" t="s">
        <v>111</v>
      </c>
      <c r="B5" s="27">
        <v>46.826999999999998</v>
      </c>
      <c r="C5" s="129">
        <f t="shared" si="0"/>
        <v>2.1921726510931134</v>
      </c>
      <c r="D5" s="560"/>
      <c r="E5" s="63">
        <v>126476.458</v>
      </c>
      <c r="F5" s="97">
        <f t="shared" si="1"/>
        <v>4079.2825560601091</v>
      </c>
      <c r="G5" s="365">
        <f>B5/'Europe and NA'!$B$21</f>
        <v>0.97213975793560181</v>
      </c>
      <c r="H5" s="369">
        <f>'Europe and NA'!$I$21*G5</f>
        <v>1003.2482301895411</v>
      </c>
      <c r="I5" s="311">
        <f>B5/$B$4</f>
        <v>0.85452289275351734</v>
      </c>
      <c r="J5" s="310">
        <f>$J$4*I5</f>
        <v>25.772410445446084</v>
      </c>
      <c r="K5" s="310">
        <f>$K$4*I5</f>
        <v>25.772410445446084</v>
      </c>
      <c r="L5" s="247">
        <f>$J$4*I5</f>
        <v>25.772410445446084</v>
      </c>
      <c r="M5" s="270">
        <f t="shared" si="4"/>
        <v>25.772410445446084</v>
      </c>
      <c r="N5" s="218">
        <f t="shared" si="5"/>
        <v>22.995211043997152</v>
      </c>
      <c r="O5" s="247">
        <f>$O$4*I5</f>
        <v>25.772410445446084</v>
      </c>
      <c r="P5" s="247">
        <f>$P$4*I5</f>
        <v>25.772410445446084</v>
      </c>
      <c r="Q5" s="214">
        <f>$Q$4*I5</f>
        <v>20.59400171535977</v>
      </c>
      <c r="R5" s="214">
        <f t="shared" ref="R5:R12" si="6">$R$4*I5</f>
        <v>20.59400171535977</v>
      </c>
      <c r="S5" s="214">
        <f>$S$4*I5</f>
        <v>20.59400171535977</v>
      </c>
      <c r="T5" s="198">
        <f>$T$4*I5</f>
        <v>28.233436376576211</v>
      </c>
      <c r="U5" s="402">
        <f t="shared" si="2"/>
        <v>0.85452289275351734</v>
      </c>
      <c r="V5" s="358">
        <f>$V$4*U5</f>
        <v>31.010635778025144</v>
      </c>
      <c r="W5" s="197">
        <f>(B5/$B$4)</f>
        <v>0.85452289275351734</v>
      </c>
      <c r="X5" s="214">
        <f>$X$4*W5</f>
        <v>22.995211043997152</v>
      </c>
      <c r="Y5" s="500">
        <f t="shared" ref="Y5:Y41" si="7">B5/$B$4</f>
        <v>0.85452289275351734</v>
      </c>
      <c r="Z5" s="501">
        <f>$Z$4*Y5</f>
        <v>21.363072318837933</v>
      </c>
      <c r="AA5" s="502">
        <f>$AA$4*Y5</f>
        <v>29.053778353619588</v>
      </c>
      <c r="AB5" s="503">
        <f>$AB$4*Y5</f>
        <v>29.053778353619588</v>
      </c>
      <c r="AC5" s="503">
        <f>$AC$4*Y5</f>
        <v>29.053778353619588</v>
      </c>
      <c r="AD5" s="506">
        <f>$AD$4*Y5</f>
        <v>29.053778353619588</v>
      </c>
      <c r="AE5" s="501">
        <f>$AE$4*Y5</f>
        <v>29.053778353619588</v>
      </c>
      <c r="AF5" s="501">
        <f>$AF$4*Y5</f>
        <v>29.053778353619588</v>
      </c>
      <c r="AG5" s="506">
        <f>$AG$4*Y5</f>
        <v>24.781163889852003</v>
      </c>
      <c r="AH5" s="506">
        <f>$AH$4*Y5</f>
        <v>24.781163889852003</v>
      </c>
      <c r="AI5" s="503">
        <f>$AI$4*Y5</f>
        <v>28.233436376576211</v>
      </c>
      <c r="AJ5" s="503">
        <f>$AJ$4*Y5</f>
        <v>24.781163889852003</v>
      </c>
      <c r="AK5" s="503">
        <f>$AK$4*Y5</f>
        <v>23.610467526779683</v>
      </c>
      <c r="AL5" s="506">
        <f>$AL$4*Y5</f>
        <v>23.610467526779683</v>
      </c>
      <c r="AM5" s="504">
        <f>$AM$4*Y5</f>
        <v>23.610467526779683</v>
      </c>
      <c r="AN5" s="503">
        <f>$AN$4*Y5</f>
        <v>23.610467526779683</v>
      </c>
      <c r="AO5" s="502">
        <f>$AO$4*Y5</f>
        <v>23.610467526779683</v>
      </c>
      <c r="AP5" s="509">
        <f>$AP$4*Y5</f>
        <v>23.610467526779683</v>
      </c>
      <c r="AQ5" s="506">
        <f>$AQ$4*Y5</f>
        <v>23.610467526779683</v>
      </c>
      <c r="AR5" s="506">
        <f>$AR$4*Y5</f>
        <v>23.610467526779683</v>
      </c>
      <c r="AS5" s="506">
        <f>$AS$4*Y5</f>
        <v>23.610467526779683</v>
      </c>
      <c r="AT5" s="506">
        <f>$AT$4*Y5</f>
        <v>23.610467526779683</v>
      </c>
      <c r="AU5" s="506">
        <f>$AU$4*Y5</f>
        <v>23.610467526779683</v>
      </c>
      <c r="AV5" s="506">
        <f>$AV$4*Y5</f>
        <v>29.053778353619588</v>
      </c>
      <c r="AW5" s="506">
        <f>$AW$4*Y5</f>
        <v>29.053778353619588</v>
      </c>
      <c r="AX5" s="506">
        <f>$AX$4*Y5</f>
        <v>29.053778353619588</v>
      </c>
      <c r="AY5" s="506">
        <f>$AY$4*Y5</f>
        <v>24.781163889852003</v>
      </c>
      <c r="AZ5" s="506">
        <f>$AZ$4*Y5</f>
        <v>24.781163889852003</v>
      </c>
      <c r="BA5" s="506">
        <f>$BA$4*Y5</f>
        <v>24.781163889852003</v>
      </c>
      <c r="BB5" s="506">
        <f>$BB$4*Y5</f>
        <v>24.781163889852003</v>
      </c>
      <c r="BC5" s="506">
        <f>$BC$4*Y5</f>
        <v>26.490209675359036</v>
      </c>
      <c r="BD5" s="506">
        <f>$BD$4*Y5</f>
        <v>26.490209675359036</v>
      </c>
    </row>
    <row r="6" spans="1:56">
      <c r="A6" s="29" t="s">
        <v>113</v>
      </c>
      <c r="B6" s="27">
        <v>46.451999999999998</v>
      </c>
      <c r="C6" s="129">
        <f t="shared" si="0"/>
        <v>2.1746172931978838</v>
      </c>
      <c r="D6" s="560"/>
      <c r="E6" s="63">
        <v>51269.182999999997</v>
      </c>
      <c r="F6" s="97">
        <f t="shared" si="1"/>
        <v>4046.6148438743498</v>
      </c>
      <c r="G6" s="365">
        <f>B6/'Europe and NA'!$B$21</f>
        <v>0.96435466793996139</v>
      </c>
      <c r="H6" s="369">
        <f>'Europe and NA'!$I$21*G6</f>
        <v>995.21401731404012</v>
      </c>
      <c r="I6" s="311">
        <f>B6/$B$4</f>
        <v>0.84767970218434641</v>
      </c>
      <c r="J6" s="310">
        <f>$J$4*I6</f>
        <v>25.566019817879887</v>
      </c>
      <c r="K6" s="310">
        <f>$K$4*I6</f>
        <v>25.566019817879887</v>
      </c>
      <c r="L6" s="247">
        <f>$J$4*I6</f>
        <v>25.566019817879887</v>
      </c>
      <c r="M6" s="270">
        <f t="shared" si="4"/>
        <v>25.566019817879887</v>
      </c>
      <c r="N6" s="218">
        <f t="shared" si="5"/>
        <v>22.811060785780761</v>
      </c>
      <c r="O6" s="247">
        <f>$O$4*I6</f>
        <v>25.566019817879887</v>
      </c>
      <c r="P6" s="247">
        <f>$P$4*I6</f>
        <v>25.566019817879887</v>
      </c>
      <c r="Q6" s="214">
        <f>$Q$4*I6</f>
        <v>20.429080822642749</v>
      </c>
      <c r="R6" s="214">
        <f t="shared" si="6"/>
        <v>20.429080822642749</v>
      </c>
      <c r="S6" s="214">
        <f>$S$4*I6</f>
        <v>20.429080822642749</v>
      </c>
      <c r="T6" s="198">
        <f t="shared" ref="T6:T41" si="8">$T$4*I6</f>
        <v>28.007337360170805</v>
      </c>
      <c r="U6" s="402">
        <f t="shared" si="2"/>
        <v>0.84767970218434641</v>
      </c>
      <c r="V6" s="358">
        <f t="shared" ref="V6:V11" si="9">$V$4*U6</f>
        <v>30.762296392269931</v>
      </c>
      <c r="W6" s="197">
        <f>(B6/$B$4)</f>
        <v>0.84767970218434641</v>
      </c>
      <c r="X6" s="214">
        <f>$X$4*W6</f>
        <v>22.811060785780761</v>
      </c>
      <c r="Y6" s="500">
        <f t="shared" si="7"/>
        <v>0.84767970218434641</v>
      </c>
      <c r="Z6" s="501">
        <f t="shared" ref="Z6:Z41" si="10">$Z$4*Y6</f>
        <v>21.19199255460866</v>
      </c>
      <c r="AA6" s="502">
        <f t="shared" ref="AA6:AA41" si="11">$AA$4*Y6</f>
        <v>28.821109874267776</v>
      </c>
      <c r="AB6" s="503">
        <f t="shared" ref="AB6:AB41" si="12">$AB$4*Y6</f>
        <v>28.821109874267776</v>
      </c>
      <c r="AC6" s="503">
        <f t="shared" ref="AC6:AC41" si="13">$AC$4*Y6</f>
        <v>28.821109874267776</v>
      </c>
      <c r="AD6" s="506">
        <f t="shared" ref="AD6:AD41" si="14">$AD$4*Y6</f>
        <v>28.821109874267776</v>
      </c>
      <c r="AE6" s="501">
        <f t="shared" ref="AE6:AE41" si="15">$AE$4*Y6</f>
        <v>28.821109874267776</v>
      </c>
      <c r="AF6" s="501">
        <f t="shared" ref="AF6:AF41" si="16">$AF$4*Y6</f>
        <v>28.821109874267776</v>
      </c>
      <c r="AG6" s="506">
        <f t="shared" ref="AG6:AG41" si="17">$AG$4*Y6</f>
        <v>24.582711363346046</v>
      </c>
      <c r="AH6" s="506">
        <f t="shared" ref="AH6:AH41" si="18">$AH$4*Y6</f>
        <v>24.582711363346046</v>
      </c>
      <c r="AI6" s="503">
        <f t="shared" ref="AI6:AI41" si="19">$AI$4*Y6</f>
        <v>28.007337360170805</v>
      </c>
      <c r="AJ6" s="503">
        <f t="shared" ref="AJ6:AJ41" si="20">$AJ$4*Y6</f>
        <v>24.582711363346046</v>
      </c>
      <c r="AK6" s="503">
        <f t="shared" ref="AK6:AK41" si="21">$AK$4*Y6</f>
        <v>23.42139017135349</v>
      </c>
      <c r="AL6" s="506">
        <f t="shared" ref="AL6:AL41" si="22">$AL$4*Y6</f>
        <v>23.42139017135349</v>
      </c>
      <c r="AM6" s="504">
        <f t="shared" ref="AM6:AM41" si="23">$AM$4*Y6</f>
        <v>23.42139017135349</v>
      </c>
      <c r="AN6" s="503">
        <f t="shared" ref="AN6:AN40" si="24">$AN$4*Y6</f>
        <v>23.42139017135349</v>
      </c>
      <c r="AO6" s="502">
        <f t="shared" ref="AO6:AO41" si="25">$AO$4*Y6</f>
        <v>23.42139017135349</v>
      </c>
      <c r="AP6" s="509">
        <f t="shared" ref="AP6:AP41" si="26">$AP$4*Y6</f>
        <v>23.42139017135349</v>
      </c>
      <c r="AQ6" s="506">
        <f t="shared" ref="AQ6:AQ41" si="27">$AQ$4*Y6</f>
        <v>23.42139017135349</v>
      </c>
      <c r="AR6" s="506">
        <f t="shared" ref="AR6:AR41" si="28">$AR$4*Y6</f>
        <v>23.42139017135349</v>
      </c>
      <c r="AS6" s="506">
        <f t="shared" ref="AS6:AS41" si="29">$AS$4*Y6</f>
        <v>23.42139017135349</v>
      </c>
      <c r="AT6" s="506">
        <f t="shared" ref="AT6:AT41" si="30">$AT$4*Y6</f>
        <v>23.42139017135349</v>
      </c>
      <c r="AU6" s="506">
        <f t="shared" ref="AU6:AU40" si="31">$AU$4*Y6</f>
        <v>23.42139017135349</v>
      </c>
      <c r="AV6" s="506">
        <f t="shared" ref="AV6:AV41" si="32">$AV$4*Y6</f>
        <v>28.821109874267776</v>
      </c>
      <c r="AW6" s="506">
        <f t="shared" ref="AW6:AW41" si="33">$AW$4*Y6</f>
        <v>28.821109874267776</v>
      </c>
      <c r="AX6" s="506">
        <f t="shared" ref="AX6:AX41" si="34">$AX$4*Y6</f>
        <v>28.821109874267776</v>
      </c>
      <c r="AY6" s="506">
        <f t="shared" ref="AY6:AY41" si="35">$AY$4*Y6</f>
        <v>24.582711363346046</v>
      </c>
      <c r="AZ6" s="506">
        <f t="shared" ref="AZ6:AZ41" si="36">$AZ$4*Y6</f>
        <v>24.582711363346046</v>
      </c>
      <c r="BA6" s="506">
        <f t="shared" ref="BA6:BA41" si="37">$BA$4*Y6</f>
        <v>24.582711363346046</v>
      </c>
      <c r="BB6" s="506">
        <f t="shared" ref="BB6:BB40" si="38">$BB$4*Y6</f>
        <v>24.582711363346046</v>
      </c>
      <c r="BC6" s="506">
        <f t="shared" ref="BC6:BC41" si="39">$BC$4*Y6</f>
        <v>26.278070767714738</v>
      </c>
      <c r="BD6" s="506">
        <f t="shared" ref="BD6:BD41" si="40">$BD$4*Y6</f>
        <v>26.278070767714738</v>
      </c>
    </row>
    <row r="7" spans="1:56">
      <c r="A7" s="29" t="s">
        <v>129</v>
      </c>
      <c r="B7" s="27">
        <v>42.045000000000002</v>
      </c>
      <c r="C7" s="129">
        <f t="shared" si="0"/>
        <v>1.9683067272131454</v>
      </c>
      <c r="D7" s="560"/>
      <c r="E7" s="63">
        <v>4822.2330000000002</v>
      </c>
      <c r="F7" s="97">
        <f t="shared" si="1"/>
        <v>3662.7038902673094</v>
      </c>
      <c r="G7" s="365">
        <f>B7/'Europe and NA'!$B$21</f>
        <v>0.87286429031119606</v>
      </c>
      <c r="H7" s="369">
        <f>'Europe and NA'!$I$21*G7</f>
        <v>900.79594760115435</v>
      </c>
      <c r="I7" s="286"/>
      <c r="J7" s="283">
        <v>25.8</v>
      </c>
      <c r="K7" s="283">
        <v>25.8</v>
      </c>
      <c r="L7" s="283">
        <v>25.8</v>
      </c>
      <c r="M7" s="270">
        <v>25.8</v>
      </c>
      <c r="N7" s="218">
        <v>25</v>
      </c>
      <c r="O7" s="283">
        <v>25.8</v>
      </c>
      <c r="P7" s="283">
        <v>25.8</v>
      </c>
      <c r="Q7" s="283">
        <v>20.57</v>
      </c>
      <c r="R7" s="214">
        <v>20.57</v>
      </c>
      <c r="S7" s="214">
        <v>20.57</v>
      </c>
      <c r="T7" s="198">
        <f t="shared" si="8"/>
        <v>0</v>
      </c>
      <c r="U7" s="402">
        <f t="shared" si="2"/>
        <v>0.76725852661544924</v>
      </c>
      <c r="V7" s="358">
        <f t="shared" si="9"/>
        <v>27.843811930874651</v>
      </c>
      <c r="W7" s="215"/>
      <c r="X7" s="214">
        <v>25</v>
      </c>
      <c r="Y7" s="500">
        <f t="shared" si="7"/>
        <v>0.76725852661544924</v>
      </c>
      <c r="Z7" s="501">
        <f t="shared" si="10"/>
        <v>19.18146316538623</v>
      </c>
      <c r="AA7" s="502">
        <f t="shared" si="11"/>
        <v>26.086789904925276</v>
      </c>
      <c r="AB7" s="503">
        <f t="shared" si="12"/>
        <v>26.086789904925276</v>
      </c>
      <c r="AC7" s="503">
        <f t="shared" si="13"/>
        <v>26.086789904925276</v>
      </c>
      <c r="AD7" s="506">
        <f t="shared" si="14"/>
        <v>26.086789904925276</v>
      </c>
      <c r="AE7" s="501">
        <f t="shared" si="15"/>
        <v>26.086789904925276</v>
      </c>
      <c r="AF7" s="501">
        <f t="shared" si="16"/>
        <v>26.086789904925276</v>
      </c>
      <c r="AG7" s="506">
        <f t="shared" si="17"/>
        <v>22.25049727184803</v>
      </c>
      <c r="AH7" s="506">
        <f t="shared" si="18"/>
        <v>22.25049727184803</v>
      </c>
      <c r="AI7" s="503">
        <f t="shared" si="19"/>
        <v>25.350221719374442</v>
      </c>
      <c r="AJ7" s="503">
        <f t="shared" si="20"/>
        <v>22.25049727184803</v>
      </c>
      <c r="AK7" s="503">
        <f t="shared" si="21"/>
        <v>21.199353090384861</v>
      </c>
      <c r="AL7" s="506">
        <f t="shared" si="22"/>
        <v>21.199353090384861</v>
      </c>
      <c r="AM7" s="504">
        <f t="shared" si="23"/>
        <v>21.199353090384861</v>
      </c>
      <c r="AN7" s="503">
        <f t="shared" si="24"/>
        <v>21.199353090384861</v>
      </c>
      <c r="AO7" s="502">
        <f t="shared" si="25"/>
        <v>21.199353090384861</v>
      </c>
      <c r="AP7" s="509">
        <f t="shared" si="26"/>
        <v>21.199353090384861</v>
      </c>
      <c r="AQ7" s="506">
        <f t="shared" si="27"/>
        <v>21.199353090384861</v>
      </c>
      <c r="AR7" s="506">
        <f t="shared" si="28"/>
        <v>21.199353090384861</v>
      </c>
      <c r="AS7" s="506">
        <f t="shared" si="29"/>
        <v>21.199353090384861</v>
      </c>
      <c r="AT7" s="506">
        <f t="shared" si="30"/>
        <v>21.199353090384861</v>
      </c>
      <c r="AU7" s="506">
        <f t="shared" si="31"/>
        <v>21.199353090384861</v>
      </c>
      <c r="AV7" s="506">
        <f t="shared" si="32"/>
        <v>26.086789904925276</v>
      </c>
      <c r="AW7" s="506">
        <f t="shared" si="33"/>
        <v>26.086789904925276</v>
      </c>
      <c r="AX7" s="506">
        <f t="shared" si="34"/>
        <v>26.086789904925276</v>
      </c>
      <c r="AY7" s="506">
        <f t="shared" si="35"/>
        <v>22.25049727184803</v>
      </c>
      <c r="AZ7" s="506">
        <f t="shared" si="36"/>
        <v>22.25049727184803</v>
      </c>
      <c r="BA7" s="506">
        <f t="shared" si="37"/>
        <v>22.25049727184803</v>
      </c>
      <c r="BB7" s="506">
        <f t="shared" si="38"/>
        <v>22.25049727184803</v>
      </c>
      <c r="BC7" s="506">
        <f t="shared" si="39"/>
        <v>23.785014325078926</v>
      </c>
      <c r="BD7" s="506">
        <f t="shared" si="40"/>
        <v>23.785014325078926</v>
      </c>
    </row>
    <row r="8" spans="1:56">
      <c r="A8" s="29" t="s">
        <v>116</v>
      </c>
      <c r="B8" s="27">
        <v>34.567</v>
      </c>
      <c r="C8" s="129">
        <f t="shared" si="0"/>
        <v>1.6182294836384064</v>
      </c>
      <c r="D8" s="560"/>
      <c r="E8" s="63">
        <v>32365.998</v>
      </c>
      <c r="F8" s="97">
        <f t="shared" si="1"/>
        <v>3011.2661523336919</v>
      </c>
      <c r="G8" s="365">
        <f>B8/'Europe and NA'!$B$21</f>
        <v>0.71761921567813325</v>
      </c>
      <c r="H8" s="369">
        <f>'Europe and NA'!$I$21*G8</f>
        <v>740.58303057983346</v>
      </c>
      <c r="I8" s="311">
        <f>B8/$B$4</f>
        <v>0.63079618241208779</v>
      </c>
      <c r="J8" s="310">
        <f>$J$4*I8</f>
        <v>19.024812861548568</v>
      </c>
      <c r="K8" s="310">
        <f>$K$4*I8</f>
        <v>19.024812861548568</v>
      </c>
      <c r="L8" s="247">
        <f>$J$4*I8</f>
        <v>19.024812861548568</v>
      </c>
      <c r="M8" s="270">
        <f t="shared" si="4"/>
        <v>19.024812861548568</v>
      </c>
      <c r="N8" s="218">
        <f t="shared" si="5"/>
        <v>16.974725268709282</v>
      </c>
      <c r="O8" s="247">
        <f>$O$4*I8</f>
        <v>19.024812861548568</v>
      </c>
      <c r="P8" s="247">
        <f>$P$4*I8</f>
        <v>19.024812861548568</v>
      </c>
      <c r="Q8" s="214">
        <f>$Q$4*I8</f>
        <v>15.202187996131316</v>
      </c>
      <c r="R8" s="214">
        <f t="shared" si="6"/>
        <v>15.202187996131316</v>
      </c>
      <c r="S8" s="214">
        <f>$S$4*I8</f>
        <v>15.202187996131316</v>
      </c>
      <c r="T8" s="198">
        <f t="shared" si="8"/>
        <v>20.841505866895378</v>
      </c>
      <c r="U8" s="402">
        <f t="shared" si="2"/>
        <v>0.63079618241208779</v>
      </c>
      <c r="V8" s="358">
        <f t="shared" si="9"/>
        <v>22.891593459734665</v>
      </c>
      <c r="W8" s="197">
        <f>(B8/$B$4)</f>
        <v>0.63079618241208779</v>
      </c>
      <c r="X8" s="214">
        <f>$X$4*W8</f>
        <v>16.974725268709282</v>
      </c>
      <c r="Y8" s="500">
        <f t="shared" si="7"/>
        <v>0.63079618241208779</v>
      </c>
      <c r="Z8" s="501">
        <f t="shared" si="10"/>
        <v>15.769904560302194</v>
      </c>
      <c r="AA8" s="502">
        <f t="shared" si="11"/>
        <v>21.447070202010984</v>
      </c>
      <c r="AB8" s="503">
        <f t="shared" si="12"/>
        <v>21.447070202010984</v>
      </c>
      <c r="AC8" s="503">
        <f t="shared" si="13"/>
        <v>21.447070202010984</v>
      </c>
      <c r="AD8" s="506">
        <f t="shared" si="14"/>
        <v>21.447070202010984</v>
      </c>
      <c r="AE8" s="501">
        <f t="shared" si="15"/>
        <v>21.447070202010984</v>
      </c>
      <c r="AF8" s="501">
        <f t="shared" si="16"/>
        <v>21.447070202010984</v>
      </c>
      <c r="AG8" s="506">
        <f t="shared" si="17"/>
        <v>18.293089289950547</v>
      </c>
      <c r="AH8" s="506">
        <f t="shared" si="18"/>
        <v>18.293089289950547</v>
      </c>
      <c r="AI8" s="503">
        <f t="shared" si="19"/>
        <v>20.841505866895378</v>
      </c>
      <c r="AJ8" s="503">
        <f t="shared" si="20"/>
        <v>18.293089289950547</v>
      </c>
      <c r="AK8" s="503">
        <f t="shared" si="21"/>
        <v>17.428898520045983</v>
      </c>
      <c r="AL8" s="506">
        <f t="shared" si="22"/>
        <v>17.428898520045983</v>
      </c>
      <c r="AM8" s="504">
        <f t="shared" si="23"/>
        <v>17.428898520045983</v>
      </c>
      <c r="AN8" s="503">
        <f t="shared" si="24"/>
        <v>17.428898520045983</v>
      </c>
      <c r="AO8" s="502">
        <f t="shared" si="25"/>
        <v>17.428898520045983</v>
      </c>
      <c r="AP8" s="509">
        <f t="shared" si="26"/>
        <v>17.428898520045983</v>
      </c>
      <c r="AQ8" s="506">
        <f t="shared" si="27"/>
        <v>17.428898520045983</v>
      </c>
      <c r="AR8" s="506">
        <f t="shared" si="28"/>
        <v>17.428898520045983</v>
      </c>
      <c r="AS8" s="506">
        <f t="shared" si="29"/>
        <v>17.428898520045983</v>
      </c>
      <c r="AT8" s="506">
        <f t="shared" si="30"/>
        <v>17.428898520045983</v>
      </c>
      <c r="AU8" s="506">
        <f t="shared" si="31"/>
        <v>17.428898520045983</v>
      </c>
      <c r="AV8" s="506">
        <f t="shared" si="32"/>
        <v>21.447070202010984</v>
      </c>
      <c r="AW8" s="506">
        <f t="shared" si="33"/>
        <v>21.447070202010984</v>
      </c>
      <c r="AX8" s="506">
        <f t="shared" si="34"/>
        <v>21.447070202010984</v>
      </c>
      <c r="AY8" s="506">
        <f t="shared" si="35"/>
        <v>18.293089289950547</v>
      </c>
      <c r="AZ8" s="506">
        <f t="shared" si="36"/>
        <v>18.293089289950547</v>
      </c>
      <c r="BA8" s="506">
        <f t="shared" si="37"/>
        <v>18.293089289950547</v>
      </c>
      <c r="BB8" s="506">
        <f t="shared" si="38"/>
        <v>18.293089289950547</v>
      </c>
      <c r="BC8" s="506">
        <f t="shared" si="39"/>
        <v>19.554681654774722</v>
      </c>
      <c r="BD8" s="506">
        <f t="shared" si="40"/>
        <v>19.554681654774722</v>
      </c>
    </row>
    <row r="9" spans="1:56">
      <c r="A9" s="30" t="s">
        <v>192</v>
      </c>
      <c r="B9" s="27">
        <v>33.118000000000002</v>
      </c>
      <c r="C9" s="129">
        <f t="shared" si="0"/>
        <v>1.5503955807312393</v>
      </c>
      <c r="D9" s="560"/>
      <c r="E9" s="64">
        <v>98.34</v>
      </c>
      <c r="F9" s="97">
        <f t="shared" si="1"/>
        <v>2885.038112447919</v>
      </c>
      <c r="G9" s="365">
        <f>B9/'Europe and NA'!$B$21</f>
        <v>0.68753762793497897</v>
      </c>
      <c r="H9" s="369">
        <f>'Europe and NA'!$I$21*G9</f>
        <v>709.53883202889824</v>
      </c>
      <c r="I9" s="311">
        <f>B9/$B$4</f>
        <v>0.60435409405281126</v>
      </c>
      <c r="J9" s="310">
        <f t="shared" ref="J9:J12" si="41">$J$4*I9</f>
        <v>18.227319476632786</v>
      </c>
      <c r="K9" s="310">
        <f t="shared" ref="K9:K12" si="42">$K$4*I9</f>
        <v>18.227319476632786</v>
      </c>
      <c r="L9" s="247">
        <f t="shared" ref="L9:L12" si="43">$J$4*I9</f>
        <v>18.227319476632786</v>
      </c>
      <c r="M9" s="270">
        <f t="shared" si="4"/>
        <v>18.227319476632786</v>
      </c>
      <c r="N9" s="218">
        <f t="shared" si="5"/>
        <v>16.26316867096115</v>
      </c>
      <c r="O9" s="247">
        <f t="shared" ref="O9:O12" si="44">$O$4*I9</f>
        <v>18.227319476632786</v>
      </c>
      <c r="P9" s="247">
        <f t="shared" ref="P9:P12" si="45">$P$4*I9</f>
        <v>18.227319476632786</v>
      </c>
      <c r="Q9" s="214">
        <f t="shared" ref="Q9:Q41" si="46">$Q$4*I9</f>
        <v>14.564933666672752</v>
      </c>
      <c r="R9" s="214">
        <f t="shared" si="6"/>
        <v>14.564933666672752</v>
      </c>
      <c r="S9" s="214">
        <f t="shared" ref="S9:S12" si="47">$S$4*I9</f>
        <v>14.564933666672752</v>
      </c>
      <c r="T9" s="198">
        <f t="shared" si="8"/>
        <v>19.967859267504885</v>
      </c>
      <c r="U9" s="402">
        <f t="shared" si="2"/>
        <v>0.60435409405281126</v>
      </c>
      <c r="V9" s="358">
        <f t="shared" si="9"/>
        <v>21.932010073176521</v>
      </c>
      <c r="W9" s="197">
        <f>(B9/$B$4)</f>
        <v>0.60435409405281126</v>
      </c>
      <c r="X9" s="214">
        <f t="shared" ref="X9:X12" si="48">$X$4*W9</f>
        <v>16.26316867096115</v>
      </c>
      <c r="Y9" s="500">
        <f t="shared" si="7"/>
        <v>0.60435409405281126</v>
      </c>
      <c r="Z9" s="501">
        <f t="shared" si="10"/>
        <v>15.108852351320282</v>
      </c>
      <c r="AA9" s="502">
        <f t="shared" si="11"/>
        <v>20.548039197795582</v>
      </c>
      <c r="AB9" s="503">
        <f t="shared" si="12"/>
        <v>20.548039197795582</v>
      </c>
      <c r="AC9" s="503">
        <f t="shared" si="13"/>
        <v>20.548039197795582</v>
      </c>
      <c r="AD9" s="506">
        <f t="shared" si="14"/>
        <v>20.548039197795582</v>
      </c>
      <c r="AE9" s="501">
        <f t="shared" si="15"/>
        <v>20.548039197795582</v>
      </c>
      <c r="AF9" s="501">
        <f t="shared" si="16"/>
        <v>20.548039197795582</v>
      </c>
      <c r="AG9" s="506">
        <f t="shared" si="17"/>
        <v>17.526268727531527</v>
      </c>
      <c r="AH9" s="506">
        <f t="shared" si="18"/>
        <v>17.526268727531527</v>
      </c>
      <c r="AI9" s="503">
        <f t="shared" si="19"/>
        <v>19.967859267504885</v>
      </c>
      <c r="AJ9" s="503">
        <f t="shared" si="20"/>
        <v>17.526268727531527</v>
      </c>
      <c r="AK9" s="503">
        <f t="shared" si="21"/>
        <v>16.698303618679173</v>
      </c>
      <c r="AL9" s="506">
        <f t="shared" si="22"/>
        <v>16.698303618679173</v>
      </c>
      <c r="AM9" s="504">
        <f t="shared" si="23"/>
        <v>16.698303618679173</v>
      </c>
      <c r="AN9" s="503">
        <f t="shared" si="24"/>
        <v>16.698303618679173</v>
      </c>
      <c r="AO9" s="502">
        <f t="shared" si="25"/>
        <v>16.698303618679173</v>
      </c>
      <c r="AP9" s="509">
        <f t="shared" si="26"/>
        <v>16.698303618679173</v>
      </c>
      <c r="AQ9" s="506">
        <f t="shared" si="27"/>
        <v>16.698303618679173</v>
      </c>
      <c r="AR9" s="506">
        <f t="shared" si="28"/>
        <v>16.698303618679173</v>
      </c>
      <c r="AS9" s="506">
        <f t="shared" si="29"/>
        <v>16.698303618679173</v>
      </c>
      <c r="AT9" s="506">
        <f t="shared" si="30"/>
        <v>16.698303618679173</v>
      </c>
      <c r="AU9" s="506">
        <f t="shared" si="31"/>
        <v>16.698303618679173</v>
      </c>
      <c r="AV9" s="506">
        <f t="shared" si="32"/>
        <v>20.548039197795582</v>
      </c>
      <c r="AW9" s="506">
        <f t="shared" si="33"/>
        <v>20.548039197795582</v>
      </c>
      <c r="AX9" s="506">
        <f t="shared" si="34"/>
        <v>20.548039197795582</v>
      </c>
      <c r="AY9" s="506">
        <f t="shared" si="35"/>
        <v>17.526268727531527</v>
      </c>
      <c r="AZ9" s="506">
        <f t="shared" si="36"/>
        <v>17.526268727531527</v>
      </c>
      <c r="BA9" s="506">
        <f t="shared" si="37"/>
        <v>17.526268727531527</v>
      </c>
      <c r="BB9" s="506">
        <f t="shared" si="38"/>
        <v>17.526268727531527</v>
      </c>
      <c r="BC9" s="506">
        <f t="shared" si="39"/>
        <v>18.734976915637148</v>
      </c>
      <c r="BD9" s="506">
        <f t="shared" si="40"/>
        <v>18.734976915637148</v>
      </c>
    </row>
    <row r="10" spans="1:56">
      <c r="A10" s="29" t="s">
        <v>117</v>
      </c>
      <c r="B10" s="27">
        <v>24.795999999999999</v>
      </c>
      <c r="C10" s="129">
        <f t="shared" si="0"/>
        <v>1.1608070783203033</v>
      </c>
      <c r="D10" s="560"/>
      <c r="E10" s="63">
        <v>540.54200000000003</v>
      </c>
      <c r="F10" s="97">
        <f>$F$11*C10</f>
        <v>2160.0762436215532</v>
      </c>
      <c r="G10" s="365">
        <f>B10/'Europe and NA'!$B$21</f>
        <v>0.51477091075172832</v>
      </c>
      <c r="H10" s="369">
        <f>'Europe and NA'!$I$21*G10</f>
        <v>531.24357989578357</v>
      </c>
      <c r="I10" s="311">
        <f>B10/$B$4</f>
        <v>0.452490008941769</v>
      </c>
      <c r="J10" s="310">
        <f t="shared" si="41"/>
        <v>13.647098669683754</v>
      </c>
      <c r="K10" s="310">
        <f t="shared" si="42"/>
        <v>13.647098669683754</v>
      </c>
      <c r="L10" s="247">
        <f t="shared" si="43"/>
        <v>13.647098669683754</v>
      </c>
      <c r="M10" s="270">
        <f t="shared" si="4"/>
        <v>13.647098669683754</v>
      </c>
      <c r="N10" s="218">
        <f t="shared" si="5"/>
        <v>12.176506140623003</v>
      </c>
      <c r="O10" s="247">
        <f t="shared" si="44"/>
        <v>13.647098669683754</v>
      </c>
      <c r="P10" s="247">
        <f t="shared" si="45"/>
        <v>13.647098669683754</v>
      </c>
      <c r="Q10" s="214">
        <f t="shared" si="46"/>
        <v>10.905009215496634</v>
      </c>
      <c r="R10" s="214">
        <f t="shared" si="6"/>
        <v>10.905009215496634</v>
      </c>
      <c r="S10" s="214">
        <f t="shared" si="47"/>
        <v>10.905009215496634</v>
      </c>
      <c r="T10" s="198">
        <f t="shared" si="8"/>
        <v>14.950269895436048</v>
      </c>
      <c r="U10" s="402">
        <f t="shared" si="2"/>
        <v>0.452490008941769</v>
      </c>
      <c r="V10" s="358">
        <f t="shared" si="9"/>
        <v>16.420862424496796</v>
      </c>
      <c r="W10" s="197">
        <f>(B10/$B$4)</f>
        <v>0.452490008941769</v>
      </c>
      <c r="X10" s="214">
        <f t="shared" si="48"/>
        <v>12.176506140623003</v>
      </c>
      <c r="Y10" s="500">
        <f t="shared" si="7"/>
        <v>0.452490008941769</v>
      </c>
      <c r="Z10" s="501">
        <f t="shared" si="10"/>
        <v>11.312250223544225</v>
      </c>
      <c r="AA10" s="502">
        <f t="shared" si="11"/>
        <v>15.384660304020146</v>
      </c>
      <c r="AB10" s="503">
        <f t="shared" si="12"/>
        <v>15.384660304020146</v>
      </c>
      <c r="AC10" s="503">
        <f t="shared" si="13"/>
        <v>15.384660304020146</v>
      </c>
      <c r="AD10" s="506">
        <f t="shared" si="14"/>
        <v>15.384660304020146</v>
      </c>
      <c r="AE10" s="501">
        <f t="shared" si="15"/>
        <v>15.384660304020146</v>
      </c>
      <c r="AF10" s="501">
        <f t="shared" si="16"/>
        <v>15.384660304020146</v>
      </c>
      <c r="AG10" s="506">
        <f t="shared" si="17"/>
        <v>13.1222102593113</v>
      </c>
      <c r="AH10" s="506">
        <f t="shared" si="18"/>
        <v>13.1222102593113</v>
      </c>
      <c r="AI10" s="503">
        <f t="shared" si="19"/>
        <v>14.950269895436048</v>
      </c>
      <c r="AJ10" s="503">
        <f t="shared" si="20"/>
        <v>13.1222102593113</v>
      </c>
      <c r="AK10" s="503">
        <f t="shared" si="21"/>
        <v>12.502298947061076</v>
      </c>
      <c r="AL10" s="506">
        <f t="shared" si="22"/>
        <v>12.502298947061076</v>
      </c>
      <c r="AM10" s="504">
        <f t="shared" si="23"/>
        <v>12.502298947061076</v>
      </c>
      <c r="AN10" s="503">
        <f t="shared" si="24"/>
        <v>12.502298947061076</v>
      </c>
      <c r="AO10" s="502">
        <f t="shared" si="25"/>
        <v>12.502298947061076</v>
      </c>
      <c r="AP10" s="509">
        <f t="shared" si="26"/>
        <v>12.502298947061076</v>
      </c>
      <c r="AQ10" s="506">
        <f t="shared" si="27"/>
        <v>12.502298947061076</v>
      </c>
      <c r="AR10" s="506">
        <f t="shared" si="28"/>
        <v>12.502298947061076</v>
      </c>
      <c r="AS10" s="506">
        <f t="shared" si="29"/>
        <v>12.502298947061076</v>
      </c>
      <c r="AT10" s="506">
        <f t="shared" si="30"/>
        <v>12.502298947061076</v>
      </c>
      <c r="AU10" s="506">
        <f t="shared" si="31"/>
        <v>12.502298947061076</v>
      </c>
      <c r="AV10" s="506">
        <f t="shared" si="32"/>
        <v>15.384660304020146</v>
      </c>
      <c r="AW10" s="506">
        <f t="shared" si="33"/>
        <v>15.384660304020146</v>
      </c>
      <c r="AX10" s="506">
        <f t="shared" si="34"/>
        <v>15.384660304020146</v>
      </c>
      <c r="AY10" s="506">
        <f t="shared" si="35"/>
        <v>13.1222102593113</v>
      </c>
      <c r="AZ10" s="506">
        <f t="shared" si="36"/>
        <v>13.1222102593113</v>
      </c>
      <c r="BA10" s="506">
        <f t="shared" si="37"/>
        <v>13.1222102593113</v>
      </c>
      <c r="BB10" s="506">
        <f t="shared" si="38"/>
        <v>13.1222102593113</v>
      </c>
      <c r="BC10" s="506">
        <f t="shared" si="39"/>
        <v>14.027190277194839</v>
      </c>
      <c r="BD10" s="506">
        <f t="shared" si="40"/>
        <v>14.027190277194839</v>
      </c>
    </row>
    <row r="11" spans="1:56">
      <c r="A11" s="31" t="s">
        <v>126</v>
      </c>
      <c r="B11" s="27">
        <v>21.361000000000001</v>
      </c>
      <c r="C11" s="129">
        <f t="shared" si="0"/>
        <v>1</v>
      </c>
      <c r="D11" s="560"/>
      <c r="E11" s="65">
        <v>69799.978000000003</v>
      </c>
      <c r="F11" s="263">
        <f>155.07*12</f>
        <v>1860.84</v>
      </c>
      <c r="G11" s="365">
        <f>B11/'Europe and NA'!$B$21</f>
        <v>0.44345948639166272</v>
      </c>
      <c r="H11" s="369">
        <f>'Europe and NA'!$I$21*G11</f>
        <v>457.6501899561959</v>
      </c>
      <c r="I11" s="311">
        <f>B11/$B$4</f>
        <v>0.38980638332816292</v>
      </c>
      <c r="J11" s="310">
        <f t="shared" si="41"/>
        <v>11.756560521177393</v>
      </c>
      <c r="K11" s="310">
        <f t="shared" si="42"/>
        <v>11.756560521177393</v>
      </c>
      <c r="L11" s="247">
        <f t="shared" si="43"/>
        <v>11.756560521177393</v>
      </c>
      <c r="M11" s="270">
        <f t="shared" si="4"/>
        <v>11.756560521177393</v>
      </c>
      <c r="N11" s="218">
        <f t="shared" si="5"/>
        <v>10.489689775360864</v>
      </c>
      <c r="O11" s="247">
        <f t="shared" si="44"/>
        <v>11.756560521177393</v>
      </c>
      <c r="P11" s="247">
        <f t="shared" si="45"/>
        <v>11.756560521177393</v>
      </c>
      <c r="Q11" s="214">
        <f t="shared" si="46"/>
        <v>9.3943338382087269</v>
      </c>
      <c r="R11" s="214">
        <f t="shared" si="6"/>
        <v>9.3943338382087269</v>
      </c>
      <c r="S11" s="214">
        <f t="shared" si="47"/>
        <v>9.3943338382087269</v>
      </c>
      <c r="T11" s="198">
        <f t="shared" si="8"/>
        <v>12.879202905162503</v>
      </c>
      <c r="U11" s="402">
        <f t="shared" si="2"/>
        <v>0.38980638332816292</v>
      </c>
      <c r="V11" s="358">
        <f t="shared" si="9"/>
        <v>14.146073650979032</v>
      </c>
      <c r="W11" s="197">
        <f>(B11/$B$4)</f>
        <v>0.38980638332816292</v>
      </c>
      <c r="X11" s="214">
        <f t="shared" si="48"/>
        <v>10.489689775360864</v>
      </c>
      <c r="Y11" s="500">
        <f t="shared" si="7"/>
        <v>0.38980638332816292</v>
      </c>
      <c r="Z11" s="501">
        <f t="shared" si="10"/>
        <v>9.7451595832040727</v>
      </c>
      <c r="AA11" s="502">
        <f t="shared" si="11"/>
        <v>13.25341703315754</v>
      </c>
      <c r="AB11" s="503">
        <f t="shared" si="12"/>
        <v>13.25341703315754</v>
      </c>
      <c r="AC11" s="503">
        <f t="shared" si="13"/>
        <v>13.25341703315754</v>
      </c>
      <c r="AD11" s="506">
        <f t="shared" si="14"/>
        <v>13.25341703315754</v>
      </c>
      <c r="AE11" s="501">
        <f t="shared" si="15"/>
        <v>13.25341703315754</v>
      </c>
      <c r="AF11" s="501">
        <f t="shared" si="16"/>
        <v>13.25341703315754</v>
      </c>
      <c r="AG11" s="506">
        <f t="shared" si="17"/>
        <v>11.304385116516725</v>
      </c>
      <c r="AH11" s="506">
        <f t="shared" si="18"/>
        <v>11.304385116516725</v>
      </c>
      <c r="AI11" s="503">
        <f t="shared" si="19"/>
        <v>12.879202905162503</v>
      </c>
      <c r="AJ11" s="503">
        <f t="shared" si="20"/>
        <v>11.304385116516725</v>
      </c>
      <c r="AK11" s="503">
        <f t="shared" si="21"/>
        <v>10.770350371357141</v>
      </c>
      <c r="AL11" s="506">
        <f t="shared" si="22"/>
        <v>10.770350371357141</v>
      </c>
      <c r="AM11" s="504">
        <f t="shared" si="23"/>
        <v>10.770350371357141</v>
      </c>
      <c r="AN11" s="503">
        <f t="shared" si="24"/>
        <v>10.770350371357141</v>
      </c>
      <c r="AO11" s="502">
        <f t="shared" si="25"/>
        <v>10.770350371357141</v>
      </c>
      <c r="AP11" s="509">
        <f t="shared" si="26"/>
        <v>10.770350371357141</v>
      </c>
      <c r="AQ11" s="506">
        <f t="shared" si="27"/>
        <v>10.770350371357141</v>
      </c>
      <c r="AR11" s="506">
        <f t="shared" si="28"/>
        <v>10.770350371357141</v>
      </c>
      <c r="AS11" s="506">
        <f t="shared" si="29"/>
        <v>10.770350371357141</v>
      </c>
      <c r="AT11" s="506">
        <f t="shared" si="30"/>
        <v>10.770350371357141</v>
      </c>
      <c r="AU11" s="506">
        <f t="shared" si="31"/>
        <v>10.770350371357141</v>
      </c>
      <c r="AV11" s="506">
        <f t="shared" si="32"/>
        <v>13.25341703315754</v>
      </c>
      <c r="AW11" s="506">
        <f t="shared" si="33"/>
        <v>13.25341703315754</v>
      </c>
      <c r="AX11" s="506">
        <f t="shared" si="34"/>
        <v>13.25341703315754</v>
      </c>
      <c r="AY11" s="506">
        <f t="shared" si="35"/>
        <v>11.304385116516725</v>
      </c>
      <c r="AZ11" s="506">
        <f t="shared" si="36"/>
        <v>11.304385116516725</v>
      </c>
      <c r="BA11" s="506">
        <f t="shared" si="37"/>
        <v>11.304385116516725</v>
      </c>
      <c r="BB11" s="506">
        <f t="shared" si="38"/>
        <v>11.304385116516725</v>
      </c>
      <c r="BC11" s="506">
        <f t="shared" si="39"/>
        <v>12.083997883173051</v>
      </c>
      <c r="BD11" s="506">
        <f t="shared" si="40"/>
        <v>12.083997883173051</v>
      </c>
    </row>
    <row r="12" spans="1:56" ht="15.75" thickBot="1">
      <c r="A12" s="32" t="s">
        <v>108</v>
      </c>
      <c r="B12" s="28">
        <v>20.984000000000002</v>
      </c>
      <c r="C12" s="127">
        <f t="shared" si="0"/>
        <v>0.98235101352932919</v>
      </c>
      <c r="D12" s="561"/>
      <c r="E12" s="67">
        <v>1439323.774</v>
      </c>
      <c r="F12" s="91">
        <f>$F$11*C12</f>
        <v>1827.9980600159167</v>
      </c>
      <c r="G12" s="365">
        <f>B12/'Europe and NA'!$B$21</f>
        <v>0.43563287591604566</v>
      </c>
      <c r="H12" s="369">
        <f>'Europe and NA'!$I$21*G12</f>
        <v>449.57312794535915</v>
      </c>
      <c r="I12" s="311">
        <f>B12/$B$4</f>
        <v>0.38292669574262306</v>
      </c>
      <c r="J12" s="310">
        <f t="shared" si="41"/>
        <v>11.549069143597512</v>
      </c>
      <c r="K12" s="310">
        <f t="shared" si="42"/>
        <v>11.549069143597512</v>
      </c>
      <c r="L12" s="247">
        <f t="shared" si="43"/>
        <v>11.549069143597512</v>
      </c>
      <c r="M12" s="270">
        <f t="shared" si="4"/>
        <v>11.549069143597512</v>
      </c>
      <c r="N12" s="219">
        <f t="shared" si="5"/>
        <v>10.304557382433986</v>
      </c>
      <c r="O12" s="247">
        <f t="shared" si="44"/>
        <v>11.549069143597512</v>
      </c>
      <c r="P12" s="247">
        <f t="shared" si="45"/>
        <v>11.549069143597512</v>
      </c>
      <c r="Q12" s="214">
        <f t="shared" si="46"/>
        <v>9.2285333673972154</v>
      </c>
      <c r="R12" s="214">
        <f t="shared" si="6"/>
        <v>9.2285333673972154</v>
      </c>
      <c r="S12" s="214">
        <f t="shared" si="47"/>
        <v>9.2285333673972154</v>
      </c>
      <c r="T12" s="198">
        <f t="shared" si="8"/>
        <v>12.651898027336266</v>
      </c>
      <c r="U12" s="402">
        <f t="shared" si="2"/>
        <v>0.38292669574262306</v>
      </c>
      <c r="V12" s="358">
        <f>$V$4*U12</f>
        <v>13.89640978849979</v>
      </c>
      <c r="W12" s="216">
        <f>(B12/$B$4)</f>
        <v>0.38292669574262306</v>
      </c>
      <c r="X12" s="214">
        <f t="shared" si="48"/>
        <v>10.304557382433986</v>
      </c>
      <c r="Y12" s="510">
        <f t="shared" si="7"/>
        <v>0.38292669574262306</v>
      </c>
      <c r="Z12" s="511">
        <f t="shared" si="10"/>
        <v>9.5731673935655763</v>
      </c>
      <c r="AA12" s="502">
        <f t="shared" si="11"/>
        <v>13.019507655249184</v>
      </c>
      <c r="AB12" s="503">
        <f t="shared" si="12"/>
        <v>13.019507655249184</v>
      </c>
      <c r="AC12" s="503">
        <f t="shared" si="13"/>
        <v>13.019507655249184</v>
      </c>
      <c r="AD12" s="506">
        <f t="shared" si="14"/>
        <v>13.019507655249184</v>
      </c>
      <c r="AE12" s="501">
        <f t="shared" si="15"/>
        <v>13.019507655249184</v>
      </c>
      <c r="AF12" s="501">
        <f t="shared" si="16"/>
        <v>13.019507655249184</v>
      </c>
      <c r="AG12" s="506">
        <f t="shared" si="17"/>
        <v>11.104874176536068</v>
      </c>
      <c r="AH12" s="506">
        <f t="shared" si="18"/>
        <v>11.104874176536068</v>
      </c>
      <c r="AI12" s="503">
        <f t="shared" si="19"/>
        <v>12.651898027336266</v>
      </c>
      <c r="AJ12" s="503">
        <f t="shared" si="20"/>
        <v>11.104874176536068</v>
      </c>
      <c r="AK12" s="503">
        <f t="shared" si="21"/>
        <v>10.580264603368676</v>
      </c>
      <c r="AL12" s="506">
        <f t="shared" si="22"/>
        <v>10.580264603368676</v>
      </c>
      <c r="AM12" s="504">
        <f t="shared" si="23"/>
        <v>10.580264603368676</v>
      </c>
      <c r="AN12" s="503">
        <f t="shared" si="24"/>
        <v>10.580264603368676</v>
      </c>
      <c r="AO12" s="502">
        <f t="shared" si="25"/>
        <v>10.580264603368676</v>
      </c>
      <c r="AP12" s="509">
        <f t="shared" si="26"/>
        <v>10.580264603368676</v>
      </c>
      <c r="AQ12" s="506">
        <f t="shared" si="27"/>
        <v>10.580264603368676</v>
      </c>
      <c r="AR12" s="506">
        <f t="shared" si="28"/>
        <v>10.580264603368676</v>
      </c>
      <c r="AS12" s="506">
        <f t="shared" si="29"/>
        <v>10.580264603368676</v>
      </c>
      <c r="AT12" s="506">
        <f t="shared" si="30"/>
        <v>10.580264603368676</v>
      </c>
      <c r="AU12" s="506">
        <f t="shared" si="31"/>
        <v>10.580264603368676</v>
      </c>
      <c r="AV12" s="506">
        <f t="shared" si="32"/>
        <v>13.019507655249184</v>
      </c>
      <c r="AW12" s="506">
        <f t="shared" si="33"/>
        <v>13.019507655249184</v>
      </c>
      <c r="AX12" s="506">
        <f t="shared" si="34"/>
        <v>13.019507655249184</v>
      </c>
      <c r="AY12" s="506">
        <f t="shared" si="35"/>
        <v>11.104874176536068</v>
      </c>
      <c r="AZ12" s="506">
        <f t="shared" si="36"/>
        <v>11.104874176536068</v>
      </c>
      <c r="BA12" s="506">
        <f t="shared" si="37"/>
        <v>11.104874176536068</v>
      </c>
      <c r="BB12" s="506">
        <f t="shared" si="38"/>
        <v>11.104874176536068</v>
      </c>
      <c r="BC12" s="506">
        <f t="shared" si="39"/>
        <v>11.870727568021314</v>
      </c>
      <c r="BD12" s="506">
        <f t="shared" si="40"/>
        <v>11.870727568021314</v>
      </c>
    </row>
    <row r="13" spans="1:56" ht="15.75" thickBot="1">
      <c r="A13" s="553"/>
      <c r="B13" s="554"/>
      <c r="C13" s="554"/>
      <c r="D13" s="554"/>
      <c r="E13" s="563"/>
      <c r="F13" s="264">
        <f>SUM(F2:F12)/11</f>
        <v>4083.6540899089669</v>
      </c>
      <c r="G13" s="170"/>
      <c r="H13" s="264">
        <f>SUM(H2:H12)/11</f>
        <v>1004.3233539488807</v>
      </c>
      <c r="I13" s="139"/>
      <c r="J13" s="278">
        <f t="shared" ref="J13:O13" si="49">SUM(J2:J12)/11</f>
        <v>26.041800430996588</v>
      </c>
      <c r="K13" s="309">
        <f t="shared" si="49"/>
        <v>26.041800430996588</v>
      </c>
      <c r="L13" s="267">
        <f t="shared" si="49"/>
        <v>26.041800430996588</v>
      </c>
      <c r="M13" s="322">
        <f t="shared" si="49"/>
        <v>26.041800430996588</v>
      </c>
      <c r="N13" s="278">
        <f t="shared" si="49"/>
        <v>23.41558761025831</v>
      </c>
      <c r="O13" s="309">
        <f t="shared" si="49"/>
        <v>26.041800430996588</v>
      </c>
      <c r="P13" s="264">
        <f>SUM(P2:P12)/11</f>
        <v>26.041800430996588</v>
      </c>
      <c r="Q13" s="264">
        <f>SUM(Q2:Q12)/11</f>
        <v>20.80507744832769</v>
      </c>
      <c r="R13" s="264">
        <f>SUM(R2:R12)/11</f>
        <v>20.80507744832769</v>
      </c>
      <c r="S13" s="264">
        <f>SUM(S2:S12)/11</f>
        <v>20.80507744832769</v>
      </c>
      <c r="T13" s="264">
        <f>SUM(T2:T12)/11</f>
        <v>25.959126925010239</v>
      </c>
      <c r="U13" s="183"/>
      <c r="V13" s="264">
        <f>SUM(V2:V12)/11</f>
        <v>31.043868103100753</v>
      </c>
      <c r="W13" s="169"/>
      <c r="X13" s="187">
        <f>SUM(X2:X12)/11</f>
        <v>23.41558761025831</v>
      </c>
      <c r="Y13" s="430"/>
      <c r="Z13" s="278">
        <f>SUM(Z2:Z12)/11</f>
        <v>21.385965901832975</v>
      </c>
      <c r="AA13" s="278">
        <f t="shared" ref="AA13:BD13" si="50">SUM(AA2:AA12)/11</f>
        <v>29.084913626492845</v>
      </c>
      <c r="AB13" s="278">
        <f t="shared" si="50"/>
        <v>29.084913626492845</v>
      </c>
      <c r="AC13" s="278">
        <f t="shared" si="50"/>
        <v>29.084913626492845</v>
      </c>
      <c r="AD13" s="278">
        <f t="shared" si="50"/>
        <v>29.084913626492845</v>
      </c>
      <c r="AE13" s="278">
        <f t="shared" si="50"/>
        <v>29.084913626492845</v>
      </c>
      <c r="AF13" s="278">
        <f t="shared" si="50"/>
        <v>29.084913626492845</v>
      </c>
      <c r="AG13" s="278">
        <f t="shared" si="50"/>
        <v>24.807720446126247</v>
      </c>
      <c r="AH13" s="278">
        <f t="shared" si="50"/>
        <v>24.807720446126247</v>
      </c>
      <c r="AI13" s="278">
        <f t="shared" si="50"/>
        <v>28.263692535862461</v>
      </c>
      <c r="AJ13" s="278">
        <f t="shared" si="50"/>
        <v>24.807720446126247</v>
      </c>
      <c r="AK13" s="278">
        <f t="shared" si="50"/>
        <v>23.635769514705807</v>
      </c>
      <c r="AL13" s="278">
        <f t="shared" si="50"/>
        <v>23.635769514705807</v>
      </c>
      <c r="AM13" s="278">
        <f t="shared" si="50"/>
        <v>23.635769514705807</v>
      </c>
      <c r="AN13" s="278">
        <f t="shared" si="50"/>
        <v>23.635769514705807</v>
      </c>
      <c r="AO13" s="278">
        <f t="shared" si="50"/>
        <v>23.635769514705807</v>
      </c>
      <c r="AP13" s="278">
        <f t="shared" si="50"/>
        <v>23.635769514705807</v>
      </c>
      <c r="AQ13" s="278">
        <f t="shared" si="50"/>
        <v>23.635769514705807</v>
      </c>
      <c r="AR13" s="278">
        <f t="shared" si="50"/>
        <v>23.635769514705807</v>
      </c>
      <c r="AS13" s="278">
        <f t="shared" si="50"/>
        <v>23.635769514705807</v>
      </c>
      <c r="AT13" s="278">
        <f t="shared" si="50"/>
        <v>23.635769514705807</v>
      </c>
      <c r="AU13" s="278">
        <f t="shared" si="50"/>
        <v>23.635769514705807</v>
      </c>
      <c r="AV13" s="278">
        <f t="shared" si="50"/>
        <v>29.084913626492845</v>
      </c>
      <c r="AW13" s="278">
        <f t="shared" si="50"/>
        <v>29.084913626492845</v>
      </c>
      <c r="AX13" s="278">
        <f t="shared" si="50"/>
        <v>29.084913626492845</v>
      </c>
      <c r="AY13" s="278">
        <f t="shared" si="50"/>
        <v>24.807720446126247</v>
      </c>
      <c r="AZ13" s="278">
        <f t="shared" si="50"/>
        <v>24.807720446126247</v>
      </c>
      <c r="BA13" s="278">
        <f t="shared" si="50"/>
        <v>24.807720446126247</v>
      </c>
      <c r="BB13" s="278">
        <f t="shared" si="50"/>
        <v>24.807720446126247</v>
      </c>
      <c r="BC13" s="278">
        <f t="shared" si="50"/>
        <v>26.518597718272893</v>
      </c>
      <c r="BD13" s="278">
        <f t="shared" si="50"/>
        <v>26.518597718272893</v>
      </c>
    </row>
    <row r="14" spans="1:56" ht="15.75" thickBot="1">
      <c r="A14" s="33" t="s">
        <v>119</v>
      </c>
      <c r="B14" s="13">
        <v>15.089</v>
      </c>
      <c r="C14" s="126">
        <f t="shared" ref="C14:C41" si="51">(B14/$B$11)</f>
        <v>0.70638078741631949</v>
      </c>
      <c r="D14" s="562" t="s">
        <v>199</v>
      </c>
      <c r="E14" s="65">
        <v>3278.2919999999999</v>
      </c>
      <c r="F14" s="367">
        <f t="shared" ref="F14:F40" si="52">$F$11*C14</f>
        <v>1314.461624455784</v>
      </c>
      <c r="G14" s="366">
        <f>(B14/'Europe and NA'!$B$33)</f>
        <v>0.43190405312571561</v>
      </c>
      <c r="H14" s="238">
        <f>'Europe and NA'!$I$33*G2</f>
        <v>1553.4433349249516</v>
      </c>
      <c r="I14" s="285">
        <f t="shared" ref="I14:I23" si="53">B14/$B$4</f>
        <v>0.27535173999525542</v>
      </c>
      <c r="J14" s="268">
        <f>$J$4*I14</f>
        <v>8.3046084782569043</v>
      </c>
      <c r="K14" s="268">
        <f>$K$4*I14</f>
        <v>8.3046084782569043</v>
      </c>
      <c r="L14" s="268">
        <f>$J$4*I14</f>
        <v>8.3046084782569043</v>
      </c>
      <c r="M14" s="268">
        <f>$K$4*I14</f>
        <v>8.3046084782569043</v>
      </c>
      <c r="N14" s="218">
        <f>$X$4*W14</f>
        <v>7.409715323272323</v>
      </c>
      <c r="O14" s="268">
        <f>$O$4*I14</f>
        <v>8.3046084782569043</v>
      </c>
      <c r="P14" s="268">
        <f>$P$4*I14</f>
        <v>8.3046084782569043</v>
      </c>
      <c r="Q14" s="214">
        <f t="shared" si="46"/>
        <v>6.6359769338856562</v>
      </c>
      <c r="R14" s="214">
        <f>$R$4*I14</f>
        <v>6.6359769338856562</v>
      </c>
      <c r="S14" s="214">
        <f>$S$4*I14</f>
        <v>6.6359769338856562</v>
      </c>
      <c r="T14" s="198">
        <f t="shared" si="8"/>
        <v>9.0976214894432381</v>
      </c>
      <c r="U14" s="402">
        <f t="shared" si="2"/>
        <v>0.27535173999525542</v>
      </c>
      <c r="V14" s="273">
        <f>$V$4*U14</f>
        <v>9.9925146444278194</v>
      </c>
      <c r="W14" s="217">
        <f t="shared" ref="W14:W23" si="54">(B14/$B$4)</f>
        <v>0.27535173999525542</v>
      </c>
      <c r="X14" s="218">
        <f>$X$4*W14</f>
        <v>7.409715323272323</v>
      </c>
      <c r="Y14" s="500">
        <f t="shared" si="7"/>
        <v>0.27535173999525542</v>
      </c>
      <c r="Z14" s="501">
        <f t="shared" si="10"/>
        <v>6.883793499881385</v>
      </c>
      <c r="AA14" s="502">
        <f t="shared" si="11"/>
        <v>9.3619591598386833</v>
      </c>
      <c r="AB14" s="503">
        <f t="shared" si="12"/>
        <v>9.3619591598386833</v>
      </c>
      <c r="AC14" s="503">
        <f t="shared" si="13"/>
        <v>9.3619591598386833</v>
      </c>
      <c r="AD14" s="506">
        <f t="shared" si="14"/>
        <v>9.3619591598386833</v>
      </c>
      <c r="AE14" s="501">
        <f t="shared" si="15"/>
        <v>9.3619591598386833</v>
      </c>
      <c r="AF14" s="501">
        <f t="shared" si="16"/>
        <v>9.3619591598386833</v>
      </c>
      <c r="AG14" s="506">
        <f t="shared" si="17"/>
        <v>7.9852004598624067</v>
      </c>
      <c r="AH14" s="506">
        <f t="shared" si="18"/>
        <v>7.9852004598624067</v>
      </c>
      <c r="AI14" s="503">
        <f t="shared" si="19"/>
        <v>9.0976214894432381</v>
      </c>
      <c r="AJ14" s="503">
        <f t="shared" si="20"/>
        <v>7.9852004598624067</v>
      </c>
      <c r="AK14" s="503">
        <f t="shared" si="21"/>
        <v>7.6079685760689069</v>
      </c>
      <c r="AL14" s="506">
        <f t="shared" si="22"/>
        <v>7.6079685760689069</v>
      </c>
      <c r="AM14" s="504">
        <f t="shared" si="23"/>
        <v>7.6079685760689069</v>
      </c>
      <c r="AN14" s="503">
        <f t="shared" si="24"/>
        <v>7.6079685760689069</v>
      </c>
      <c r="AO14" s="502">
        <f t="shared" si="25"/>
        <v>7.6079685760689069</v>
      </c>
      <c r="AP14" s="509">
        <f t="shared" si="26"/>
        <v>7.6079685760689069</v>
      </c>
      <c r="AQ14" s="506">
        <f t="shared" si="27"/>
        <v>7.6079685760689069</v>
      </c>
      <c r="AR14" s="506">
        <f t="shared" si="28"/>
        <v>7.6079685760689069</v>
      </c>
      <c r="AS14" s="506">
        <f t="shared" si="29"/>
        <v>7.6079685760689069</v>
      </c>
      <c r="AT14" s="506">
        <f t="shared" si="30"/>
        <v>7.6079685760689069</v>
      </c>
      <c r="AU14" s="506">
        <f t="shared" si="31"/>
        <v>7.6079685760689069</v>
      </c>
      <c r="AV14" s="506">
        <f t="shared" si="32"/>
        <v>9.3619591598386833</v>
      </c>
      <c r="AW14" s="506">
        <f t="shared" si="33"/>
        <v>9.3619591598386833</v>
      </c>
      <c r="AX14" s="506">
        <f t="shared" si="34"/>
        <v>9.3619591598386833</v>
      </c>
      <c r="AY14" s="506">
        <f t="shared" si="35"/>
        <v>7.9852004598624067</v>
      </c>
      <c r="AZ14" s="506">
        <f t="shared" si="36"/>
        <v>7.9852004598624067</v>
      </c>
      <c r="BA14" s="506">
        <f t="shared" si="37"/>
        <v>7.9852004598624067</v>
      </c>
      <c r="BB14" s="506">
        <f t="shared" si="38"/>
        <v>7.9852004598624067</v>
      </c>
      <c r="BC14" s="506">
        <f t="shared" si="39"/>
        <v>8.5359039398529184</v>
      </c>
      <c r="BD14" s="506">
        <f t="shared" si="40"/>
        <v>8.5359039398529184</v>
      </c>
    </row>
    <row r="15" spans="1:56" ht="15.75" thickBot="1">
      <c r="A15" s="9" t="s">
        <v>110</v>
      </c>
      <c r="B15" s="27">
        <v>14.840999999999999</v>
      </c>
      <c r="C15" s="129">
        <f t="shared" si="51"/>
        <v>0.6947708440616075</v>
      </c>
      <c r="D15" s="562"/>
      <c r="E15" s="63">
        <v>273523.62099999998</v>
      </c>
      <c r="F15" s="91">
        <f t="shared" si="52"/>
        <v>1292.8573774636016</v>
      </c>
      <c r="G15" s="196">
        <f>(B15/'Europe and NA'!$B$33)</f>
        <v>0.4248053583695901</v>
      </c>
      <c r="H15" s="238">
        <f>'Europe and NA'!$I$33*G3</f>
        <v>1249.5129232493928</v>
      </c>
      <c r="I15" s="285">
        <f t="shared" si="53"/>
        <v>0.27082610996551032</v>
      </c>
      <c r="J15" s="268">
        <f t="shared" ref="J15:J22" si="55">$J$4*I15</f>
        <v>8.168115476559791</v>
      </c>
      <c r="K15" s="268">
        <f t="shared" ref="K15:K23" si="56">$K$4*I15</f>
        <v>8.168115476559791</v>
      </c>
      <c r="L15" s="268">
        <f t="shared" ref="L15:L23" si="57">$J$4*I15</f>
        <v>8.168115476559791</v>
      </c>
      <c r="M15" s="268">
        <f t="shared" ref="M15:M23" si="58">$K$4*I15</f>
        <v>8.168115476559791</v>
      </c>
      <c r="N15" s="218">
        <f t="shared" ref="N15:N23" si="59">$X$4*W15</f>
        <v>7.2879306191718829</v>
      </c>
      <c r="O15" s="268">
        <f t="shared" ref="O15:O23" si="60">$O$4*I15</f>
        <v>8.168115476559791</v>
      </c>
      <c r="P15" s="268">
        <f t="shared" ref="P15:P23" si="61">$P$4*I15</f>
        <v>8.168115476559791</v>
      </c>
      <c r="Q15" s="214">
        <f t="shared" si="46"/>
        <v>6.5269092501687993</v>
      </c>
      <c r="R15" s="214">
        <f t="shared" ref="R15:R23" si="62">$R$4*I15</f>
        <v>6.5269092501687993</v>
      </c>
      <c r="S15" s="214">
        <f t="shared" ref="S15:S23" si="63">$S$4*I15</f>
        <v>6.5269092501687993</v>
      </c>
      <c r="T15" s="198">
        <f t="shared" si="8"/>
        <v>8.94809467326046</v>
      </c>
      <c r="U15" s="402">
        <f t="shared" si="2"/>
        <v>0.27082610996551032</v>
      </c>
      <c r="V15" s="273">
        <f t="shared" ref="V15:V22" si="64">$V$4*U15</f>
        <v>9.8282795306483699</v>
      </c>
      <c r="W15" s="197">
        <f t="shared" si="54"/>
        <v>0.27082610996551032</v>
      </c>
      <c r="X15" s="218">
        <f t="shared" ref="X15:X23" si="65">$X$4*W15</f>
        <v>7.2879306191718829</v>
      </c>
      <c r="Y15" s="500">
        <f t="shared" si="7"/>
        <v>0.27082610996551032</v>
      </c>
      <c r="Z15" s="501">
        <f t="shared" si="10"/>
        <v>6.7706527491377582</v>
      </c>
      <c r="AA15" s="502">
        <f t="shared" si="11"/>
        <v>9.2080877388273503</v>
      </c>
      <c r="AB15" s="503">
        <f t="shared" si="12"/>
        <v>9.2080877388273503</v>
      </c>
      <c r="AC15" s="503">
        <f t="shared" si="13"/>
        <v>9.2080877388273503</v>
      </c>
      <c r="AD15" s="506">
        <f t="shared" si="14"/>
        <v>9.2080877388273503</v>
      </c>
      <c r="AE15" s="501">
        <f t="shared" si="15"/>
        <v>9.2080877388273503</v>
      </c>
      <c r="AF15" s="501">
        <f t="shared" si="16"/>
        <v>9.2080877388273503</v>
      </c>
      <c r="AG15" s="506">
        <f t="shared" si="17"/>
        <v>7.8539571889997992</v>
      </c>
      <c r="AH15" s="506">
        <f t="shared" si="18"/>
        <v>7.8539571889997992</v>
      </c>
      <c r="AI15" s="503">
        <f t="shared" si="19"/>
        <v>8.94809467326046</v>
      </c>
      <c r="AJ15" s="503">
        <f t="shared" si="20"/>
        <v>7.8539571889997992</v>
      </c>
      <c r="AK15" s="503">
        <f t="shared" si="21"/>
        <v>7.4829254183470502</v>
      </c>
      <c r="AL15" s="506">
        <f t="shared" si="22"/>
        <v>7.4829254183470502</v>
      </c>
      <c r="AM15" s="504">
        <f t="shared" si="23"/>
        <v>7.4829254183470502</v>
      </c>
      <c r="AN15" s="503">
        <f t="shared" si="24"/>
        <v>7.4829254183470502</v>
      </c>
      <c r="AO15" s="502">
        <f t="shared" si="25"/>
        <v>7.4829254183470502</v>
      </c>
      <c r="AP15" s="509">
        <f t="shared" si="26"/>
        <v>7.4829254183470502</v>
      </c>
      <c r="AQ15" s="506">
        <f t="shared" si="27"/>
        <v>7.4829254183470502</v>
      </c>
      <c r="AR15" s="506">
        <f t="shared" si="28"/>
        <v>7.4829254183470502</v>
      </c>
      <c r="AS15" s="506">
        <f t="shared" si="29"/>
        <v>7.4829254183470502</v>
      </c>
      <c r="AT15" s="506">
        <f t="shared" si="30"/>
        <v>7.4829254183470502</v>
      </c>
      <c r="AU15" s="506">
        <f t="shared" si="31"/>
        <v>7.4829254183470502</v>
      </c>
      <c r="AV15" s="506">
        <f t="shared" si="32"/>
        <v>9.2080877388273503</v>
      </c>
      <c r="AW15" s="506">
        <f t="shared" si="33"/>
        <v>9.2080877388273503</v>
      </c>
      <c r="AX15" s="506">
        <f t="shared" si="34"/>
        <v>9.2080877388273503</v>
      </c>
      <c r="AY15" s="506">
        <f t="shared" si="35"/>
        <v>7.8539571889997992</v>
      </c>
      <c r="AZ15" s="506">
        <f t="shared" si="36"/>
        <v>7.8539571889997992</v>
      </c>
      <c r="BA15" s="506">
        <f t="shared" si="37"/>
        <v>7.8539571889997992</v>
      </c>
      <c r="BB15" s="506">
        <f t="shared" si="38"/>
        <v>7.8539571889997992</v>
      </c>
      <c r="BC15" s="506">
        <f t="shared" si="39"/>
        <v>8.3956094089308202</v>
      </c>
      <c r="BD15" s="506">
        <f t="shared" si="40"/>
        <v>8.3956094089308202</v>
      </c>
    </row>
    <row r="16" spans="1:56" ht="15.75" thickBot="1">
      <c r="A16" s="9" t="s">
        <v>125</v>
      </c>
      <c r="B16" s="27">
        <v>14.509</v>
      </c>
      <c r="C16" s="129">
        <f t="shared" si="51"/>
        <v>0.67922850053836425</v>
      </c>
      <c r="D16" s="562"/>
      <c r="E16" s="63">
        <v>21413.25</v>
      </c>
      <c r="F16" s="91">
        <f t="shared" si="52"/>
        <v>1263.9355629418096</v>
      </c>
      <c r="G16" s="196">
        <f>(B16/'Europe and NA'!$B$33)</f>
        <v>0.41530226700251888</v>
      </c>
      <c r="H16" s="238">
        <f>'Europe and NA'!$I$33*G4</f>
        <v>805.44939691502827</v>
      </c>
      <c r="I16" s="285">
        <f t="shared" si="53"/>
        <v>0.26476760524827098</v>
      </c>
      <c r="J16" s="268">
        <f t="shared" si="55"/>
        <v>7.9853909742878528</v>
      </c>
      <c r="K16" s="268">
        <f t="shared" si="56"/>
        <v>7.9853909742878528</v>
      </c>
      <c r="L16" s="268">
        <f t="shared" si="57"/>
        <v>7.9853909742878528</v>
      </c>
      <c r="M16" s="268">
        <f t="shared" si="58"/>
        <v>7.9853909742878528</v>
      </c>
      <c r="N16" s="218">
        <f t="shared" si="59"/>
        <v>7.1248962572309722</v>
      </c>
      <c r="O16" s="268">
        <f t="shared" si="60"/>
        <v>7.9853909742878528</v>
      </c>
      <c r="P16" s="268">
        <f t="shared" si="61"/>
        <v>7.9853909742878528</v>
      </c>
      <c r="Q16" s="214">
        <f t="shared" si="46"/>
        <v>6.3808992864833307</v>
      </c>
      <c r="R16" s="214">
        <f t="shared" si="62"/>
        <v>6.3808992864833307</v>
      </c>
      <c r="S16" s="214">
        <f t="shared" si="63"/>
        <v>6.3808992864833307</v>
      </c>
      <c r="T16" s="198">
        <f t="shared" si="8"/>
        <v>8.7479216774028732</v>
      </c>
      <c r="U16" s="402">
        <f t="shared" si="2"/>
        <v>0.26476760524827098</v>
      </c>
      <c r="V16" s="273">
        <f t="shared" si="64"/>
        <v>9.6084163944597538</v>
      </c>
      <c r="W16" s="197">
        <f t="shared" si="54"/>
        <v>0.26476760524827098</v>
      </c>
      <c r="X16" s="218">
        <f t="shared" si="65"/>
        <v>7.1248962572309722</v>
      </c>
      <c r="Y16" s="500">
        <f t="shared" si="7"/>
        <v>0.26476760524827098</v>
      </c>
      <c r="Z16" s="501">
        <f t="shared" si="10"/>
        <v>6.619190131206774</v>
      </c>
      <c r="AA16" s="502">
        <f t="shared" si="11"/>
        <v>9.0020985784412133</v>
      </c>
      <c r="AB16" s="503">
        <f t="shared" si="12"/>
        <v>9.0020985784412133</v>
      </c>
      <c r="AC16" s="503">
        <f t="shared" si="13"/>
        <v>9.0020985784412133</v>
      </c>
      <c r="AD16" s="506">
        <f t="shared" si="14"/>
        <v>9.0020985784412133</v>
      </c>
      <c r="AE16" s="501">
        <f t="shared" si="15"/>
        <v>9.0020985784412133</v>
      </c>
      <c r="AF16" s="501">
        <f t="shared" si="16"/>
        <v>9.0020985784412133</v>
      </c>
      <c r="AG16" s="506">
        <f t="shared" si="17"/>
        <v>7.6782605521998581</v>
      </c>
      <c r="AH16" s="506">
        <f t="shared" si="18"/>
        <v>7.6782605521998581</v>
      </c>
      <c r="AI16" s="503">
        <f t="shared" si="19"/>
        <v>8.7479216774028732</v>
      </c>
      <c r="AJ16" s="503">
        <f t="shared" si="20"/>
        <v>7.6782605521998581</v>
      </c>
      <c r="AK16" s="503">
        <f t="shared" si="21"/>
        <v>7.3155289330097268</v>
      </c>
      <c r="AL16" s="506">
        <f t="shared" si="22"/>
        <v>7.3155289330097268</v>
      </c>
      <c r="AM16" s="504">
        <f t="shared" si="23"/>
        <v>7.3155289330097268</v>
      </c>
      <c r="AN16" s="503">
        <f t="shared" si="24"/>
        <v>7.3155289330097268</v>
      </c>
      <c r="AO16" s="502">
        <f t="shared" si="25"/>
        <v>7.3155289330097268</v>
      </c>
      <c r="AP16" s="509">
        <f t="shared" si="26"/>
        <v>7.3155289330097268</v>
      </c>
      <c r="AQ16" s="506">
        <f t="shared" si="27"/>
        <v>7.3155289330097268</v>
      </c>
      <c r="AR16" s="506">
        <f t="shared" si="28"/>
        <v>7.3155289330097268</v>
      </c>
      <c r="AS16" s="506">
        <f t="shared" si="29"/>
        <v>7.3155289330097268</v>
      </c>
      <c r="AT16" s="506">
        <f t="shared" si="30"/>
        <v>7.3155289330097268</v>
      </c>
      <c r="AU16" s="506">
        <f t="shared" si="31"/>
        <v>7.3155289330097268</v>
      </c>
      <c r="AV16" s="506">
        <f t="shared" si="32"/>
        <v>9.0020985784412133</v>
      </c>
      <c r="AW16" s="506">
        <f t="shared" si="33"/>
        <v>9.0020985784412133</v>
      </c>
      <c r="AX16" s="506">
        <f t="shared" si="34"/>
        <v>9.0020985784412133</v>
      </c>
      <c r="AY16" s="506">
        <f t="shared" si="35"/>
        <v>7.6782605521998581</v>
      </c>
      <c r="AZ16" s="506">
        <f t="shared" si="36"/>
        <v>7.6782605521998581</v>
      </c>
      <c r="BA16" s="506">
        <f t="shared" si="37"/>
        <v>7.6782605521998581</v>
      </c>
      <c r="BB16" s="506">
        <f t="shared" si="38"/>
        <v>7.6782605521998581</v>
      </c>
      <c r="BC16" s="506">
        <f t="shared" si="39"/>
        <v>8.2077957626964011</v>
      </c>
      <c r="BD16" s="506">
        <f t="shared" si="40"/>
        <v>8.2077957626964011</v>
      </c>
    </row>
    <row r="17" spans="1:56" ht="15.75" thickBot="1">
      <c r="A17" s="9" t="s">
        <v>197</v>
      </c>
      <c r="B17" s="27">
        <v>12.689</v>
      </c>
      <c r="C17" s="129">
        <f t="shared" si="51"/>
        <v>0.59402649688684983</v>
      </c>
      <c r="D17" s="562"/>
      <c r="E17" s="63">
        <v>896.44399999999996</v>
      </c>
      <c r="F17" s="91">
        <f t="shared" si="52"/>
        <v>1105.3882664669256</v>
      </c>
      <c r="G17" s="196">
        <f>(B17/'Europe and NA'!$B$33)</f>
        <v>0.36320700709869475</v>
      </c>
      <c r="H17" s="238">
        <f>'Europe and NA'!$I$33*G5</f>
        <v>688.27494861840603</v>
      </c>
      <c r="I17" s="285">
        <f t="shared" si="53"/>
        <v>0.23155532035256118</v>
      </c>
      <c r="J17" s="268">
        <f t="shared" si="55"/>
        <v>6.9837084618332455</v>
      </c>
      <c r="K17" s="268">
        <f t="shared" si="56"/>
        <v>6.9837084618332455</v>
      </c>
      <c r="L17" s="268">
        <f t="shared" si="57"/>
        <v>6.9837084618332455</v>
      </c>
      <c r="M17" s="268">
        <f t="shared" si="58"/>
        <v>6.9837084618332455</v>
      </c>
      <c r="N17" s="218">
        <f t="shared" si="59"/>
        <v>6.2311536706874211</v>
      </c>
      <c r="O17" s="268">
        <f t="shared" si="60"/>
        <v>6.9837084618332455</v>
      </c>
      <c r="P17" s="268">
        <f t="shared" si="61"/>
        <v>6.9837084618332455</v>
      </c>
      <c r="Q17" s="214">
        <f t="shared" si="46"/>
        <v>5.580483220496725</v>
      </c>
      <c r="R17" s="214">
        <f t="shared" si="62"/>
        <v>5.580483220496725</v>
      </c>
      <c r="S17" s="214">
        <f t="shared" si="63"/>
        <v>5.580483220496725</v>
      </c>
      <c r="T17" s="198">
        <f t="shared" si="8"/>
        <v>7.6505877844486214</v>
      </c>
      <c r="U17" s="402">
        <f t="shared" si="2"/>
        <v>0.23155532035256118</v>
      </c>
      <c r="V17" s="273">
        <f t="shared" si="64"/>
        <v>8.4031425755944458</v>
      </c>
      <c r="W17" s="197">
        <f t="shared" si="54"/>
        <v>0.23155532035256118</v>
      </c>
      <c r="X17" s="218">
        <f t="shared" si="65"/>
        <v>6.2311536706874211</v>
      </c>
      <c r="Y17" s="500">
        <f t="shared" si="7"/>
        <v>0.23155532035256118</v>
      </c>
      <c r="Z17" s="501">
        <f t="shared" si="10"/>
        <v>5.7888830088140297</v>
      </c>
      <c r="AA17" s="502">
        <f t="shared" si="11"/>
        <v>7.8728808919870801</v>
      </c>
      <c r="AB17" s="503">
        <f t="shared" si="12"/>
        <v>7.8728808919870801</v>
      </c>
      <c r="AC17" s="503">
        <f t="shared" si="13"/>
        <v>7.8728808919870801</v>
      </c>
      <c r="AD17" s="506">
        <f t="shared" si="14"/>
        <v>7.8728808919870801</v>
      </c>
      <c r="AE17" s="501">
        <f t="shared" si="15"/>
        <v>7.8728808919870801</v>
      </c>
      <c r="AF17" s="501">
        <f t="shared" si="16"/>
        <v>7.8728808919870801</v>
      </c>
      <c r="AG17" s="506">
        <f t="shared" si="17"/>
        <v>6.7151042902242741</v>
      </c>
      <c r="AH17" s="506">
        <f t="shared" si="18"/>
        <v>6.7151042902242741</v>
      </c>
      <c r="AI17" s="503">
        <f t="shared" si="19"/>
        <v>7.6505877844486214</v>
      </c>
      <c r="AJ17" s="503">
        <f t="shared" si="20"/>
        <v>6.7151042902242741</v>
      </c>
      <c r="AK17" s="503">
        <f t="shared" si="21"/>
        <v>6.3978735013412651</v>
      </c>
      <c r="AL17" s="506">
        <f t="shared" si="22"/>
        <v>6.3978735013412651</v>
      </c>
      <c r="AM17" s="504">
        <f t="shared" si="23"/>
        <v>6.3978735013412651</v>
      </c>
      <c r="AN17" s="503">
        <f t="shared" si="24"/>
        <v>6.3978735013412651</v>
      </c>
      <c r="AO17" s="502">
        <f t="shared" si="25"/>
        <v>6.3978735013412651</v>
      </c>
      <c r="AP17" s="509">
        <f t="shared" si="26"/>
        <v>6.3978735013412651</v>
      </c>
      <c r="AQ17" s="506">
        <f t="shared" si="27"/>
        <v>6.3978735013412651</v>
      </c>
      <c r="AR17" s="506">
        <f t="shared" si="28"/>
        <v>6.3978735013412651</v>
      </c>
      <c r="AS17" s="506">
        <f t="shared" si="29"/>
        <v>6.3978735013412651</v>
      </c>
      <c r="AT17" s="506">
        <f t="shared" si="30"/>
        <v>6.3978735013412651</v>
      </c>
      <c r="AU17" s="506">
        <f t="shared" si="31"/>
        <v>6.3978735013412651</v>
      </c>
      <c r="AV17" s="506">
        <f t="shared" si="32"/>
        <v>7.8728808919870801</v>
      </c>
      <c r="AW17" s="506">
        <f t="shared" si="33"/>
        <v>7.8728808919870801</v>
      </c>
      <c r="AX17" s="506">
        <f t="shared" si="34"/>
        <v>7.8728808919870801</v>
      </c>
      <c r="AY17" s="506">
        <f t="shared" si="35"/>
        <v>6.7151042902242741</v>
      </c>
      <c r="AZ17" s="506">
        <f t="shared" si="36"/>
        <v>6.7151042902242741</v>
      </c>
      <c r="BA17" s="506">
        <f t="shared" si="37"/>
        <v>6.7151042902242741</v>
      </c>
      <c r="BB17" s="506">
        <f t="shared" si="38"/>
        <v>6.7151042902242741</v>
      </c>
      <c r="BC17" s="506">
        <f t="shared" si="39"/>
        <v>7.1782149309293963</v>
      </c>
      <c r="BD17" s="506">
        <f t="shared" si="40"/>
        <v>7.1782149309293963</v>
      </c>
    </row>
    <row r="18" spans="1:56" ht="15.75" thickBot="1">
      <c r="A18" s="9" t="s">
        <v>190</v>
      </c>
      <c r="B18" s="27">
        <v>10.627000000000001</v>
      </c>
      <c r="C18" s="129">
        <f t="shared" si="51"/>
        <v>0.49749543560694726</v>
      </c>
      <c r="D18" s="562"/>
      <c r="E18" s="63">
        <v>771.61199999999997</v>
      </c>
      <c r="F18" s="91">
        <f t="shared" si="52"/>
        <v>925.75940639483167</v>
      </c>
      <c r="G18" s="196">
        <f>(B18/'Europe and NA'!$B$33)</f>
        <v>0.30418479505381268</v>
      </c>
      <c r="H18" s="238">
        <f>'Europe and NA'!$I$33*G6</f>
        <v>682.76310490149262</v>
      </c>
      <c r="I18" s="285">
        <f t="shared" si="53"/>
        <v>0.19392689647621308</v>
      </c>
      <c r="J18" s="268">
        <f t="shared" si="55"/>
        <v>5.848835197722587</v>
      </c>
      <c r="K18" s="268">
        <f t="shared" si="56"/>
        <v>5.848835197722587</v>
      </c>
      <c r="L18" s="268">
        <f t="shared" si="57"/>
        <v>5.848835197722587</v>
      </c>
      <c r="M18" s="268">
        <f t="shared" si="58"/>
        <v>5.848835197722587</v>
      </c>
      <c r="N18" s="218">
        <f t="shared" si="59"/>
        <v>5.2185727841748939</v>
      </c>
      <c r="O18" s="268">
        <f t="shared" si="60"/>
        <v>5.848835197722587</v>
      </c>
      <c r="P18" s="268">
        <f t="shared" si="61"/>
        <v>5.848835197722587</v>
      </c>
      <c r="Q18" s="214">
        <f t="shared" si="46"/>
        <v>4.6736382050767356</v>
      </c>
      <c r="R18" s="214">
        <f t="shared" si="62"/>
        <v>4.6736382050767356</v>
      </c>
      <c r="S18" s="214">
        <f t="shared" si="63"/>
        <v>4.6736382050767356</v>
      </c>
      <c r="T18" s="198">
        <f t="shared" si="8"/>
        <v>6.4073446595740799</v>
      </c>
      <c r="U18" s="402">
        <f t="shared" si="2"/>
        <v>0.19392689647621308</v>
      </c>
      <c r="V18" s="273">
        <f t="shared" si="64"/>
        <v>7.037607073121773</v>
      </c>
      <c r="W18" s="197">
        <f t="shared" si="54"/>
        <v>0.19392689647621308</v>
      </c>
      <c r="X18" s="218">
        <f t="shared" si="65"/>
        <v>5.2185727841748939</v>
      </c>
      <c r="Y18" s="500">
        <f t="shared" si="7"/>
        <v>0.19392689647621308</v>
      </c>
      <c r="Z18" s="501">
        <f t="shared" si="10"/>
        <v>4.8481724119053276</v>
      </c>
      <c r="AA18" s="502">
        <f t="shared" si="11"/>
        <v>6.5935144801912449</v>
      </c>
      <c r="AB18" s="503">
        <f t="shared" si="12"/>
        <v>6.5935144801912449</v>
      </c>
      <c r="AC18" s="503">
        <f t="shared" si="13"/>
        <v>6.5935144801912449</v>
      </c>
      <c r="AD18" s="506">
        <f t="shared" si="14"/>
        <v>6.5935144801912449</v>
      </c>
      <c r="AE18" s="501">
        <f t="shared" si="15"/>
        <v>6.5935144801912449</v>
      </c>
      <c r="AF18" s="501">
        <f t="shared" si="16"/>
        <v>6.5935144801912449</v>
      </c>
      <c r="AG18" s="506">
        <f t="shared" si="17"/>
        <v>5.6238799978101799</v>
      </c>
      <c r="AH18" s="506">
        <f t="shared" si="18"/>
        <v>5.6238799978101799</v>
      </c>
      <c r="AI18" s="503">
        <f t="shared" si="19"/>
        <v>6.4073446595740799</v>
      </c>
      <c r="AJ18" s="503">
        <f t="shared" si="20"/>
        <v>5.6238799978101799</v>
      </c>
      <c r="AK18" s="503">
        <f t="shared" si="21"/>
        <v>5.3582001496377671</v>
      </c>
      <c r="AL18" s="506">
        <f t="shared" si="22"/>
        <v>5.3582001496377671</v>
      </c>
      <c r="AM18" s="504">
        <f t="shared" si="23"/>
        <v>5.3582001496377671</v>
      </c>
      <c r="AN18" s="503">
        <f t="shared" si="24"/>
        <v>5.3582001496377671</v>
      </c>
      <c r="AO18" s="502">
        <f t="shared" si="25"/>
        <v>5.3582001496377671</v>
      </c>
      <c r="AP18" s="509">
        <f t="shared" si="26"/>
        <v>5.3582001496377671</v>
      </c>
      <c r="AQ18" s="506">
        <f t="shared" si="27"/>
        <v>5.3582001496377671</v>
      </c>
      <c r="AR18" s="506">
        <f t="shared" si="28"/>
        <v>5.3582001496377671</v>
      </c>
      <c r="AS18" s="506">
        <f t="shared" si="29"/>
        <v>5.3582001496377671</v>
      </c>
      <c r="AT18" s="506">
        <f t="shared" si="30"/>
        <v>5.3582001496377671</v>
      </c>
      <c r="AU18" s="506">
        <f t="shared" si="31"/>
        <v>5.3582001496377671</v>
      </c>
      <c r="AV18" s="506">
        <f t="shared" si="32"/>
        <v>6.5935144801912449</v>
      </c>
      <c r="AW18" s="506">
        <f t="shared" si="33"/>
        <v>6.5935144801912449</v>
      </c>
      <c r="AX18" s="506">
        <f t="shared" si="34"/>
        <v>6.5935144801912449</v>
      </c>
      <c r="AY18" s="506">
        <f t="shared" si="35"/>
        <v>5.6238799978101799</v>
      </c>
      <c r="AZ18" s="506">
        <f t="shared" si="36"/>
        <v>5.6238799978101799</v>
      </c>
      <c r="BA18" s="506">
        <f t="shared" si="37"/>
        <v>5.6238799978101799</v>
      </c>
      <c r="BB18" s="506">
        <f t="shared" si="38"/>
        <v>5.6238799978101799</v>
      </c>
      <c r="BC18" s="506">
        <f t="shared" si="39"/>
        <v>6.0117337907626052</v>
      </c>
      <c r="BD18" s="506">
        <f t="shared" si="40"/>
        <v>6.0117337907626052</v>
      </c>
    </row>
    <row r="19" spans="1:56" ht="15.75" thickBot="1">
      <c r="A19" s="9" t="s">
        <v>123</v>
      </c>
      <c r="B19" s="27">
        <v>10.093999999999999</v>
      </c>
      <c r="C19" s="129">
        <f t="shared" si="51"/>
        <v>0.4725434202518608</v>
      </c>
      <c r="D19" s="562"/>
      <c r="E19" s="63">
        <v>109581.08500000001</v>
      </c>
      <c r="F19" s="91">
        <f t="shared" si="52"/>
        <v>879.32769814147264</v>
      </c>
      <c r="G19" s="196">
        <f>(B19/'Europe and NA'!$B$33)</f>
        <v>0.28892832608197844</v>
      </c>
      <c r="H19" s="238">
        <f>'Europe and NA'!$I$33*G7</f>
        <v>617.98791754032686</v>
      </c>
      <c r="I19" s="285">
        <f t="shared" si="53"/>
        <v>0.18420044161389806</v>
      </c>
      <c r="J19" s="268">
        <f t="shared" si="55"/>
        <v>5.5554853190751654</v>
      </c>
      <c r="K19" s="268">
        <f t="shared" si="56"/>
        <v>5.5554853190751654</v>
      </c>
      <c r="L19" s="268">
        <f t="shared" si="57"/>
        <v>5.5554853190751654</v>
      </c>
      <c r="M19" s="268">
        <f t="shared" si="58"/>
        <v>5.5554853190751654</v>
      </c>
      <c r="N19" s="218">
        <f t="shared" si="59"/>
        <v>4.9568338838299972</v>
      </c>
      <c r="O19" s="268">
        <f t="shared" si="60"/>
        <v>5.5554853190751654</v>
      </c>
      <c r="P19" s="268">
        <f t="shared" si="61"/>
        <v>5.5554853190751654</v>
      </c>
      <c r="Q19" s="214">
        <f t="shared" si="46"/>
        <v>4.4392306428949437</v>
      </c>
      <c r="R19" s="214">
        <f t="shared" si="62"/>
        <v>4.4392306428949437</v>
      </c>
      <c r="S19" s="214">
        <f t="shared" si="63"/>
        <v>4.4392306428949437</v>
      </c>
      <c r="T19" s="198">
        <f t="shared" si="8"/>
        <v>6.0859825909231917</v>
      </c>
      <c r="U19" s="402">
        <f t="shared" si="2"/>
        <v>0.18420044161389806</v>
      </c>
      <c r="V19" s="273">
        <f t="shared" si="64"/>
        <v>6.6846340261683608</v>
      </c>
      <c r="W19" s="197">
        <f t="shared" si="54"/>
        <v>0.18420044161389806</v>
      </c>
      <c r="X19" s="218">
        <f t="shared" si="65"/>
        <v>4.9568338838299972</v>
      </c>
      <c r="Y19" s="500">
        <f t="shared" si="7"/>
        <v>0.18420044161389806</v>
      </c>
      <c r="Z19" s="501">
        <f t="shared" si="10"/>
        <v>4.6050110403474518</v>
      </c>
      <c r="AA19" s="502">
        <f t="shared" si="11"/>
        <v>6.2628150148725341</v>
      </c>
      <c r="AB19" s="503">
        <f t="shared" si="12"/>
        <v>6.2628150148725341</v>
      </c>
      <c r="AC19" s="503">
        <f t="shared" si="13"/>
        <v>6.2628150148725341</v>
      </c>
      <c r="AD19" s="506">
        <f t="shared" si="14"/>
        <v>6.2628150148725341</v>
      </c>
      <c r="AE19" s="501">
        <f t="shared" si="15"/>
        <v>6.2628150148725341</v>
      </c>
      <c r="AF19" s="501">
        <f t="shared" si="16"/>
        <v>6.2628150148725341</v>
      </c>
      <c r="AG19" s="506">
        <f t="shared" si="17"/>
        <v>5.3418128068030439</v>
      </c>
      <c r="AH19" s="506">
        <f t="shared" si="18"/>
        <v>5.3418128068030439</v>
      </c>
      <c r="AI19" s="503">
        <f t="shared" si="19"/>
        <v>6.0859825909231917</v>
      </c>
      <c r="AJ19" s="503">
        <f t="shared" si="20"/>
        <v>5.3418128068030439</v>
      </c>
      <c r="AK19" s="503">
        <f t="shared" si="21"/>
        <v>5.0894582017920031</v>
      </c>
      <c r="AL19" s="506">
        <f t="shared" si="22"/>
        <v>5.0894582017920031</v>
      </c>
      <c r="AM19" s="504">
        <f t="shared" si="23"/>
        <v>5.0894582017920031</v>
      </c>
      <c r="AN19" s="503">
        <f t="shared" si="24"/>
        <v>5.0894582017920031</v>
      </c>
      <c r="AO19" s="502">
        <f t="shared" si="25"/>
        <v>5.0894582017920031</v>
      </c>
      <c r="AP19" s="509">
        <f t="shared" si="26"/>
        <v>5.0894582017920031</v>
      </c>
      <c r="AQ19" s="506">
        <f t="shared" si="27"/>
        <v>5.0894582017920031</v>
      </c>
      <c r="AR19" s="506">
        <f t="shared" si="28"/>
        <v>5.0894582017920031</v>
      </c>
      <c r="AS19" s="506">
        <f t="shared" si="29"/>
        <v>5.0894582017920031</v>
      </c>
      <c r="AT19" s="506">
        <f t="shared" si="30"/>
        <v>5.0894582017920031</v>
      </c>
      <c r="AU19" s="506">
        <f t="shared" si="31"/>
        <v>5.0894582017920031</v>
      </c>
      <c r="AV19" s="506">
        <f t="shared" si="32"/>
        <v>6.2628150148725341</v>
      </c>
      <c r="AW19" s="506">
        <f t="shared" si="33"/>
        <v>6.2628150148725341</v>
      </c>
      <c r="AX19" s="506">
        <f t="shared" si="34"/>
        <v>6.2628150148725341</v>
      </c>
      <c r="AY19" s="506">
        <f t="shared" si="35"/>
        <v>5.3418128068030439</v>
      </c>
      <c r="AZ19" s="506">
        <f t="shared" si="36"/>
        <v>5.3418128068030439</v>
      </c>
      <c r="BA19" s="506">
        <f t="shared" si="37"/>
        <v>5.3418128068030439</v>
      </c>
      <c r="BB19" s="506">
        <f t="shared" si="38"/>
        <v>5.3418128068030439</v>
      </c>
      <c r="BC19" s="506">
        <f t="shared" si="39"/>
        <v>5.71021369003084</v>
      </c>
      <c r="BD19" s="506">
        <f t="shared" si="40"/>
        <v>5.71021369003084</v>
      </c>
    </row>
    <row r="20" spans="1:56" ht="15.75" thickBot="1">
      <c r="A20" s="9" t="s">
        <v>191</v>
      </c>
      <c r="B20" s="27">
        <v>9.0730000000000004</v>
      </c>
      <c r="C20" s="129">
        <f t="shared" si="51"/>
        <v>0.42474603248911569</v>
      </c>
      <c r="D20" s="562"/>
      <c r="E20" s="63">
        <v>10.834</v>
      </c>
      <c r="F20" s="91">
        <f t="shared" si="52"/>
        <v>790.38440709704605</v>
      </c>
      <c r="G20" s="196">
        <f>(B20/'Europe and NA'!$B$33)</f>
        <v>0.2597034577513167</v>
      </c>
      <c r="H20" s="238">
        <f>'Europe and NA'!$I$33*G8</f>
        <v>508.07440470011835</v>
      </c>
      <c r="I20" s="285">
        <f t="shared" si="53"/>
        <v>0.16556871475756857</v>
      </c>
      <c r="J20" s="268">
        <f t="shared" si="55"/>
        <v>4.993552437088268</v>
      </c>
      <c r="K20" s="268">
        <f t="shared" si="56"/>
        <v>4.993552437088268</v>
      </c>
      <c r="L20" s="268">
        <f t="shared" si="57"/>
        <v>4.993552437088268</v>
      </c>
      <c r="M20" s="268">
        <f t="shared" si="58"/>
        <v>4.993552437088268</v>
      </c>
      <c r="N20" s="218">
        <f t="shared" si="59"/>
        <v>4.4554541141261703</v>
      </c>
      <c r="O20" s="268">
        <f t="shared" si="60"/>
        <v>4.993552437088268</v>
      </c>
      <c r="P20" s="268">
        <f t="shared" si="61"/>
        <v>4.993552437088268</v>
      </c>
      <c r="Q20" s="214">
        <f t="shared" si="46"/>
        <v>3.9902060256574026</v>
      </c>
      <c r="R20" s="214">
        <f t="shared" si="62"/>
        <v>3.9902060256574026</v>
      </c>
      <c r="S20" s="214">
        <f t="shared" si="63"/>
        <v>3.9902060256574026</v>
      </c>
      <c r="T20" s="198">
        <f t="shared" si="8"/>
        <v>5.4703903355900652</v>
      </c>
      <c r="U20" s="402">
        <f t="shared" si="2"/>
        <v>0.16556871475756857</v>
      </c>
      <c r="V20" s="273">
        <f t="shared" si="64"/>
        <v>6.0084886585521629</v>
      </c>
      <c r="W20" s="197">
        <f t="shared" si="54"/>
        <v>0.16556871475756857</v>
      </c>
      <c r="X20" s="218">
        <f t="shared" si="65"/>
        <v>4.4554541141261703</v>
      </c>
      <c r="Y20" s="500">
        <f t="shared" si="7"/>
        <v>0.16556871475756857</v>
      </c>
      <c r="Z20" s="501">
        <f t="shared" si="10"/>
        <v>4.1392178689392143</v>
      </c>
      <c r="AA20" s="502">
        <f t="shared" si="11"/>
        <v>5.6293363017573315</v>
      </c>
      <c r="AB20" s="503">
        <f t="shared" si="12"/>
        <v>5.6293363017573315</v>
      </c>
      <c r="AC20" s="503">
        <f t="shared" si="13"/>
        <v>5.6293363017573315</v>
      </c>
      <c r="AD20" s="506">
        <f t="shared" si="14"/>
        <v>5.6293363017573315</v>
      </c>
      <c r="AE20" s="501">
        <f t="shared" si="15"/>
        <v>5.6293363017573315</v>
      </c>
      <c r="AF20" s="501">
        <f t="shared" si="16"/>
        <v>5.6293363017573315</v>
      </c>
      <c r="AG20" s="506">
        <f t="shared" si="17"/>
        <v>4.8014927279694888</v>
      </c>
      <c r="AH20" s="506">
        <f t="shared" si="18"/>
        <v>4.8014927279694888</v>
      </c>
      <c r="AI20" s="503">
        <f t="shared" si="19"/>
        <v>5.4703903355900652</v>
      </c>
      <c r="AJ20" s="503">
        <f t="shared" si="20"/>
        <v>4.8014927279694888</v>
      </c>
      <c r="AK20" s="503">
        <f t="shared" si="21"/>
        <v>4.5746635887516192</v>
      </c>
      <c r="AL20" s="506">
        <f t="shared" si="22"/>
        <v>4.5746635887516192</v>
      </c>
      <c r="AM20" s="504">
        <f t="shared" si="23"/>
        <v>4.5746635887516192</v>
      </c>
      <c r="AN20" s="503">
        <f t="shared" si="24"/>
        <v>4.5746635887516192</v>
      </c>
      <c r="AO20" s="502">
        <f t="shared" si="25"/>
        <v>4.5746635887516192</v>
      </c>
      <c r="AP20" s="509">
        <f t="shared" si="26"/>
        <v>4.5746635887516192</v>
      </c>
      <c r="AQ20" s="506">
        <f t="shared" si="27"/>
        <v>4.5746635887516192</v>
      </c>
      <c r="AR20" s="506">
        <f t="shared" si="28"/>
        <v>4.5746635887516192</v>
      </c>
      <c r="AS20" s="506">
        <f t="shared" si="29"/>
        <v>4.5746635887516192</v>
      </c>
      <c r="AT20" s="506">
        <f t="shared" si="30"/>
        <v>4.5746635887516192</v>
      </c>
      <c r="AU20" s="506">
        <f t="shared" si="31"/>
        <v>4.5746635887516192</v>
      </c>
      <c r="AV20" s="506">
        <f t="shared" si="32"/>
        <v>5.6293363017573315</v>
      </c>
      <c r="AW20" s="506">
        <f t="shared" si="33"/>
        <v>5.6293363017573315</v>
      </c>
      <c r="AX20" s="506">
        <f t="shared" si="34"/>
        <v>5.6293363017573315</v>
      </c>
      <c r="AY20" s="506">
        <f t="shared" si="35"/>
        <v>4.8014927279694888</v>
      </c>
      <c r="AZ20" s="506">
        <f t="shared" si="36"/>
        <v>4.8014927279694888</v>
      </c>
      <c r="BA20" s="506">
        <f t="shared" si="37"/>
        <v>4.8014927279694888</v>
      </c>
      <c r="BB20" s="506">
        <f t="shared" si="38"/>
        <v>4.8014927279694888</v>
      </c>
      <c r="BC20" s="506">
        <f t="shared" si="39"/>
        <v>5.132630157484626</v>
      </c>
      <c r="BD20" s="506">
        <f t="shared" si="40"/>
        <v>5.132630157484626</v>
      </c>
    </row>
    <row r="21" spans="1:56" ht="15.75" thickBot="1">
      <c r="A21" s="33" t="s">
        <v>109</v>
      </c>
      <c r="B21" s="27">
        <v>9.0269999999999992</v>
      </c>
      <c r="C21" s="129">
        <f t="shared" si="51"/>
        <v>0.42259257525396748</v>
      </c>
      <c r="D21" s="562"/>
      <c r="E21" s="65">
        <v>1380004.385</v>
      </c>
      <c r="F21" s="91">
        <f t="shared" si="52"/>
        <v>786.37716773559282</v>
      </c>
      <c r="G21" s="196">
        <f>(B21/'Europe and NA'!$B$33)</f>
        <v>0.2583867643691321</v>
      </c>
      <c r="H21" s="238">
        <f>'Europe and NA'!$I$33*G9</f>
        <v>486.77664057796511</v>
      </c>
      <c r="I21" s="285">
        <f t="shared" si="53"/>
        <v>0.16472928338108359</v>
      </c>
      <c r="J21" s="268">
        <f t="shared" si="55"/>
        <v>4.9682351867734811</v>
      </c>
      <c r="K21" s="268">
        <f t="shared" si="56"/>
        <v>4.9682351867734811</v>
      </c>
      <c r="L21" s="268">
        <f t="shared" si="57"/>
        <v>4.9682351867734811</v>
      </c>
      <c r="M21" s="268">
        <f t="shared" si="58"/>
        <v>4.9682351867734811</v>
      </c>
      <c r="N21" s="218">
        <f t="shared" si="59"/>
        <v>4.4328650157849596</v>
      </c>
      <c r="O21" s="268">
        <f t="shared" si="60"/>
        <v>4.9682351867734811</v>
      </c>
      <c r="P21" s="268">
        <f t="shared" si="61"/>
        <v>4.9682351867734811</v>
      </c>
      <c r="Q21" s="214">
        <f t="shared" si="46"/>
        <v>3.9699757294841147</v>
      </c>
      <c r="R21" s="214">
        <f t="shared" si="62"/>
        <v>3.9699757294841147</v>
      </c>
      <c r="S21" s="214">
        <f t="shared" si="63"/>
        <v>3.9699757294841147</v>
      </c>
      <c r="T21" s="198">
        <f t="shared" si="8"/>
        <v>5.4426555229110019</v>
      </c>
      <c r="U21" s="402">
        <f t="shared" si="2"/>
        <v>0.16472928338108359</v>
      </c>
      <c r="V21" s="273">
        <f t="shared" si="64"/>
        <v>5.9780256938995233</v>
      </c>
      <c r="W21" s="197">
        <f t="shared" si="54"/>
        <v>0.16472928338108359</v>
      </c>
      <c r="X21" s="218">
        <f t="shared" si="65"/>
        <v>4.4328650157849596</v>
      </c>
      <c r="Y21" s="500">
        <f t="shared" si="7"/>
        <v>0.16472928338108359</v>
      </c>
      <c r="Z21" s="501">
        <f t="shared" si="10"/>
        <v>4.1182320845270892</v>
      </c>
      <c r="AA21" s="502">
        <f t="shared" si="11"/>
        <v>5.6007956349568415</v>
      </c>
      <c r="AB21" s="503">
        <f t="shared" si="12"/>
        <v>5.6007956349568415</v>
      </c>
      <c r="AC21" s="503">
        <f t="shared" si="13"/>
        <v>5.6007956349568415</v>
      </c>
      <c r="AD21" s="506">
        <f t="shared" si="14"/>
        <v>5.6007956349568415</v>
      </c>
      <c r="AE21" s="501">
        <f t="shared" si="15"/>
        <v>5.6007956349568415</v>
      </c>
      <c r="AF21" s="501">
        <f t="shared" si="16"/>
        <v>5.6007956349568415</v>
      </c>
      <c r="AG21" s="506">
        <f t="shared" si="17"/>
        <v>4.7771492180514237</v>
      </c>
      <c r="AH21" s="506">
        <f t="shared" si="18"/>
        <v>4.7771492180514237</v>
      </c>
      <c r="AI21" s="503">
        <f t="shared" si="19"/>
        <v>5.4426555229110019</v>
      </c>
      <c r="AJ21" s="503">
        <f t="shared" si="20"/>
        <v>4.7771492180514237</v>
      </c>
      <c r="AK21" s="503">
        <f t="shared" si="21"/>
        <v>4.5514700998193396</v>
      </c>
      <c r="AL21" s="506">
        <f t="shared" si="22"/>
        <v>4.5514700998193396</v>
      </c>
      <c r="AM21" s="504">
        <f t="shared" si="23"/>
        <v>4.5514700998193396</v>
      </c>
      <c r="AN21" s="503">
        <f t="shared" si="24"/>
        <v>4.5514700998193396</v>
      </c>
      <c r="AO21" s="502">
        <f t="shared" si="25"/>
        <v>4.5514700998193396</v>
      </c>
      <c r="AP21" s="509">
        <f t="shared" si="26"/>
        <v>4.5514700998193396</v>
      </c>
      <c r="AQ21" s="506">
        <f t="shared" si="27"/>
        <v>4.5514700998193396</v>
      </c>
      <c r="AR21" s="506">
        <f t="shared" si="28"/>
        <v>4.5514700998193396</v>
      </c>
      <c r="AS21" s="506">
        <f t="shared" si="29"/>
        <v>4.5514700998193396</v>
      </c>
      <c r="AT21" s="506">
        <f t="shared" si="30"/>
        <v>4.5514700998193396</v>
      </c>
      <c r="AU21" s="506">
        <f t="shared" si="31"/>
        <v>4.5514700998193396</v>
      </c>
      <c r="AV21" s="506">
        <f t="shared" si="32"/>
        <v>5.6007956349568415</v>
      </c>
      <c r="AW21" s="506">
        <f t="shared" si="33"/>
        <v>5.6007956349568415</v>
      </c>
      <c r="AX21" s="506">
        <f t="shared" si="34"/>
        <v>5.6007956349568415</v>
      </c>
      <c r="AY21" s="506">
        <f t="shared" si="35"/>
        <v>4.7771492180514237</v>
      </c>
      <c r="AZ21" s="506">
        <f t="shared" si="36"/>
        <v>4.7771492180514237</v>
      </c>
      <c r="BA21" s="506">
        <f t="shared" si="37"/>
        <v>4.7771492180514237</v>
      </c>
      <c r="BB21" s="506">
        <f t="shared" si="38"/>
        <v>4.7771492180514237</v>
      </c>
      <c r="BC21" s="506">
        <f t="shared" si="39"/>
        <v>5.1066077848135913</v>
      </c>
      <c r="BD21" s="506">
        <f t="shared" si="40"/>
        <v>5.1066077848135913</v>
      </c>
    </row>
    <row r="22" spans="1:56" ht="15.75" thickBot="1">
      <c r="A22" s="9" t="s">
        <v>115</v>
      </c>
      <c r="B22" s="27">
        <v>8.6839999999999993</v>
      </c>
      <c r="C22" s="129">
        <f t="shared" si="51"/>
        <v>0.40653527456579741</v>
      </c>
      <c r="D22" s="562"/>
      <c r="E22" s="63">
        <v>7275.5559999999996</v>
      </c>
      <c r="F22" s="91">
        <f t="shared" si="52"/>
        <v>756.49710032301846</v>
      </c>
      <c r="G22" s="196">
        <f>(B22/'Europe and NA'!$B$33)</f>
        <v>0.24856881154110372</v>
      </c>
      <c r="H22" s="238">
        <f>'Europe and NA'!$I$33*G10</f>
        <v>364.45780481222363</v>
      </c>
      <c r="I22" s="285">
        <f t="shared" si="53"/>
        <v>0.15847004507381521</v>
      </c>
      <c r="J22" s="268">
        <f t="shared" si="55"/>
        <v>4.7794565594262668</v>
      </c>
      <c r="K22" s="268">
        <f t="shared" si="56"/>
        <v>4.7794565594262668</v>
      </c>
      <c r="L22" s="268">
        <f t="shared" si="57"/>
        <v>4.7794565594262668</v>
      </c>
      <c r="M22" s="268">
        <f t="shared" si="58"/>
        <v>4.7794565594262668</v>
      </c>
      <c r="N22" s="218">
        <f t="shared" si="59"/>
        <v>4.2644289129363671</v>
      </c>
      <c r="O22" s="268">
        <f t="shared" si="60"/>
        <v>4.7794565594262668</v>
      </c>
      <c r="P22" s="268">
        <f t="shared" si="61"/>
        <v>4.7794565594262668</v>
      </c>
      <c r="Q22" s="214">
        <f t="shared" si="46"/>
        <v>3.8191280862789467</v>
      </c>
      <c r="R22" s="214">
        <f t="shared" si="62"/>
        <v>3.8191280862789467</v>
      </c>
      <c r="S22" s="214">
        <f t="shared" si="63"/>
        <v>3.8191280862789467</v>
      </c>
      <c r="T22" s="198">
        <f t="shared" si="8"/>
        <v>5.2358502892388543</v>
      </c>
      <c r="U22" s="402">
        <f t="shared" si="2"/>
        <v>0.15847004507381521</v>
      </c>
      <c r="V22" s="273">
        <f t="shared" si="64"/>
        <v>5.7508779357287541</v>
      </c>
      <c r="W22" s="197">
        <f t="shared" si="54"/>
        <v>0.15847004507381521</v>
      </c>
      <c r="X22" s="218">
        <f t="shared" si="65"/>
        <v>4.2644289129363671</v>
      </c>
      <c r="Y22" s="500">
        <f t="shared" si="7"/>
        <v>0.15847004507381521</v>
      </c>
      <c r="Z22" s="501">
        <f t="shared" si="10"/>
        <v>3.96175112684538</v>
      </c>
      <c r="AA22" s="502">
        <f t="shared" si="11"/>
        <v>5.3879815325097171</v>
      </c>
      <c r="AB22" s="503">
        <f t="shared" si="12"/>
        <v>5.3879815325097171</v>
      </c>
      <c r="AC22" s="503">
        <f t="shared" si="13"/>
        <v>5.3879815325097171</v>
      </c>
      <c r="AD22" s="506">
        <f t="shared" si="14"/>
        <v>5.3879815325097171</v>
      </c>
      <c r="AE22" s="501">
        <f t="shared" si="15"/>
        <v>5.3879815325097171</v>
      </c>
      <c r="AF22" s="501">
        <f t="shared" si="16"/>
        <v>5.3879815325097171</v>
      </c>
      <c r="AG22" s="506">
        <f t="shared" si="17"/>
        <v>4.5956313071406409</v>
      </c>
      <c r="AH22" s="506">
        <f t="shared" si="18"/>
        <v>4.5956313071406409</v>
      </c>
      <c r="AI22" s="503">
        <f t="shared" si="19"/>
        <v>5.2358502892388543</v>
      </c>
      <c r="AJ22" s="503">
        <f t="shared" si="20"/>
        <v>4.5956313071406409</v>
      </c>
      <c r="AK22" s="503">
        <f t="shared" si="21"/>
        <v>4.3785273453895144</v>
      </c>
      <c r="AL22" s="506">
        <f t="shared" si="22"/>
        <v>4.3785273453895144</v>
      </c>
      <c r="AM22" s="504">
        <f t="shared" si="23"/>
        <v>4.3785273453895144</v>
      </c>
      <c r="AN22" s="503">
        <f t="shared" si="24"/>
        <v>4.3785273453895144</v>
      </c>
      <c r="AO22" s="502">
        <f t="shared" si="25"/>
        <v>4.3785273453895144</v>
      </c>
      <c r="AP22" s="509">
        <f t="shared" si="26"/>
        <v>4.3785273453895144</v>
      </c>
      <c r="AQ22" s="506">
        <f t="shared" si="27"/>
        <v>4.3785273453895144</v>
      </c>
      <c r="AR22" s="506">
        <f t="shared" si="28"/>
        <v>4.3785273453895144</v>
      </c>
      <c r="AS22" s="506">
        <f t="shared" si="29"/>
        <v>4.3785273453895144</v>
      </c>
      <c r="AT22" s="506">
        <f t="shared" si="30"/>
        <v>4.3785273453895144</v>
      </c>
      <c r="AU22" s="506">
        <f t="shared" si="31"/>
        <v>4.3785273453895144</v>
      </c>
      <c r="AV22" s="506">
        <f t="shared" si="32"/>
        <v>5.3879815325097171</v>
      </c>
      <c r="AW22" s="506">
        <f t="shared" si="33"/>
        <v>5.3879815325097171</v>
      </c>
      <c r="AX22" s="506">
        <f t="shared" si="34"/>
        <v>5.3879815325097171</v>
      </c>
      <c r="AY22" s="506">
        <f t="shared" si="35"/>
        <v>4.5956313071406409</v>
      </c>
      <c r="AZ22" s="506">
        <f t="shared" si="36"/>
        <v>4.5956313071406409</v>
      </c>
      <c r="BA22" s="506">
        <f t="shared" si="37"/>
        <v>4.5956313071406409</v>
      </c>
      <c r="BB22" s="506">
        <f t="shared" si="38"/>
        <v>4.5956313071406409</v>
      </c>
      <c r="BC22" s="506">
        <f t="shared" si="39"/>
        <v>4.9125713972882714</v>
      </c>
      <c r="BD22" s="506">
        <f t="shared" si="40"/>
        <v>4.9125713972882714</v>
      </c>
    </row>
    <row r="23" spans="1:56" ht="15.75" thickBot="1">
      <c r="A23" s="171" t="s">
        <v>127</v>
      </c>
      <c r="B23" s="168">
        <v>8.6769999999999996</v>
      </c>
      <c r="C23" s="147">
        <f t="shared" si="51"/>
        <v>0.40620757455175316</v>
      </c>
      <c r="D23" s="562"/>
      <c r="E23" s="64">
        <v>97338.582999999999</v>
      </c>
      <c r="F23" s="186">
        <f t="shared" si="52"/>
        <v>755.88730302888428</v>
      </c>
      <c r="G23" s="366">
        <f>(B23/'Europe and NA'!$B$33)</f>
        <v>0.24836844515685824</v>
      </c>
      <c r="H23" s="238">
        <f>'Europe and NA'!$I$33*G11</f>
        <v>313.96931636529717</v>
      </c>
      <c r="I23" s="285">
        <f t="shared" si="53"/>
        <v>0.15834230551652401</v>
      </c>
      <c r="J23" s="268">
        <f>$J$4*I23</f>
        <v>4.7756039343783643</v>
      </c>
      <c r="K23" s="268">
        <f t="shared" si="56"/>
        <v>4.7756039343783643</v>
      </c>
      <c r="L23" s="268">
        <f t="shared" si="57"/>
        <v>4.7756039343783643</v>
      </c>
      <c r="M23" s="268">
        <f t="shared" si="58"/>
        <v>4.7756039343783643</v>
      </c>
      <c r="N23" s="218">
        <f t="shared" si="59"/>
        <v>4.2609914414496615</v>
      </c>
      <c r="O23" s="268">
        <f t="shared" si="60"/>
        <v>4.7756039343783643</v>
      </c>
      <c r="P23" s="268">
        <f t="shared" si="61"/>
        <v>4.7756039343783643</v>
      </c>
      <c r="Q23" s="214">
        <f t="shared" si="46"/>
        <v>3.8160495629482289</v>
      </c>
      <c r="R23" s="214">
        <f t="shared" si="62"/>
        <v>3.8160495629482289</v>
      </c>
      <c r="S23" s="214">
        <f t="shared" si="63"/>
        <v>3.8160495629482289</v>
      </c>
      <c r="T23" s="198">
        <f t="shared" si="8"/>
        <v>5.2316297742659534</v>
      </c>
      <c r="U23" s="402">
        <f t="shared" si="2"/>
        <v>0.15834230551652401</v>
      </c>
      <c r="V23" s="273">
        <f>$V$4*U23</f>
        <v>5.7462422671946563</v>
      </c>
      <c r="W23" s="216">
        <f t="shared" si="54"/>
        <v>0.15834230551652401</v>
      </c>
      <c r="X23" s="218">
        <f t="shared" si="65"/>
        <v>4.2609914414496615</v>
      </c>
      <c r="Y23" s="500">
        <f t="shared" si="7"/>
        <v>0.15834230551652401</v>
      </c>
      <c r="Z23" s="511">
        <f t="shared" si="10"/>
        <v>3.9585576379131</v>
      </c>
      <c r="AA23" s="502">
        <f t="shared" si="11"/>
        <v>5.3836383875618159</v>
      </c>
      <c r="AB23" s="503">
        <f t="shared" si="12"/>
        <v>5.3836383875618159</v>
      </c>
      <c r="AC23" s="503">
        <f t="shared" si="13"/>
        <v>5.3836383875618159</v>
      </c>
      <c r="AD23" s="506">
        <f t="shared" si="14"/>
        <v>5.3836383875618159</v>
      </c>
      <c r="AE23" s="501">
        <f t="shared" si="15"/>
        <v>5.3836383875618159</v>
      </c>
      <c r="AF23" s="501">
        <f t="shared" si="16"/>
        <v>5.3836383875618159</v>
      </c>
      <c r="AG23" s="506">
        <f t="shared" si="17"/>
        <v>4.5919268599791963</v>
      </c>
      <c r="AH23" s="506">
        <f t="shared" si="18"/>
        <v>4.5919268599791963</v>
      </c>
      <c r="AI23" s="503">
        <f t="shared" si="19"/>
        <v>5.2316297742659534</v>
      </c>
      <c r="AJ23" s="503">
        <f t="shared" si="20"/>
        <v>4.5919268599791963</v>
      </c>
      <c r="AK23" s="503">
        <f t="shared" si="21"/>
        <v>4.3749979014215583</v>
      </c>
      <c r="AL23" s="506">
        <f t="shared" si="22"/>
        <v>4.3749979014215583</v>
      </c>
      <c r="AM23" s="504">
        <f t="shared" si="23"/>
        <v>4.3749979014215583</v>
      </c>
      <c r="AN23" s="503">
        <f t="shared" si="24"/>
        <v>4.3749979014215583</v>
      </c>
      <c r="AO23" s="502">
        <f t="shared" si="25"/>
        <v>4.3749979014215583</v>
      </c>
      <c r="AP23" s="509">
        <f t="shared" si="26"/>
        <v>4.3749979014215583</v>
      </c>
      <c r="AQ23" s="506">
        <f t="shared" si="27"/>
        <v>4.3749979014215583</v>
      </c>
      <c r="AR23" s="506">
        <f t="shared" si="28"/>
        <v>4.3749979014215583</v>
      </c>
      <c r="AS23" s="506">
        <f t="shared" si="29"/>
        <v>4.3749979014215583</v>
      </c>
      <c r="AT23" s="506">
        <f t="shared" si="30"/>
        <v>4.3749979014215583</v>
      </c>
      <c r="AU23" s="506">
        <f t="shared" si="31"/>
        <v>4.3749979014215583</v>
      </c>
      <c r="AV23" s="506">
        <f t="shared" si="32"/>
        <v>5.3836383875618159</v>
      </c>
      <c r="AW23" s="506">
        <f t="shared" si="33"/>
        <v>5.3836383875618159</v>
      </c>
      <c r="AX23" s="506">
        <f t="shared" si="34"/>
        <v>5.3836383875618159</v>
      </c>
      <c r="AY23" s="506">
        <f t="shared" si="35"/>
        <v>4.5919268599791963</v>
      </c>
      <c r="AZ23" s="506">
        <f t="shared" si="36"/>
        <v>4.5919268599791963</v>
      </c>
      <c r="BA23" s="506">
        <f t="shared" si="37"/>
        <v>4.5919268599791963</v>
      </c>
      <c r="BB23" s="506">
        <f t="shared" si="38"/>
        <v>4.5919268599791963</v>
      </c>
      <c r="BC23" s="506">
        <f t="shared" si="39"/>
        <v>4.9086114710122439</v>
      </c>
      <c r="BD23" s="506">
        <f t="shared" si="40"/>
        <v>4.9086114710122439</v>
      </c>
    </row>
    <row r="24" spans="1:56" ht="15.75" thickBot="1">
      <c r="A24" s="553"/>
      <c r="B24" s="554"/>
      <c r="C24" s="554"/>
      <c r="D24" s="554"/>
      <c r="E24" s="563"/>
      <c r="F24" s="187">
        <f>SUM(F14:F23)/10</f>
        <v>987.08759140489678</v>
      </c>
      <c r="G24" s="371"/>
      <c r="H24" s="349">
        <f>SUM(H14:H23)/10</f>
        <v>727.07097926052018</v>
      </c>
      <c r="I24" s="169"/>
      <c r="J24" s="264">
        <f t="shared" ref="J24:P24" si="66">SUM(J14:J23)/10</f>
        <v>6.2362992025401933</v>
      </c>
      <c r="K24" s="264">
        <f t="shared" si="66"/>
        <v>6.2362992025401933</v>
      </c>
      <c r="L24" s="267">
        <f t="shared" si="66"/>
        <v>6.2362992025401933</v>
      </c>
      <c r="M24" s="322">
        <f t="shared" si="66"/>
        <v>6.2362992025401933</v>
      </c>
      <c r="N24" s="278">
        <f t="shared" si="66"/>
        <v>5.5642842022664647</v>
      </c>
      <c r="O24" s="309">
        <f t="shared" si="66"/>
        <v>6.2362992025401933</v>
      </c>
      <c r="P24" s="264">
        <f t="shared" si="66"/>
        <v>6.2362992025401933</v>
      </c>
      <c r="Q24" s="264">
        <f>SUM(Q14:Q23)/10</f>
        <v>4.9832496943374869</v>
      </c>
      <c r="R24" s="264">
        <f>SUM(R14:R23)/10</f>
        <v>4.9832496943374869</v>
      </c>
      <c r="S24" s="264">
        <f>SUM(S14:S23)/10</f>
        <v>4.9832496943374869</v>
      </c>
      <c r="T24" s="264">
        <f>SUM(T14:T23)/10</f>
        <v>6.831807879705833</v>
      </c>
      <c r="U24" s="220"/>
      <c r="V24" s="264">
        <f>SUM(V14:V23)/10</f>
        <v>7.5038228799795617</v>
      </c>
      <c r="W24" s="169"/>
      <c r="X24" s="187">
        <f>SUM(X14:X23)/10</f>
        <v>5.5642842022664647</v>
      </c>
      <c r="Y24" s="512"/>
      <c r="Z24" s="278">
        <f>SUM(Z14:Z23)/10</f>
        <v>5.1693461559517502</v>
      </c>
      <c r="AA24" s="278">
        <f t="shared" ref="AA24:BD24" si="67">SUM(AA14:AA23)/10</f>
        <v>7.0303107720943814</v>
      </c>
      <c r="AB24" s="278">
        <f t="shared" si="67"/>
        <v>7.0303107720943814</v>
      </c>
      <c r="AC24" s="278">
        <f t="shared" si="67"/>
        <v>7.0303107720943814</v>
      </c>
      <c r="AD24" s="278">
        <f t="shared" si="67"/>
        <v>7.0303107720943814</v>
      </c>
      <c r="AE24" s="278">
        <f t="shared" si="67"/>
        <v>7.0303107720943814</v>
      </c>
      <c r="AF24" s="278">
        <f t="shared" si="67"/>
        <v>7.0303107720943814</v>
      </c>
      <c r="AG24" s="278">
        <f t="shared" si="67"/>
        <v>5.9964415409040308</v>
      </c>
      <c r="AH24" s="278">
        <f t="shared" si="67"/>
        <v>5.9964415409040308</v>
      </c>
      <c r="AI24" s="278">
        <f t="shared" si="67"/>
        <v>6.831807879705833</v>
      </c>
      <c r="AJ24" s="278">
        <f t="shared" si="67"/>
        <v>5.9964415409040308</v>
      </c>
      <c r="AK24" s="278">
        <f t="shared" si="67"/>
        <v>5.7131613715578755</v>
      </c>
      <c r="AL24" s="278">
        <f t="shared" si="67"/>
        <v>5.7131613715578755</v>
      </c>
      <c r="AM24" s="278">
        <f t="shared" si="67"/>
        <v>5.7131613715578755</v>
      </c>
      <c r="AN24" s="278">
        <f t="shared" si="67"/>
        <v>5.7131613715578755</v>
      </c>
      <c r="AO24" s="278">
        <f t="shared" si="67"/>
        <v>5.7131613715578755</v>
      </c>
      <c r="AP24" s="278">
        <f t="shared" si="67"/>
        <v>5.7131613715578755</v>
      </c>
      <c r="AQ24" s="278">
        <f t="shared" si="67"/>
        <v>5.7131613715578755</v>
      </c>
      <c r="AR24" s="278">
        <f t="shared" si="67"/>
        <v>5.7131613715578755</v>
      </c>
      <c r="AS24" s="278">
        <f t="shared" si="67"/>
        <v>5.7131613715578755</v>
      </c>
      <c r="AT24" s="278">
        <f t="shared" si="67"/>
        <v>5.7131613715578755</v>
      </c>
      <c r="AU24" s="278">
        <f t="shared" si="67"/>
        <v>5.7131613715578755</v>
      </c>
      <c r="AV24" s="278">
        <f t="shared" si="67"/>
        <v>7.0303107720943814</v>
      </c>
      <c r="AW24" s="278">
        <f t="shared" si="67"/>
        <v>7.0303107720943814</v>
      </c>
      <c r="AX24" s="278">
        <f t="shared" si="67"/>
        <v>7.0303107720943814</v>
      </c>
      <c r="AY24" s="278">
        <f t="shared" si="67"/>
        <v>5.9964415409040308</v>
      </c>
      <c r="AZ24" s="278">
        <f t="shared" si="67"/>
        <v>5.9964415409040308</v>
      </c>
      <c r="BA24" s="278">
        <f t="shared" si="67"/>
        <v>5.9964415409040308</v>
      </c>
      <c r="BB24" s="278">
        <f t="shared" si="67"/>
        <v>5.9964415409040308</v>
      </c>
      <c r="BC24" s="278">
        <f t="shared" si="67"/>
        <v>6.4099892333801716</v>
      </c>
      <c r="BD24" s="278">
        <f t="shared" si="67"/>
        <v>6.4099892333801716</v>
      </c>
    </row>
    <row r="25" spans="1:56" ht="15.75" thickBot="1">
      <c r="A25" s="37" t="s">
        <v>120</v>
      </c>
      <c r="B25" s="13">
        <v>7.22</v>
      </c>
      <c r="C25" s="144">
        <f t="shared" si="51"/>
        <v>0.33799915734282099</v>
      </c>
      <c r="D25" s="551" t="s">
        <v>200</v>
      </c>
      <c r="E25" s="221">
        <v>54409.794000000002</v>
      </c>
      <c r="F25" s="367">
        <f t="shared" si="52"/>
        <v>628.962351949815</v>
      </c>
      <c r="G25" s="366">
        <f>(B25/'Europe and NA'!$B$33)</f>
        <v>0.206663613464621</v>
      </c>
      <c r="H25" s="238">
        <f>'Europe and NA'!$I$33*G25</f>
        <v>146.31783833295168</v>
      </c>
      <c r="I25" s="285">
        <f t="shared" ref="I25:I41" si="68">B25/$B$4</f>
        <v>0.13175422909177176</v>
      </c>
      <c r="J25" s="268">
        <f>$J$4*I25</f>
        <v>3.9737075494078362</v>
      </c>
      <c r="K25" s="268">
        <f>$K$4*I25</f>
        <v>3.9737075494078362</v>
      </c>
      <c r="L25" s="268">
        <f>$J$4*I25</f>
        <v>3.9737075494078362</v>
      </c>
      <c r="M25" s="268">
        <f>$K$4*I25</f>
        <v>3.9737075494078362</v>
      </c>
      <c r="N25" s="218">
        <f>$X$4*W25</f>
        <v>3.5455063048595781</v>
      </c>
      <c r="O25" s="268">
        <f>$O$4*I25</f>
        <v>3.9737075494078362</v>
      </c>
      <c r="P25" s="268">
        <f>$P$4*I25</f>
        <v>3.9737075494078362</v>
      </c>
      <c r="Q25" s="214">
        <f t="shared" si="46"/>
        <v>3.1752769211116996</v>
      </c>
      <c r="R25" s="214">
        <f>$R$4*I25</f>
        <v>3.1752769211116996</v>
      </c>
      <c r="S25" s="214">
        <f>$S$4*I25</f>
        <v>3.1752769211116996</v>
      </c>
      <c r="T25" s="198">
        <f t="shared" si="8"/>
        <v>4.3531597291921384</v>
      </c>
      <c r="U25" s="402">
        <f t="shared" si="2"/>
        <v>0.13175422909177176</v>
      </c>
      <c r="V25" s="273">
        <f>$V$4*U25</f>
        <v>4.781360973740397</v>
      </c>
      <c r="W25" s="217">
        <f t="shared" ref="W25:W41" si="69">(B25/$B$4)</f>
        <v>0.13175422909177176</v>
      </c>
      <c r="X25" s="218">
        <f>$X$4*W25</f>
        <v>3.5455063048595781</v>
      </c>
      <c r="Y25" s="513">
        <f t="shared" si="7"/>
        <v>0.13175422909177176</v>
      </c>
      <c r="Z25" s="501">
        <f t="shared" si="10"/>
        <v>3.2938557272942939</v>
      </c>
      <c r="AA25" s="502">
        <f t="shared" si="11"/>
        <v>4.4796437891202396</v>
      </c>
      <c r="AB25" s="503">
        <f t="shared" si="12"/>
        <v>4.4796437891202396</v>
      </c>
      <c r="AC25" s="503">
        <f t="shared" si="13"/>
        <v>4.4796437891202396</v>
      </c>
      <c r="AD25" s="506">
        <f t="shared" si="14"/>
        <v>4.4796437891202396</v>
      </c>
      <c r="AE25" s="501">
        <f t="shared" si="15"/>
        <v>4.4796437891202396</v>
      </c>
      <c r="AF25" s="501">
        <f t="shared" si="16"/>
        <v>4.4796437891202396</v>
      </c>
      <c r="AG25" s="506">
        <f t="shared" si="17"/>
        <v>3.8208726436613811</v>
      </c>
      <c r="AH25" s="506">
        <f t="shared" si="18"/>
        <v>3.8208726436613811</v>
      </c>
      <c r="AI25" s="503">
        <f t="shared" si="19"/>
        <v>4.3531597291921384</v>
      </c>
      <c r="AJ25" s="503">
        <f t="shared" si="20"/>
        <v>3.8208726436613811</v>
      </c>
      <c r="AK25" s="503">
        <f t="shared" si="21"/>
        <v>3.6403693498056535</v>
      </c>
      <c r="AL25" s="506">
        <f t="shared" si="22"/>
        <v>3.6403693498056535</v>
      </c>
      <c r="AM25" s="504">
        <f t="shared" si="23"/>
        <v>3.6403693498056535</v>
      </c>
      <c r="AN25" s="503">
        <f t="shared" si="24"/>
        <v>3.6403693498056535</v>
      </c>
      <c r="AO25" s="502">
        <f t="shared" si="25"/>
        <v>3.6403693498056535</v>
      </c>
      <c r="AP25" s="509">
        <f t="shared" si="26"/>
        <v>3.6403693498056535</v>
      </c>
      <c r="AQ25" s="506">
        <f t="shared" si="27"/>
        <v>3.6403693498056535</v>
      </c>
      <c r="AR25" s="506">
        <f t="shared" si="28"/>
        <v>3.6403693498056535</v>
      </c>
      <c r="AS25" s="506">
        <f t="shared" si="29"/>
        <v>3.6403693498056535</v>
      </c>
      <c r="AT25" s="506">
        <f t="shared" si="30"/>
        <v>3.6403693498056535</v>
      </c>
      <c r="AU25" s="506">
        <f t="shared" si="31"/>
        <v>3.6403693498056535</v>
      </c>
      <c r="AV25" s="506">
        <f t="shared" si="32"/>
        <v>4.4796437891202396</v>
      </c>
      <c r="AW25" s="506">
        <f t="shared" si="33"/>
        <v>4.4796437891202396</v>
      </c>
      <c r="AX25" s="506">
        <f t="shared" si="34"/>
        <v>4.4796437891202396</v>
      </c>
      <c r="AY25" s="506">
        <f t="shared" si="35"/>
        <v>3.8208726436613811</v>
      </c>
      <c r="AZ25" s="506">
        <f t="shared" si="36"/>
        <v>3.8208726436613811</v>
      </c>
      <c r="BA25" s="506">
        <f t="shared" si="37"/>
        <v>3.8208726436613811</v>
      </c>
      <c r="BB25" s="506">
        <f t="shared" si="38"/>
        <v>3.8208726436613811</v>
      </c>
      <c r="BC25" s="506">
        <f t="shared" si="39"/>
        <v>4.0843811018449241</v>
      </c>
      <c r="BD25" s="506">
        <f t="shared" si="40"/>
        <v>4.0843811018449241</v>
      </c>
    </row>
    <row r="26" spans="1:56" ht="15.75" thickBot="1">
      <c r="A26" s="5" t="s">
        <v>130</v>
      </c>
      <c r="B26" s="27">
        <v>6.867</v>
      </c>
      <c r="C26" s="129">
        <f t="shared" si="51"/>
        <v>0.32147371377744488</v>
      </c>
      <c r="D26" s="551"/>
      <c r="E26" s="222">
        <v>105.697</v>
      </c>
      <c r="F26" s="91">
        <f t="shared" si="52"/>
        <v>598.21114554562052</v>
      </c>
      <c r="G26" s="196">
        <f>(B26/'Europe and NA'!$B$33)</f>
        <v>0.19655942294481338</v>
      </c>
      <c r="H26" s="238">
        <f>'Europe and NA'!$I$33*G26</f>
        <v>139.16407144492788</v>
      </c>
      <c r="I26" s="285">
        <f t="shared" si="68"/>
        <v>0.12531250570265881</v>
      </c>
      <c r="J26" s="268">
        <f t="shared" ref="J26:J41" si="70">$J$4*I26</f>
        <v>3.7794251719921896</v>
      </c>
      <c r="K26" s="268">
        <f t="shared" ref="K26:K41" si="71">$K$4*I26</f>
        <v>3.7794251719921896</v>
      </c>
      <c r="L26" s="268">
        <f t="shared" ref="L26:L41" si="72">$J$4*I26</f>
        <v>3.7794251719921896</v>
      </c>
      <c r="M26" s="268">
        <f t="shared" ref="M26:M41" si="73">$K$4*I26</f>
        <v>3.7794251719921896</v>
      </c>
      <c r="N26" s="218">
        <f t="shared" ref="N26:N41" si="74">$X$4*W26</f>
        <v>3.3721595284585488</v>
      </c>
      <c r="O26" s="268">
        <f t="shared" ref="O26:O41" si="75">$O$4*I26</f>
        <v>3.7794251719921896</v>
      </c>
      <c r="P26" s="268">
        <f t="shared" ref="P26:P41" si="76">$P$4*I26</f>
        <v>3.7794251719921896</v>
      </c>
      <c r="Q26" s="214">
        <f t="shared" si="46"/>
        <v>3.0200313874340776</v>
      </c>
      <c r="R26" s="214">
        <f t="shared" ref="R26:R40" si="77">$R$4*I26</f>
        <v>3.0200313874340776</v>
      </c>
      <c r="S26" s="214">
        <f t="shared" ref="S26:S41" si="78">$S$4*I26</f>
        <v>3.0200313874340776</v>
      </c>
      <c r="T26" s="198">
        <f t="shared" si="8"/>
        <v>4.1403251884158472</v>
      </c>
      <c r="U26" s="402">
        <f t="shared" si="2"/>
        <v>0.12531250570265881</v>
      </c>
      <c r="V26" s="273">
        <f t="shared" ref="V26:V41" si="79">$V$4*U26</f>
        <v>4.5475908319494884</v>
      </c>
      <c r="W26" s="217">
        <f t="shared" si="69"/>
        <v>0.12531250570265881</v>
      </c>
      <c r="X26" s="218">
        <f t="shared" ref="X26:X41" si="80">$X$4*W26</f>
        <v>3.3721595284585488</v>
      </c>
      <c r="Y26" s="514">
        <f t="shared" si="7"/>
        <v>0.12531250570265881</v>
      </c>
      <c r="Z26" s="501">
        <f t="shared" si="10"/>
        <v>3.1328126425664702</v>
      </c>
      <c r="AA26" s="502">
        <f t="shared" si="11"/>
        <v>4.2606251938903998</v>
      </c>
      <c r="AB26" s="503">
        <f t="shared" si="12"/>
        <v>4.2606251938903998</v>
      </c>
      <c r="AC26" s="503">
        <f t="shared" si="13"/>
        <v>4.2606251938903998</v>
      </c>
      <c r="AD26" s="506">
        <f t="shared" si="14"/>
        <v>4.2606251938903998</v>
      </c>
      <c r="AE26" s="501">
        <f t="shared" si="15"/>
        <v>4.2606251938903998</v>
      </c>
      <c r="AF26" s="501">
        <f t="shared" si="16"/>
        <v>4.2606251938903998</v>
      </c>
      <c r="AG26" s="506">
        <f t="shared" si="17"/>
        <v>3.6340626653771055</v>
      </c>
      <c r="AH26" s="506">
        <f t="shared" si="18"/>
        <v>3.6340626653771055</v>
      </c>
      <c r="AI26" s="503">
        <f t="shared" si="19"/>
        <v>4.1403251884158472</v>
      </c>
      <c r="AJ26" s="503">
        <f t="shared" si="20"/>
        <v>3.6340626653771055</v>
      </c>
      <c r="AK26" s="503">
        <f t="shared" si="21"/>
        <v>3.4623845325644629</v>
      </c>
      <c r="AL26" s="506">
        <f t="shared" si="22"/>
        <v>3.4623845325644629</v>
      </c>
      <c r="AM26" s="504">
        <f t="shared" si="23"/>
        <v>3.4623845325644629</v>
      </c>
      <c r="AN26" s="503">
        <f t="shared" si="24"/>
        <v>3.4623845325644629</v>
      </c>
      <c r="AO26" s="502">
        <f t="shared" si="25"/>
        <v>3.4623845325644629</v>
      </c>
      <c r="AP26" s="509">
        <f t="shared" si="26"/>
        <v>3.4623845325644629</v>
      </c>
      <c r="AQ26" s="506">
        <f t="shared" si="27"/>
        <v>3.4623845325644629</v>
      </c>
      <c r="AR26" s="506">
        <f t="shared" si="28"/>
        <v>3.4623845325644629</v>
      </c>
      <c r="AS26" s="506">
        <f t="shared" si="29"/>
        <v>3.4623845325644629</v>
      </c>
      <c r="AT26" s="506">
        <f t="shared" si="30"/>
        <v>3.4623845325644629</v>
      </c>
      <c r="AU26" s="506">
        <f t="shared" si="31"/>
        <v>3.4623845325644629</v>
      </c>
      <c r="AV26" s="506">
        <f t="shared" si="32"/>
        <v>4.2606251938903998</v>
      </c>
      <c r="AW26" s="506">
        <f t="shared" si="33"/>
        <v>4.2606251938903998</v>
      </c>
      <c r="AX26" s="506">
        <f t="shared" si="34"/>
        <v>4.2606251938903998</v>
      </c>
      <c r="AY26" s="506">
        <f t="shared" si="35"/>
        <v>3.6340626653771055</v>
      </c>
      <c r="AZ26" s="506">
        <f t="shared" si="36"/>
        <v>3.6340626653771055</v>
      </c>
      <c r="BA26" s="506">
        <f t="shared" si="37"/>
        <v>3.6340626653771055</v>
      </c>
      <c r="BB26" s="506">
        <f t="shared" si="38"/>
        <v>3.6340626653771055</v>
      </c>
      <c r="BC26" s="506">
        <f t="shared" si="39"/>
        <v>3.884687676782423</v>
      </c>
      <c r="BD26" s="506">
        <f t="shared" si="40"/>
        <v>3.884687676782423</v>
      </c>
    </row>
    <row r="27" spans="1:56" ht="15.75" thickBot="1">
      <c r="A27" s="5" t="s">
        <v>193</v>
      </c>
      <c r="B27" s="27">
        <v>6.4930000000000003</v>
      </c>
      <c r="C27" s="129">
        <f t="shared" si="51"/>
        <v>0.30396517016993585</v>
      </c>
      <c r="D27" s="551"/>
      <c r="E27" s="222">
        <v>198.41</v>
      </c>
      <c r="F27" s="91">
        <f t="shared" si="52"/>
        <v>565.63054725902339</v>
      </c>
      <c r="G27" s="196">
        <f>(B27/'Europe and NA'!$B$33)</f>
        <v>0.1858541332722693</v>
      </c>
      <c r="H27" s="238">
        <f>'Europe and NA'!$I$33*G27</f>
        <v>131.58472635676665</v>
      </c>
      <c r="I27" s="285">
        <f t="shared" si="68"/>
        <v>0.1184875636416723</v>
      </c>
      <c r="J27" s="268">
        <f t="shared" si="70"/>
        <v>3.5735849194328368</v>
      </c>
      <c r="K27" s="268">
        <f t="shared" si="71"/>
        <v>3.5735849194328368</v>
      </c>
      <c r="L27" s="268">
        <f t="shared" si="72"/>
        <v>3.5735849194328368</v>
      </c>
      <c r="M27" s="268">
        <f t="shared" si="73"/>
        <v>3.5735849194328368</v>
      </c>
      <c r="N27" s="218">
        <f t="shared" si="74"/>
        <v>3.1885003375974015</v>
      </c>
      <c r="O27" s="268">
        <f t="shared" si="75"/>
        <v>3.5735849194328368</v>
      </c>
      <c r="P27" s="268">
        <f t="shared" si="76"/>
        <v>3.5735849194328368</v>
      </c>
      <c r="Q27" s="214">
        <f t="shared" si="46"/>
        <v>2.8555502837643028</v>
      </c>
      <c r="R27" s="214">
        <f t="shared" si="77"/>
        <v>2.8555502837643028</v>
      </c>
      <c r="S27" s="214">
        <f t="shared" si="78"/>
        <v>2.8555502837643028</v>
      </c>
      <c r="T27" s="198">
        <f t="shared" si="8"/>
        <v>3.9148291027208528</v>
      </c>
      <c r="U27" s="402">
        <f t="shared" si="2"/>
        <v>0.1184875636416723</v>
      </c>
      <c r="V27" s="273">
        <f t="shared" si="79"/>
        <v>4.2999136845562882</v>
      </c>
      <c r="W27" s="217">
        <f t="shared" si="69"/>
        <v>0.1184875636416723</v>
      </c>
      <c r="X27" s="218">
        <f t="shared" si="80"/>
        <v>3.1885003375974015</v>
      </c>
      <c r="Y27" s="514">
        <f t="shared" si="7"/>
        <v>0.1184875636416723</v>
      </c>
      <c r="Z27" s="501">
        <f t="shared" si="10"/>
        <v>2.9621890910418074</v>
      </c>
      <c r="AA27" s="502">
        <f t="shared" si="11"/>
        <v>4.0285771638168582</v>
      </c>
      <c r="AB27" s="503">
        <f t="shared" si="12"/>
        <v>4.0285771638168582</v>
      </c>
      <c r="AC27" s="503">
        <f t="shared" si="13"/>
        <v>4.0285771638168582</v>
      </c>
      <c r="AD27" s="506">
        <f t="shared" si="14"/>
        <v>4.0285771638168582</v>
      </c>
      <c r="AE27" s="501">
        <f t="shared" si="15"/>
        <v>4.0285771638168582</v>
      </c>
      <c r="AF27" s="501">
        <f t="shared" si="16"/>
        <v>4.0285771638168582</v>
      </c>
      <c r="AG27" s="506">
        <f t="shared" si="17"/>
        <v>3.4361393456084968</v>
      </c>
      <c r="AH27" s="506">
        <f t="shared" si="18"/>
        <v>3.4361393456084968</v>
      </c>
      <c r="AI27" s="503">
        <f t="shared" si="19"/>
        <v>3.9148291027208528</v>
      </c>
      <c r="AJ27" s="503">
        <f t="shared" si="20"/>
        <v>3.4361393456084968</v>
      </c>
      <c r="AK27" s="503">
        <f t="shared" si="21"/>
        <v>3.2738113834194058</v>
      </c>
      <c r="AL27" s="506">
        <f t="shared" si="22"/>
        <v>3.2738113834194058</v>
      </c>
      <c r="AM27" s="504">
        <f t="shared" si="23"/>
        <v>3.2738113834194058</v>
      </c>
      <c r="AN27" s="503">
        <f t="shared" si="24"/>
        <v>3.2738113834194058</v>
      </c>
      <c r="AO27" s="502">
        <f t="shared" si="25"/>
        <v>3.2738113834194058</v>
      </c>
      <c r="AP27" s="509">
        <f t="shared" si="26"/>
        <v>3.2738113834194058</v>
      </c>
      <c r="AQ27" s="506">
        <f t="shared" si="27"/>
        <v>3.2738113834194058</v>
      </c>
      <c r="AR27" s="506">
        <f t="shared" si="28"/>
        <v>3.2738113834194058</v>
      </c>
      <c r="AS27" s="506">
        <f t="shared" si="29"/>
        <v>3.2738113834194058</v>
      </c>
      <c r="AT27" s="506">
        <f t="shared" si="30"/>
        <v>3.2738113834194058</v>
      </c>
      <c r="AU27" s="506">
        <f t="shared" si="31"/>
        <v>3.2738113834194058</v>
      </c>
      <c r="AV27" s="506">
        <f t="shared" si="32"/>
        <v>4.0285771638168582</v>
      </c>
      <c r="AW27" s="506">
        <f t="shared" si="33"/>
        <v>4.0285771638168582</v>
      </c>
      <c r="AX27" s="506">
        <f t="shared" si="34"/>
        <v>4.0285771638168582</v>
      </c>
      <c r="AY27" s="506">
        <f t="shared" si="35"/>
        <v>3.4361393456084968</v>
      </c>
      <c r="AZ27" s="506">
        <f t="shared" si="36"/>
        <v>3.4361393456084968</v>
      </c>
      <c r="BA27" s="506">
        <f t="shared" si="37"/>
        <v>3.4361393456084968</v>
      </c>
      <c r="BB27" s="506">
        <f t="shared" si="38"/>
        <v>3.4361393456084968</v>
      </c>
      <c r="BC27" s="506">
        <f t="shared" si="39"/>
        <v>3.6731144728918412</v>
      </c>
      <c r="BD27" s="506">
        <f t="shared" si="40"/>
        <v>3.6731144728918412</v>
      </c>
    </row>
    <row r="28" spans="1:56" ht="15.75" thickBot="1">
      <c r="A28" s="5" t="s">
        <v>122</v>
      </c>
      <c r="B28" s="27">
        <v>6.016</v>
      </c>
      <c r="C28" s="129">
        <f t="shared" si="51"/>
        <v>0.2816347549272038</v>
      </c>
      <c r="D28" s="551"/>
      <c r="E28" s="222">
        <v>220892.33100000001</v>
      </c>
      <c r="F28" s="91">
        <f t="shared" si="52"/>
        <v>524.07721735873793</v>
      </c>
      <c r="G28" s="196">
        <f>(B28/'Europe and NA'!$B$33)</f>
        <v>0.17220059537439891</v>
      </c>
      <c r="H28" s="238">
        <f>'Europe and NA'!$I$33*G28</f>
        <v>121.91802152507444</v>
      </c>
      <c r="I28" s="285">
        <f t="shared" si="68"/>
        <v>0.10978302523768682</v>
      </c>
      <c r="J28" s="268">
        <f t="shared" si="70"/>
        <v>3.3110560411686345</v>
      </c>
      <c r="K28" s="268">
        <f t="shared" si="71"/>
        <v>3.3110560411686345</v>
      </c>
      <c r="L28" s="268">
        <f t="shared" si="72"/>
        <v>3.3110560411686345</v>
      </c>
      <c r="M28" s="268">
        <f t="shared" si="73"/>
        <v>3.3110560411686345</v>
      </c>
      <c r="N28" s="218">
        <f t="shared" si="74"/>
        <v>2.9542612091461522</v>
      </c>
      <c r="O28" s="268">
        <f t="shared" si="75"/>
        <v>3.3110560411686345</v>
      </c>
      <c r="P28" s="268">
        <f t="shared" si="76"/>
        <v>3.3110560411686345</v>
      </c>
      <c r="Q28" s="214">
        <f t="shared" si="46"/>
        <v>2.6457709082282523</v>
      </c>
      <c r="R28" s="214">
        <f t="shared" si="77"/>
        <v>2.6457709082282523</v>
      </c>
      <c r="S28" s="214">
        <f t="shared" si="78"/>
        <v>2.6457709082282523</v>
      </c>
      <c r="T28" s="198">
        <f t="shared" si="8"/>
        <v>3.6272311538531725</v>
      </c>
      <c r="U28" s="402">
        <f t="shared" si="2"/>
        <v>0.10978302523768682</v>
      </c>
      <c r="V28" s="273">
        <f t="shared" si="79"/>
        <v>3.9840259858756548</v>
      </c>
      <c r="W28" s="217">
        <f t="shared" si="69"/>
        <v>0.10978302523768682</v>
      </c>
      <c r="X28" s="218">
        <f t="shared" si="80"/>
        <v>2.9542612091461522</v>
      </c>
      <c r="Y28" s="514">
        <f t="shared" si="7"/>
        <v>0.10978302523768682</v>
      </c>
      <c r="Z28" s="501">
        <f t="shared" si="10"/>
        <v>2.7445756309421707</v>
      </c>
      <c r="AA28" s="502">
        <f t="shared" si="11"/>
        <v>3.7326228580813519</v>
      </c>
      <c r="AB28" s="503">
        <f t="shared" si="12"/>
        <v>3.7326228580813519</v>
      </c>
      <c r="AC28" s="503">
        <f t="shared" si="13"/>
        <v>3.7326228580813519</v>
      </c>
      <c r="AD28" s="506">
        <f t="shared" si="14"/>
        <v>3.7326228580813519</v>
      </c>
      <c r="AE28" s="501">
        <f t="shared" si="15"/>
        <v>3.7326228580813519</v>
      </c>
      <c r="AF28" s="501">
        <f t="shared" si="16"/>
        <v>3.7326228580813519</v>
      </c>
      <c r="AG28" s="506">
        <f t="shared" si="17"/>
        <v>3.1837077318929179</v>
      </c>
      <c r="AH28" s="506">
        <f t="shared" si="18"/>
        <v>3.1837077318929179</v>
      </c>
      <c r="AI28" s="503">
        <f t="shared" si="19"/>
        <v>3.6272311538531725</v>
      </c>
      <c r="AJ28" s="503">
        <f t="shared" si="20"/>
        <v>3.1837077318929179</v>
      </c>
      <c r="AK28" s="503">
        <f t="shared" si="21"/>
        <v>3.0333049873172868</v>
      </c>
      <c r="AL28" s="506">
        <f t="shared" si="22"/>
        <v>3.0333049873172868</v>
      </c>
      <c r="AM28" s="504">
        <f t="shared" si="23"/>
        <v>3.0333049873172868</v>
      </c>
      <c r="AN28" s="503">
        <f t="shared" si="24"/>
        <v>3.0333049873172868</v>
      </c>
      <c r="AO28" s="502">
        <f t="shared" si="25"/>
        <v>3.0333049873172868</v>
      </c>
      <c r="AP28" s="509">
        <f t="shared" si="26"/>
        <v>3.0333049873172868</v>
      </c>
      <c r="AQ28" s="506">
        <f t="shared" si="27"/>
        <v>3.0333049873172868</v>
      </c>
      <c r="AR28" s="506">
        <f t="shared" si="28"/>
        <v>3.0333049873172868</v>
      </c>
      <c r="AS28" s="506">
        <f t="shared" si="29"/>
        <v>3.0333049873172868</v>
      </c>
      <c r="AT28" s="506">
        <f t="shared" si="30"/>
        <v>3.0333049873172868</v>
      </c>
      <c r="AU28" s="506">
        <f t="shared" si="31"/>
        <v>3.0333049873172868</v>
      </c>
      <c r="AV28" s="506">
        <f t="shared" si="32"/>
        <v>3.7326228580813519</v>
      </c>
      <c r="AW28" s="506">
        <f t="shared" si="33"/>
        <v>3.7326228580813519</v>
      </c>
      <c r="AX28" s="506">
        <f t="shared" si="34"/>
        <v>3.7326228580813519</v>
      </c>
      <c r="AY28" s="506">
        <f t="shared" si="35"/>
        <v>3.1837077318929179</v>
      </c>
      <c r="AZ28" s="506">
        <f t="shared" si="36"/>
        <v>3.1837077318929179</v>
      </c>
      <c r="BA28" s="506">
        <f t="shared" si="37"/>
        <v>3.1837077318929179</v>
      </c>
      <c r="BB28" s="506">
        <f t="shared" si="38"/>
        <v>3.1837077318929179</v>
      </c>
      <c r="BC28" s="506">
        <f t="shared" si="39"/>
        <v>3.4032737823682915</v>
      </c>
      <c r="BD28" s="506">
        <f t="shared" si="40"/>
        <v>3.4032737823682915</v>
      </c>
    </row>
    <row r="29" spans="1:56" ht="15.75" thickBot="1">
      <c r="A29" s="5" t="s">
        <v>103</v>
      </c>
      <c r="B29" s="27">
        <v>5.4530000000000003</v>
      </c>
      <c r="C29" s="129">
        <f t="shared" si="51"/>
        <v>0.25527831094049902</v>
      </c>
      <c r="D29" s="551"/>
      <c r="E29" s="222">
        <v>164689.383</v>
      </c>
      <c r="F29" s="91">
        <f t="shared" si="52"/>
        <v>475.03209213051815</v>
      </c>
      <c r="G29" s="196">
        <f>(B29/'Europe and NA'!$B$33)</f>
        <v>0.15608541332722695</v>
      </c>
      <c r="H29" s="238">
        <f>'Europe and NA'!$I$33*G29</f>
        <v>110.50847263567668</v>
      </c>
      <c r="I29" s="285">
        <f t="shared" si="68"/>
        <v>9.9509115129838135E-2</v>
      </c>
      <c r="J29" s="268">
        <f t="shared" si="70"/>
        <v>3.0011949123159183</v>
      </c>
      <c r="K29" s="268">
        <f t="shared" si="71"/>
        <v>3.0011949123159183</v>
      </c>
      <c r="L29" s="268">
        <f t="shared" si="72"/>
        <v>3.0011949123159183</v>
      </c>
      <c r="M29" s="268">
        <f t="shared" si="73"/>
        <v>3.0011949123159183</v>
      </c>
      <c r="N29" s="218">
        <f t="shared" si="74"/>
        <v>2.6777902881439442</v>
      </c>
      <c r="O29" s="268">
        <f t="shared" si="75"/>
        <v>3.0011949123159183</v>
      </c>
      <c r="P29" s="268">
        <f t="shared" si="76"/>
        <v>3.0011949123159183</v>
      </c>
      <c r="Q29" s="214">
        <f t="shared" si="46"/>
        <v>2.398169674629099</v>
      </c>
      <c r="R29" s="214">
        <f t="shared" si="77"/>
        <v>2.398169674629099</v>
      </c>
      <c r="S29" s="214">
        <f t="shared" si="78"/>
        <v>2.398169674629099</v>
      </c>
      <c r="T29" s="198">
        <f t="shared" si="8"/>
        <v>3.2877811638898518</v>
      </c>
      <c r="U29" s="402">
        <f t="shared" si="2"/>
        <v>9.9509115129838135E-2</v>
      </c>
      <c r="V29" s="273">
        <f t="shared" si="79"/>
        <v>3.6111857880618259</v>
      </c>
      <c r="W29" s="217">
        <f t="shared" si="69"/>
        <v>9.9509115129838135E-2</v>
      </c>
      <c r="X29" s="218">
        <f t="shared" si="80"/>
        <v>2.6777902881439442</v>
      </c>
      <c r="Y29" s="514">
        <f t="shared" si="7"/>
        <v>9.9509115129838135E-2</v>
      </c>
      <c r="Z29" s="501">
        <f t="shared" si="10"/>
        <v>2.4877278782459533</v>
      </c>
      <c r="AA29" s="502">
        <f t="shared" si="11"/>
        <v>3.3833099144144967</v>
      </c>
      <c r="AB29" s="503">
        <f t="shared" si="12"/>
        <v>3.3833099144144967</v>
      </c>
      <c r="AC29" s="503">
        <f t="shared" si="13"/>
        <v>3.3833099144144967</v>
      </c>
      <c r="AD29" s="506">
        <f t="shared" si="14"/>
        <v>3.3833099144144967</v>
      </c>
      <c r="AE29" s="501">
        <f t="shared" si="15"/>
        <v>3.3833099144144967</v>
      </c>
      <c r="AF29" s="501">
        <f t="shared" si="16"/>
        <v>3.3833099144144967</v>
      </c>
      <c r="AG29" s="506">
        <f t="shared" si="17"/>
        <v>2.885764338765306</v>
      </c>
      <c r="AH29" s="506">
        <f t="shared" si="18"/>
        <v>2.885764338765306</v>
      </c>
      <c r="AI29" s="503">
        <f t="shared" si="19"/>
        <v>3.2877811638898518</v>
      </c>
      <c r="AJ29" s="503">
        <f t="shared" si="20"/>
        <v>2.885764338765306</v>
      </c>
      <c r="AK29" s="503">
        <f t="shared" si="21"/>
        <v>2.7494368510374274</v>
      </c>
      <c r="AL29" s="506">
        <f t="shared" si="22"/>
        <v>2.7494368510374274</v>
      </c>
      <c r="AM29" s="504">
        <f t="shared" si="23"/>
        <v>2.7494368510374274</v>
      </c>
      <c r="AN29" s="503">
        <f t="shared" si="24"/>
        <v>2.7494368510374274</v>
      </c>
      <c r="AO29" s="502">
        <f t="shared" si="25"/>
        <v>2.7494368510374274</v>
      </c>
      <c r="AP29" s="509">
        <f t="shared" si="26"/>
        <v>2.7494368510374274</v>
      </c>
      <c r="AQ29" s="506">
        <f t="shared" si="27"/>
        <v>2.7494368510374274</v>
      </c>
      <c r="AR29" s="506">
        <f t="shared" si="28"/>
        <v>2.7494368510374274</v>
      </c>
      <c r="AS29" s="506">
        <f t="shared" si="29"/>
        <v>2.7494368510374274</v>
      </c>
      <c r="AT29" s="506">
        <f t="shared" si="30"/>
        <v>2.7494368510374274</v>
      </c>
      <c r="AU29" s="506">
        <f t="shared" si="31"/>
        <v>2.7494368510374274</v>
      </c>
      <c r="AV29" s="506">
        <f t="shared" si="32"/>
        <v>3.3833099144144967</v>
      </c>
      <c r="AW29" s="506">
        <f t="shared" si="33"/>
        <v>3.3833099144144967</v>
      </c>
      <c r="AX29" s="506">
        <f t="shared" si="34"/>
        <v>3.3833099144144967</v>
      </c>
      <c r="AY29" s="506">
        <f t="shared" si="35"/>
        <v>2.885764338765306</v>
      </c>
      <c r="AZ29" s="506">
        <f t="shared" si="36"/>
        <v>2.885764338765306</v>
      </c>
      <c r="BA29" s="506">
        <f t="shared" si="37"/>
        <v>2.885764338765306</v>
      </c>
      <c r="BB29" s="506">
        <f t="shared" si="38"/>
        <v>2.885764338765306</v>
      </c>
      <c r="BC29" s="506">
        <f t="shared" si="39"/>
        <v>3.0847825690249824</v>
      </c>
      <c r="BD29" s="506">
        <f t="shared" si="40"/>
        <v>3.0847825690249824</v>
      </c>
    </row>
    <row r="30" spans="1:56" ht="15.75" thickBot="1">
      <c r="A30" s="5" t="s">
        <v>194</v>
      </c>
      <c r="B30" s="27">
        <v>5.3209999999999997</v>
      </c>
      <c r="C30" s="129">
        <f t="shared" si="51"/>
        <v>0.2490988249613782</v>
      </c>
      <c r="D30" s="551"/>
      <c r="E30" s="223">
        <v>1318.442</v>
      </c>
      <c r="F30" s="91">
        <f t="shared" si="52"/>
        <v>463.53305744113101</v>
      </c>
      <c r="G30" s="196">
        <f>(B30/'Europe and NA'!$B$33)</f>
        <v>0.15230707579574077</v>
      </c>
      <c r="H30" s="238">
        <f>'Europe and NA'!$I$33*G30</f>
        <v>107.83340966338446</v>
      </c>
      <c r="I30" s="285">
        <f t="shared" si="68"/>
        <v>9.7100312049489948E-2</v>
      </c>
      <c r="J30" s="268">
        <f t="shared" si="70"/>
        <v>2.928545411412617</v>
      </c>
      <c r="K30" s="268">
        <f t="shared" si="71"/>
        <v>2.928545411412617</v>
      </c>
      <c r="L30" s="268">
        <f t="shared" si="72"/>
        <v>2.928545411412617</v>
      </c>
      <c r="M30" s="268">
        <f t="shared" si="73"/>
        <v>2.928545411412617</v>
      </c>
      <c r="N30" s="218">
        <f t="shared" si="74"/>
        <v>2.6129693972517747</v>
      </c>
      <c r="O30" s="268">
        <f t="shared" si="75"/>
        <v>2.928545411412617</v>
      </c>
      <c r="P30" s="268">
        <f t="shared" si="76"/>
        <v>2.928545411412617</v>
      </c>
      <c r="Q30" s="214">
        <f t="shared" si="46"/>
        <v>2.3401175203927078</v>
      </c>
      <c r="R30" s="214">
        <f t="shared" si="77"/>
        <v>2.3401175203927078</v>
      </c>
      <c r="S30" s="214">
        <f t="shared" si="78"/>
        <v>2.3401175203927078</v>
      </c>
      <c r="T30" s="198">
        <f t="shared" si="8"/>
        <v>3.208194310115148</v>
      </c>
      <c r="U30" s="402">
        <f t="shared" si="2"/>
        <v>9.7100312049489948E-2</v>
      </c>
      <c r="V30" s="273">
        <f t="shared" si="79"/>
        <v>3.5237703242759904</v>
      </c>
      <c r="W30" s="217">
        <f t="shared" si="69"/>
        <v>9.7100312049489948E-2</v>
      </c>
      <c r="X30" s="218">
        <f t="shared" si="80"/>
        <v>2.6129693972517747</v>
      </c>
      <c r="Y30" s="514">
        <f t="shared" si="7"/>
        <v>9.7100312049489948E-2</v>
      </c>
      <c r="Z30" s="501">
        <f t="shared" si="10"/>
        <v>2.4275078012372489</v>
      </c>
      <c r="AA30" s="502">
        <f t="shared" si="11"/>
        <v>3.3014106096826583</v>
      </c>
      <c r="AB30" s="503">
        <f t="shared" si="12"/>
        <v>3.3014106096826583</v>
      </c>
      <c r="AC30" s="503">
        <f t="shared" si="13"/>
        <v>3.3014106096826583</v>
      </c>
      <c r="AD30" s="506">
        <f t="shared" si="14"/>
        <v>3.3014106096826583</v>
      </c>
      <c r="AE30" s="501">
        <f t="shared" si="15"/>
        <v>3.3014106096826583</v>
      </c>
      <c r="AF30" s="501">
        <f t="shared" si="16"/>
        <v>3.3014106096826583</v>
      </c>
      <c r="AG30" s="506">
        <f t="shared" si="17"/>
        <v>2.8159090494352084</v>
      </c>
      <c r="AH30" s="506">
        <f t="shared" si="18"/>
        <v>2.8159090494352084</v>
      </c>
      <c r="AI30" s="503">
        <f t="shared" si="19"/>
        <v>3.208194310115148</v>
      </c>
      <c r="AJ30" s="503">
        <f t="shared" si="20"/>
        <v>2.8159090494352084</v>
      </c>
      <c r="AK30" s="503">
        <f t="shared" si="21"/>
        <v>2.682881621927407</v>
      </c>
      <c r="AL30" s="506">
        <f t="shared" si="22"/>
        <v>2.682881621927407</v>
      </c>
      <c r="AM30" s="504">
        <f t="shared" si="23"/>
        <v>2.682881621927407</v>
      </c>
      <c r="AN30" s="503">
        <f t="shared" si="24"/>
        <v>2.682881621927407</v>
      </c>
      <c r="AO30" s="502">
        <f t="shared" si="25"/>
        <v>2.682881621927407</v>
      </c>
      <c r="AP30" s="509">
        <f t="shared" si="26"/>
        <v>2.682881621927407</v>
      </c>
      <c r="AQ30" s="506">
        <f t="shared" si="27"/>
        <v>2.682881621927407</v>
      </c>
      <c r="AR30" s="506">
        <f t="shared" si="28"/>
        <v>2.682881621927407</v>
      </c>
      <c r="AS30" s="506">
        <f t="shared" si="29"/>
        <v>2.682881621927407</v>
      </c>
      <c r="AT30" s="506">
        <f t="shared" si="30"/>
        <v>2.682881621927407</v>
      </c>
      <c r="AU30" s="506">
        <f t="shared" si="31"/>
        <v>2.682881621927407</v>
      </c>
      <c r="AV30" s="506">
        <f t="shared" si="32"/>
        <v>3.3014106096826583</v>
      </c>
      <c r="AW30" s="506">
        <f t="shared" si="33"/>
        <v>3.3014106096826583</v>
      </c>
      <c r="AX30" s="506">
        <f t="shared" si="34"/>
        <v>3.3014106096826583</v>
      </c>
      <c r="AY30" s="506">
        <f t="shared" si="35"/>
        <v>2.8159090494352084</v>
      </c>
      <c r="AZ30" s="506">
        <f t="shared" si="36"/>
        <v>2.8159090494352084</v>
      </c>
      <c r="BA30" s="506">
        <f t="shared" si="37"/>
        <v>2.8159090494352084</v>
      </c>
      <c r="BB30" s="506">
        <f t="shared" si="38"/>
        <v>2.8159090494352084</v>
      </c>
      <c r="BC30" s="506">
        <f t="shared" si="39"/>
        <v>3.0101096735341883</v>
      </c>
      <c r="BD30" s="506">
        <f t="shared" si="40"/>
        <v>3.0101096735341883</v>
      </c>
    </row>
    <row r="31" spans="1:56" ht="15.75" thickBot="1">
      <c r="A31" s="5" t="s">
        <v>106</v>
      </c>
      <c r="B31" s="27">
        <v>5.0039999999999996</v>
      </c>
      <c r="C31" s="129">
        <f t="shared" si="51"/>
        <v>0.23425869575394406</v>
      </c>
      <c r="D31" s="551"/>
      <c r="E31" s="224">
        <v>16718.971000000001</v>
      </c>
      <c r="F31" s="91">
        <f t="shared" si="52"/>
        <v>435.91795140676925</v>
      </c>
      <c r="G31" s="196">
        <f>(B31/'Europe and NA'!$B$33)</f>
        <v>0.14323334096633844</v>
      </c>
      <c r="H31" s="238">
        <f>'Europe and NA'!$I$33*G31</f>
        <v>101.40920540416762</v>
      </c>
      <c r="I31" s="285">
        <f t="shared" si="68"/>
        <v>9.1315534955017416E-2</v>
      </c>
      <c r="J31" s="268">
        <f t="shared" si="70"/>
        <v>2.7540765342433251</v>
      </c>
      <c r="K31" s="268">
        <f t="shared" si="71"/>
        <v>2.7540765342433251</v>
      </c>
      <c r="L31" s="268">
        <f t="shared" si="72"/>
        <v>2.7540765342433251</v>
      </c>
      <c r="M31" s="268">
        <f t="shared" si="73"/>
        <v>2.7540765342433251</v>
      </c>
      <c r="N31" s="218">
        <f t="shared" si="74"/>
        <v>2.4573010456395186</v>
      </c>
      <c r="O31" s="268">
        <f t="shared" si="75"/>
        <v>2.7540765342433251</v>
      </c>
      <c r="P31" s="268">
        <f t="shared" si="76"/>
        <v>2.7540765342433251</v>
      </c>
      <c r="Q31" s="214">
        <f t="shared" si="46"/>
        <v>2.2007043924159198</v>
      </c>
      <c r="R31" s="214">
        <f t="shared" si="77"/>
        <v>2.2007043924159198</v>
      </c>
      <c r="S31" s="214">
        <f t="shared" si="78"/>
        <v>2.2007043924159198</v>
      </c>
      <c r="T31" s="198">
        <f t="shared" si="8"/>
        <v>3.0170652749137754</v>
      </c>
      <c r="U31" s="402">
        <f t="shared" si="2"/>
        <v>9.1315534955017416E-2</v>
      </c>
      <c r="V31" s="273">
        <f t="shared" si="79"/>
        <v>3.3138407635175819</v>
      </c>
      <c r="W31" s="217">
        <f t="shared" si="69"/>
        <v>9.1315534955017416E-2</v>
      </c>
      <c r="X31" s="218">
        <f t="shared" si="80"/>
        <v>2.4573010456395186</v>
      </c>
      <c r="Y31" s="514">
        <f t="shared" si="7"/>
        <v>9.1315534955017416E-2</v>
      </c>
      <c r="Z31" s="501">
        <f t="shared" si="10"/>
        <v>2.2828883738754353</v>
      </c>
      <c r="AA31" s="502">
        <f t="shared" si="11"/>
        <v>3.1047281884705922</v>
      </c>
      <c r="AB31" s="503">
        <f t="shared" si="12"/>
        <v>3.1047281884705922</v>
      </c>
      <c r="AC31" s="503">
        <f t="shared" si="13"/>
        <v>3.1047281884705922</v>
      </c>
      <c r="AD31" s="506">
        <f t="shared" si="14"/>
        <v>3.1047281884705922</v>
      </c>
      <c r="AE31" s="501">
        <f t="shared" si="15"/>
        <v>3.1047281884705922</v>
      </c>
      <c r="AF31" s="501">
        <f t="shared" si="16"/>
        <v>3.1047281884705922</v>
      </c>
      <c r="AG31" s="506">
        <f t="shared" si="17"/>
        <v>2.648150513695505</v>
      </c>
      <c r="AH31" s="506">
        <f t="shared" si="18"/>
        <v>2.648150513695505</v>
      </c>
      <c r="AI31" s="503">
        <f t="shared" si="19"/>
        <v>3.0170652749137754</v>
      </c>
      <c r="AJ31" s="503">
        <f t="shared" si="20"/>
        <v>2.648150513695505</v>
      </c>
      <c r="AK31" s="503">
        <f t="shared" si="21"/>
        <v>2.5230482308071309</v>
      </c>
      <c r="AL31" s="506">
        <f t="shared" si="22"/>
        <v>2.5230482308071309</v>
      </c>
      <c r="AM31" s="504">
        <f t="shared" si="23"/>
        <v>2.5230482308071309</v>
      </c>
      <c r="AN31" s="503">
        <f t="shared" si="24"/>
        <v>2.5230482308071309</v>
      </c>
      <c r="AO31" s="502">
        <f t="shared" si="25"/>
        <v>2.5230482308071309</v>
      </c>
      <c r="AP31" s="509">
        <f t="shared" si="26"/>
        <v>2.5230482308071309</v>
      </c>
      <c r="AQ31" s="506">
        <f t="shared" si="27"/>
        <v>2.5230482308071309</v>
      </c>
      <c r="AR31" s="506">
        <f t="shared" si="28"/>
        <v>2.5230482308071309</v>
      </c>
      <c r="AS31" s="506">
        <f t="shared" si="29"/>
        <v>2.5230482308071309</v>
      </c>
      <c r="AT31" s="506">
        <f t="shared" si="30"/>
        <v>2.5230482308071309</v>
      </c>
      <c r="AU31" s="506">
        <f t="shared" si="31"/>
        <v>2.5230482308071309</v>
      </c>
      <c r="AV31" s="506">
        <f t="shared" si="32"/>
        <v>3.1047281884705922</v>
      </c>
      <c r="AW31" s="506">
        <f t="shared" si="33"/>
        <v>3.1047281884705922</v>
      </c>
      <c r="AX31" s="506">
        <f t="shared" si="34"/>
        <v>3.1047281884705922</v>
      </c>
      <c r="AY31" s="506">
        <f t="shared" si="35"/>
        <v>2.648150513695505</v>
      </c>
      <c r="AZ31" s="506">
        <f t="shared" si="36"/>
        <v>2.648150513695505</v>
      </c>
      <c r="BA31" s="506">
        <f t="shared" si="37"/>
        <v>2.648150513695505</v>
      </c>
      <c r="BB31" s="506">
        <f t="shared" si="38"/>
        <v>2.648150513695505</v>
      </c>
      <c r="BC31" s="506">
        <f t="shared" si="39"/>
        <v>2.8307815836055399</v>
      </c>
      <c r="BD31" s="506">
        <f t="shared" si="40"/>
        <v>2.8307815836055399</v>
      </c>
    </row>
    <row r="32" spans="1:56" ht="15.75" thickBot="1">
      <c r="A32" s="5" t="s">
        <v>131</v>
      </c>
      <c r="B32" s="27">
        <v>4.5350000000000001</v>
      </c>
      <c r="C32" s="129">
        <f t="shared" si="51"/>
        <v>0.21230279481297692</v>
      </c>
      <c r="D32" s="551"/>
      <c r="E32" s="27">
        <v>11.792</v>
      </c>
      <c r="F32" s="91">
        <f t="shared" si="52"/>
        <v>395.06153269977995</v>
      </c>
      <c r="G32" s="196">
        <f>(B32/'Europe and NA'!$B$33)</f>
        <v>0.12980879322189146</v>
      </c>
      <c r="H32" s="238">
        <f>'Europe and NA'!$I$33*G32</f>
        <v>91.904625601099156</v>
      </c>
      <c r="I32" s="285">
        <f t="shared" si="68"/>
        <v>8.2756984616507601E-2</v>
      </c>
      <c r="J32" s="268">
        <f t="shared" si="70"/>
        <v>2.4959506560338691</v>
      </c>
      <c r="K32" s="268">
        <f t="shared" si="71"/>
        <v>2.4959506560338691</v>
      </c>
      <c r="L32" s="268">
        <f t="shared" si="72"/>
        <v>2.4959506560338691</v>
      </c>
      <c r="M32" s="268">
        <f t="shared" si="73"/>
        <v>2.4959506560338691</v>
      </c>
      <c r="N32" s="218">
        <f t="shared" si="74"/>
        <v>2.2269904560302196</v>
      </c>
      <c r="O32" s="268">
        <f t="shared" si="75"/>
        <v>2.4959506560338691</v>
      </c>
      <c r="P32" s="268">
        <f t="shared" si="76"/>
        <v>2.4959506560338691</v>
      </c>
      <c r="Q32" s="214">
        <f t="shared" si="46"/>
        <v>1.9944433292578332</v>
      </c>
      <c r="R32" s="214">
        <f t="shared" si="77"/>
        <v>1.9944433292578332</v>
      </c>
      <c r="S32" s="214">
        <f t="shared" si="78"/>
        <v>1.9944433292578332</v>
      </c>
      <c r="T32" s="198">
        <f t="shared" si="8"/>
        <v>2.7342907717294112</v>
      </c>
      <c r="U32" s="402">
        <f t="shared" si="2"/>
        <v>8.2756984616507601E-2</v>
      </c>
      <c r="V32" s="273">
        <f t="shared" si="79"/>
        <v>3.0032509717330607</v>
      </c>
      <c r="W32" s="217">
        <f t="shared" si="69"/>
        <v>8.2756984616507601E-2</v>
      </c>
      <c r="X32" s="218">
        <f t="shared" si="80"/>
        <v>2.2269904560302196</v>
      </c>
      <c r="Y32" s="514">
        <f t="shared" si="7"/>
        <v>8.2756984616507601E-2</v>
      </c>
      <c r="Z32" s="501">
        <f t="shared" si="10"/>
        <v>2.0689246154126901</v>
      </c>
      <c r="AA32" s="502">
        <f t="shared" si="11"/>
        <v>2.8137374769612586</v>
      </c>
      <c r="AB32" s="503">
        <f t="shared" si="12"/>
        <v>2.8137374769612586</v>
      </c>
      <c r="AC32" s="503">
        <f t="shared" si="13"/>
        <v>2.8137374769612586</v>
      </c>
      <c r="AD32" s="506">
        <f t="shared" si="14"/>
        <v>2.8137374769612586</v>
      </c>
      <c r="AE32" s="501">
        <f t="shared" si="15"/>
        <v>2.8137374769612586</v>
      </c>
      <c r="AF32" s="501">
        <f t="shared" si="16"/>
        <v>2.8137374769612586</v>
      </c>
      <c r="AG32" s="506">
        <f t="shared" si="17"/>
        <v>2.3999525538787205</v>
      </c>
      <c r="AH32" s="506">
        <f t="shared" si="18"/>
        <v>2.3999525538787205</v>
      </c>
      <c r="AI32" s="503">
        <f t="shared" si="19"/>
        <v>2.7342907717294112</v>
      </c>
      <c r="AJ32" s="503">
        <f t="shared" si="20"/>
        <v>2.3999525538787205</v>
      </c>
      <c r="AK32" s="503">
        <f t="shared" si="21"/>
        <v>2.2865754849541049</v>
      </c>
      <c r="AL32" s="506">
        <f t="shared" si="22"/>
        <v>2.2865754849541049</v>
      </c>
      <c r="AM32" s="504">
        <f t="shared" si="23"/>
        <v>2.2865754849541049</v>
      </c>
      <c r="AN32" s="503">
        <f t="shared" si="24"/>
        <v>2.2865754849541049</v>
      </c>
      <c r="AO32" s="502">
        <f t="shared" si="25"/>
        <v>2.2865754849541049</v>
      </c>
      <c r="AP32" s="509">
        <f t="shared" si="26"/>
        <v>2.2865754849541049</v>
      </c>
      <c r="AQ32" s="506">
        <f t="shared" si="27"/>
        <v>2.2865754849541049</v>
      </c>
      <c r="AR32" s="506">
        <f t="shared" si="28"/>
        <v>2.2865754849541049</v>
      </c>
      <c r="AS32" s="506">
        <f t="shared" si="29"/>
        <v>2.2865754849541049</v>
      </c>
      <c r="AT32" s="506">
        <f t="shared" si="30"/>
        <v>2.2865754849541049</v>
      </c>
      <c r="AU32" s="506">
        <f t="shared" si="31"/>
        <v>2.2865754849541049</v>
      </c>
      <c r="AV32" s="506">
        <f t="shared" si="32"/>
        <v>2.8137374769612586</v>
      </c>
      <c r="AW32" s="506">
        <f t="shared" si="33"/>
        <v>2.8137374769612586</v>
      </c>
      <c r="AX32" s="506">
        <f t="shared" si="34"/>
        <v>2.8137374769612586</v>
      </c>
      <c r="AY32" s="506">
        <f t="shared" si="35"/>
        <v>2.3999525538787205</v>
      </c>
      <c r="AZ32" s="506">
        <f t="shared" si="36"/>
        <v>2.3999525538787205</v>
      </c>
      <c r="BA32" s="506">
        <f t="shared" si="37"/>
        <v>2.3999525538787205</v>
      </c>
      <c r="BB32" s="506">
        <f t="shared" si="38"/>
        <v>2.3999525538787205</v>
      </c>
      <c r="BC32" s="506">
        <f t="shared" si="39"/>
        <v>2.5654665231117355</v>
      </c>
      <c r="BD32" s="506">
        <f t="shared" si="40"/>
        <v>2.5654665231117355</v>
      </c>
    </row>
    <row r="33" spans="1:56" ht="15.75" thickBot="1">
      <c r="A33" s="5" t="s">
        <v>114</v>
      </c>
      <c r="B33" s="27">
        <v>4.0810000000000004</v>
      </c>
      <c r="C33" s="129">
        <f t="shared" si="51"/>
        <v>0.19104910818781892</v>
      </c>
      <c r="D33" s="551"/>
      <c r="E33" s="27">
        <v>8947.027</v>
      </c>
      <c r="F33" s="91">
        <f t="shared" si="52"/>
        <v>355.51182248022093</v>
      </c>
      <c r="G33" s="196">
        <f>(B33/'Europe and NA'!$B$33)</f>
        <v>0.11681360201511336</v>
      </c>
      <c r="H33" s="238">
        <f>'Europe and NA'!$I$33*G33</f>
        <v>82.704030226700255</v>
      </c>
      <c r="I33" s="285">
        <f t="shared" si="68"/>
        <v>7.4472161900764625E-2</v>
      </c>
      <c r="J33" s="268">
        <f t="shared" si="70"/>
        <v>2.2460804029270611</v>
      </c>
      <c r="K33" s="268">
        <f t="shared" si="71"/>
        <v>2.2460804029270611</v>
      </c>
      <c r="L33" s="268">
        <f t="shared" si="72"/>
        <v>2.2460804029270611</v>
      </c>
      <c r="M33" s="268">
        <f t="shared" si="73"/>
        <v>2.2460804029270611</v>
      </c>
      <c r="N33" s="218">
        <f t="shared" si="74"/>
        <v>2.0040458767495761</v>
      </c>
      <c r="O33" s="268">
        <f t="shared" si="75"/>
        <v>2.2460804029270611</v>
      </c>
      <c r="P33" s="268">
        <f t="shared" si="76"/>
        <v>2.2460804029270611</v>
      </c>
      <c r="Q33" s="214">
        <f t="shared" si="46"/>
        <v>1.7947791018084276</v>
      </c>
      <c r="R33" s="214">
        <f t="shared" si="77"/>
        <v>1.7947791018084276</v>
      </c>
      <c r="S33" s="214">
        <f t="shared" si="78"/>
        <v>1.7947791018084276</v>
      </c>
      <c r="T33" s="198">
        <f t="shared" si="8"/>
        <v>2.4605602292012629</v>
      </c>
      <c r="U33" s="402">
        <f t="shared" si="2"/>
        <v>7.4472161900764625E-2</v>
      </c>
      <c r="V33" s="273">
        <f t="shared" si="79"/>
        <v>2.7025947553787484</v>
      </c>
      <c r="W33" s="217">
        <f t="shared" si="69"/>
        <v>7.4472161900764625E-2</v>
      </c>
      <c r="X33" s="218">
        <f t="shared" si="80"/>
        <v>2.0040458767495761</v>
      </c>
      <c r="Y33" s="514">
        <f t="shared" si="7"/>
        <v>7.4472161900764625E-2</v>
      </c>
      <c r="Z33" s="501">
        <f t="shared" si="10"/>
        <v>1.8618040475191155</v>
      </c>
      <c r="AA33" s="502">
        <f t="shared" si="11"/>
        <v>2.5320535046259973</v>
      </c>
      <c r="AB33" s="503">
        <f t="shared" si="12"/>
        <v>2.5320535046259973</v>
      </c>
      <c r="AC33" s="503">
        <f t="shared" si="13"/>
        <v>2.5320535046259973</v>
      </c>
      <c r="AD33" s="506">
        <f t="shared" si="14"/>
        <v>2.5320535046259973</v>
      </c>
      <c r="AE33" s="501">
        <f t="shared" si="15"/>
        <v>2.5320535046259973</v>
      </c>
      <c r="AF33" s="501">
        <f t="shared" si="16"/>
        <v>2.5320535046259973</v>
      </c>
      <c r="AG33" s="506">
        <f t="shared" si="17"/>
        <v>2.1596926951221742</v>
      </c>
      <c r="AH33" s="506">
        <f t="shared" si="18"/>
        <v>2.1596926951221742</v>
      </c>
      <c r="AI33" s="503">
        <f t="shared" si="19"/>
        <v>2.4605602292012629</v>
      </c>
      <c r="AJ33" s="503">
        <f t="shared" si="20"/>
        <v>2.1596926951221742</v>
      </c>
      <c r="AK33" s="503">
        <f t="shared" si="21"/>
        <v>2.0576658333181266</v>
      </c>
      <c r="AL33" s="506">
        <f t="shared" si="22"/>
        <v>2.0576658333181266</v>
      </c>
      <c r="AM33" s="504">
        <f t="shared" si="23"/>
        <v>2.0576658333181266</v>
      </c>
      <c r="AN33" s="503">
        <f t="shared" si="24"/>
        <v>2.0576658333181266</v>
      </c>
      <c r="AO33" s="502">
        <f t="shared" si="25"/>
        <v>2.0576658333181266</v>
      </c>
      <c r="AP33" s="509">
        <f t="shared" si="26"/>
        <v>2.0576658333181266</v>
      </c>
      <c r="AQ33" s="506">
        <f t="shared" si="27"/>
        <v>2.0576658333181266</v>
      </c>
      <c r="AR33" s="506">
        <f t="shared" si="28"/>
        <v>2.0576658333181266</v>
      </c>
      <c r="AS33" s="506">
        <f t="shared" si="29"/>
        <v>2.0576658333181266</v>
      </c>
      <c r="AT33" s="506">
        <f t="shared" si="30"/>
        <v>2.0576658333181266</v>
      </c>
      <c r="AU33" s="506">
        <f t="shared" si="31"/>
        <v>2.0576658333181266</v>
      </c>
      <c r="AV33" s="506">
        <f t="shared" si="32"/>
        <v>2.5320535046259973</v>
      </c>
      <c r="AW33" s="506">
        <f t="shared" si="33"/>
        <v>2.5320535046259973</v>
      </c>
      <c r="AX33" s="506">
        <f t="shared" si="34"/>
        <v>2.5320535046259973</v>
      </c>
      <c r="AY33" s="506">
        <f t="shared" si="35"/>
        <v>2.1596926951221742</v>
      </c>
      <c r="AZ33" s="506">
        <f t="shared" si="36"/>
        <v>2.1596926951221742</v>
      </c>
      <c r="BA33" s="506">
        <f t="shared" si="37"/>
        <v>2.1596926951221742</v>
      </c>
      <c r="BB33" s="506">
        <f t="shared" si="38"/>
        <v>2.1596926951221742</v>
      </c>
      <c r="BC33" s="506">
        <f t="shared" si="39"/>
        <v>2.3086370189237035</v>
      </c>
      <c r="BD33" s="506">
        <f t="shared" si="40"/>
        <v>2.3086370189237035</v>
      </c>
    </row>
    <row r="34" spans="1:56" ht="15.75" thickBot="1">
      <c r="A34" s="5" t="s">
        <v>195</v>
      </c>
      <c r="B34" s="27">
        <v>3.972</v>
      </c>
      <c r="C34" s="129">
        <f t="shared" si="51"/>
        <v>0.18594635082627217</v>
      </c>
      <c r="D34" s="551"/>
      <c r="E34" s="27">
        <v>59.194000000000003</v>
      </c>
      <c r="F34" s="91">
        <f t="shared" si="52"/>
        <v>346.01640747156029</v>
      </c>
      <c r="G34" s="196">
        <f>(B34/'Europe and NA'!$B$33)</f>
        <v>0.11369361117471949</v>
      </c>
      <c r="H34" s="238">
        <f>'Europe and NA'!$I$33*G34</f>
        <v>80.495076711701401</v>
      </c>
      <c r="I34" s="285">
        <f t="shared" si="68"/>
        <v>7.2483074508658915E-2</v>
      </c>
      <c r="J34" s="268">
        <f t="shared" si="70"/>
        <v>2.1860895271811529</v>
      </c>
      <c r="K34" s="268">
        <f t="shared" si="71"/>
        <v>2.1860895271811529</v>
      </c>
      <c r="L34" s="268">
        <f t="shared" si="72"/>
        <v>2.1860895271811529</v>
      </c>
      <c r="M34" s="268">
        <f t="shared" si="73"/>
        <v>2.1860895271811529</v>
      </c>
      <c r="N34" s="218">
        <f t="shared" si="74"/>
        <v>1.9505195350280113</v>
      </c>
      <c r="O34" s="268">
        <f t="shared" si="75"/>
        <v>2.1860895271811529</v>
      </c>
      <c r="P34" s="268">
        <f t="shared" si="76"/>
        <v>2.1860895271811529</v>
      </c>
      <c r="Q34" s="214">
        <f t="shared" si="46"/>
        <v>1.7468420956586799</v>
      </c>
      <c r="R34" s="214">
        <f t="shared" si="77"/>
        <v>1.7468420956586799</v>
      </c>
      <c r="S34" s="214">
        <f t="shared" si="78"/>
        <v>1.7468420956586799</v>
      </c>
      <c r="T34" s="198">
        <f t="shared" si="8"/>
        <v>2.3948407817660904</v>
      </c>
      <c r="U34" s="402">
        <f t="shared" si="2"/>
        <v>7.2483074508658915E-2</v>
      </c>
      <c r="V34" s="273">
        <f t="shared" si="79"/>
        <v>2.6304107739192322</v>
      </c>
      <c r="W34" s="217">
        <f t="shared" si="69"/>
        <v>7.2483074508658915E-2</v>
      </c>
      <c r="X34" s="218">
        <f t="shared" si="80"/>
        <v>1.9505195350280113</v>
      </c>
      <c r="Y34" s="514">
        <f t="shared" si="7"/>
        <v>7.2483074508658915E-2</v>
      </c>
      <c r="Z34" s="501">
        <f t="shared" si="10"/>
        <v>1.8120768627164729</v>
      </c>
      <c r="AA34" s="502">
        <f t="shared" si="11"/>
        <v>2.464424533294403</v>
      </c>
      <c r="AB34" s="503">
        <f t="shared" si="12"/>
        <v>2.464424533294403</v>
      </c>
      <c r="AC34" s="503">
        <f t="shared" si="13"/>
        <v>2.464424533294403</v>
      </c>
      <c r="AD34" s="506">
        <f t="shared" si="14"/>
        <v>2.464424533294403</v>
      </c>
      <c r="AE34" s="501">
        <f t="shared" si="15"/>
        <v>2.464424533294403</v>
      </c>
      <c r="AF34" s="501">
        <f t="shared" si="16"/>
        <v>2.464424533294403</v>
      </c>
      <c r="AG34" s="506">
        <f t="shared" si="17"/>
        <v>2.1020091607511087</v>
      </c>
      <c r="AH34" s="506">
        <f t="shared" si="18"/>
        <v>2.1020091607511087</v>
      </c>
      <c r="AI34" s="503">
        <f t="shared" si="19"/>
        <v>2.3948407817660904</v>
      </c>
      <c r="AJ34" s="503">
        <f t="shared" si="20"/>
        <v>2.1020091607511087</v>
      </c>
      <c r="AK34" s="503">
        <f t="shared" si="21"/>
        <v>2.0027073486742459</v>
      </c>
      <c r="AL34" s="506">
        <f t="shared" si="22"/>
        <v>2.0027073486742459</v>
      </c>
      <c r="AM34" s="504">
        <f t="shared" si="23"/>
        <v>2.0027073486742459</v>
      </c>
      <c r="AN34" s="503">
        <f t="shared" si="24"/>
        <v>2.0027073486742459</v>
      </c>
      <c r="AO34" s="502">
        <f t="shared" si="25"/>
        <v>2.0027073486742459</v>
      </c>
      <c r="AP34" s="509">
        <f t="shared" si="26"/>
        <v>2.0027073486742459</v>
      </c>
      <c r="AQ34" s="506">
        <f t="shared" si="27"/>
        <v>2.0027073486742459</v>
      </c>
      <c r="AR34" s="506">
        <f t="shared" si="28"/>
        <v>2.0027073486742459</v>
      </c>
      <c r="AS34" s="506">
        <f t="shared" si="29"/>
        <v>2.0027073486742459</v>
      </c>
      <c r="AT34" s="506">
        <f t="shared" si="30"/>
        <v>2.0027073486742459</v>
      </c>
      <c r="AU34" s="506">
        <f t="shared" si="31"/>
        <v>2.0027073486742459</v>
      </c>
      <c r="AV34" s="506">
        <f t="shared" si="32"/>
        <v>2.464424533294403</v>
      </c>
      <c r="AW34" s="506">
        <f t="shared" si="33"/>
        <v>2.464424533294403</v>
      </c>
      <c r="AX34" s="506">
        <f t="shared" si="34"/>
        <v>2.464424533294403</v>
      </c>
      <c r="AY34" s="506">
        <f t="shared" si="35"/>
        <v>2.1020091607511087</v>
      </c>
      <c r="AZ34" s="506">
        <f t="shared" si="36"/>
        <v>2.1020091607511087</v>
      </c>
      <c r="BA34" s="506">
        <f t="shared" si="37"/>
        <v>2.1020091607511087</v>
      </c>
      <c r="BB34" s="506">
        <f t="shared" si="38"/>
        <v>2.1020091607511087</v>
      </c>
      <c r="BC34" s="506">
        <f t="shared" si="39"/>
        <v>2.2469753097684264</v>
      </c>
      <c r="BD34" s="506">
        <f t="shared" si="40"/>
        <v>2.2469753097684264</v>
      </c>
    </row>
    <row r="35" spans="1:56" ht="15.75" thickBot="1">
      <c r="A35" s="5" t="s">
        <v>118</v>
      </c>
      <c r="B35" s="27">
        <v>3.657</v>
      </c>
      <c r="C35" s="129">
        <f t="shared" si="51"/>
        <v>0.1711998501942793</v>
      </c>
      <c r="D35" s="551"/>
      <c r="E35" s="27">
        <v>115.021</v>
      </c>
      <c r="F35" s="91">
        <f t="shared" si="52"/>
        <v>318.57552923552271</v>
      </c>
      <c r="G35" s="196">
        <f>(B35/'Europe and NA'!$B$33)</f>
        <v>0.10467712388367301</v>
      </c>
      <c r="H35" s="238">
        <f>'Europe and NA'!$I$33*G35</f>
        <v>74.111403709640484</v>
      </c>
      <c r="I35" s="285">
        <f t="shared" si="68"/>
        <v>6.67347944305553E-2</v>
      </c>
      <c r="J35" s="268">
        <f t="shared" si="70"/>
        <v>2.0127214000255478</v>
      </c>
      <c r="K35" s="268">
        <f t="shared" si="71"/>
        <v>2.0127214000255478</v>
      </c>
      <c r="L35" s="268">
        <f t="shared" si="72"/>
        <v>2.0127214000255478</v>
      </c>
      <c r="M35" s="268">
        <f t="shared" si="73"/>
        <v>2.0127214000255478</v>
      </c>
      <c r="N35" s="218">
        <f t="shared" si="74"/>
        <v>1.7958333181262431</v>
      </c>
      <c r="O35" s="268">
        <f t="shared" si="75"/>
        <v>2.0127214000255478</v>
      </c>
      <c r="P35" s="268">
        <f t="shared" si="76"/>
        <v>2.0127214000255478</v>
      </c>
      <c r="Q35" s="214">
        <f t="shared" si="46"/>
        <v>1.6083085457763828</v>
      </c>
      <c r="R35" s="214">
        <f t="shared" si="77"/>
        <v>1.6083085457763828</v>
      </c>
      <c r="S35" s="214">
        <f t="shared" si="78"/>
        <v>1.6083085457763828</v>
      </c>
      <c r="T35" s="198">
        <f t="shared" si="8"/>
        <v>2.2049176079855473</v>
      </c>
      <c r="U35" s="402">
        <f t="shared" si="2"/>
        <v>6.67347944305553E-2</v>
      </c>
      <c r="V35" s="273">
        <f t="shared" si="79"/>
        <v>2.4218056898848519</v>
      </c>
      <c r="W35" s="217">
        <f t="shared" si="69"/>
        <v>6.67347944305553E-2</v>
      </c>
      <c r="X35" s="218">
        <f t="shared" si="80"/>
        <v>1.7958333181262431</v>
      </c>
      <c r="Y35" s="514">
        <f t="shared" si="7"/>
        <v>6.67347944305553E-2</v>
      </c>
      <c r="Z35" s="501">
        <f t="shared" si="10"/>
        <v>1.6683698607638826</v>
      </c>
      <c r="AA35" s="502">
        <f t="shared" si="11"/>
        <v>2.2689830106388804</v>
      </c>
      <c r="AB35" s="503">
        <f t="shared" si="12"/>
        <v>2.2689830106388804</v>
      </c>
      <c r="AC35" s="503">
        <f t="shared" si="13"/>
        <v>2.2689830106388804</v>
      </c>
      <c r="AD35" s="506">
        <f t="shared" si="14"/>
        <v>2.2689830106388804</v>
      </c>
      <c r="AE35" s="501">
        <f t="shared" si="15"/>
        <v>2.2689830106388804</v>
      </c>
      <c r="AF35" s="501">
        <f t="shared" si="16"/>
        <v>2.2689830106388804</v>
      </c>
      <c r="AG35" s="506">
        <f t="shared" si="17"/>
        <v>1.9353090384861038</v>
      </c>
      <c r="AH35" s="506">
        <f t="shared" si="18"/>
        <v>1.9353090384861038</v>
      </c>
      <c r="AI35" s="503">
        <f t="shared" si="19"/>
        <v>2.2049176079855473</v>
      </c>
      <c r="AJ35" s="503">
        <f t="shared" si="20"/>
        <v>1.9353090384861038</v>
      </c>
      <c r="AK35" s="503">
        <f t="shared" si="21"/>
        <v>1.8438823701162428</v>
      </c>
      <c r="AL35" s="506">
        <f t="shared" si="22"/>
        <v>1.8438823701162428</v>
      </c>
      <c r="AM35" s="504">
        <f t="shared" si="23"/>
        <v>1.8438823701162428</v>
      </c>
      <c r="AN35" s="503">
        <f t="shared" si="24"/>
        <v>1.8438823701162428</v>
      </c>
      <c r="AO35" s="502">
        <f t="shared" si="25"/>
        <v>1.8438823701162428</v>
      </c>
      <c r="AP35" s="509">
        <f t="shared" si="26"/>
        <v>1.8438823701162428</v>
      </c>
      <c r="AQ35" s="506">
        <f t="shared" si="27"/>
        <v>1.8438823701162428</v>
      </c>
      <c r="AR35" s="506">
        <f t="shared" si="28"/>
        <v>1.8438823701162428</v>
      </c>
      <c r="AS35" s="506">
        <f t="shared" si="29"/>
        <v>1.8438823701162428</v>
      </c>
      <c r="AT35" s="506">
        <f t="shared" si="30"/>
        <v>1.8438823701162428</v>
      </c>
      <c r="AU35" s="506">
        <f t="shared" si="31"/>
        <v>1.8438823701162428</v>
      </c>
      <c r="AV35" s="506">
        <f t="shared" si="32"/>
        <v>2.2689830106388804</v>
      </c>
      <c r="AW35" s="506">
        <f t="shared" si="33"/>
        <v>2.2689830106388804</v>
      </c>
      <c r="AX35" s="506">
        <f t="shared" si="34"/>
        <v>2.2689830106388804</v>
      </c>
      <c r="AY35" s="506">
        <f t="shared" si="35"/>
        <v>1.9353090384861038</v>
      </c>
      <c r="AZ35" s="506">
        <f t="shared" si="36"/>
        <v>1.9353090384861038</v>
      </c>
      <c r="BA35" s="506">
        <f t="shared" si="37"/>
        <v>1.9353090384861038</v>
      </c>
      <c r="BB35" s="506">
        <f t="shared" si="38"/>
        <v>1.9353090384861038</v>
      </c>
      <c r="BC35" s="506">
        <f t="shared" si="39"/>
        <v>2.0687786273472142</v>
      </c>
      <c r="BD35" s="506">
        <f t="shared" si="40"/>
        <v>2.0687786273472142</v>
      </c>
    </row>
    <row r="36" spans="1:56" ht="15.75" thickBot="1">
      <c r="A36" s="5" t="s">
        <v>121</v>
      </c>
      <c r="B36" s="27">
        <v>3.55</v>
      </c>
      <c r="C36" s="129">
        <f t="shared" si="51"/>
        <v>0.16619072140817376</v>
      </c>
      <c r="D36" s="551"/>
      <c r="E36" s="74">
        <v>29136.808000000001</v>
      </c>
      <c r="F36" s="91">
        <f t="shared" si="52"/>
        <v>309.25434202518602</v>
      </c>
      <c r="G36" s="196">
        <f>(B36/'Europe and NA'!$B$33)</f>
        <v>0.10161438058163498</v>
      </c>
      <c r="H36" s="238">
        <f>'Europe and NA'!$I$33*G36</f>
        <v>71.942981451797564</v>
      </c>
      <c r="I36" s="285">
        <f t="shared" si="68"/>
        <v>6.4782204054818521E-2</v>
      </c>
      <c r="J36" s="268">
        <f t="shared" si="70"/>
        <v>1.9538312742933266</v>
      </c>
      <c r="K36" s="268">
        <f t="shared" si="71"/>
        <v>1.9538312742933266</v>
      </c>
      <c r="L36" s="268">
        <f t="shared" si="72"/>
        <v>1.9538312742933266</v>
      </c>
      <c r="M36" s="268">
        <f t="shared" si="73"/>
        <v>1.9538312742933266</v>
      </c>
      <c r="N36" s="218">
        <f t="shared" si="74"/>
        <v>1.7432891111151665</v>
      </c>
      <c r="O36" s="268">
        <f t="shared" si="75"/>
        <v>1.9538312742933266</v>
      </c>
      <c r="P36" s="268">
        <f t="shared" si="76"/>
        <v>1.9538312742933266</v>
      </c>
      <c r="Q36" s="214">
        <f t="shared" si="46"/>
        <v>1.5612511177211263</v>
      </c>
      <c r="R36" s="214">
        <f t="shared" si="77"/>
        <v>1.5612511177211263</v>
      </c>
      <c r="S36" s="214">
        <f t="shared" si="78"/>
        <v>1.5612511177211263</v>
      </c>
      <c r="T36" s="198">
        <f t="shared" si="8"/>
        <v>2.1404040219712037</v>
      </c>
      <c r="U36" s="402">
        <f t="shared" si="2"/>
        <v>6.4782204054818521E-2</v>
      </c>
      <c r="V36" s="273">
        <f t="shared" si="79"/>
        <v>2.3509461851493643</v>
      </c>
      <c r="W36" s="217">
        <f t="shared" si="69"/>
        <v>6.4782204054818521E-2</v>
      </c>
      <c r="X36" s="218">
        <f t="shared" si="80"/>
        <v>1.7432891111151665</v>
      </c>
      <c r="Y36" s="514">
        <f t="shared" si="7"/>
        <v>6.4782204054818521E-2</v>
      </c>
      <c r="Z36" s="501">
        <f t="shared" si="10"/>
        <v>1.619555101370463</v>
      </c>
      <c r="AA36" s="502">
        <f t="shared" si="11"/>
        <v>2.2025949378638296</v>
      </c>
      <c r="AB36" s="503">
        <f t="shared" si="12"/>
        <v>2.2025949378638296</v>
      </c>
      <c r="AC36" s="503">
        <f t="shared" si="13"/>
        <v>2.2025949378638296</v>
      </c>
      <c r="AD36" s="506">
        <f t="shared" si="14"/>
        <v>2.2025949378638296</v>
      </c>
      <c r="AE36" s="501">
        <f t="shared" si="15"/>
        <v>2.2025949378638296</v>
      </c>
      <c r="AF36" s="501">
        <f t="shared" si="16"/>
        <v>2.2025949378638296</v>
      </c>
      <c r="AG36" s="506">
        <f t="shared" si="17"/>
        <v>1.8786839175897372</v>
      </c>
      <c r="AH36" s="506">
        <f t="shared" si="18"/>
        <v>1.8786839175897372</v>
      </c>
      <c r="AI36" s="503">
        <f t="shared" si="19"/>
        <v>2.1404040219712037</v>
      </c>
      <c r="AJ36" s="503">
        <f t="shared" si="20"/>
        <v>1.8786839175897372</v>
      </c>
      <c r="AK36" s="503">
        <f t="shared" si="21"/>
        <v>1.7899322980346357</v>
      </c>
      <c r="AL36" s="506">
        <f t="shared" si="22"/>
        <v>1.7899322980346357</v>
      </c>
      <c r="AM36" s="504">
        <f t="shared" si="23"/>
        <v>1.7899322980346357</v>
      </c>
      <c r="AN36" s="503">
        <f t="shared" si="24"/>
        <v>1.7899322980346357</v>
      </c>
      <c r="AO36" s="502">
        <f t="shared" si="25"/>
        <v>1.7899322980346357</v>
      </c>
      <c r="AP36" s="509">
        <f t="shared" si="26"/>
        <v>1.7899322980346357</v>
      </c>
      <c r="AQ36" s="506">
        <f t="shared" si="27"/>
        <v>1.7899322980346357</v>
      </c>
      <c r="AR36" s="506">
        <f t="shared" si="28"/>
        <v>1.7899322980346357</v>
      </c>
      <c r="AS36" s="506">
        <f t="shared" si="29"/>
        <v>1.7899322980346357</v>
      </c>
      <c r="AT36" s="506">
        <f t="shared" si="30"/>
        <v>1.7899322980346357</v>
      </c>
      <c r="AU36" s="506">
        <f t="shared" si="31"/>
        <v>1.7899322980346357</v>
      </c>
      <c r="AV36" s="506">
        <f t="shared" si="32"/>
        <v>2.2025949378638296</v>
      </c>
      <c r="AW36" s="506">
        <f t="shared" si="33"/>
        <v>2.2025949378638296</v>
      </c>
      <c r="AX36" s="506">
        <f t="shared" si="34"/>
        <v>2.2025949378638296</v>
      </c>
      <c r="AY36" s="506">
        <f t="shared" si="35"/>
        <v>1.8786839175897372</v>
      </c>
      <c r="AZ36" s="506">
        <f t="shared" si="36"/>
        <v>1.8786839175897372</v>
      </c>
      <c r="BA36" s="506">
        <f t="shared" si="37"/>
        <v>1.8786839175897372</v>
      </c>
      <c r="BB36" s="506">
        <f t="shared" si="38"/>
        <v>1.8786839175897372</v>
      </c>
      <c r="BC36" s="506">
        <f t="shared" si="39"/>
        <v>2.0082483256993742</v>
      </c>
      <c r="BD36" s="506">
        <f t="shared" si="40"/>
        <v>2.0082483256993742</v>
      </c>
    </row>
    <row r="37" spans="1:56" ht="15.75" thickBot="1">
      <c r="A37" s="5" t="s">
        <v>186</v>
      </c>
      <c r="B37" s="27">
        <v>3.0390000000000001</v>
      </c>
      <c r="C37" s="129">
        <f t="shared" si="51"/>
        <v>0.14226862038294089</v>
      </c>
      <c r="D37" s="551"/>
      <c r="E37" s="74">
        <v>307.14999999999998</v>
      </c>
      <c r="F37" s="91">
        <f t="shared" si="52"/>
        <v>264.73913955339168</v>
      </c>
      <c r="G37" s="196">
        <f>(B37/'Europe and NA'!$B$33)</f>
        <v>8.6987634531715138E-2</v>
      </c>
      <c r="H37" s="238">
        <f>'Europe and NA'!$I$33*G37</f>
        <v>61.587245248454316</v>
      </c>
      <c r="I37" s="285">
        <f t="shared" si="68"/>
        <v>5.5457216372561548E-2</v>
      </c>
      <c r="J37" s="268">
        <f t="shared" si="70"/>
        <v>1.6725896457964562</v>
      </c>
      <c r="K37" s="268">
        <f t="shared" si="71"/>
        <v>1.6725896457964562</v>
      </c>
      <c r="L37" s="268">
        <f t="shared" si="72"/>
        <v>1.6725896457964562</v>
      </c>
      <c r="M37" s="268">
        <f t="shared" si="73"/>
        <v>1.6725896457964562</v>
      </c>
      <c r="N37" s="218">
        <f t="shared" si="74"/>
        <v>1.4923536925856313</v>
      </c>
      <c r="O37" s="268">
        <f t="shared" si="75"/>
        <v>1.6725896457964562</v>
      </c>
      <c r="P37" s="268">
        <f t="shared" si="76"/>
        <v>1.6725896457964562</v>
      </c>
      <c r="Q37" s="214">
        <f t="shared" si="46"/>
        <v>1.3365189145787333</v>
      </c>
      <c r="R37" s="214">
        <f t="shared" si="77"/>
        <v>1.3365189145787333</v>
      </c>
      <c r="S37" s="214">
        <f t="shared" si="78"/>
        <v>1.3365189145787333</v>
      </c>
      <c r="T37" s="198">
        <f t="shared" si="8"/>
        <v>1.8323064289494335</v>
      </c>
      <c r="U37" s="402">
        <f t="shared" si="2"/>
        <v>5.5457216372561548E-2</v>
      </c>
      <c r="V37" s="273">
        <f t="shared" si="79"/>
        <v>2.0125423821602584</v>
      </c>
      <c r="W37" s="217">
        <f t="shared" si="69"/>
        <v>5.5457216372561548E-2</v>
      </c>
      <c r="X37" s="218">
        <f t="shared" si="80"/>
        <v>1.4923536925856313</v>
      </c>
      <c r="Y37" s="514">
        <f t="shared" si="7"/>
        <v>5.5457216372561548E-2</v>
      </c>
      <c r="Z37" s="501">
        <f t="shared" si="10"/>
        <v>1.3864304093140387</v>
      </c>
      <c r="AA37" s="502">
        <f t="shared" si="11"/>
        <v>1.8855453566670926</v>
      </c>
      <c r="AB37" s="503">
        <f t="shared" si="12"/>
        <v>1.8855453566670926</v>
      </c>
      <c r="AC37" s="503">
        <f t="shared" si="13"/>
        <v>1.8855453566670926</v>
      </c>
      <c r="AD37" s="506">
        <f t="shared" si="14"/>
        <v>1.8855453566670926</v>
      </c>
      <c r="AE37" s="501">
        <f t="shared" si="15"/>
        <v>1.8855453566670926</v>
      </c>
      <c r="AF37" s="501">
        <f t="shared" si="16"/>
        <v>1.8855453566670926</v>
      </c>
      <c r="AG37" s="506">
        <f t="shared" si="17"/>
        <v>1.608259274804285</v>
      </c>
      <c r="AH37" s="506">
        <f t="shared" si="18"/>
        <v>1.608259274804285</v>
      </c>
      <c r="AI37" s="503">
        <f t="shared" si="19"/>
        <v>1.8323064289494335</v>
      </c>
      <c r="AJ37" s="503">
        <f t="shared" si="20"/>
        <v>1.608259274804285</v>
      </c>
      <c r="AK37" s="503">
        <f t="shared" si="21"/>
        <v>1.5322828883738755</v>
      </c>
      <c r="AL37" s="506">
        <f t="shared" si="22"/>
        <v>1.5322828883738755</v>
      </c>
      <c r="AM37" s="504">
        <f t="shared" si="23"/>
        <v>1.5322828883738755</v>
      </c>
      <c r="AN37" s="503">
        <f t="shared" si="24"/>
        <v>1.5322828883738755</v>
      </c>
      <c r="AO37" s="502">
        <f t="shared" si="25"/>
        <v>1.5322828883738755</v>
      </c>
      <c r="AP37" s="509">
        <f t="shared" si="26"/>
        <v>1.5322828883738755</v>
      </c>
      <c r="AQ37" s="506">
        <f t="shared" si="27"/>
        <v>1.5322828883738755</v>
      </c>
      <c r="AR37" s="506">
        <f t="shared" si="28"/>
        <v>1.5322828883738755</v>
      </c>
      <c r="AS37" s="506">
        <f t="shared" si="29"/>
        <v>1.5322828883738755</v>
      </c>
      <c r="AT37" s="506">
        <f t="shared" si="30"/>
        <v>1.5322828883738755</v>
      </c>
      <c r="AU37" s="506">
        <f t="shared" si="31"/>
        <v>1.5322828883738755</v>
      </c>
      <c r="AV37" s="506">
        <f t="shared" si="32"/>
        <v>1.8855453566670926</v>
      </c>
      <c r="AW37" s="506">
        <f t="shared" si="33"/>
        <v>1.8855453566670926</v>
      </c>
      <c r="AX37" s="506">
        <f t="shared" si="34"/>
        <v>1.8855453566670926</v>
      </c>
      <c r="AY37" s="506">
        <f t="shared" si="35"/>
        <v>1.608259274804285</v>
      </c>
      <c r="AZ37" s="506">
        <f t="shared" si="36"/>
        <v>1.608259274804285</v>
      </c>
      <c r="BA37" s="506">
        <f t="shared" si="37"/>
        <v>1.608259274804285</v>
      </c>
      <c r="BB37" s="506">
        <f t="shared" si="38"/>
        <v>1.608259274804285</v>
      </c>
      <c r="BC37" s="506">
        <f t="shared" si="39"/>
        <v>1.719173707549408</v>
      </c>
      <c r="BD37" s="506">
        <f t="shared" si="40"/>
        <v>1.719173707549408</v>
      </c>
    </row>
    <row r="38" spans="1:56" ht="15.75" thickBot="1">
      <c r="A38" s="5" t="s">
        <v>107</v>
      </c>
      <c r="B38" s="27">
        <v>2.363</v>
      </c>
      <c r="C38" s="129">
        <f t="shared" si="51"/>
        <v>0.11062216188380694</v>
      </c>
      <c r="D38" s="551"/>
      <c r="E38" s="74">
        <v>686.87800000000004</v>
      </c>
      <c r="F38" s="91">
        <f t="shared" si="52"/>
        <v>205.8501437198633</v>
      </c>
      <c r="G38" s="196">
        <f>(B38/'Europe and NA'!$B$33)</f>
        <v>6.7637966567437605E-2</v>
      </c>
      <c r="H38" s="238">
        <f>'Europe and NA'!$I$33*G38</f>
        <v>47.887680329745827</v>
      </c>
      <c r="I38" s="285">
        <f t="shared" si="68"/>
        <v>4.312122483986934E-2</v>
      </c>
      <c r="J38" s="268">
        <f t="shared" si="70"/>
        <v>1.3005361411704592</v>
      </c>
      <c r="K38" s="268">
        <f t="shared" si="71"/>
        <v>1.3005361411704592</v>
      </c>
      <c r="L38" s="268">
        <f t="shared" si="72"/>
        <v>1.3005361411704592</v>
      </c>
      <c r="M38" s="268">
        <f t="shared" si="73"/>
        <v>1.3005361411704592</v>
      </c>
      <c r="N38" s="218">
        <f t="shared" si="74"/>
        <v>1.160392160440884</v>
      </c>
      <c r="O38" s="268">
        <f t="shared" si="75"/>
        <v>1.3005361411704592</v>
      </c>
      <c r="P38" s="268">
        <f t="shared" si="76"/>
        <v>1.3005361411704592</v>
      </c>
      <c r="Q38" s="214">
        <f t="shared" si="46"/>
        <v>1.0392215186408511</v>
      </c>
      <c r="R38" s="214">
        <f t="shared" si="77"/>
        <v>1.0392215186408511</v>
      </c>
      <c r="S38" s="214">
        <f t="shared" si="78"/>
        <v>1.0392215186408511</v>
      </c>
      <c r="T38" s="198">
        <f t="shared" si="8"/>
        <v>1.4247252687092831</v>
      </c>
      <c r="U38" s="402">
        <f t="shared" si="2"/>
        <v>4.312122483986934E-2</v>
      </c>
      <c r="V38" s="273">
        <f t="shared" si="79"/>
        <v>1.5648692494388583</v>
      </c>
      <c r="W38" s="217">
        <f t="shared" si="69"/>
        <v>4.312122483986934E-2</v>
      </c>
      <c r="X38" s="218">
        <f t="shared" si="80"/>
        <v>1.160392160440884</v>
      </c>
      <c r="Y38" s="514">
        <f t="shared" si="7"/>
        <v>4.312122483986934E-2</v>
      </c>
      <c r="Z38" s="501">
        <f t="shared" si="10"/>
        <v>1.0780306209967334</v>
      </c>
      <c r="AA38" s="502">
        <f t="shared" si="11"/>
        <v>1.4661216445555576</v>
      </c>
      <c r="AB38" s="503">
        <f t="shared" si="12"/>
        <v>1.4661216445555576</v>
      </c>
      <c r="AC38" s="503">
        <f t="shared" si="13"/>
        <v>1.4661216445555576</v>
      </c>
      <c r="AD38" s="506">
        <f t="shared" si="14"/>
        <v>1.4661216445555576</v>
      </c>
      <c r="AE38" s="501">
        <f t="shared" si="15"/>
        <v>1.4661216445555576</v>
      </c>
      <c r="AF38" s="501">
        <f t="shared" si="16"/>
        <v>1.4661216445555576</v>
      </c>
      <c r="AG38" s="506">
        <f t="shared" si="17"/>
        <v>1.2505155203562108</v>
      </c>
      <c r="AH38" s="506">
        <f t="shared" si="18"/>
        <v>1.2505155203562108</v>
      </c>
      <c r="AI38" s="503">
        <f t="shared" si="19"/>
        <v>1.4247252687092831</v>
      </c>
      <c r="AJ38" s="503">
        <f t="shared" si="20"/>
        <v>1.2505155203562108</v>
      </c>
      <c r="AK38" s="503">
        <f t="shared" si="21"/>
        <v>1.1914394423255898</v>
      </c>
      <c r="AL38" s="506">
        <f t="shared" si="22"/>
        <v>1.1914394423255898</v>
      </c>
      <c r="AM38" s="504">
        <f t="shared" si="23"/>
        <v>1.1914394423255898</v>
      </c>
      <c r="AN38" s="503">
        <f t="shared" si="24"/>
        <v>1.1914394423255898</v>
      </c>
      <c r="AO38" s="502">
        <f t="shared" si="25"/>
        <v>1.1914394423255898</v>
      </c>
      <c r="AP38" s="509">
        <f t="shared" si="26"/>
        <v>1.1914394423255898</v>
      </c>
      <c r="AQ38" s="506">
        <f t="shared" si="27"/>
        <v>1.1914394423255898</v>
      </c>
      <c r="AR38" s="506">
        <f t="shared" si="28"/>
        <v>1.1914394423255898</v>
      </c>
      <c r="AS38" s="506">
        <f t="shared" si="29"/>
        <v>1.1914394423255898</v>
      </c>
      <c r="AT38" s="506">
        <f t="shared" si="30"/>
        <v>1.1914394423255898</v>
      </c>
      <c r="AU38" s="506">
        <f t="shared" si="31"/>
        <v>1.1914394423255898</v>
      </c>
      <c r="AV38" s="506">
        <f t="shared" si="32"/>
        <v>1.4661216445555576</v>
      </c>
      <c r="AW38" s="506">
        <f t="shared" si="33"/>
        <v>1.4661216445555576</v>
      </c>
      <c r="AX38" s="506">
        <f t="shared" si="34"/>
        <v>1.4661216445555576</v>
      </c>
      <c r="AY38" s="506">
        <f t="shared" si="35"/>
        <v>1.2505155203562108</v>
      </c>
      <c r="AZ38" s="506">
        <f t="shared" si="36"/>
        <v>1.2505155203562108</v>
      </c>
      <c r="BA38" s="506">
        <f t="shared" si="37"/>
        <v>1.2505155203562108</v>
      </c>
      <c r="BB38" s="506">
        <f t="shared" si="38"/>
        <v>1.2505155203562108</v>
      </c>
      <c r="BC38" s="506">
        <f t="shared" si="39"/>
        <v>1.3367579700359495</v>
      </c>
      <c r="BD38" s="506">
        <f t="shared" si="40"/>
        <v>1.3367579700359495</v>
      </c>
    </row>
    <row r="39" spans="1:56" ht="15.75" thickBot="1">
      <c r="A39" s="5" t="s">
        <v>196</v>
      </c>
      <c r="B39" s="27">
        <v>2.1930000000000001</v>
      </c>
      <c r="C39" s="129">
        <f t="shared" si="51"/>
        <v>0.10266373297130284</v>
      </c>
      <c r="D39" s="551"/>
      <c r="E39" s="66">
        <v>119.446</v>
      </c>
      <c r="F39" s="91">
        <f t="shared" si="52"/>
        <v>191.04078086231917</v>
      </c>
      <c r="G39" s="196">
        <f>(B39/'Europe and NA'!$B$33)</f>
        <v>6.2771925807190293E-2</v>
      </c>
      <c r="H39" s="238">
        <f>'Europe and NA'!$I$33*G39</f>
        <v>44.44252347149073</v>
      </c>
      <c r="I39" s="285">
        <f t="shared" si="68"/>
        <v>4.0018978448511835E-2</v>
      </c>
      <c r="J39" s="268">
        <f t="shared" si="70"/>
        <v>1.206972390007117</v>
      </c>
      <c r="K39" s="268">
        <f t="shared" si="71"/>
        <v>1.206972390007117</v>
      </c>
      <c r="L39" s="268">
        <f t="shared" si="72"/>
        <v>1.206972390007117</v>
      </c>
      <c r="M39" s="268">
        <f t="shared" si="73"/>
        <v>1.206972390007117</v>
      </c>
      <c r="N39" s="218">
        <f t="shared" si="74"/>
        <v>1.0769107100494535</v>
      </c>
      <c r="O39" s="268">
        <f t="shared" si="75"/>
        <v>1.206972390007117</v>
      </c>
      <c r="P39" s="268">
        <f t="shared" si="76"/>
        <v>1.206972390007117</v>
      </c>
      <c r="Q39" s="214">
        <f t="shared" si="46"/>
        <v>0.96445738060913533</v>
      </c>
      <c r="R39" s="214">
        <f t="shared" si="77"/>
        <v>0.96445738060913533</v>
      </c>
      <c r="S39" s="214">
        <f t="shared" si="78"/>
        <v>0.96445738060913533</v>
      </c>
      <c r="T39" s="198">
        <f t="shared" si="8"/>
        <v>1.3222270479388309</v>
      </c>
      <c r="U39" s="402">
        <f t="shared" si="2"/>
        <v>4.0018978448511835E-2</v>
      </c>
      <c r="V39" s="273">
        <f t="shared" si="79"/>
        <v>1.4522887278964944</v>
      </c>
      <c r="W39" s="217">
        <f t="shared" si="69"/>
        <v>4.0018978448511835E-2</v>
      </c>
      <c r="X39" s="218">
        <f t="shared" si="80"/>
        <v>1.0769107100494535</v>
      </c>
      <c r="Y39" s="514">
        <f t="shared" si="7"/>
        <v>4.0018978448511835E-2</v>
      </c>
      <c r="Z39" s="501">
        <f t="shared" si="10"/>
        <v>1.0004744612127958</v>
      </c>
      <c r="AA39" s="502">
        <f t="shared" si="11"/>
        <v>1.3606452672494025</v>
      </c>
      <c r="AB39" s="503">
        <f t="shared" si="12"/>
        <v>1.3606452672494025</v>
      </c>
      <c r="AC39" s="503">
        <f t="shared" si="13"/>
        <v>1.3606452672494025</v>
      </c>
      <c r="AD39" s="506">
        <f t="shared" si="14"/>
        <v>1.3606452672494025</v>
      </c>
      <c r="AE39" s="501">
        <f t="shared" si="15"/>
        <v>1.3606452672494025</v>
      </c>
      <c r="AF39" s="501">
        <f t="shared" si="16"/>
        <v>1.3606452672494025</v>
      </c>
      <c r="AG39" s="506">
        <f t="shared" si="17"/>
        <v>1.1605503750068433</v>
      </c>
      <c r="AH39" s="506">
        <f t="shared" si="18"/>
        <v>1.1605503750068433</v>
      </c>
      <c r="AI39" s="503">
        <f t="shared" si="19"/>
        <v>1.3222270479388309</v>
      </c>
      <c r="AJ39" s="503">
        <f t="shared" si="20"/>
        <v>1.1605503750068433</v>
      </c>
      <c r="AK39" s="503">
        <f t="shared" si="21"/>
        <v>1.1057243745323819</v>
      </c>
      <c r="AL39" s="506">
        <f t="shared" si="22"/>
        <v>1.1057243745323819</v>
      </c>
      <c r="AM39" s="504">
        <f t="shared" si="23"/>
        <v>1.1057243745323819</v>
      </c>
      <c r="AN39" s="503">
        <f t="shared" si="24"/>
        <v>1.1057243745323819</v>
      </c>
      <c r="AO39" s="502">
        <f t="shared" si="25"/>
        <v>1.1057243745323819</v>
      </c>
      <c r="AP39" s="509">
        <f t="shared" si="26"/>
        <v>1.1057243745323819</v>
      </c>
      <c r="AQ39" s="506">
        <f t="shared" si="27"/>
        <v>1.1057243745323819</v>
      </c>
      <c r="AR39" s="506">
        <f t="shared" si="28"/>
        <v>1.1057243745323819</v>
      </c>
      <c r="AS39" s="506">
        <f t="shared" si="29"/>
        <v>1.1057243745323819</v>
      </c>
      <c r="AT39" s="506">
        <f t="shared" si="30"/>
        <v>1.1057243745323819</v>
      </c>
      <c r="AU39" s="506">
        <f t="shared" si="31"/>
        <v>1.1057243745323819</v>
      </c>
      <c r="AV39" s="506">
        <f t="shared" si="32"/>
        <v>1.3606452672494025</v>
      </c>
      <c r="AW39" s="506">
        <f t="shared" si="33"/>
        <v>1.3606452672494025</v>
      </c>
      <c r="AX39" s="506">
        <f t="shared" si="34"/>
        <v>1.3606452672494025</v>
      </c>
      <c r="AY39" s="506">
        <f t="shared" si="35"/>
        <v>1.1605503750068433</v>
      </c>
      <c r="AZ39" s="506">
        <f t="shared" si="36"/>
        <v>1.1605503750068433</v>
      </c>
      <c r="BA39" s="506">
        <f t="shared" si="37"/>
        <v>1.1605503750068433</v>
      </c>
      <c r="BB39" s="506">
        <f t="shared" si="38"/>
        <v>1.1605503750068433</v>
      </c>
      <c r="BC39" s="506">
        <f t="shared" si="39"/>
        <v>1.2405883319038669</v>
      </c>
      <c r="BD39" s="506">
        <f t="shared" si="40"/>
        <v>1.2405883319038669</v>
      </c>
    </row>
    <row r="40" spans="1:56" ht="15.75" thickBot="1">
      <c r="A40" s="5" t="s">
        <v>104</v>
      </c>
      <c r="B40" s="27">
        <v>2.1819999999999999</v>
      </c>
      <c r="C40" s="126">
        <f t="shared" si="51"/>
        <v>0.1021487758063761</v>
      </c>
      <c r="D40" s="551"/>
      <c r="E40" s="74">
        <v>38928.341</v>
      </c>
      <c r="F40" s="91">
        <f t="shared" si="52"/>
        <v>190.0825279715369</v>
      </c>
      <c r="G40" s="196">
        <f>(B40/'Europe and NA'!$B$33)</f>
        <v>6.2457064346233111E-2</v>
      </c>
      <c r="H40" s="238">
        <f>'Europe and NA'!$I$33*G40</f>
        <v>44.219601557133046</v>
      </c>
      <c r="I40" s="285">
        <f t="shared" si="68"/>
        <v>3.9818244858482815E-2</v>
      </c>
      <c r="J40" s="268">
        <f t="shared" si="70"/>
        <v>1.2009182649318417</v>
      </c>
      <c r="K40" s="268">
        <f t="shared" si="71"/>
        <v>1.2009182649318417</v>
      </c>
      <c r="L40" s="268">
        <f t="shared" si="72"/>
        <v>1.2009182649318417</v>
      </c>
      <c r="M40" s="268">
        <f t="shared" si="73"/>
        <v>1.2009182649318417</v>
      </c>
      <c r="N40" s="218">
        <f t="shared" si="74"/>
        <v>1.0715089691417725</v>
      </c>
      <c r="O40" s="268">
        <f t="shared" si="75"/>
        <v>1.2009182649318417</v>
      </c>
      <c r="P40" s="268">
        <f t="shared" si="76"/>
        <v>1.2009182649318417</v>
      </c>
      <c r="Q40" s="214">
        <f t="shared" si="46"/>
        <v>0.95961970108943595</v>
      </c>
      <c r="R40" s="214">
        <f t="shared" si="77"/>
        <v>0.95961970108943595</v>
      </c>
      <c r="S40" s="214">
        <f t="shared" si="78"/>
        <v>0.95961970108943595</v>
      </c>
      <c r="T40" s="198">
        <f t="shared" si="8"/>
        <v>1.3155948101242723</v>
      </c>
      <c r="U40" s="402">
        <f t="shared" si="2"/>
        <v>3.9818244858482815E-2</v>
      </c>
      <c r="V40" s="273">
        <f t="shared" si="79"/>
        <v>1.4450041059143413</v>
      </c>
      <c r="W40" s="217">
        <f t="shared" si="69"/>
        <v>3.9818244858482815E-2</v>
      </c>
      <c r="X40" s="218">
        <f t="shared" si="80"/>
        <v>1.0715089691417725</v>
      </c>
      <c r="Y40" s="514">
        <f t="shared" si="7"/>
        <v>3.9818244858482815E-2</v>
      </c>
      <c r="Z40" s="501">
        <f t="shared" si="10"/>
        <v>0.99545612146207041</v>
      </c>
      <c r="AA40" s="502">
        <f t="shared" si="11"/>
        <v>1.3538203251884158</v>
      </c>
      <c r="AB40" s="503">
        <f t="shared" si="12"/>
        <v>1.3538203251884158</v>
      </c>
      <c r="AC40" s="503">
        <f t="shared" si="13"/>
        <v>1.3538203251884158</v>
      </c>
      <c r="AD40" s="506">
        <f t="shared" si="14"/>
        <v>1.3538203251884158</v>
      </c>
      <c r="AE40" s="501">
        <f t="shared" si="15"/>
        <v>1.3538203251884158</v>
      </c>
      <c r="AF40" s="501">
        <f t="shared" si="16"/>
        <v>1.3538203251884158</v>
      </c>
      <c r="AG40" s="506">
        <f t="shared" si="17"/>
        <v>1.1547291008960017</v>
      </c>
      <c r="AH40" s="506">
        <f t="shared" si="18"/>
        <v>1.1547291008960017</v>
      </c>
      <c r="AI40" s="503">
        <f t="shared" si="19"/>
        <v>1.3155948101242723</v>
      </c>
      <c r="AJ40" s="503">
        <f t="shared" si="20"/>
        <v>1.1547291008960017</v>
      </c>
      <c r="AK40" s="503">
        <f t="shared" si="21"/>
        <v>1.10017810543988</v>
      </c>
      <c r="AL40" s="506">
        <f t="shared" si="22"/>
        <v>1.10017810543988</v>
      </c>
      <c r="AM40" s="504">
        <f t="shared" si="23"/>
        <v>1.10017810543988</v>
      </c>
      <c r="AN40" s="503">
        <f t="shared" si="24"/>
        <v>1.10017810543988</v>
      </c>
      <c r="AO40" s="502">
        <f t="shared" si="25"/>
        <v>1.10017810543988</v>
      </c>
      <c r="AP40" s="509">
        <f t="shared" si="26"/>
        <v>1.10017810543988</v>
      </c>
      <c r="AQ40" s="506">
        <f t="shared" si="27"/>
        <v>1.10017810543988</v>
      </c>
      <c r="AR40" s="506">
        <f t="shared" si="28"/>
        <v>1.10017810543988</v>
      </c>
      <c r="AS40" s="506">
        <f t="shared" si="29"/>
        <v>1.10017810543988</v>
      </c>
      <c r="AT40" s="506">
        <f t="shared" si="30"/>
        <v>1.10017810543988</v>
      </c>
      <c r="AU40" s="506">
        <f t="shared" si="31"/>
        <v>1.10017810543988</v>
      </c>
      <c r="AV40" s="506">
        <f t="shared" si="32"/>
        <v>1.3538203251884158</v>
      </c>
      <c r="AW40" s="506">
        <f t="shared" si="33"/>
        <v>1.3538203251884158</v>
      </c>
      <c r="AX40" s="506">
        <f t="shared" si="34"/>
        <v>1.3538203251884158</v>
      </c>
      <c r="AY40" s="506">
        <f t="shared" si="35"/>
        <v>1.1547291008960017</v>
      </c>
      <c r="AZ40" s="506">
        <f t="shared" si="36"/>
        <v>1.1547291008960017</v>
      </c>
      <c r="BA40" s="506">
        <f t="shared" si="37"/>
        <v>1.1547291008960017</v>
      </c>
      <c r="BB40" s="506">
        <f t="shared" si="38"/>
        <v>1.1547291008960017</v>
      </c>
      <c r="BC40" s="506">
        <f t="shared" si="39"/>
        <v>1.2343655906129674</v>
      </c>
      <c r="BD40" s="506">
        <f t="shared" si="40"/>
        <v>1.2343655906129674</v>
      </c>
    </row>
    <row r="41" spans="1:56" ht="15.75" thickBot="1">
      <c r="A41" s="12" t="s">
        <v>112</v>
      </c>
      <c r="B41" s="38">
        <v>1.3</v>
      </c>
      <c r="C41" s="127">
        <f t="shared" si="51"/>
        <v>6.085857403679603E-2</v>
      </c>
      <c r="D41" s="552"/>
      <c r="E41" s="75">
        <v>25778.814999999999</v>
      </c>
      <c r="F41" s="186">
        <f>$F$11*C41</f>
        <v>113.24806891063152</v>
      </c>
      <c r="G41" s="366">
        <f>(B41/'Europe and NA'!$B$33)</f>
        <v>3.7210899931302957E-2</v>
      </c>
      <c r="H41" s="239">
        <f>'Europe and NA'!$I$33*G41</f>
        <v>26.345317151362494</v>
      </c>
      <c r="I41" s="285">
        <f t="shared" si="68"/>
        <v>2.3723060639792699E-2</v>
      </c>
      <c r="J41" s="276">
        <f t="shared" si="70"/>
        <v>0.71548750889614776</v>
      </c>
      <c r="K41" s="276">
        <f t="shared" si="71"/>
        <v>0.71548750889614776</v>
      </c>
      <c r="L41" s="276">
        <f t="shared" si="72"/>
        <v>0.71548750889614776</v>
      </c>
      <c r="M41" s="276">
        <f t="shared" si="73"/>
        <v>0.71548750889614776</v>
      </c>
      <c r="N41" s="219">
        <f t="shared" si="74"/>
        <v>0.63838756181682155</v>
      </c>
      <c r="O41" s="276">
        <f t="shared" si="75"/>
        <v>0.71548750889614776</v>
      </c>
      <c r="P41" s="276">
        <f t="shared" si="76"/>
        <v>0.71548750889614776</v>
      </c>
      <c r="Q41" s="214">
        <f t="shared" si="46"/>
        <v>0.57172576141900411</v>
      </c>
      <c r="R41" s="214">
        <f>$R$4*I41</f>
        <v>0.57172576141900411</v>
      </c>
      <c r="S41" s="214">
        <f t="shared" si="78"/>
        <v>0.57172576141900411</v>
      </c>
      <c r="T41" s="198">
        <f t="shared" si="8"/>
        <v>0.78380992353875079</v>
      </c>
      <c r="U41" s="402">
        <f t="shared" si="2"/>
        <v>2.3723060639792699E-2</v>
      </c>
      <c r="V41" s="273">
        <f t="shared" si="79"/>
        <v>0.860909870618077</v>
      </c>
      <c r="W41" s="217">
        <f t="shared" si="69"/>
        <v>2.3723060639792699E-2</v>
      </c>
      <c r="X41" s="219">
        <f t="shared" si="80"/>
        <v>0.63838756181682155</v>
      </c>
      <c r="Y41" s="515">
        <f t="shared" si="7"/>
        <v>2.3723060639792699E-2</v>
      </c>
      <c r="Z41" s="501">
        <f t="shared" si="10"/>
        <v>0.59307651599481748</v>
      </c>
      <c r="AA41" s="502">
        <f t="shared" si="11"/>
        <v>0.80658406175295172</v>
      </c>
      <c r="AB41" s="503">
        <f t="shared" si="12"/>
        <v>0.80658406175295172</v>
      </c>
      <c r="AC41" s="503">
        <f t="shared" si="13"/>
        <v>0.80658406175295172</v>
      </c>
      <c r="AD41" s="506">
        <f t="shared" si="14"/>
        <v>0.80658406175295172</v>
      </c>
      <c r="AE41" s="501">
        <f t="shared" si="15"/>
        <v>0.80658406175295172</v>
      </c>
      <c r="AF41" s="501">
        <f t="shared" si="16"/>
        <v>0.80658406175295172</v>
      </c>
      <c r="AG41" s="506">
        <f t="shared" si="17"/>
        <v>0.68796875855398831</v>
      </c>
      <c r="AH41" s="506">
        <f t="shared" si="18"/>
        <v>0.68796875855398831</v>
      </c>
      <c r="AI41" s="503">
        <f t="shared" si="19"/>
        <v>0.78380992353875079</v>
      </c>
      <c r="AJ41" s="503">
        <f t="shared" si="20"/>
        <v>0.68796875855398831</v>
      </c>
      <c r="AK41" s="503">
        <f t="shared" si="21"/>
        <v>0.65546816547747222</v>
      </c>
      <c r="AL41" s="506">
        <f t="shared" si="22"/>
        <v>0.65546816547747222</v>
      </c>
      <c r="AM41" s="504">
        <f t="shared" si="23"/>
        <v>0.65546816547747222</v>
      </c>
      <c r="AN41" s="503">
        <f>$AN$4*Y41</f>
        <v>0.65546816547747222</v>
      </c>
      <c r="AO41" s="502">
        <f t="shared" si="25"/>
        <v>0.65546816547747222</v>
      </c>
      <c r="AP41" s="509">
        <f t="shared" si="26"/>
        <v>0.65546816547747222</v>
      </c>
      <c r="AQ41" s="506">
        <f t="shared" si="27"/>
        <v>0.65546816547747222</v>
      </c>
      <c r="AR41" s="506">
        <f t="shared" si="28"/>
        <v>0.65546816547747222</v>
      </c>
      <c r="AS41" s="506">
        <f t="shared" si="29"/>
        <v>0.65546816547747222</v>
      </c>
      <c r="AT41" s="506">
        <f t="shared" si="30"/>
        <v>0.65546816547747222</v>
      </c>
      <c r="AU41" s="506">
        <f>$AU$4*Y41</f>
        <v>0.65546816547747222</v>
      </c>
      <c r="AV41" s="506">
        <f t="shared" si="32"/>
        <v>0.80658406175295172</v>
      </c>
      <c r="AW41" s="506">
        <f t="shared" si="33"/>
        <v>0.80658406175295172</v>
      </c>
      <c r="AX41" s="506">
        <f t="shared" si="34"/>
        <v>0.80658406175295172</v>
      </c>
      <c r="AY41" s="506">
        <f t="shared" si="35"/>
        <v>0.68796875855398831</v>
      </c>
      <c r="AZ41" s="506">
        <f t="shared" si="36"/>
        <v>0.68796875855398831</v>
      </c>
      <c r="BA41" s="506">
        <f t="shared" si="37"/>
        <v>0.68796875855398831</v>
      </c>
      <c r="BB41" s="506"/>
      <c r="BC41" s="506">
        <f t="shared" si="39"/>
        <v>0.73541487983357368</v>
      </c>
      <c r="BD41" s="506">
        <f t="shared" si="40"/>
        <v>0.73541487983357368</v>
      </c>
    </row>
    <row r="42" spans="1:56" ht="15.75" thickBot="1">
      <c r="B42" s="13"/>
      <c r="C42" s="13"/>
      <c r="E42" s="71">
        <f>SUM(E2:E41)</f>
        <v>4213001.375</v>
      </c>
      <c r="F42" s="146">
        <f>SUM(F25:F41)/17</f>
        <v>375.33792106009571</v>
      </c>
      <c r="G42" s="370"/>
      <c r="H42" s="146">
        <f>SUM(H25:H41)/17</f>
        <v>87.316248871886728</v>
      </c>
      <c r="I42" s="59"/>
      <c r="J42" s="146">
        <f>SUM(J25:J41)/17</f>
        <v>2.3713392794844905</v>
      </c>
      <c r="K42" s="146">
        <f>SUM(K25:K41)/17</f>
        <v>2.3713392794844905</v>
      </c>
      <c r="L42" s="324">
        <f>SUM(L25:L41)/17</f>
        <v>2.3713392794844905</v>
      </c>
      <c r="M42" s="146">
        <f>SUM(M25:M41)/17</f>
        <v>2.3713392794844905</v>
      </c>
      <c r="N42" s="146">
        <f>SUM(X25:X41)/17</f>
        <v>2.1158070295400409</v>
      </c>
      <c r="O42" s="146">
        <f t="shared" ref="O42:T42" si="81">SUM(O25:O41)/17</f>
        <v>2.3713392794844905</v>
      </c>
      <c r="P42" s="306">
        <f t="shared" si="81"/>
        <v>2.3713392794844905</v>
      </c>
      <c r="Q42" s="264">
        <f t="shared" si="81"/>
        <v>1.8948699149726864</v>
      </c>
      <c r="R42" s="264">
        <f t="shared" si="81"/>
        <v>1.8948699149726864</v>
      </c>
      <c r="S42" s="264">
        <f t="shared" si="81"/>
        <v>1.8948699149726864</v>
      </c>
      <c r="T42" s="264">
        <f t="shared" si="81"/>
        <v>2.5977801655891106</v>
      </c>
      <c r="U42" s="107"/>
      <c r="V42" s="264">
        <f>SUM(V25:V41)/17</f>
        <v>2.853312415533559</v>
      </c>
      <c r="W42" s="176"/>
      <c r="X42" s="146">
        <f>SUM(X25:X41)/17</f>
        <v>2.1158070295400409</v>
      </c>
      <c r="Y42" s="516"/>
      <c r="Z42" s="146">
        <f>SUM(Z25:Z41)/17</f>
        <v>1.9656326918803799</v>
      </c>
      <c r="AA42" s="146">
        <f t="shared" ref="AA42:BD42" si="82">SUM(AA25:AA41)/17</f>
        <v>2.6732604609573172</v>
      </c>
      <c r="AB42" s="146">
        <f t="shared" si="82"/>
        <v>2.6732604609573172</v>
      </c>
      <c r="AC42" s="146">
        <f t="shared" si="82"/>
        <v>2.6732604609573172</v>
      </c>
      <c r="AD42" s="146">
        <f t="shared" si="82"/>
        <v>2.6732604609573172</v>
      </c>
      <c r="AE42" s="146">
        <f t="shared" si="82"/>
        <v>2.6732604609573172</v>
      </c>
      <c r="AF42" s="146">
        <f t="shared" si="82"/>
        <v>2.6732604609573172</v>
      </c>
      <c r="AG42" s="146">
        <f t="shared" si="82"/>
        <v>2.28013392258124</v>
      </c>
      <c r="AH42" s="146">
        <f t="shared" si="82"/>
        <v>2.28013392258124</v>
      </c>
      <c r="AI42" s="146">
        <f t="shared" si="82"/>
        <v>2.5977801655891106</v>
      </c>
      <c r="AJ42" s="146">
        <f t="shared" si="82"/>
        <v>2.28013392258124</v>
      </c>
      <c r="AK42" s="146">
        <f t="shared" si="82"/>
        <v>2.1724172510661961</v>
      </c>
      <c r="AL42" s="146">
        <f t="shared" si="82"/>
        <v>2.1724172510661961</v>
      </c>
      <c r="AM42" s="146">
        <f t="shared" si="82"/>
        <v>2.1724172510661961</v>
      </c>
      <c r="AN42" s="146">
        <f t="shared" si="82"/>
        <v>2.1724172510661961</v>
      </c>
      <c r="AO42" s="146">
        <f t="shared" si="82"/>
        <v>2.1724172510661961</v>
      </c>
      <c r="AP42" s="146">
        <f t="shared" si="82"/>
        <v>2.1724172510661961</v>
      </c>
      <c r="AQ42" s="146">
        <f t="shared" si="82"/>
        <v>2.1724172510661961</v>
      </c>
      <c r="AR42" s="146">
        <f t="shared" si="82"/>
        <v>2.1724172510661961</v>
      </c>
      <c r="AS42" s="146">
        <f t="shared" si="82"/>
        <v>2.1724172510661961</v>
      </c>
      <c r="AT42" s="146">
        <f t="shared" si="82"/>
        <v>2.1724172510661961</v>
      </c>
      <c r="AU42" s="146">
        <f t="shared" si="82"/>
        <v>2.1724172510661961</v>
      </c>
      <c r="AV42" s="146">
        <f t="shared" si="82"/>
        <v>2.6732604609573172</v>
      </c>
      <c r="AW42" s="146">
        <f t="shared" si="82"/>
        <v>2.6732604609573172</v>
      </c>
      <c r="AX42" s="146">
        <f t="shared" si="82"/>
        <v>2.6732604609573172</v>
      </c>
      <c r="AY42" s="146">
        <f t="shared" si="82"/>
        <v>2.28013392258124</v>
      </c>
      <c r="AZ42" s="146">
        <f t="shared" si="82"/>
        <v>2.28013392258124</v>
      </c>
      <c r="BA42" s="146">
        <f t="shared" si="82"/>
        <v>2.28013392258124</v>
      </c>
      <c r="BB42" s="146">
        <f t="shared" si="82"/>
        <v>2.2396651720780647</v>
      </c>
      <c r="BC42" s="146">
        <f t="shared" si="82"/>
        <v>2.4373845379316714</v>
      </c>
      <c r="BD42" s="146">
        <f t="shared" si="82"/>
        <v>2.4373845379316714</v>
      </c>
    </row>
    <row r="43" spans="1:56">
      <c r="B43" s="13"/>
      <c r="C43" s="13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69"/>
      <c r="R43" s="69"/>
      <c r="S43" s="69"/>
      <c r="T43" s="69"/>
      <c r="U43" s="69"/>
      <c r="V43" s="69"/>
      <c r="W43" s="69"/>
      <c r="X43" s="78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3"/>
      <c r="AJ43" s="73"/>
      <c r="AK43" s="73"/>
      <c r="AL43" s="73"/>
      <c r="AM43" s="73"/>
      <c r="AN43" s="73"/>
      <c r="AO43" s="73"/>
      <c r="AP43" s="76"/>
      <c r="AQ43" s="73"/>
      <c r="AV43" s="488"/>
      <c r="AW43" s="488"/>
      <c r="AX43" s="488"/>
      <c r="AY43" s="488"/>
      <c r="AZ43" s="488"/>
      <c r="BA43" s="488"/>
      <c r="BB43" s="488"/>
      <c r="BC43" s="488"/>
    </row>
    <row r="44" spans="1:56">
      <c r="B44" s="13"/>
      <c r="C44" s="13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W44" s="69"/>
      <c r="X44" s="69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449"/>
      <c r="AN44" s="449"/>
      <c r="AO44" s="73"/>
      <c r="AP44" s="73"/>
      <c r="AQ44" s="73"/>
      <c r="AV44" s="488"/>
      <c r="AW44" s="488"/>
      <c r="AX44" s="488"/>
      <c r="AY44" s="488"/>
      <c r="AZ44" s="488"/>
      <c r="BA44" s="488"/>
      <c r="BB44" s="488"/>
      <c r="BC44" s="488"/>
    </row>
    <row r="45" spans="1:56">
      <c r="U45" s="69"/>
      <c r="V45" s="69"/>
      <c r="Y45" s="449"/>
      <c r="Z45" s="449"/>
      <c r="AA45" s="449"/>
      <c r="AB45" s="449"/>
      <c r="AC45" s="449"/>
      <c r="AD45" s="449"/>
      <c r="AE45" s="449"/>
      <c r="AF45" s="449"/>
      <c r="AG45" s="449"/>
      <c r="AH45" s="449"/>
      <c r="AI45" s="449"/>
      <c r="AJ45" s="449"/>
      <c r="AK45" s="449"/>
      <c r="AL45" s="449"/>
      <c r="AM45" s="73"/>
      <c r="AN45" s="73"/>
      <c r="AO45" s="449"/>
      <c r="AP45" s="449"/>
      <c r="AQ45" s="449"/>
    </row>
  </sheetData>
  <sortState ref="A1:J40">
    <sortCondition descending="1" ref="B2"/>
  </sortState>
  <mergeCells count="5">
    <mergeCell ref="D2:D12"/>
    <mergeCell ref="D14:D23"/>
    <mergeCell ref="D25:D41"/>
    <mergeCell ref="A13:E13"/>
    <mergeCell ref="A24:E24"/>
  </mergeCells>
  <hyperlinks>
    <hyperlink ref="A29" r:id="rId1" display="https://www.justtheflight.co.uk/airports/far-east/BD-bangladesh.html"/>
    <hyperlink ref="A3" r:id="rId2" display="https://www.justtheflight.co.uk/airports/far-east/BN-brunei.html"/>
    <hyperlink ref="A31" r:id="rId3" display="https://www.justtheflight.co.uk/airports/far-east/KH-cambodia.html"/>
    <hyperlink ref="A12" r:id="rId4" display="https://www.justtheflight.co.uk/airports/far-east/CN-china.html"/>
    <hyperlink ref="A21" r:id="rId5" display="https://www.justtheflight.co.uk/airports/far-east/IN-india.html"/>
    <hyperlink ref="A15" r:id="rId6" display="https://www.justtheflight.co.uk/airports/far-east/ID-indonesia.html"/>
    <hyperlink ref="A5" r:id="rId7" display="https://www.justtheflight.co.uk/airports/far-east/JP-japan.html"/>
    <hyperlink ref="A41" r:id="rId8" display="https://www.justtheflight.co.uk/airports/far-east/KP-korea-north.html"/>
    <hyperlink ref="A6" r:id="rId9" display="https://www.justtheflight.co.uk/airports/far-east/KR-korea-south.html"/>
    <hyperlink ref="A8" r:id="rId10" display="https://www.justtheflight.co.uk/airports/far-east/MY-malaysia.html"/>
    <hyperlink ref="A10" r:id="rId11" display="https://www.justtheflight.co.uk/airports/far-east/MV-maldives.html"/>
    <hyperlink ref="A35" r:id="rId12" display="https://www.justtheflight.co.uk/airports/far-east/FM-micronesia.html"/>
    <hyperlink ref="A14" r:id="rId13" display="https://www.justtheflight.co.uk/airports/far-east/MN-mongolia.html"/>
    <hyperlink ref="A25" r:id="rId14" display="https://www.justtheflight.co.uk/airports/far-east/MM-myanmar.html"/>
    <hyperlink ref="A36" r:id="rId15" display="https://www.justtheflight.co.uk/airports/far-east/NP-nepal.html"/>
    <hyperlink ref="A28" r:id="rId16" display="https://www.justtheflight.co.uk/airports/far-east/PK-pakistan.html"/>
    <hyperlink ref="A19" r:id="rId17" display="https://www.justtheflight.co.uk/airports/far-east/PH-philippines.html"/>
    <hyperlink ref="A2" r:id="rId18" display="https://www.justtheflight.co.uk/airports/far-east/SG-singapore.html"/>
    <hyperlink ref="A11" r:id="rId19" display="https://www.justtheflight.co.uk/airports/far-east/TH-thailand.html"/>
    <hyperlink ref="A23" r:id="rId20" display="https://www.justtheflight.co.uk/airports/far-east/VN-vietnam.html"/>
    <hyperlink ref="A16" r:id="rId21" display="https://www.justtheflight.co.uk/airports/far-east/LK-sri-lanka.html"/>
  </hyperlinks>
  <pageMargins left="0.7" right="0.7" top="0.75" bottom="0.75" header="0.3" footer="0.3"/>
  <pageSetup paperSize="9" orientation="portrait" verticalDpi="0" r:id="rId2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95"/>
  <sheetViews>
    <sheetView zoomScale="91" zoomScaleNormal="91" workbookViewId="0">
      <selection activeCell="Z74" sqref="Z74"/>
    </sheetView>
  </sheetViews>
  <sheetFormatPr defaultRowHeight="15"/>
  <cols>
    <col min="1" max="1" width="28.28515625" customWidth="1"/>
    <col min="2" max="2" width="12.7109375" customWidth="1"/>
    <col min="3" max="3" width="12.42578125" customWidth="1"/>
    <col min="4" max="5" width="21" customWidth="1"/>
    <col min="6" max="6" width="30.7109375" customWidth="1"/>
    <col min="7" max="7" width="19" customWidth="1"/>
    <col min="8" max="8" width="24.7109375" customWidth="1"/>
    <col min="9" max="10" width="24.5703125" customWidth="1"/>
    <col min="11" max="11" width="18" customWidth="1"/>
    <col min="12" max="12" width="19.140625" customWidth="1"/>
    <col min="13" max="13" width="21.7109375" customWidth="1"/>
    <col min="14" max="14" width="23.140625" customWidth="1"/>
    <col min="15" max="15" width="24.5703125" customWidth="1"/>
    <col min="16" max="16" width="21.28515625" customWidth="1"/>
    <col min="17" max="17" width="16.7109375" customWidth="1"/>
    <col min="18" max="18" width="16.28515625" customWidth="1"/>
    <col min="19" max="19" width="20" customWidth="1"/>
    <col min="20" max="21" width="25" customWidth="1"/>
    <col min="22" max="23" width="16.140625" customWidth="1"/>
    <col min="24" max="24" width="23.28515625" customWidth="1"/>
    <col min="25" max="25" width="20.85546875" customWidth="1"/>
    <col min="26" max="26" width="16.85546875" customWidth="1"/>
    <col min="27" max="27" width="21" customWidth="1"/>
    <col min="28" max="28" width="30.7109375" customWidth="1"/>
    <col min="29" max="29" width="19" customWidth="1"/>
    <col min="30" max="30" width="24.7109375" customWidth="1"/>
    <col min="31" max="32" width="24.5703125" customWidth="1"/>
    <col min="33" max="33" width="18" customWidth="1"/>
    <col min="34" max="34" width="19.140625" customWidth="1"/>
    <col min="35" max="35" width="21.7109375" customWidth="1"/>
    <col min="36" max="36" width="27.28515625" customWidth="1"/>
    <col min="37" max="37" width="24.5703125" customWidth="1"/>
    <col min="38" max="38" width="21.28515625" customWidth="1"/>
    <col min="39" max="39" width="16.7109375" customWidth="1"/>
    <col min="40" max="40" width="16.28515625" customWidth="1"/>
    <col min="41" max="41" width="20" customWidth="1"/>
    <col min="42" max="43" width="25" customWidth="1"/>
    <col min="44" max="45" width="19" customWidth="1"/>
    <col min="46" max="46" width="23.28515625" customWidth="1"/>
    <col min="47" max="47" width="20.85546875" customWidth="1"/>
    <col min="48" max="48" width="16.85546875" customWidth="1"/>
    <col min="49" max="49" width="22.42578125" customWidth="1"/>
    <col min="50" max="50" width="16" customWidth="1"/>
    <col min="51" max="51" width="19.140625" customWidth="1"/>
    <col min="52" max="52" width="20.28515625" customWidth="1"/>
    <col min="53" max="53" width="18.140625" customWidth="1"/>
    <col min="54" max="54" width="30.140625" customWidth="1"/>
    <col min="55" max="55" width="25.42578125" customWidth="1"/>
    <col min="56" max="56" width="21.7109375" customWidth="1"/>
    <col min="57" max="57" width="22.28515625" customWidth="1"/>
    <col min="58" max="58" width="17.5703125" customWidth="1"/>
  </cols>
  <sheetData>
    <row r="1" spans="1:58" ht="59.25" customHeight="1" thickBot="1">
      <c r="A1" s="57" t="s">
        <v>138</v>
      </c>
      <c r="B1" s="89" t="s">
        <v>220</v>
      </c>
      <c r="C1" s="88" t="s">
        <v>184</v>
      </c>
      <c r="D1" s="88" t="s">
        <v>209</v>
      </c>
      <c r="E1" s="85" t="s">
        <v>244</v>
      </c>
      <c r="F1" s="356" t="s">
        <v>225</v>
      </c>
      <c r="G1" s="86" t="s">
        <v>244</v>
      </c>
      <c r="H1" s="112" t="s">
        <v>247</v>
      </c>
      <c r="I1" s="86" t="s">
        <v>248</v>
      </c>
      <c r="J1" s="142" t="s">
        <v>244</v>
      </c>
      <c r="K1" s="86" t="s">
        <v>231</v>
      </c>
      <c r="L1" s="103" t="s">
        <v>232</v>
      </c>
      <c r="M1" s="115" t="s">
        <v>233</v>
      </c>
      <c r="N1" s="115" t="s">
        <v>234</v>
      </c>
      <c r="O1" s="115" t="s">
        <v>235</v>
      </c>
      <c r="P1" s="118" t="s">
        <v>236</v>
      </c>
      <c r="Q1" s="115" t="s">
        <v>237</v>
      </c>
      <c r="R1" s="115" t="s">
        <v>238</v>
      </c>
      <c r="S1" s="115" t="s">
        <v>239</v>
      </c>
      <c r="T1" s="115" t="s">
        <v>240</v>
      </c>
      <c r="U1" s="123" t="s">
        <v>244</v>
      </c>
      <c r="V1" s="123" t="s">
        <v>241</v>
      </c>
      <c r="W1" s="123" t="s">
        <v>244</v>
      </c>
      <c r="X1" s="122" t="s">
        <v>242</v>
      </c>
      <c r="Y1" s="122" t="s">
        <v>244</v>
      </c>
      <c r="Z1" s="122" t="s">
        <v>243</v>
      </c>
      <c r="AA1" s="85" t="s">
        <v>244</v>
      </c>
      <c r="AB1" s="356" t="s">
        <v>249</v>
      </c>
      <c r="AC1" s="86" t="s">
        <v>250</v>
      </c>
      <c r="AD1" s="450" t="s">
        <v>251</v>
      </c>
      <c r="AE1" s="86" t="s">
        <v>252</v>
      </c>
      <c r="AF1" s="451" t="s">
        <v>253</v>
      </c>
      <c r="AG1" s="451" t="s">
        <v>254</v>
      </c>
      <c r="AH1" s="452" t="s">
        <v>255</v>
      </c>
      <c r="AI1" s="453" t="s">
        <v>256</v>
      </c>
      <c r="AJ1" s="453" t="s">
        <v>257</v>
      </c>
      <c r="AK1" s="453" t="s">
        <v>258</v>
      </c>
      <c r="AL1" s="454" t="s">
        <v>259</v>
      </c>
      <c r="AM1" s="103" t="s">
        <v>260</v>
      </c>
      <c r="AN1" s="103" t="s">
        <v>261</v>
      </c>
      <c r="AO1" s="103" t="s">
        <v>262</v>
      </c>
      <c r="AP1" s="116" t="s">
        <v>263</v>
      </c>
      <c r="AQ1" s="116" t="s">
        <v>264</v>
      </c>
      <c r="AR1" s="103" t="s">
        <v>265</v>
      </c>
      <c r="AS1" s="116" t="s">
        <v>266</v>
      </c>
      <c r="AT1" s="455" t="s">
        <v>267</v>
      </c>
      <c r="AU1" s="456" t="s">
        <v>268</v>
      </c>
      <c r="AV1" s="456" t="s">
        <v>269</v>
      </c>
      <c r="AW1" s="457" t="s">
        <v>270</v>
      </c>
      <c r="AX1" s="458" t="s">
        <v>271</v>
      </c>
      <c r="AY1" s="458" t="s">
        <v>272</v>
      </c>
      <c r="AZ1" s="458" t="s">
        <v>273</v>
      </c>
      <c r="BA1" s="458" t="s">
        <v>274</v>
      </c>
      <c r="BB1" s="458" t="s">
        <v>275</v>
      </c>
      <c r="BC1" s="458" t="s">
        <v>276</v>
      </c>
      <c r="BD1" s="458" t="s">
        <v>277</v>
      </c>
      <c r="BE1" s="458" t="s">
        <v>278</v>
      </c>
      <c r="BF1" s="458" t="s">
        <v>279</v>
      </c>
    </row>
    <row r="2" spans="1:58">
      <c r="A2" s="18" t="s">
        <v>162</v>
      </c>
      <c r="B2" s="21">
        <v>139.1</v>
      </c>
      <c r="C2" s="566" t="s">
        <v>204</v>
      </c>
      <c r="D2" s="65">
        <v>38.137</v>
      </c>
      <c r="E2" s="131">
        <f>(B2/$B$6)</f>
        <v>1.7466536075742733</v>
      </c>
      <c r="F2" s="282">
        <f>$F$6*E2</f>
        <v>2934.3780607247791</v>
      </c>
      <c r="G2" s="354">
        <f t="shared" ref="G2:G7" si="0">(B2/$B$21)</f>
        <v>2.8877493823828604</v>
      </c>
      <c r="H2" s="353">
        <f t="shared" ref="H2:H7" si="1">$H$21*G2</f>
        <v>114.47038551765658</v>
      </c>
      <c r="I2" s="353">
        <f t="shared" ref="I2:I7" si="2">$I$21*G2</f>
        <v>2980.1573626191121</v>
      </c>
      <c r="J2" s="308">
        <f>(B2/$B$53)</f>
        <v>4.5133030499675533</v>
      </c>
      <c r="K2" s="282">
        <f>($K$69*J2)</f>
        <v>92.703244646333545</v>
      </c>
      <c r="L2" s="282">
        <f t="shared" ref="L2:L8" si="3">($K$69*J2)</f>
        <v>92.703244646333545</v>
      </c>
      <c r="M2" s="319">
        <f>$M$21*(B2/$B$21)</f>
        <v>43.662770661628848</v>
      </c>
      <c r="N2" s="319">
        <f>$M$21*(B2/$B$21)</f>
        <v>43.662770661628848</v>
      </c>
      <c r="O2" s="271">
        <f>$X$69*Y2</f>
        <v>40.022246611099568</v>
      </c>
      <c r="P2" s="319">
        <f>$P$21*(B2/$B$21)</f>
        <v>43.662770661628848</v>
      </c>
      <c r="Q2" s="319">
        <f>$Q$21*(B2/$B$21)</f>
        <v>43.662770661628848</v>
      </c>
      <c r="R2" s="398">
        <f t="shared" ref="R2:R19" si="4">$R$21*J2</f>
        <v>81.46512005191434</v>
      </c>
      <c r="S2" s="398">
        <f>$S$21*J2</f>
        <v>81.46512005191434</v>
      </c>
      <c r="T2" s="398">
        <f>$T$21*J2</f>
        <v>81.46512005191434</v>
      </c>
      <c r="U2" s="426">
        <f t="shared" ref="U2:U20" si="5">B2/$B$21</f>
        <v>2.8877493823828604</v>
      </c>
      <c r="V2" s="428">
        <f t="shared" ref="V2:V19" si="6">$V$21*U2</f>
        <v>84.553301916170156</v>
      </c>
      <c r="W2" s="410">
        <f>B2/$B$69</f>
        <v>2.0630024026339986</v>
      </c>
      <c r="X2" s="411">
        <f>$V$69*W2</f>
        <v>181.75051167205527</v>
      </c>
      <c r="Y2" s="205">
        <f t="shared" ref="Y2:Y8" si="7">(B2/$B$69)</f>
        <v>2.0630024026339986</v>
      </c>
      <c r="Z2" s="206">
        <f>$X$69*Y2</f>
        <v>40.022246611099568</v>
      </c>
      <c r="AA2" s="132">
        <f>B2/$B$21</f>
        <v>2.8877493823828604</v>
      </c>
      <c r="AB2" s="272">
        <f>$AB$21*AA2</f>
        <v>49.091739500508623</v>
      </c>
      <c r="AC2" s="459">
        <f>$AC$21*AA10</f>
        <v>24.410523365650111</v>
      </c>
      <c r="AD2" s="460">
        <f>$AD$21*AA10</f>
        <v>24.410523365650111</v>
      </c>
      <c r="AE2" s="460">
        <f>$AE$21*AA10</f>
        <v>24.410523365650111</v>
      </c>
      <c r="AF2" s="461">
        <f>$AF$21*AA10</f>
        <v>24.410523365650111</v>
      </c>
      <c r="AG2" s="272">
        <f>$AG$21*AA10</f>
        <v>24.410523365650111</v>
      </c>
      <c r="AH2" s="272">
        <f>$AH$21*AA10</f>
        <v>24.410523365650111</v>
      </c>
      <c r="AI2" s="272">
        <f>$AI$21*AA10</f>
        <v>31.383170296248629</v>
      </c>
      <c r="AJ2" s="272">
        <f>$AJ$21*AA10</f>
        <v>31.383170296248629</v>
      </c>
      <c r="AK2" s="272">
        <f>$AK$21*AA10</f>
        <v>31.383170296248629</v>
      </c>
      <c r="AL2" s="272">
        <f>$AL$21*AA10</f>
        <v>31.383170296248629</v>
      </c>
      <c r="AM2" s="272">
        <f>$AM$21*AA10</f>
        <v>28.791899354356541</v>
      </c>
      <c r="AN2" s="355">
        <f>$AN$21*AA10</f>
        <v>28.791899354356541</v>
      </c>
      <c r="AO2" s="355">
        <f>$AO$21*AA10</f>
        <v>28.791899354356541</v>
      </c>
      <c r="AP2" s="355">
        <f>$AP$21*AA10</f>
        <v>28.791899354356541</v>
      </c>
      <c r="AQ2" s="355">
        <f>$AQ$21*AA10</f>
        <v>28.791899354356541</v>
      </c>
      <c r="AR2" s="247">
        <f>$AR$21*AA10</f>
        <v>28.791899354356541</v>
      </c>
      <c r="AS2" s="462">
        <f>$AS$21*AA10</f>
        <v>28.791899354356541</v>
      </c>
      <c r="AT2" s="247">
        <f>$AT$21*AA10</f>
        <v>28.791899354356541</v>
      </c>
      <c r="AU2" s="462">
        <f>$AU$21*AA10</f>
        <v>28.791899354356541</v>
      </c>
      <c r="AV2" s="463">
        <f>$AV$21*AA10</f>
        <v>28.791899354356541</v>
      </c>
      <c r="AW2" s="247">
        <f>$AW$21*AA10</f>
        <v>28.791899354356541</v>
      </c>
      <c r="AX2" s="247">
        <f>$AX$21*AA10</f>
        <v>29.29262803878013</v>
      </c>
      <c r="AY2" s="463">
        <f>$AY$21*AA10</f>
        <v>29.29262803878013</v>
      </c>
      <c r="AZ2" s="247">
        <f>$AZ$21*AA10</f>
        <v>24.410523365650111</v>
      </c>
      <c r="BA2" s="247">
        <f>$BA$21*AA10</f>
        <v>36.615785048475168</v>
      </c>
      <c r="BB2" s="247">
        <f>$BB$21*AA10</f>
        <v>31.383170296248629</v>
      </c>
      <c r="BC2" s="247">
        <f>$BC$21*AA10</f>
        <v>31.383170296248629</v>
      </c>
      <c r="BD2" s="247">
        <f>$BD$21*AA10</f>
        <v>31.383170296248629</v>
      </c>
      <c r="BE2" s="247">
        <f>$BE$21*AA10</f>
        <v>31.295542776474498</v>
      </c>
      <c r="BF2" s="247">
        <f>$BF$21*AA10</f>
        <v>31.295542776474498</v>
      </c>
    </row>
    <row r="3" spans="1:58">
      <c r="A3" s="18" t="s">
        <v>143</v>
      </c>
      <c r="B3" s="21">
        <v>115.7</v>
      </c>
      <c r="C3" s="566"/>
      <c r="D3" s="63">
        <v>39.244</v>
      </c>
      <c r="E3" s="131">
        <f t="shared" ref="E3:E5" si="8">(B3/$B$6)</f>
        <v>1.4528240287300032</v>
      </c>
      <c r="F3" s="282">
        <f t="shared" ref="F3:F5" si="9">$F$6*E3</f>
        <v>2440.7443682664052</v>
      </c>
      <c r="G3" s="354">
        <f t="shared" si="0"/>
        <v>2.4019597666549029</v>
      </c>
      <c r="H3" s="353">
        <f t="shared" si="1"/>
        <v>95.213685150200348</v>
      </c>
      <c r="I3" s="353">
        <f t="shared" si="2"/>
        <v>2478.8224791878597</v>
      </c>
      <c r="J3" s="308">
        <f t="shared" ref="J3:J8" si="10">(B3/$B$53)</f>
        <v>3.754055807916937</v>
      </c>
      <c r="K3" s="282">
        <f t="shared" ref="K3:K8" si="11">($K$69*J3)</f>
        <v>77.108306294613882</v>
      </c>
      <c r="L3" s="282">
        <f t="shared" si="3"/>
        <v>77.108306294613882</v>
      </c>
      <c r="M3" s="319">
        <f t="shared" ref="M3:M8" si="12">$M$21*(B3/$B$21)</f>
        <v>36.317631671822127</v>
      </c>
      <c r="N3" s="319">
        <f t="shared" ref="N3:N8" si="13">$M$21*(B3/$B$21)</f>
        <v>36.317631671822127</v>
      </c>
      <c r="O3" s="271">
        <f t="shared" ref="O3:O8" si="14">$X$69*Y3</f>
        <v>33.289532227923942</v>
      </c>
      <c r="P3" s="319">
        <f t="shared" ref="P3:P8" si="15">$P$21*(B3/$B$21)</f>
        <v>36.317631671822127</v>
      </c>
      <c r="Q3" s="319">
        <f t="shared" ref="Q3:Q8" si="16">$Q$21*(B3/$B$21)</f>
        <v>36.317631671822127</v>
      </c>
      <c r="R3" s="398">
        <f t="shared" si="4"/>
        <v>67.760707332900722</v>
      </c>
      <c r="S3" s="398">
        <f t="shared" ref="S3:S8" si="17">$S$21*J3</f>
        <v>67.760707332900722</v>
      </c>
      <c r="T3" s="398">
        <f t="shared" ref="T3:T8" si="18">$T$21*J3</f>
        <v>67.760707332900722</v>
      </c>
      <c r="U3" s="426">
        <f t="shared" si="5"/>
        <v>2.4019597666549029</v>
      </c>
      <c r="V3" s="428">
        <f t="shared" si="6"/>
        <v>70.329381967655564</v>
      </c>
      <c r="W3" s="410">
        <f t="shared" ref="W3:W8" si="19">B3/$B$69</f>
        <v>1.7159552694806157</v>
      </c>
      <c r="X3" s="411">
        <f t="shared" ref="X3:X7" si="20">$V$69*W3</f>
        <v>151.17565924124224</v>
      </c>
      <c r="Y3" s="205">
        <f t="shared" si="7"/>
        <v>1.7159552694806157</v>
      </c>
      <c r="Z3" s="206">
        <f t="shared" ref="Z3:Z8" si="21">$X$69*Y3</f>
        <v>33.289532227923942</v>
      </c>
      <c r="AA3" s="132">
        <f t="shared" ref="AA3:AA8" si="22">B3/$B$21</f>
        <v>2.4019597666549029</v>
      </c>
      <c r="AB3" s="272">
        <f t="shared" ref="AB3:AB8" si="23">$AB$21*AA3</f>
        <v>40.83331603313335</v>
      </c>
      <c r="AC3" s="459">
        <f t="shared" ref="AC3:AC8" si="24">$AC$21*AA11</f>
        <v>23.064481305403891</v>
      </c>
      <c r="AD3" s="460">
        <f t="shared" ref="AD3:AD8" si="25">$AD$21*AA11</f>
        <v>23.064481305403891</v>
      </c>
      <c r="AE3" s="460">
        <f t="shared" ref="AE3:AE8" si="26">$AE$21*AA11</f>
        <v>23.064481305403891</v>
      </c>
      <c r="AF3" s="461">
        <f t="shared" ref="AF3:AF8" si="27">$AF$21*AA11</f>
        <v>23.064481305403891</v>
      </c>
      <c r="AG3" s="272">
        <f t="shared" ref="AG3:AG8" si="28">$AG$21*AA11</f>
        <v>23.064481305403891</v>
      </c>
      <c r="AH3" s="272">
        <f t="shared" ref="AH3:AH8" si="29">$AH$21*AA11</f>
        <v>23.064481305403891</v>
      </c>
      <c r="AI3" s="272">
        <f t="shared" ref="AI3:AI8" si="30">$AI$21*AA11</f>
        <v>29.652643401357722</v>
      </c>
      <c r="AJ3" s="272">
        <f t="shared" ref="AJ3:AJ8" si="31">$AJ$21*AA11</f>
        <v>29.652643401357722</v>
      </c>
      <c r="AK3" s="272">
        <f t="shared" ref="AK3:AK8" si="32">$AK$21*AA11</f>
        <v>29.652643401357722</v>
      </c>
      <c r="AL3" s="272">
        <f t="shared" ref="AL3:AL8" si="33">$AL$21*AA11</f>
        <v>29.652643401357722</v>
      </c>
      <c r="AM3" s="272">
        <f t="shared" ref="AM3:AM8" si="34">$AM$21*AA11</f>
        <v>27.204260001245615</v>
      </c>
      <c r="AN3" s="355">
        <f t="shared" ref="AN3:AN8" si="35">$AN$21*AA11</f>
        <v>27.204260001245615</v>
      </c>
      <c r="AO3" s="355">
        <f t="shared" ref="AO3:AO8" si="36">$AO$21*AA11</f>
        <v>27.204260001245615</v>
      </c>
      <c r="AP3" s="355">
        <f t="shared" ref="AP3:AP8" si="37">$AP$21*AA11</f>
        <v>27.204260001245615</v>
      </c>
      <c r="AQ3" s="355">
        <f t="shared" ref="AQ3:AQ8" si="38">$AQ$21*AA11</f>
        <v>27.204260001245615</v>
      </c>
      <c r="AR3" s="247">
        <f t="shared" ref="AR3:AR8" si="39">$AR$21*AA11</f>
        <v>27.204260001245615</v>
      </c>
      <c r="AS3" s="462">
        <f t="shared" ref="AS3:AS8" si="40">$AS$21*AA11</f>
        <v>27.204260001245615</v>
      </c>
      <c r="AT3" s="247">
        <f t="shared" ref="AT3:AT8" si="41">$AT$21*AA11</f>
        <v>27.204260001245615</v>
      </c>
      <c r="AU3" s="462">
        <f t="shared" ref="AU3:AU8" si="42">$AU$21*AA11</f>
        <v>27.204260001245615</v>
      </c>
      <c r="AV3" s="463">
        <f t="shared" ref="AV3:AV8" si="43">$AV$21*AA11</f>
        <v>27.204260001245615</v>
      </c>
      <c r="AW3" s="247">
        <f t="shared" ref="AW3:AW8" si="44">$AW$21*AA11</f>
        <v>27.204260001245615</v>
      </c>
      <c r="AX3" s="247">
        <f t="shared" ref="AX3:AX8" si="45">$AX$21*AA11</f>
        <v>27.677377566484669</v>
      </c>
      <c r="AY3" s="463">
        <f t="shared" ref="AY3:AY8" si="46">$AY$21*AA11</f>
        <v>27.677377566484669</v>
      </c>
      <c r="AZ3" s="247">
        <f t="shared" ref="AZ3:AZ8" si="47">$AZ$21*AA11</f>
        <v>23.064481305403891</v>
      </c>
      <c r="BA3" s="247">
        <f t="shared" ref="BA3:BA8" si="48">$BA$21*AA11</f>
        <v>34.596721958105839</v>
      </c>
      <c r="BB3" s="247">
        <f t="shared" ref="BB3:BB8" si="49">$BB$21*AA11</f>
        <v>29.652643401357722</v>
      </c>
      <c r="BC3" s="247">
        <f t="shared" ref="BC3:BC8" si="50">$BC$21*AA11</f>
        <v>29.652643401357722</v>
      </c>
      <c r="BD3" s="247">
        <f t="shared" ref="BD3:BD8" si="51">$BD$21*AA11</f>
        <v>29.652643401357722</v>
      </c>
      <c r="BE3" s="247">
        <f t="shared" ref="BE3:BE8" si="52">$BE$21*AA11</f>
        <v>29.569847827440888</v>
      </c>
      <c r="BF3" s="247">
        <f t="shared" ref="BF3:BF8" si="53">$BF$21*AA11</f>
        <v>29.569847827440888</v>
      </c>
    </row>
    <row r="4" spans="1:58">
      <c r="A4" s="18" t="s">
        <v>164</v>
      </c>
      <c r="B4" s="21">
        <v>112.045</v>
      </c>
      <c r="C4" s="566"/>
      <c r="D4" s="63">
        <v>625.976</v>
      </c>
      <c r="E4" s="131">
        <f t="shared" si="8"/>
        <v>1.406928853060097</v>
      </c>
      <c r="F4" s="282">
        <f t="shared" si="9"/>
        <v>2363.640473140963</v>
      </c>
      <c r="G4" s="354">
        <f t="shared" si="0"/>
        <v>2.3260810894973947</v>
      </c>
      <c r="H4" s="353">
        <f t="shared" si="1"/>
        <v>92.205854387676723</v>
      </c>
      <c r="I4" s="353">
        <f t="shared" si="2"/>
        <v>2400.5156843613113</v>
      </c>
      <c r="J4" s="308">
        <f t="shared" si="10"/>
        <v>3.6354639844256975</v>
      </c>
      <c r="K4" s="282">
        <f t="shared" si="11"/>
        <v>74.672430240103822</v>
      </c>
      <c r="L4" s="282">
        <f t="shared" si="3"/>
        <v>74.672430240103822</v>
      </c>
      <c r="M4" s="319">
        <f t="shared" si="12"/>
        <v>35.170346073200605</v>
      </c>
      <c r="N4" s="319">
        <f t="shared" si="13"/>
        <v>35.170346073200605</v>
      </c>
      <c r="O4" s="271">
        <f t="shared" si="14"/>
        <v>32.237905259098859</v>
      </c>
      <c r="P4" s="319">
        <f t="shared" si="15"/>
        <v>35.170346073200605</v>
      </c>
      <c r="Q4" s="319">
        <f t="shared" si="16"/>
        <v>35.170346073200605</v>
      </c>
      <c r="R4" s="398">
        <f t="shared" si="4"/>
        <v>65.620124918883846</v>
      </c>
      <c r="S4" s="398">
        <f t="shared" si="17"/>
        <v>65.620124918883846</v>
      </c>
      <c r="T4" s="398">
        <f t="shared" si="18"/>
        <v>65.620124918883846</v>
      </c>
      <c r="U4" s="426">
        <f t="shared" si="5"/>
        <v>2.3260810894973947</v>
      </c>
      <c r="V4" s="428">
        <f t="shared" si="6"/>
        <v>68.107654300483716</v>
      </c>
      <c r="W4" s="410">
        <f t="shared" si="19"/>
        <v>1.6617476937679827</v>
      </c>
      <c r="X4" s="411">
        <f t="shared" si="20"/>
        <v>146.39997182095928</v>
      </c>
      <c r="Y4" s="205">
        <f t="shared" si="7"/>
        <v>1.6617476937679827</v>
      </c>
      <c r="Z4" s="206">
        <f t="shared" si="21"/>
        <v>32.237905259098859</v>
      </c>
      <c r="AA4" s="132">
        <f t="shared" si="22"/>
        <v>2.3260810894973947</v>
      </c>
      <c r="AB4" s="272">
        <f t="shared" si="23"/>
        <v>39.543378521455708</v>
      </c>
      <c r="AC4" s="459">
        <f t="shared" si="24"/>
        <v>22.665728995827195</v>
      </c>
      <c r="AD4" s="460">
        <f t="shared" si="25"/>
        <v>22.665728995827195</v>
      </c>
      <c r="AE4" s="460">
        <f t="shared" si="26"/>
        <v>22.665728995827195</v>
      </c>
      <c r="AF4" s="461">
        <f t="shared" si="27"/>
        <v>22.665728995827195</v>
      </c>
      <c r="AG4" s="272">
        <f t="shared" si="28"/>
        <v>22.665728995827195</v>
      </c>
      <c r="AH4" s="272">
        <f t="shared" si="29"/>
        <v>22.665728995827195</v>
      </c>
      <c r="AI4" s="272">
        <f t="shared" si="30"/>
        <v>29.139991073096805</v>
      </c>
      <c r="AJ4" s="272">
        <f t="shared" si="31"/>
        <v>29.139991073096805</v>
      </c>
      <c r="AK4" s="272">
        <f t="shared" si="32"/>
        <v>29.139991073096805</v>
      </c>
      <c r="AL4" s="272">
        <f t="shared" si="33"/>
        <v>29.139991073096805</v>
      </c>
      <c r="AM4" s="272">
        <f t="shared" si="34"/>
        <v>26.733936764308996</v>
      </c>
      <c r="AN4" s="355">
        <f t="shared" si="35"/>
        <v>26.733936764308996</v>
      </c>
      <c r="AO4" s="355">
        <f t="shared" si="36"/>
        <v>26.733936764308996</v>
      </c>
      <c r="AP4" s="355">
        <f t="shared" si="37"/>
        <v>26.733936764308996</v>
      </c>
      <c r="AQ4" s="355">
        <f t="shared" si="38"/>
        <v>26.733936764308996</v>
      </c>
      <c r="AR4" s="247">
        <f t="shared" si="39"/>
        <v>26.733936764308996</v>
      </c>
      <c r="AS4" s="462">
        <f t="shared" si="40"/>
        <v>26.733936764308996</v>
      </c>
      <c r="AT4" s="247">
        <f t="shared" si="41"/>
        <v>26.733936764308996</v>
      </c>
      <c r="AU4" s="462">
        <f t="shared" si="42"/>
        <v>26.733936764308996</v>
      </c>
      <c r="AV4" s="463">
        <f t="shared" si="43"/>
        <v>26.733936764308996</v>
      </c>
      <c r="AW4" s="247">
        <f t="shared" si="44"/>
        <v>26.733936764308996</v>
      </c>
      <c r="AX4" s="247">
        <f t="shared" si="45"/>
        <v>27.19887479499263</v>
      </c>
      <c r="AY4" s="463">
        <f t="shared" si="46"/>
        <v>27.19887479499263</v>
      </c>
      <c r="AZ4" s="247">
        <f t="shared" si="47"/>
        <v>22.665728995827195</v>
      </c>
      <c r="BA4" s="247">
        <f t="shared" si="48"/>
        <v>33.998593493740792</v>
      </c>
      <c r="BB4" s="247">
        <f t="shared" si="49"/>
        <v>29.139991073096805</v>
      </c>
      <c r="BC4" s="247">
        <f t="shared" si="50"/>
        <v>29.139991073096805</v>
      </c>
      <c r="BD4" s="247">
        <f t="shared" si="51"/>
        <v>29.139991073096805</v>
      </c>
      <c r="BE4" s="247">
        <f t="shared" si="52"/>
        <v>29.058626917727171</v>
      </c>
      <c r="BF4" s="247">
        <f t="shared" si="53"/>
        <v>29.058626917727171</v>
      </c>
    </row>
    <row r="5" spans="1:58">
      <c r="A5" s="18" t="s">
        <v>161</v>
      </c>
      <c r="B5" s="21">
        <v>86.988</v>
      </c>
      <c r="C5" s="566"/>
      <c r="D5" s="66">
        <v>4937.7960000000003</v>
      </c>
      <c r="E5" s="131">
        <f t="shared" si="8"/>
        <v>1.0922926241241617</v>
      </c>
      <c r="F5" s="282">
        <f t="shared" si="9"/>
        <v>1835.0516085285917</v>
      </c>
      <c r="G5" s="354">
        <f t="shared" si="0"/>
        <v>1.8058917561087007</v>
      </c>
      <c r="H5" s="353">
        <f>$H$21*G5</f>
        <v>71.585549212148891</v>
      </c>
      <c r="I5" s="353">
        <f t="shared" si="2"/>
        <v>1863.6802923041791</v>
      </c>
      <c r="J5" s="308">
        <f t="shared" si="10"/>
        <v>2.8224529526281636</v>
      </c>
      <c r="K5" s="282">
        <f t="shared" si="11"/>
        <v>57.973183646982477</v>
      </c>
      <c r="L5" s="282">
        <f t="shared" si="3"/>
        <v>57.973183646982477</v>
      </c>
      <c r="M5" s="319">
        <f t="shared" si="12"/>
        <v>27.305083352363553</v>
      </c>
      <c r="N5" s="319">
        <f t="shared" si="13"/>
        <v>27.305083352363553</v>
      </c>
      <c r="O5" s="271">
        <f t="shared" si="14"/>
        <v>25.028434135200065</v>
      </c>
      <c r="P5" s="319">
        <f t="shared" si="15"/>
        <v>27.305083352363553</v>
      </c>
      <c r="Q5" s="319">
        <f t="shared" si="16"/>
        <v>27.305083352363553</v>
      </c>
      <c r="R5" s="398">
        <f t="shared" si="4"/>
        <v>50.945275794938354</v>
      </c>
      <c r="S5" s="398">
        <f t="shared" si="17"/>
        <v>50.945275794938354</v>
      </c>
      <c r="T5" s="398">
        <f t="shared" si="18"/>
        <v>50.945275794938354</v>
      </c>
      <c r="U5" s="426">
        <f t="shared" si="5"/>
        <v>1.8058917561087007</v>
      </c>
      <c r="V5" s="428">
        <f t="shared" si="6"/>
        <v>52.87651061886276</v>
      </c>
      <c r="W5" s="410">
        <f t="shared" si="19"/>
        <v>1.2901254708866015</v>
      </c>
      <c r="X5" s="411">
        <f t="shared" si="20"/>
        <v>113.66005398510958</v>
      </c>
      <c r="Y5" s="205">
        <f t="shared" si="7"/>
        <v>1.2901254708866015</v>
      </c>
      <c r="Z5" s="206">
        <f t="shared" si="21"/>
        <v>25.028434135200065</v>
      </c>
      <c r="AA5" s="132">
        <f t="shared" si="22"/>
        <v>1.8058917561087007</v>
      </c>
      <c r="AB5" s="272">
        <f t="shared" si="23"/>
        <v>30.700159853847911</v>
      </c>
      <c r="AC5" s="459">
        <f t="shared" si="24"/>
        <v>22.538614046378378</v>
      </c>
      <c r="AD5" s="460">
        <f t="shared" si="25"/>
        <v>22.538614046378378</v>
      </c>
      <c r="AE5" s="460">
        <f t="shared" si="26"/>
        <v>22.538614046378378</v>
      </c>
      <c r="AF5" s="461">
        <f t="shared" si="27"/>
        <v>22.538614046378378</v>
      </c>
      <c r="AG5" s="272">
        <f t="shared" si="28"/>
        <v>22.538614046378378</v>
      </c>
      <c r="AH5" s="272">
        <f t="shared" si="29"/>
        <v>22.538614046378378</v>
      </c>
      <c r="AI5" s="272">
        <f t="shared" si="30"/>
        <v>28.976566879113125</v>
      </c>
      <c r="AJ5" s="272">
        <f t="shared" si="31"/>
        <v>28.976566879113125</v>
      </c>
      <c r="AK5" s="272">
        <f t="shared" si="32"/>
        <v>28.976566879113125</v>
      </c>
      <c r="AL5" s="272">
        <f t="shared" si="33"/>
        <v>28.976566879113125</v>
      </c>
      <c r="AM5" s="272">
        <f t="shared" si="34"/>
        <v>26.584006311112958</v>
      </c>
      <c r="AN5" s="355">
        <f t="shared" si="35"/>
        <v>26.584006311112958</v>
      </c>
      <c r="AO5" s="355">
        <f t="shared" si="36"/>
        <v>26.584006311112958</v>
      </c>
      <c r="AP5" s="355">
        <f t="shared" si="37"/>
        <v>26.584006311112958</v>
      </c>
      <c r="AQ5" s="355">
        <f t="shared" si="38"/>
        <v>26.584006311112958</v>
      </c>
      <c r="AR5" s="247">
        <f t="shared" si="39"/>
        <v>26.584006311112958</v>
      </c>
      <c r="AS5" s="462">
        <f t="shared" si="40"/>
        <v>26.584006311112958</v>
      </c>
      <c r="AT5" s="247">
        <f t="shared" si="41"/>
        <v>26.584006311112958</v>
      </c>
      <c r="AU5" s="462">
        <f t="shared" si="42"/>
        <v>26.584006311112958</v>
      </c>
      <c r="AV5" s="463">
        <f t="shared" si="43"/>
        <v>26.584006311112958</v>
      </c>
      <c r="AW5" s="247">
        <f t="shared" si="44"/>
        <v>26.584006311112958</v>
      </c>
      <c r="AX5" s="247">
        <f t="shared" si="45"/>
        <v>27.046336855654051</v>
      </c>
      <c r="AY5" s="463">
        <f t="shared" si="46"/>
        <v>27.046336855654051</v>
      </c>
      <c r="AZ5" s="247">
        <f t="shared" si="47"/>
        <v>22.538614046378378</v>
      </c>
      <c r="BA5" s="247">
        <f t="shared" si="48"/>
        <v>33.80792106956757</v>
      </c>
      <c r="BB5" s="247">
        <f t="shared" si="49"/>
        <v>28.976566879113125</v>
      </c>
      <c r="BC5" s="247">
        <f t="shared" si="50"/>
        <v>28.976566879113125</v>
      </c>
      <c r="BD5" s="247">
        <f t="shared" si="51"/>
        <v>28.976566879113125</v>
      </c>
      <c r="BE5" s="247">
        <f t="shared" si="52"/>
        <v>28.895659033818433</v>
      </c>
      <c r="BF5" s="247">
        <f t="shared" si="53"/>
        <v>28.895659033818433</v>
      </c>
    </row>
    <row r="6" spans="1:58">
      <c r="A6" s="18" t="s">
        <v>139</v>
      </c>
      <c r="B6" s="21">
        <v>79.638000000000005</v>
      </c>
      <c r="C6" s="566"/>
      <c r="D6" s="63">
        <v>5421.2420000000002</v>
      </c>
      <c r="E6" s="132">
        <f>(B6/$B$6)</f>
        <v>1</v>
      </c>
      <c r="F6" s="355">
        <f>140*12</f>
        <v>1680</v>
      </c>
      <c r="G6" s="354">
        <f t="shared" si="0"/>
        <v>1.6533039921941499</v>
      </c>
      <c r="H6" s="353">
        <f t="shared" si="1"/>
        <v>65.536970250576104</v>
      </c>
      <c r="I6" s="353">
        <f t="shared" si="2"/>
        <v>1706.2097199443626</v>
      </c>
      <c r="J6" s="308">
        <f t="shared" si="10"/>
        <v>2.583971447112265</v>
      </c>
      <c r="K6" s="282">
        <f t="shared" si="11"/>
        <v>53.07477352368592</v>
      </c>
      <c r="L6" s="282">
        <f t="shared" si="3"/>
        <v>53.07477352368592</v>
      </c>
      <c r="M6" s="319">
        <f t="shared" si="12"/>
        <v>24.997956361975547</v>
      </c>
      <c r="N6" s="319">
        <f t="shared" si="13"/>
        <v>24.997956361975547</v>
      </c>
      <c r="O6" s="271">
        <f t="shared" si="14"/>
        <v>22.91367128407439</v>
      </c>
      <c r="P6" s="319">
        <f t="shared" si="15"/>
        <v>24.997956361975547</v>
      </c>
      <c r="Q6" s="319">
        <f t="shared" si="16"/>
        <v>24.997956361975547</v>
      </c>
      <c r="R6" s="398">
        <f t="shared" si="4"/>
        <v>46.640684620376383</v>
      </c>
      <c r="S6" s="398">
        <f t="shared" si="17"/>
        <v>46.640684620376383</v>
      </c>
      <c r="T6" s="398">
        <f t="shared" si="18"/>
        <v>46.640684620376383</v>
      </c>
      <c r="U6" s="426">
        <f t="shared" si="5"/>
        <v>1.6533039921941499</v>
      </c>
      <c r="V6" s="428">
        <f t="shared" si="6"/>
        <v>48.408740891444708</v>
      </c>
      <c r="W6" s="410">
        <f t="shared" si="19"/>
        <v>1.18111707649868</v>
      </c>
      <c r="X6" s="411">
        <f t="shared" si="20"/>
        <v>104.05641443953371</v>
      </c>
      <c r="Y6" s="205">
        <f t="shared" si="7"/>
        <v>1.18111707649868</v>
      </c>
      <c r="Z6" s="206">
        <f t="shared" si="21"/>
        <v>22.91367128407439</v>
      </c>
      <c r="AA6" s="132">
        <f t="shared" si="22"/>
        <v>1.6533039921941499</v>
      </c>
      <c r="AB6" s="272">
        <f t="shared" si="23"/>
        <v>28.106167867300549</v>
      </c>
      <c r="AC6" s="459">
        <f t="shared" si="24"/>
        <v>22.389233739542032</v>
      </c>
      <c r="AD6" s="460">
        <f t="shared" si="25"/>
        <v>22.389233739542032</v>
      </c>
      <c r="AE6" s="460">
        <f t="shared" si="26"/>
        <v>22.389233739542032</v>
      </c>
      <c r="AF6" s="461">
        <f t="shared" si="27"/>
        <v>22.389233739542032</v>
      </c>
      <c r="AG6" s="272">
        <f t="shared" si="28"/>
        <v>22.389233739542032</v>
      </c>
      <c r="AH6" s="272">
        <f t="shared" si="29"/>
        <v>22.389233739542032</v>
      </c>
      <c r="AI6" s="272">
        <f t="shared" si="30"/>
        <v>28.784517428221474</v>
      </c>
      <c r="AJ6" s="272">
        <f t="shared" si="31"/>
        <v>28.784517428221474</v>
      </c>
      <c r="AK6" s="272">
        <f t="shared" si="32"/>
        <v>28.784517428221474</v>
      </c>
      <c r="AL6" s="272">
        <f t="shared" si="33"/>
        <v>28.784517428221474</v>
      </c>
      <c r="AM6" s="272">
        <f t="shared" si="34"/>
        <v>26.407814154331625</v>
      </c>
      <c r="AN6" s="355">
        <f t="shared" si="35"/>
        <v>26.407814154331625</v>
      </c>
      <c r="AO6" s="355">
        <f t="shared" si="36"/>
        <v>26.407814154331625</v>
      </c>
      <c r="AP6" s="355">
        <f t="shared" si="37"/>
        <v>26.407814154331625</v>
      </c>
      <c r="AQ6" s="355">
        <f t="shared" si="38"/>
        <v>26.407814154331625</v>
      </c>
      <c r="AR6" s="247">
        <f t="shared" si="39"/>
        <v>26.407814154331625</v>
      </c>
      <c r="AS6" s="462">
        <f t="shared" si="40"/>
        <v>26.407814154331625</v>
      </c>
      <c r="AT6" s="247">
        <f t="shared" si="41"/>
        <v>26.407814154331625</v>
      </c>
      <c r="AU6" s="462">
        <f t="shared" si="42"/>
        <v>26.407814154331625</v>
      </c>
      <c r="AV6" s="463">
        <f t="shared" si="43"/>
        <v>26.407814154331625</v>
      </c>
      <c r="AW6" s="247">
        <f t="shared" si="44"/>
        <v>26.407814154331625</v>
      </c>
      <c r="AX6" s="247">
        <f t="shared" si="45"/>
        <v>26.867080487450437</v>
      </c>
      <c r="AY6" s="463">
        <f t="shared" si="46"/>
        <v>26.867080487450437</v>
      </c>
      <c r="AZ6" s="247">
        <f t="shared" si="47"/>
        <v>22.389233739542032</v>
      </c>
      <c r="BA6" s="247">
        <f t="shared" si="48"/>
        <v>33.583850609313046</v>
      </c>
      <c r="BB6" s="247">
        <f t="shared" si="49"/>
        <v>28.784517428221474</v>
      </c>
      <c r="BC6" s="247">
        <f t="shared" si="50"/>
        <v>28.784517428221474</v>
      </c>
      <c r="BD6" s="247">
        <f t="shared" si="51"/>
        <v>28.784517428221474</v>
      </c>
      <c r="BE6" s="247">
        <f t="shared" si="52"/>
        <v>28.704145819925682</v>
      </c>
      <c r="BF6" s="247">
        <f t="shared" si="53"/>
        <v>28.704145819925682</v>
      </c>
    </row>
    <row r="7" spans="1:58">
      <c r="A7" s="18" t="s">
        <v>141</v>
      </c>
      <c r="B7" s="21">
        <v>67.558000000000007</v>
      </c>
      <c r="C7" s="566"/>
      <c r="D7" s="63">
        <v>8654.6180000000004</v>
      </c>
      <c r="E7" s="131">
        <f>(B7/$B$6)</f>
        <v>0.84831361912654768</v>
      </c>
      <c r="F7" s="80">
        <f>$F$6*E7</f>
        <v>1425.1668801326</v>
      </c>
      <c r="G7" s="354">
        <f t="shared" si="0"/>
        <v>1.4025202931345888</v>
      </c>
      <c r="H7" s="353">
        <f t="shared" si="1"/>
        <v>55.595904419855103</v>
      </c>
      <c r="I7" s="353">
        <f t="shared" si="2"/>
        <v>1447.4009425148956</v>
      </c>
      <c r="J7" s="308">
        <f t="shared" si="10"/>
        <v>2.1920181700194683</v>
      </c>
      <c r="K7" s="282">
        <f t="shared" si="11"/>
        <v>45.024053212199874</v>
      </c>
      <c r="L7" s="282">
        <f t="shared" si="3"/>
        <v>45.024053212199874</v>
      </c>
      <c r="M7" s="319">
        <f t="shared" si="12"/>
        <v>21.206106832194983</v>
      </c>
      <c r="N7" s="319">
        <f t="shared" si="13"/>
        <v>21.206106832194983</v>
      </c>
      <c r="O7" s="271">
        <f t="shared" si="14"/>
        <v>19.437979414469194</v>
      </c>
      <c r="P7" s="319">
        <f t="shared" si="15"/>
        <v>21.206106832194983</v>
      </c>
      <c r="Q7" s="319">
        <f t="shared" si="16"/>
        <v>21.206106832194983</v>
      </c>
      <c r="R7" s="398">
        <f t="shared" si="4"/>
        <v>39.565927968851405</v>
      </c>
      <c r="S7" s="398">
        <f t="shared" si="17"/>
        <v>39.565927968851405</v>
      </c>
      <c r="T7" s="398">
        <f t="shared" si="18"/>
        <v>39.565927968851405</v>
      </c>
      <c r="U7" s="426">
        <f t="shared" si="5"/>
        <v>1.4025202931345888</v>
      </c>
      <c r="V7" s="428">
        <f t="shared" si="6"/>
        <v>41.06579418298076</v>
      </c>
      <c r="W7" s="410">
        <f t="shared" si="19"/>
        <v>1.0019577017767627</v>
      </c>
      <c r="X7" s="411">
        <f t="shared" si="20"/>
        <v>88.272473526532792</v>
      </c>
      <c r="Y7" s="205">
        <f t="shared" si="7"/>
        <v>1.0019577017767627</v>
      </c>
      <c r="Z7" s="206">
        <f t="shared" si="21"/>
        <v>19.437979414469194</v>
      </c>
      <c r="AA7" s="132">
        <f t="shared" si="22"/>
        <v>1.4025202931345888</v>
      </c>
      <c r="AB7" s="272">
        <f t="shared" si="23"/>
        <v>23.84284498328801</v>
      </c>
      <c r="AC7" s="459">
        <f t="shared" si="24"/>
        <v>22.334582407772636</v>
      </c>
      <c r="AD7" s="460">
        <f t="shared" si="25"/>
        <v>22.334582407772636</v>
      </c>
      <c r="AE7" s="460">
        <f t="shared" si="26"/>
        <v>22.334582407772636</v>
      </c>
      <c r="AF7" s="461">
        <f t="shared" si="27"/>
        <v>22.334582407772636</v>
      </c>
      <c r="AG7" s="272">
        <f t="shared" si="28"/>
        <v>22.334582407772636</v>
      </c>
      <c r="AH7" s="272">
        <f t="shared" si="29"/>
        <v>22.334582407772636</v>
      </c>
      <c r="AI7" s="272">
        <f t="shared" si="30"/>
        <v>28.714255433992822</v>
      </c>
      <c r="AJ7" s="272">
        <f t="shared" si="31"/>
        <v>28.714255433992822</v>
      </c>
      <c r="AK7" s="272">
        <f t="shared" si="32"/>
        <v>28.714255433992822</v>
      </c>
      <c r="AL7" s="272">
        <f t="shared" si="33"/>
        <v>28.714255433992822</v>
      </c>
      <c r="AM7" s="272">
        <f t="shared" si="34"/>
        <v>26.343353609167725</v>
      </c>
      <c r="AN7" s="355">
        <f t="shared" si="35"/>
        <v>26.343353609167725</v>
      </c>
      <c r="AO7" s="355">
        <f t="shared" si="36"/>
        <v>26.343353609167725</v>
      </c>
      <c r="AP7" s="355">
        <f t="shared" si="37"/>
        <v>26.343353609167725</v>
      </c>
      <c r="AQ7" s="355">
        <f t="shared" si="38"/>
        <v>26.343353609167725</v>
      </c>
      <c r="AR7" s="247">
        <f t="shared" si="39"/>
        <v>26.343353609167725</v>
      </c>
      <c r="AS7" s="462">
        <f t="shared" si="40"/>
        <v>26.343353609167725</v>
      </c>
      <c r="AT7" s="247">
        <f t="shared" si="41"/>
        <v>26.343353609167725</v>
      </c>
      <c r="AU7" s="462">
        <f t="shared" si="42"/>
        <v>26.343353609167725</v>
      </c>
      <c r="AV7" s="463">
        <f t="shared" si="43"/>
        <v>26.343353609167725</v>
      </c>
      <c r="AW7" s="247">
        <f t="shared" si="44"/>
        <v>26.343353609167725</v>
      </c>
      <c r="AX7" s="247">
        <f t="shared" si="45"/>
        <v>26.801498889327164</v>
      </c>
      <c r="AY7" s="463">
        <f t="shared" si="46"/>
        <v>26.801498889327164</v>
      </c>
      <c r="AZ7" s="247">
        <f t="shared" si="47"/>
        <v>22.334582407772636</v>
      </c>
      <c r="BA7" s="247">
        <f t="shared" si="48"/>
        <v>33.501873611658958</v>
      </c>
      <c r="BB7" s="247">
        <f t="shared" si="49"/>
        <v>28.714255433992822</v>
      </c>
      <c r="BC7" s="247">
        <f t="shared" si="50"/>
        <v>28.714255433992822</v>
      </c>
      <c r="BD7" s="247">
        <f t="shared" si="51"/>
        <v>28.714255433992822</v>
      </c>
      <c r="BE7" s="247">
        <f t="shared" si="52"/>
        <v>28.634080009964919</v>
      </c>
      <c r="BF7" s="247">
        <f t="shared" si="53"/>
        <v>28.634080009964919</v>
      </c>
    </row>
    <row r="8" spans="1:58" ht="15.75" thickBot="1">
      <c r="A8" s="20" t="s">
        <v>173</v>
      </c>
      <c r="B8" s="24">
        <v>62.912999999999997</v>
      </c>
      <c r="C8" s="567"/>
      <c r="D8" s="67">
        <v>33.938000000000002</v>
      </c>
      <c r="E8" s="133">
        <f>(B8/$B$6)</f>
        <v>0.78998719204399903</v>
      </c>
      <c r="F8" s="91">
        <f>$F$6*E8</f>
        <v>1327.1784826339183</v>
      </c>
      <c r="G8" s="354">
        <f>(B8/$B$21)</f>
        <v>1.3060889783885903</v>
      </c>
      <c r="H8" s="353">
        <f>$H$21*G8</f>
        <v>51.773367103323721</v>
      </c>
      <c r="I8" s="353">
        <f>$I$21*G8</f>
        <v>1347.8838256970253</v>
      </c>
      <c r="J8" s="308">
        <f t="shared" si="10"/>
        <v>2.0413043478260868</v>
      </c>
      <c r="K8" s="282">
        <f t="shared" si="11"/>
        <v>41.928391304347819</v>
      </c>
      <c r="L8" s="282">
        <f t="shared" si="3"/>
        <v>41.928391304347819</v>
      </c>
      <c r="M8" s="319">
        <f t="shared" si="12"/>
        <v>19.748065353235486</v>
      </c>
      <c r="N8" s="319">
        <f t="shared" si="13"/>
        <v>19.748065353235486</v>
      </c>
      <c r="O8" s="271">
        <f t="shared" si="14"/>
        <v>18.10150683712514</v>
      </c>
      <c r="P8" s="319">
        <f t="shared" si="15"/>
        <v>19.748065353235486</v>
      </c>
      <c r="Q8" s="319">
        <f t="shared" si="16"/>
        <v>19.748065353235486</v>
      </c>
      <c r="R8" s="398">
        <f t="shared" si="4"/>
        <v>36.845543478260872</v>
      </c>
      <c r="S8" s="398">
        <f t="shared" si="17"/>
        <v>36.845543478260872</v>
      </c>
      <c r="T8" s="398">
        <f t="shared" si="18"/>
        <v>36.845543478260872</v>
      </c>
      <c r="U8" s="426">
        <f t="shared" si="5"/>
        <v>1.3060889783885903</v>
      </c>
      <c r="V8" s="428">
        <f t="shared" si="6"/>
        <v>38.242285287217925</v>
      </c>
      <c r="W8" s="410">
        <f t="shared" si="19"/>
        <v>0.9330673627384094</v>
      </c>
      <c r="X8" s="411">
        <f>$V$69*W8</f>
        <v>82.203234657253859</v>
      </c>
      <c r="Y8" s="205">
        <f t="shared" si="7"/>
        <v>0.9330673627384094</v>
      </c>
      <c r="Z8" s="206">
        <f t="shared" si="21"/>
        <v>18.10150683712514</v>
      </c>
      <c r="AA8" s="132">
        <f t="shared" si="22"/>
        <v>1.3060889783885903</v>
      </c>
      <c r="AB8" s="272">
        <f t="shared" si="23"/>
        <v>22.203512632606035</v>
      </c>
      <c r="AC8" s="459">
        <f t="shared" si="24"/>
        <v>20.607195499179973</v>
      </c>
      <c r="AD8" s="460">
        <f t="shared" si="25"/>
        <v>20.607195499179973</v>
      </c>
      <c r="AE8" s="460">
        <f t="shared" si="26"/>
        <v>20.607195499179973</v>
      </c>
      <c r="AF8" s="461">
        <f t="shared" si="27"/>
        <v>20.607195499179973</v>
      </c>
      <c r="AG8" s="272">
        <f t="shared" si="28"/>
        <v>20.607195499179973</v>
      </c>
      <c r="AH8" s="272">
        <f t="shared" si="29"/>
        <v>20.607195499179973</v>
      </c>
      <c r="AI8" s="272">
        <f t="shared" si="30"/>
        <v>26.493455957150868</v>
      </c>
      <c r="AJ8" s="272">
        <f t="shared" si="31"/>
        <v>26.493455957150868</v>
      </c>
      <c r="AK8" s="272">
        <f t="shared" si="32"/>
        <v>26.493455957150868</v>
      </c>
      <c r="AL8" s="272">
        <f t="shared" si="33"/>
        <v>26.493455957150868</v>
      </c>
      <c r="AM8" s="272">
        <f t="shared" si="34"/>
        <v>24.305922896468687</v>
      </c>
      <c r="AN8" s="355">
        <f t="shared" si="35"/>
        <v>24.305922896468687</v>
      </c>
      <c r="AO8" s="355">
        <f t="shared" si="36"/>
        <v>24.305922896468687</v>
      </c>
      <c r="AP8" s="355">
        <f t="shared" si="37"/>
        <v>24.305922896468687</v>
      </c>
      <c r="AQ8" s="355">
        <f t="shared" si="38"/>
        <v>24.305922896468687</v>
      </c>
      <c r="AR8" s="247">
        <f t="shared" si="39"/>
        <v>24.305922896468687</v>
      </c>
      <c r="AS8" s="462">
        <f t="shared" si="40"/>
        <v>24.305922896468687</v>
      </c>
      <c r="AT8" s="247">
        <f t="shared" si="41"/>
        <v>24.305922896468687</v>
      </c>
      <c r="AU8" s="462">
        <f t="shared" si="42"/>
        <v>24.305922896468687</v>
      </c>
      <c r="AV8" s="463">
        <f t="shared" si="43"/>
        <v>24.305922896468687</v>
      </c>
      <c r="AW8" s="247">
        <f t="shared" si="44"/>
        <v>24.305922896468687</v>
      </c>
      <c r="AX8" s="247">
        <f t="shared" si="45"/>
        <v>24.728634599015965</v>
      </c>
      <c r="AY8" s="463">
        <f t="shared" si="46"/>
        <v>24.728634599015965</v>
      </c>
      <c r="AZ8" s="247">
        <f t="shared" si="47"/>
        <v>20.607195499179973</v>
      </c>
      <c r="BA8" s="247">
        <f t="shared" si="48"/>
        <v>30.910793248769959</v>
      </c>
      <c r="BB8" s="247">
        <f t="shared" si="49"/>
        <v>26.493455957150868</v>
      </c>
      <c r="BC8" s="247">
        <f t="shared" si="50"/>
        <v>26.493455957150868</v>
      </c>
      <c r="BD8" s="247">
        <f t="shared" si="51"/>
        <v>26.493455957150868</v>
      </c>
      <c r="BE8" s="247">
        <f t="shared" si="52"/>
        <v>26.41948140920509</v>
      </c>
      <c r="BF8" s="247">
        <f t="shared" si="53"/>
        <v>26.41948140920509</v>
      </c>
    </row>
    <row r="9" spans="1:58" ht="15.75" thickBot="1">
      <c r="A9" s="553"/>
      <c r="B9" s="554"/>
      <c r="C9" s="554"/>
      <c r="D9" s="554"/>
      <c r="E9" s="555"/>
      <c r="F9" s="278">
        <f>SUM(F2:F8)/7</f>
        <v>2000.8799819181797</v>
      </c>
      <c r="G9" s="307"/>
      <c r="H9" s="350">
        <f>SUM(H2:H8)/7</f>
        <v>78.05453086306251</v>
      </c>
      <c r="I9" s="267">
        <f>SUM(I2:I8)/7</f>
        <v>2032.0957580898209</v>
      </c>
      <c r="J9" s="191"/>
      <c r="K9" s="267">
        <f t="shared" ref="K9:P9" si="54">SUM(K2:K8)/7</f>
        <v>63.212054695466762</v>
      </c>
      <c r="L9" s="267">
        <f t="shared" si="54"/>
        <v>63.212054695466762</v>
      </c>
      <c r="M9" s="322">
        <f t="shared" si="54"/>
        <v>29.772565758060164</v>
      </c>
      <c r="N9" s="146">
        <f t="shared" si="54"/>
        <v>29.772565758060164</v>
      </c>
      <c r="O9" s="321">
        <f t="shared" si="54"/>
        <v>27.290182252713016</v>
      </c>
      <c r="P9" s="267">
        <f t="shared" si="54"/>
        <v>29.772565758060164</v>
      </c>
      <c r="Q9" s="397">
        <f>SUM(Q2:Q8)/7</f>
        <v>29.772565758060164</v>
      </c>
      <c r="R9" s="324">
        <f>SUM(R2:R8)/7</f>
        <v>55.549054880875126</v>
      </c>
      <c r="S9" s="324">
        <f>SUM(S2:S8)/7</f>
        <v>55.549054880875126</v>
      </c>
      <c r="T9" s="324">
        <f>SUM(T2:T8)/7</f>
        <v>55.549054880875126</v>
      </c>
      <c r="U9" s="430"/>
      <c r="V9" s="324">
        <f>SUM(V2:V8)/7</f>
        <v>57.654809880687949</v>
      </c>
      <c r="W9" s="191"/>
      <c r="X9" s="324">
        <f>SUM(X2:X8)/7</f>
        <v>123.93118847752667</v>
      </c>
      <c r="Y9" s="191"/>
      <c r="Z9" s="192">
        <f>SUM(Z2:Z8)/7</f>
        <v>27.290182252713016</v>
      </c>
      <c r="AB9" s="278">
        <f>SUM(AB2:AB8)/7</f>
        <v>33.474445627448596</v>
      </c>
      <c r="AC9" s="278">
        <f t="shared" ref="AC9:BF9" si="55">SUM(AC2:AC8)/7</f>
        <v>22.572908479964887</v>
      </c>
      <c r="AD9" s="278">
        <f t="shared" si="55"/>
        <v>22.572908479964887</v>
      </c>
      <c r="AE9" s="278">
        <f t="shared" si="55"/>
        <v>22.572908479964887</v>
      </c>
      <c r="AF9" s="278">
        <f t="shared" si="55"/>
        <v>22.572908479964887</v>
      </c>
      <c r="AG9" s="278">
        <f t="shared" si="55"/>
        <v>22.572908479964887</v>
      </c>
      <c r="AH9" s="278">
        <f t="shared" si="55"/>
        <v>22.572908479964887</v>
      </c>
      <c r="AI9" s="278">
        <f t="shared" si="55"/>
        <v>29.020657209883066</v>
      </c>
      <c r="AJ9" s="278">
        <f t="shared" si="55"/>
        <v>29.020657209883066</v>
      </c>
      <c r="AK9" s="278">
        <f t="shared" si="55"/>
        <v>29.020657209883066</v>
      </c>
      <c r="AL9" s="278">
        <f t="shared" si="55"/>
        <v>29.020657209883066</v>
      </c>
      <c r="AM9" s="278">
        <f t="shared" si="55"/>
        <v>26.624456155856024</v>
      </c>
      <c r="AN9" s="278">
        <f t="shared" si="55"/>
        <v>26.624456155856024</v>
      </c>
      <c r="AO9" s="278">
        <f t="shared" si="55"/>
        <v>26.624456155856024</v>
      </c>
      <c r="AP9" s="278">
        <f t="shared" si="55"/>
        <v>26.624456155856024</v>
      </c>
      <c r="AQ9" s="278">
        <f t="shared" si="55"/>
        <v>26.624456155856024</v>
      </c>
      <c r="AR9" s="278">
        <f t="shared" si="55"/>
        <v>26.624456155856024</v>
      </c>
      <c r="AS9" s="278">
        <f t="shared" si="55"/>
        <v>26.624456155856024</v>
      </c>
      <c r="AT9" s="278">
        <f t="shared" si="55"/>
        <v>26.624456155856024</v>
      </c>
      <c r="AU9" s="278">
        <f t="shared" si="55"/>
        <v>26.624456155856024</v>
      </c>
      <c r="AV9" s="278">
        <f t="shared" si="55"/>
        <v>26.624456155856024</v>
      </c>
      <c r="AW9" s="278">
        <f t="shared" si="55"/>
        <v>26.624456155856024</v>
      </c>
      <c r="AX9" s="278">
        <f t="shared" si="55"/>
        <v>27.087490175957868</v>
      </c>
      <c r="AY9" s="278">
        <f t="shared" si="55"/>
        <v>27.087490175957868</v>
      </c>
      <c r="AZ9" s="278">
        <f t="shared" si="55"/>
        <v>22.572908479964887</v>
      </c>
      <c r="BA9" s="278">
        <f t="shared" si="55"/>
        <v>33.859362719947335</v>
      </c>
      <c r="BB9" s="278">
        <f t="shared" si="55"/>
        <v>29.020657209883066</v>
      </c>
      <c r="BC9" s="278">
        <f t="shared" si="55"/>
        <v>29.020657209883066</v>
      </c>
      <c r="BD9" s="278">
        <f t="shared" si="55"/>
        <v>29.020657209883066</v>
      </c>
      <c r="BE9" s="278">
        <f t="shared" si="55"/>
        <v>28.939626256365241</v>
      </c>
      <c r="BF9" s="278">
        <f t="shared" si="55"/>
        <v>28.939626256365241</v>
      </c>
    </row>
    <row r="10" spans="1:58">
      <c r="A10" s="140" t="s">
        <v>158</v>
      </c>
      <c r="B10" s="23">
        <v>60.298999999999999</v>
      </c>
      <c r="C10" s="568" t="s">
        <v>205</v>
      </c>
      <c r="D10" s="16">
        <v>17134.873</v>
      </c>
      <c r="E10" s="131">
        <f t="shared" ref="E10:E11" si="56">(B10/$B$21)</f>
        <v>1.25182171105898</v>
      </c>
      <c r="F10" s="80">
        <f>$F$21*E10</f>
        <v>1642.3900849093818</v>
      </c>
      <c r="G10" s="352">
        <f>(B10/$B$21)</f>
        <v>1.25182171105898</v>
      </c>
      <c r="H10" s="351">
        <f t="shared" ref="H10:H19" si="57">$H$21*G10</f>
        <v>49.622212626377966</v>
      </c>
      <c r="I10" s="351">
        <f t="shared" ref="I10:I18" si="58">$I$21*G10</f>
        <v>1291.8800058128672</v>
      </c>
      <c r="J10" s="301">
        <f>B10/$B$21</f>
        <v>1.25182171105898</v>
      </c>
      <c r="K10" s="273">
        <f>$K$21*J10</f>
        <v>18.088823724802261</v>
      </c>
      <c r="L10" s="302">
        <f>$L$21*J10</f>
        <v>18.088823724802261</v>
      </c>
      <c r="M10" s="319">
        <f>$M$21*J10</f>
        <v>18.927544271211776</v>
      </c>
      <c r="N10" s="274">
        <f>$N$21*J10</f>
        <v>18.927544271211776</v>
      </c>
      <c r="O10" s="238">
        <f>$Z$21*Y10</f>
        <v>34.149696277688975</v>
      </c>
      <c r="P10" s="319">
        <f>$P$21*J10</f>
        <v>18.927544271211776</v>
      </c>
      <c r="Q10" s="319">
        <f>$Q$21*J10</f>
        <v>18.927544271211776</v>
      </c>
      <c r="R10" s="398">
        <f t="shared" si="4"/>
        <v>22.595381884614589</v>
      </c>
      <c r="S10" s="398">
        <f>$S$21*J10</f>
        <v>22.595381884614589</v>
      </c>
      <c r="T10" s="398">
        <f>$T$21*J10</f>
        <v>22.595381884614589</v>
      </c>
      <c r="U10" s="429">
        <f t="shared" si="5"/>
        <v>1.25182171105898</v>
      </c>
      <c r="V10" s="428">
        <f t="shared" si="6"/>
        <v>36.653339699806935</v>
      </c>
      <c r="W10" s="344">
        <f>B10/$B$69</f>
        <v>0.89429893512888203</v>
      </c>
      <c r="X10" s="97">
        <f>$V$69*W10</f>
        <v>78.787736184854495</v>
      </c>
      <c r="Y10" s="194">
        <f t="shared" ref="Y10:Y21" si="59">(B10/$B$21)</f>
        <v>1.25182171105898</v>
      </c>
      <c r="Z10" s="195">
        <f>$Z$21*Y10</f>
        <v>34.149696277688975</v>
      </c>
      <c r="AA10" s="489">
        <f>B10/$B$21</f>
        <v>1.25182171105898</v>
      </c>
      <c r="AB10" s="355">
        <f>$AB$21*AA10</f>
        <v>21.28096908800266</v>
      </c>
      <c r="AC10" s="464">
        <f>$AC$21*AA10</f>
        <v>24.410523365650111</v>
      </c>
      <c r="AD10" s="355">
        <f>$AD$21*AA10</f>
        <v>24.410523365650111</v>
      </c>
      <c r="AE10" s="355">
        <f>$AE$21*AA10</f>
        <v>24.410523365650111</v>
      </c>
      <c r="AF10" s="459">
        <f>$AF$21*AA10</f>
        <v>24.410523365650111</v>
      </c>
      <c r="AG10" s="270">
        <f>$AG$21*AA10</f>
        <v>24.410523365650111</v>
      </c>
      <c r="AH10" s="272">
        <f>$AH$21*AA10</f>
        <v>24.410523365650111</v>
      </c>
      <c r="AI10" s="272">
        <f>$AI$21*AA10</f>
        <v>31.383170296248629</v>
      </c>
      <c r="AJ10" s="270">
        <f>$AJ$21*AA10</f>
        <v>31.383170296248629</v>
      </c>
      <c r="AK10" s="270">
        <f>$AK$21*AA10</f>
        <v>31.383170296248629</v>
      </c>
      <c r="AL10" s="272">
        <f>$AL$21*AA10</f>
        <v>31.383170296248629</v>
      </c>
      <c r="AM10" s="272">
        <f>$AM$21*AA10</f>
        <v>28.791899354356541</v>
      </c>
      <c r="AN10" s="355">
        <f>$AN$21*AA10</f>
        <v>28.791899354356541</v>
      </c>
      <c r="AO10" s="355">
        <f>$AO$21*AA10</f>
        <v>28.791899354356541</v>
      </c>
      <c r="AP10" s="355">
        <f>$AP$21*AA10</f>
        <v>28.791899354356541</v>
      </c>
      <c r="AQ10" s="270">
        <f>$AQ$21*AA10</f>
        <v>28.791899354356541</v>
      </c>
      <c r="AR10" s="270">
        <f>$AR$21*AA10</f>
        <v>28.791899354356541</v>
      </c>
      <c r="AS10" s="465">
        <f>$AS$21*AA10</f>
        <v>28.791899354356541</v>
      </c>
      <c r="AT10" s="270">
        <f>$AT$21*AA10</f>
        <v>28.791899354356541</v>
      </c>
      <c r="AU10" s="459">
        <f>$AU$21*AA10</f>
        <v>28.791899354356541</v>
      </c>
      <c r="AV10" s="463">
        <f>$AV$21*AA10</f>
        <v>28.791899354356541</v>
      </c>
      <c r="AW10" s="272">
        <f>$AW$21*AA10</f>
        <v>28.791899354356541</v>
      </c>
      <c r="AX10" s="247">
        <f>$AX$21*AA10</f>
        <v>29.29262803878013</v>
      </c>
      <c r="AY10" s="463">
        <f>$AY$21*AA10</f>
        <v>29.29262803878013</v>
      </c>
      <c r="AZ10" s="247">
        <f>$AZ$21*AA10</f>
        <v>24.410523365650111</v>
      </c>
      <c r="BA10" s="247">
        <f>$BA$21*AA10</f>
        <v>36.615785048475168</v>
      </c>
      <c r="BB10" s="247">
        <f>$BB$21*AA10</f>
        <v>31.383170296248629</v>
      </c>
      <c r="BC10" s="247">
        <f>$BC$21*AA10</f>
        <v>31.383170296248629</v>
      </c>
      <c r="BD10" s="247">
        <f>$BD$21*AA10</f>
        <v>31.383170296248629</v>
      </c>
      <c r="BE10" s="247">
        <f>$BE$21*AA10</f>
        <v>31.295542776474498</v>
      </c>
      <c r="BF10" s="247">
        <f>$BF$21*AA10</f>
        <v>31.295542776474498</v>
      </c>
    </row>
    <row r="11" spans="1:58">
      <c r="A11" s="19" t="s">
        <v>140</v>
      </c>
      <c r="B11" s="21">
        <v>56.973999999999997</v>
      </c>
      <c r="C11" s="568"/>
      <c r="D11" s="63">
        <v>341.25</v>
      </c>
      <c r="E11" s="131">
        <f t="shared" si="56"/>
        <v>1.1827939130976355</v>
      </c>
      <c r="F11" s="80">
        <f t="shared" ref="F11" si="60">$F$21*E11</f>
        <v>1551.8256139840978</v>
      </c>
      <c r="G11" s="352">
        <f t="shared" ref="G11:G20" si="61">(B11/$B$21)</f>
        <v>1.1827939130976355</v>
      </c>
      <c r="H11" s="351">
        <f t="shared" si="57"/>
        <v>46.885950715190269</v>
      </c>
      <c r="I11" s="351">
        <f t="shared" si="58"/>
        <v>1220.6433183167599</v>
      </c>
      <c r="J11" s="301">
        <f t="shared" ref="J11:J19" si="62">B11/$B$21</f>
        <v>1.1827939130976355</v>
      </c>
      <c r="K11" s="273">
        <f t="shared" ref="K11:K19" si="63">$K$21*J11</f>
        <v>17.091372044260833</v>
      </c>
      <c r="L11" s="302">
        <f t="shared" ref="L11:L20" si="64">$L$21*J11</f>
        <v>17.091372044260833</v>
      </c>
      <c r="M11" s="319">
        <f t="shared" ref="M11:M20" si="65">$M$21*J11</f>
        <v>17.883843966036249</v>
      </c>
      <c r="N11" s="274">
        <f t="shared" ref="N11:N20" si="66">$N$21*J11</f>
        <v>17.883843966036249</v>
      </c>
      <c r="O11" s="238">
        <f t="shared" ref="O11:O21" si="67">$Z$21*Y11</f>
        <v>32.266617949303495</v>
      </c>
      <c r="P11" s="319">
        <f t="shared" ref="P11:P20" si="68">$P$21*J11</f>
        <v>17.883843966036249</v>
      </c>
      <c r="Q11" s="319">
        <f t="shared" ref="Q11:Q20" si="69">$Q$21*J11</f>
        <v>17.883843966036249</v>
      </c>
      <c r="R11" s="398">
        <f t="shared" si="4"/>
        <v>21.349430131412323</v>
      </c>
      <c r="S11" s="398">
        <f t="shared" ref="S11:S20" si="70">$S$21*J11</f>
        <v>21.349430131412323</v>
      </c>
      <c r="T11" s="398">
        <f t="shared" ref="T11:T19" si="71">$T$21*J11</f>
        <v>21.349430131412323</v>
      </c>
      <c r="U11" s="426">
        <f t="shared" si="5"/>
        <v>1.1827939130976355</v>
      </c>
      <c r="V11" s="428">
        <f t="shared" si="6"/>
        <v>34.632205775498768</v>
      </c>
      <c r="W11" s="344">
        <f t="shared" ref="W11:W21" si="72">B11/$B$69</f>
        <v>0.84498561385815552</v>
      </c>
      <c r="X11" s="97">
        <f t="shared" ref="X11:X21" si="73">$V$69*W11</f>
        <v>74.443232580903498</v>
      </c>
      <c r="Y11" s="194">
        <f t="shared" si="59"/>
        <v>1.1827939130976355</v>
      </c>
      <c r="Z11" s="195">
        <f t="shared" ref="Z11:Z19" si="74">$Z$21*Y11</f>
        <v>32.266617949303495</v>
      </c>
      <c r="AA11" s="489">
        <f t="shared" ref="AA11:AA19" si="75">B11/$B$21</f>
        <v>1.1827939130976355</v>
      </c>
      <c r="AB11" s="355">
        <f t="shared" ref="AB11:AB20" si="76">$AB$21*AA11</f>
        <v>20.107496522659805</v>
      </c>
      <c r="AC11" s="464">
        <f t="shared" ref="AC11:AC20" si="77">$AC$21*AA11</f>
        <v>23.064481305403891</v>
      </c>
      <c r="AD11" s="355">
        <f t="shared" ref="AD11:AD20" si="78">$AD$21*AA11</f>
        <v>23.064481305403891</v>
      </c>
      <c r="AE11" s="355">
        <f t="shared" ref="AE11:AE20" si="79">$AE$21*AA11</f>
        <v>23.064481305403891</v>
      </c>
      <c r="AF11" s="459">
        <f t="shared" ref="AF11:AF20" si="80">$AF$21*AA11</f>
        <v>23.064481305403891</v>
      </c>
      <c r="AG11" s="270">
        <f t="shared" ref="AG11:AG20" si="81">$AG$21*AA11</f>
        <v>23.064481305403891</v>
      </c>
      <c r="AH11" s="272">
        <f t="shared" ref="AH11:AH20" si="82">$AH$21*AA11</f>
        <v>23.064481305403891</v>
      </c>
      <c r="AI11" s="272">
        <f t="shared" ref="AI11:AI20" si="83">$AI$21*AA11</f>
        <v>29.652643401357722</v>
      </c>
      <c r="AJ11" s="270">
        <f t="shared" ref="AJ11:AJ20" si="84">$AJ$21*AA11</f>
        <v>29.652643401357722</v>
      </c>
      <c r="AK11" s="270">
        <f t="shared" ref="AK11:AK20" si="85">$AK$21*AA11</f>
        <v>29.652643401357722</v>
      </c>
      <c r="AL11" s="272">
        <f t="shared" ref="AL11:AL20" si="86">$AL$21*AA11</f>
        <v>29.652643401357722</v>
      </c>
      <c r="AM11" s="272">
        <f t="shared" ref="AM11:AM20" si="87">$AM$21*AA11</f>
        <v>27.204260001245615</v>
      </c>
      <c r="AN11" s="355">
        <f t="shared" ref="AN11:AN20" si="88">$AN$21*AA11</f>
        <v>27.204260001245615</v>
      </c>
      <c r="AO11" s="355">
        <f t="shared" ref="AO11:AO20" si="89">$AO$21*AA11</f>
        <v>27.204260001245615</v>
      </c>
      <c r="AP11" s="355">
        <f t="shared" ref="AP11:AP20" si="90">$AP$21*AA11</f>
        <v>27.204260001245615</v>
      </c>
      <c r="AQ11" s="270">
        <f t="shared" ref="AQ11:AQ20" si="91">$AQ$21*AA11</f>
        <v>27.204260001245615</v>
      </c>
      <c r="AR11" s="270">
        <f t="shared" ref="AR11:AR20" si="92">$AR$21*AA11</f>
        <v>27.204260001245615</v>
      </c>
      <c r="AS11" s="465">
        <f t="shared" ref="AS11:AS20" si="93">$AS$21*AA11</f>
        <v>27.204260001245615</v>
      </c>
      <c r="AT11" s="270">
        <f t="shared" ref="AT11:AT20" si="94">$AT$21*AA11</f>
        <v>27.204260001245615</v>
      </c>
      <c r="AU11" s="459">
        <f t="shared" ref="AU11:AU20" si="95">$AU$21*AA11</f>
        <v>27.204260001245615</v>
      </c>
      <c r="AV11" s="463">
        <f t="shared" ref="AV11:AV20" si="96">$AV$21*AA11</f>
        <v>27.204260001245615</v>
      </c>
      <c r="AW11" s="272">
        <f t="shared" ref="AW11:AW20" si="97">$AW$21*AA11</f>
        <v>27.204260001245615</v>
      </c>
      <c r="AX11" s="247">
        <f t="shared" ref="AX11:AX20" si="98">$AX$21*AA11</f>
        <v>27.677377566484669</v>
      </c>
      <c r="AY11" s="463">
        <f t="shared" ref="AY11:AY20" si="99">$AY$21*AA11</f>
        <v>27.677377566484669</v>
      </c>
      <c r="AZ11" s="247">
        <f t="shared" ref="AZ11:AZ19" si="100">$AZ$21*AA11</f>
        <v>23.064481305403891</v>
      </c>
      <c r="BA11" s="247">
        <f t="shared" ref="BA11:BA20" si="101">$BA$21*AA11</f>
        <v>34.596721958105839</v>
      </c>
      <c r="BB11" s="247">
        <f t="shared" ref="BB11:BB20" si="102">$BB$21*AA11</f>
        <v>29.652643401357722</v>
      </c>
      <c r="BC11" s="247">
        <f t="shared" ref="BC11:BC20" si="103">$BC$21*AA11</f>
        <v>29.652643401357722</v>
      </c>
      <c r="BD11" s="247">
        <f t="shared" ref="BD11:BD20" si="104">$BD$21*AA11</f>
        <v>29.652643401357722</v>
      </c>
      <c r="BE11" s="247">
        <f t="shared" ref="BE11:BE20" si="105">$BE$21*AA11</f>
        <v>29.569847827440888</v>
      </c>
      <c r="BF11" s="247">
        <f t="shared" ref="BF11:BF20" si="106">$BF$21*AA11</f>
        <v>29.569847827440888</v>
      </c>
    </row>
    <row r="12" spans="1:58">
      <c r="A12" s="19" t="s">
        <v>172</v>
      </c>
      <c r="B12" s="21">
        <v>55.988999999999997</v>
      </c>
      <c r="C12" s="568"/>
      <c r="D12" s="63">
        <v>10099.27</v>
      </c>
      <c r="E12" s="131">
        <f>(B12/$B$21)</f>
        <v>1.1623450767090868</v>
      </c>
      <c r="F12" s="80">
        <f>$F$21*E12</f>
        <v>1524.9967406423218</v>
      </c>
      <c r="G12" s="352">
        <f t="shared" si="61"/>
        <v>1.1623450767090868</v>
      </c>
      <c r="H12" s="351">
        <f t="shared" si="57"/>
        <v>46.075358840748201</v>
      </c>
      <c r="I12" s="351">
        <f t="shared" si="58"/>
        <v>1199.5401191637775</v>
      </c>
      <c r="J12" s="301">
        <f t="shared" si="62"/>
        <v>1.1623450767090868</v>
      </c>
      <c r="K12" s="273">
        <f t="shared" si="63"/>
        <v>16.795886358446303</v>
      </c>
      <c r="L12" s="302">
        <f t="shared" si="64"/>
        <v>16.795886358446303</v>
      </c>
      <c r="M12" s="319">
        <f t="shared" si="65"/>
        <v>17.574657559841391</v>
      </c>
      <c r="N12" s="274">
        <f t="shared" si="66"/>
        <v>17.574657559841391</v>
      </c>
      <c r="O12" s="238">
        <f t="shared" si="67"/>
        <v>31.70877369262389</v>
      </c>
      <c r="P12" s="319">
        <f t="shared" si="68"/>
        <v>17.574657559841391</v>
      </c>
      <c r="Q12" s="319">
        <f t="shared" si="69"/>
        <v>17.574657559841391</v>
      </c>
      <c r="R12" s="398">
        <f t="shared" si="4"/>
        <v>20.980328634599019</v>
      </c>
      <c r="S12" s="398">
        <f t="shared" si="70"/>
        <v>20.980328634599019</v>
      </c>
      <c r="T12" s="398">
        <f t="shared" si="71"/>
        <v>20.980328634599019</v>
      </c>
      <c r="U12" s="426">
        <f t="shared" si="5"/>
        <v>1.1623450767090868</v>
      </c>
      <c r="V12" s="428">
        <f t="shared" si="6"/>
        <v>34.033463846042061</v>
      </c>
      <c r="W12" s="344">
        <f t="shared" si="72"/>
        <v>0.83037700590276742</v>
      </c>
      <c r="X12" s="97">
        <f t="shared" si="73"/>
        <v>73.156214220033803</v>
      </c>
      <c r="Y12" s="194">
        <f t="shared" si="59"/>
        <v>1.1623450767090868</v>
      </c>
      <c r="Z12" s="195">
        <f t="shared" si="74"/>
        <v>31.70877369262389</v>
      </c>
      <c r="AA12" s="489">
        <f t="shared" si="75"/>
        <v>1.1623450767090868</v>
      </c>
      <c r="AB12" s="355">
        <f t="shared" si="76"/>
        <v>19.759866304054476</v>
      </c>
      <c r="AC12" s="464">
        <f t="shared" si="77"/>
        <v>22.665728995827195</v>
      </c>
      <c r="AD12" s="355">
        <f t="shared" si="78"/>
        <v>22.665728995827195</v>
      </c>
      <c r="AE12" s="355">
        <f t="shared" si="79"/>
        <v>22.665728995827195</v>
      </c>
      <c r="AF12" s="459">
        <f t="shared" si="80"/>
        <v>22.665728995827195</v>
      </c>
      <c r="AG12" s="270">
        <f t="shared" si="81"/>
        <v>22.665728995827195</v>
      </c>
      <c r="AH12" s="272">
        <f t="shared" si="82"/>
        <v>22.665728995827195</v>
      </c>
      <c r="AI12" s="272">
        <f t="shared" si="83"/>
        <v>29.139991073096805</v>
      </c>
      <c r="AJ12" s="270">
        <f t="shared" si="84"/>
        <v>29.139991073096805</v>
      </c>
      <c r="AK12" s="270">
        <f t="shared" si="85"/>
        <v>29.139991073096805</v>
      </c>
      <c r="AL12" s="272">
        <f t="shared" si="86"/>
        <v>29.139991073096805</v>
      </c>
      <c r="AM12" s="272">
        <f t="shared" si="87"/>
        <v>26.733936764308996</v>
      </c>
      <c r="AN12" s="355">
        <f t="shared" si="88"/>
        <v>26.733936764308996</v>
      </c>
      <c r="AO12" s="355">
        <f t="shared" si="89"/>
        <v>26.733936764308996</v>
      </c>
      <c r="AP12" s="355">
        <f t="shared" si="90"/>
        <v>26.733936764308996</v>
      </c>
      <c r="AQ12" s="270">
        <f t="shared" si="91"/>
        <v>26.733936764308996</v>
      </c>
      <c r="AR12" s="270">
        <f t="shared" si="92"/>
        <v>26.733936764308996</v>
      </c>
      <c r="AS12" s="465">
        <f t="shared" si="93"/>
        <v>26.733936764308996</v>
      </c>
      <c r="AT12" s="270">
        <f t="shared" si="94"/>
        <v>26.733936764308996</v>
      </c>
      <c r="AU12" s="459">
        <f t="shared" si="95"/>
        <v>26.733936764308996</v>
      </c>
      <c r="AV12" s="463">
        <f t="shared" si="96"/>
        <v>26.733936764308996</v>
      </c>
      <c r="AW12" s="272">
        <f t="shared" si="97"/>
        <v>26.733936764308996</v>
      </c>
      <c r="AX12" s="247">
        <f t="shared" si="98"/>
        <v>27.19887479499263</v>
      </c>
      <c r="AY12" s="463">
        <f t="shared" si="99"/>
        <v>27.19887479499263</v>
      </c>
      <c r="AZ12" s="247">
        <f t="shared" si="100"/>
        <v>22.665728995827195</v>
      </c>
      <c r="BA12" s="247">
        <f t="shared" si="101"/>
        <v>33.998593493740792</v>
      </c>
      <c r="BB12" s="247">
        <f t="shared" si="102"/>
        <v>29.139991073096805</v>
      </c>
      <c r="BC12" s="247">
        <f t="shared" si="103"/>
        <v>29.139991073096805</v>
      </c>
      <c r="BD12" s="247">
        <f t="shared" si="104"/>
        <v>29.139991073096805</v>
      </c>
      <c r="BE12" s="247">
        <f t="shared" si="105"/>
        <v>29.058626917727171</v>
      </c>
      <c r="BF12" s="247">
        <f t="shared" si="106"/>
        <v>29.058626917727171</v>
      </c>
    </row>
    <row r="13" spans="1:58">
      <c r="A13" s="19" t="s">
        <v>151</v>
      </c>
      <c r="B13" s="21">
        <v>55.674999999999997</v>
      </c>
      <c r="C13" s="568"/>
      <c r="D13" s="63">
        <v>5792.2030000000004</v>
      </c>
      <c r="E13" s="63"/>
      <c r="F13" s="355">
        <f>50*12</f>
        <v>600</v>
      </c>
      <c r="G13" s="352">
        <f t="shared" si="61"/>
        <v>1.1558263613527373</v>
      </c>
      <c r="H13" s="351">
        <f t="shared" si="57"/>
        <v>45.816956964022509</v>
      </c>
      <c r="I13" s="351">
        <f t="shared" si="58"/>
        <v>1192.812804916025</v>
      </c>
      <c r="J13" s="301">
        <f t="shared" si="62"/>
        <v>1.1558263613527373</v>
      </c>
      <c r="K13" s="273">
        <f t="shared" si="63"/>
        <v>16.701690921547055</v>
      </c>
      <c r="L13" s="302">
        <f t="shared" si="64"/>
        <v>16.701690921547055</v>
      </c>
      <c r="M13" s="319">
        <f t="shared" si="65"/>
        <v>17.476094583653389</v>
      </c>
      <c r="N13" s="274">
        <f t="shared" si="66"/>
        <v>17.476094583653389</v>
      </c>
      <c r="O13" s="238">
        <f t="shared" si="67"/>
        <v>31.530943137702675</v>
      </c>
      <c r="P13" s="319">
        <f t="shared" si="68"/>
        <v>17.476094583653389</v>
      </c>
      <c r="Q13" s="319">
        <f t="shared" si="69"/>
        <v>17.476094583653389</v>
      </c>
      <c r="R13" s="398">
        <f t="shared" si="4"/>
        <v>20.862665822416908</v>
      </c>
      <c r="S13" s="398">
        <f t="shared" si="70"/>
        <v>20.862665822416908</v>
      </c>
      <c r="T13" s="398">
        <f t="shared" si="71"/>
        <v>20.862665822416908</v>
      </c>
      <c r="U13" s="426">
        <f t="shared" si="5"/>
        <v>1.1558263613527373</v>
      </c>
      <c r="V13" s="428">
        <f t="shared" si="6"/>
        <v>33.842595860408153</v>
      </c>
      <c r="W13" s="344">
        <f t="shared" si="72"/>
        <v>0.82572004864592286</v>
      </c>
      <c r="X13" s="97">
        <f t="shared" si="73"/>
        <v>72.745936285705795</v>
      </c>
      <c r="Y13" s="194">
        <f t="shared" si="59"/>
        <v>1.1558263613527373</v>
      </c>
      <c r="Z13" s="195">
        <f t="shared" si="74"/>
        <v>31.530943137702675</v>
      </c>
      <c r="AA13" s="489">
        <f t="shared" si="75"/>
        <v>1.1558263613527373</v>
      </c>
      <c r="AB13" s="355">
        <f t="shared" si="76"/>
        <v>19.649048142996534</v>
      </c>
      <c r="AC13" s="464">
        <f t="shared" si="77"/>
        <v>22.538614046378378</v>
      </c>
      <c r="AD13" s="355">
        <f t="shared" si="78"/>
        <v>22.538614046378378</v>
      </c>
      <c r="AE13" s="355">
        <f t="shared" si="79"/>
        <v>22.538614046378378</v>
      </c>
      <c r="AF13" s="459">
        <f t="shared" si="80"/>
        <v>22.538614046378378</v>
      </c>
      <c r="AG13" s="270">
        <f t="shared" si="81"/>
        <v>22.538614046378378</v>
      </c>
      <c r="AH13" s="272">
        <f t="shared" si="82"/>
        <v>22.538614046378378</v>
      </c>
      <c r="AI13" s="272">
        <f t="shared" si="83"/>
        <v>28.976566879113125</v>
      </c>
      <c r="AJ13" s="270">
        <f t="shared" si="84"/>
        <v>28.976566879113125</v>
      </c>
      <c r="AK13" s="270">
        <f t="shared" si="85"/>
        <v>28.976566879113125</v>
      </c>
      <c r="AL13" s="272">
        <f t="shared" si="86"/>
        <v>28.976566879113125</v>
      </c>
      <c r="AM13" s="272">
        <f t="shared" si="87"/>
        <v>26.584006311112958</v>
      </c>
      <c r="AN13" s="355">
        <f t="shared" si="88"/>
        <v>26.584006311112958</v>
      </c>
      <c r="AO13" s="355">
        <f t="shared" si="89"/>
        <v>26.584006311112958</v>
      </c>
      <c r="AP13" s="355">
        <f t="shared" si="90"/>
        <v>26.584006311112958</v>
      </c>
      <c r="AQ13" s="270">
        <f t="shared" si="91"/>
        <v>26.584006311112958</v>
      </c>
      <c r="AR13" s="270">
        <f t="shared" si="92"/>
        <v>26.584006311112958</v>
      </c>
      <c r="AS13" s="465">
        <f t="shared" si="93"/>
        <v>26.584006311112958</v>
      </c>
      <c r="AT13" s="270">
        <f t="shared" si="94"/>
        <v>26.584006311112958</v>
      </c>
      <c r="AU13" s="459">
        <f t="shared" si="95"/>
        <v>26.584006311112958</v>
      </c>
      <c r="AV13" s="463">
        <f t="shared" si="96"/>
        <v>26.584006311112958</v>
      </c>
      <c r="AW13" s="272">
        <f t="shared" si="97"/>
        <v>26.584006311112958</v>
      </c>
      <c r="AX13" s="247">
        <f t="shared" si="98"/>
        <v>27.046336855654051</v>
      </c>
      <c r="AY13" s="463">
        <f t="shared" si="99"/>
        <v>27.046336855654051</v>
      </c>
      <c r="AZ13" s="247">
        <f t="shared" si="100"/>
        <v>22.538614046378378</v>
      </c>
      <c r="BA13" s="247">
        <f t="shared" si="101"/>
        <v>33.80792106956757</v>
      </c>
      <c r="BB13" s="247">
        <f t="shared" si="102"/>
        <v>28.976566879113125</v>
      </c>
      <c r="BC13" s="247">
        <f t="shared" si="103"/>
        <v>28.976566879113125</v>
      </c>
      <c r="BD13" s="247">
        <f t="shared" si="104"/>
        <v>28.976566879113125</v>
      </c>
      <c r="BE13" s="247">
        <f t="shared" si="105"/>
        <v>28.895659033818433</v>
      </c>
      <c r="BF13" s="247">
        <f t="shared" si="106"/>
        <v>28.895659033818433</v>
      </c>
    </row>
    <row r="14" spans="1:58">
      <c r="A14" s="19" t="s">
        <v>150</v>
      </c>
      <c r="B14" s="21">
        <v>55.305999999999997</v>
      </c>
      <c r="C14" s="568"/>
      <c r="D14" s="63">
        <v>83783.945000000007</v>
      </c>
      <c r="E14" s="63"/>
      <c r="F14" s="355">
        <f>0.05*1000*12</f>
        <v>600</v>
      </c>
      <c r="G14" s="352">
        <f t="shared" si="61"/>
        <v>1.1481658327970272</v>
      </c>
      <c r="H14" s="351">
        <f t="shared" si="57"/>
        <v>45.513293612074158</v>
      </c>
      <c r="I14" s="351">
        <f t="shared" si="58"/>
        <v>1184.907139446532</v>
      </c>
      <c r="J14" s="301">
        <f t="shared" si="62"/>
        <v>1.1481658327970272</v>
      </c>
      <c r="K14" s="273">
        <f t="shared" si="63"/>
        <v>16.590996283917043</v>
      </c>
      <c r="L14" s="302">
        <f t="shared" si="64"/>
        <v>16.590996283917043</v>
      </c>
      <c r="M14" s="319">
        <f t="shared" si="65"/>
        <v>17.36026739189105</v>
      </c>
      <c r="N14" s="274">
        <f t="shared" si="66"/>
        <v>17.36026739189105</v>
      </c>
      <c r="O14" s="238">
        <f t="shared" si="67"/>
        <v>31.321963918702902</v>
      </c>
      <c r="P14" s="319">
        <f t="shared" si="68"/>
        <v>17.36026739189105</v>
      </c>
      <c r="Q14" s="319">
        <f t="shared" si="69"/>
        <v>17.36026739189105</v>
      </c>
      <c r="R14" s="398">
        <f t="shared" si="4"/>
        <v>20.724393281986341</v>
      </c>
      <c r="S14" s="398">
        <f t="shared" si="70"/>
        <v>20.724393281986341</v>
      </c>
      <c r="T14" s="398">
        <f t="shared" si="71"/>
        <v>20.724393281986341</v>
      </c>
      <c r="U14" s="426">
        <f t="shared" si="5"/>
        <v>1.1481658327970272</v>
      </c>
      <c r="V14" s="428">
        <f t="shared" si="6"/>
        <v>33.618295584296959</v>
      </c>
      <c r="W14" s="344">
        <f t="shared" si="72"/>
        <v>0.82024738231542726</v>
      </c>
      <c r="X14" s="97">
        <f t="shared" si="73"/>
        <v>72.263794381989143</v>
      </c>
      <c r="Y14" s="194">
        <f t="shared" si="59"/>
        <v>1.1481658327970272</v>
      </c>
      <c r="Z14" s="195">
        <f t="shared" si="74"/>
        <v>31.321963918702902</v>
      </c>
      <c r="AA14" s="489">
        <f t="shared" si="75"/>
        <v>1.1481658327970272</v>
      </c>
      <c r="AB14" s="355">
        <f t="shared" si="76"/>
        <v>19.518819157549462</v>
      </c>
      <c r="AC14" s="464">
        <f t="shared" si="77"/>
        <v>22.389233739542032</v>
      </c>
      <c r="AD14" s="355">
        <f t="shared" si="78"/>
        <v>22.389233739542032</v>
      </c>
      <c r="AE14" s="355">
        <f t="shared" si="79"/>
        <v>22.389233739542032</v>
      </c>
      <c r="AF14" s="459">
        <f t="shared" si="80"/>
        <v>22.389233739542032</v>
      </c>
      <c r="AG14" s="270">
        <f t="shared" si="81"/>
        <v>22.389233739542032</v>
      </c>
      <c r="AH14" s="272">
        <f t="shared" si="82"/>
        <v>22.389233739542032</v>
      </c>
      <c r="AI14" s="272">
        <f t="shared" si="83"/>
        <v>28.784517428221474</v>
      </c>
      <c r="AJ14" s="270">
        <f t="shared" si="84"/>
        <v>28.784517428221474</v>
      </c>
      <c r="AK14" s="270">
        <f t="shared" si="85"/>
        <v>28.784517428221474</v>
      </c>
      <c r="AL14" s="272">
        <f t="shared" si="86"/>
        <v>28.784517428221474</v>
      </c>
      <c r="AM14" s="272">
        <f t="shared" si="87"/>
        <v>26.407814154331625</v>
      </c>
      <c r="AN14" s="355">
        <f t="shared" si="88"/>
        <v>26.407814154331625</v>
      </c>
      <c r="AO14" s="355">
        <f t="shared" si="89"/>
        <v>26.407814154331625</v>
      </c>
      <c r="AP14" s="355">
        <f t="shared" si="90"/>
        <v>26.407814154331625</v>
      </c>
      <c r="AQ14" s="270">
        <f t="shared" si="91"/>
        <v>26.407814154331625</v>
      </c>
      <c r="AR14" s="270">
        <f t="shared" si="92"/>
        <v>26.407814154331625</v>
      </c>
      <c r="AS14" s="465">
        <f t="shared" si="93"/>
        <v>26.407814154331625</v>
      </c>
      <c r="AT14" s="270">
        <f t="shared" si="94"/>
        <v>26.407814154331625</v>
      </c>
      <c r="AU14" s="459">
        <f t="shared" si="95"/>
        <v>26.407814154331625</v>
      </c>
      <c r="AV14" s="463">
        <f t="shared" si="96"/>
        <v>26.407814154331625</v>
      </c>
      <c r="AW14" s="272">
        <f t="shared" si="97"/>
        <v>26.407814154331625</v>
      </c>
      <c r="AX14" s="247">
        <f t="shared" si="98"/>
        <v>26.867080487450437</v>
      </c>
      <c r="AY14" s="463">
        <f t="shared" si="99"/>
        <v>26.867080487450437</v>
      </c>
      <c r="AZ14" s="247">
        <f t="shared" si="100"/>
        <v>22.389233739542032</v>
      </c>
      <c r="BA14" s="247">
        <f t="shared" si="101"/>
        <v>33.583850609313046</v>
      </c>
      <c r="BB14" s="247">
        <f t="shared" si="102"/>
        <v>28.784517428221474</v>
      </c>
      <c r="BC14" s="247">
        <f t="shared" si="103"/>
        <v>28.784517428221474</v>
      </c>
      <c r="BD14" s="247">
        <f t="shared" si="104"/>
        <v>28.784517428221474</v>
      </c>
      <c r="BE14" s="247">
        <f t="shared" si="105"/>
        <v>28.704145819925682</v>
      </c>
      <c r="BF14" s="247">
        <f t="shared" si="106"/>
        <v>28.704145819925682</v>
      </c>
    </row>
    <row r="15" spans="1:58">
      <c r="A15" s="19" t="s">
        <v>145</v>
      </c>
      <c r="B15" s="21">
        <v>55.170999999999999</v>
      </c>
      <c r="C15" s="568"/>
      <c r="D15" s="66">
        <v>9006.4</v>
      </c>
      <c r="E15" s="131">
        <f t="shared" ref="E15:E17" si="107">(B15/$B$21)</f>
        <v>1.1453632003985967</v>
      </c>
      <c r="F15" s="80">
        <f>$F$21*E15</f>
        <v>1502.7165189229588</v>
      </c>
      <c r="G15" s="352">
        <f t="shared" si="61"/>
        <v>1.1453632003985967</v>
      </c>
      <c r="H15" s="351">
        <f t="shared" si="57"/>
        <v>45.402197263800375</v>
      </c>
      <c r="I15" s="351">
        <f t="shared" si="58"/>
        <v>1182.0148228113519</v>
      </c>
      <c r="J15" s="301">
        <f t="shared" si="62"/>
        <v>1.1453632003985967</v>
      </c>
      <c r="K15" s="273">
        <f t="shared" si="63"/>
        <v>16.550498245759723</v>
      </c>
      <c r="L15" s="302">
        <f t="shared" si="64"/>
        <v>16.550498245759723</v>
      </c>
      <c r="M15" s="319">
        <f t="shared" si="65"/>
        <v>17.317891590026782</v>
      </c>
      <c r="N15" s="274">
        <f t="shared" si="66"/>
        <v>17.317891590026782</v>
      </c>
      <c r="O15" s="238">
        <f t="shared" si="67"/>
        <v>31.245508106873721</v>
      </c>
      <c r="P15" s="319">
        <f t="shared" si="68"/>
        <v>17.317891590026782</v>
      </c>
      <c r="Q15" s="319">
        <f t="shared" si="69"/>
        <v>17.317891590026782</v>
      </c>
      <c r="R15" s="398">
        <f t="shared" si="4"/>
        <v>20.673805767194672</v>
      </c>
      <c r="S15" s="398">
        <f t="shared" si="70"/>
        <v>20.673805767194672</v>
      </c>
      <c r="T15" s="398">
        <f t="shared" si="71"/>
        <v>20.673805767194672</v>
      </c>
      <c r="U15" s="426">
        <f t="shared" si="5"/>
        <v>1.1453632003985967</v>
      </c>
      <c r="V15" s="428">
        <f t="shared" si="6"/>
        <v>33.536234507670912</v>
      </c>
      <c r="W15" s="344">
        <f t="shared" si="72"/>
        <v>0.81824518731646545</v>
      </c>
      <c r="X15" s="97">
        <f t="shared" si="73"/>
        <v>72.087401002580606</v>
      </c>
      <c r="Y15" s="194">
        <f t="shared" si="59"/>
        <v>1.1453632003985967</v>
      </c>
      <c r="Z15" s="195">
        <f t="shared" si="74"/>
        <v>31.245508106873721</v>
      </c>
      <c r="AA15" s="489">
        <f t="shared" si="75"/>
        <v>1.1453632003985967</v>
      </c>
      <c r="AB15" s="355">
        <f t="shared" si="76"/>
        <v>19.471174406776143</v>
      </c>
      <c r="AC15" s="464">
        <f t="shared" si="77"/>
        <v>22.334582407772636</v>
      </c>
      <c r="AD15" s="355">
        <f t="shared" si="78"/>
        <v>22.334582407772636</v>
      </c>
      <c r="AE15" s="355">
        <f t="shared" si="79"/>
        <v>22.334582407772636</v>
      </c>
      <c r="AF15" s="459">
        <f t="shared" si="80"/>
        <v>22.334582407772636</v>
      </c>
      <c r="AG15" s="270">
        <f t="shared" si="81"/>
        <v>22.334582407772636</v>
      </c>
      <c r="AH15" s="272">
        <f t="shared" si="82"/>
        <v>22.334582407772636</v>
      </c>
      <c r="AI15" s="272">
        <f t="shared" si="83"/>
        <v>28.714255433992822</v>
      </c>
      <c r="AJ15" s="270">
        <f t="shared" si="84"/>
        <v>28.714255433992822</v>
      </c>
      <c r="AK15" s="270">
        <f t="shared" si="85"/>
        <v>28.714255433992822</v>
      </c>
      <c r="AL15" s="272">
        <f t="shared" si="86"/>
        <v>28.714255433992822</v>
      </c>
      <c r="AM15" s="272">
        <f t="shared" si="87"/>
        <v>26.343353609167725</v>
      </c>
      <c r="AN15" s="355">
        <f t="shared" si="88"/>
        <v>26.343353609167725</v>
      </c>
      <c r="AO15" s="355">
        <f t="shared" si="89"/>
        <v>26.343353609167725</v>
      </c>
      <c r="AP15" s="355">
        <f t="shared" si="90"/>
        <v>26.343353609167725</v>
      </c>
      <c r="AQ15" s="270">
        <f t="shared" si="91"/>
        <v>26.343353609167725</v>
      </c>
      <c r="AR15" s="270">
        <f t="shared" si="92"/>
        <v>26.343353609167725</v>
      </c>
      <c r="AS15" s="465">
        <f t="shared" si="93"/>
        <v>26.343353609167725</v>
      </c>
      <c r="AT15" s="270">
        <f t="shared" si="94"/>
        <v>26.343353609167725</v>
      </c>
      <c r="AU15" s="459">
        <f t="shared" si="95"/>
        <v>26.343353609167725</v>
      </c>
      <c r="AV15" s="463">
        <f t="shared" si="96"/>
        <v>26.343353609167725</v>
      </c>
      <c r="AW15" s="272">
        <f t="shared" si="97"/>
        <v>26.343353609167725</v>
      </c>
      <c r="AX15" s="247">
        <f t="shared" si="98"/>
        <v>26.801498889327164</v>
      </c>
      <c r="AY15" s="463">
        <f t="shared" si="99"/>
        <v>26.801498889327164</v>
      </c>
      <c r="AZ15" s="247">
        <f t="shared" si="100"/>
        <v>22.334582407772636</v>
      </c>
      <c r="BA15" s="247">
        <f t="shared" si="101"/>
        <v>33.501873611658958</v>
      </c>
      <c r="BB15" s="247">
        <f t="shared" si="102"/>
        <v>28.714255433992822</v>
      </c>
      <c r="BC15" s="247">
        <f t="shared" si="103"/>
        <v>28.714255433992822</v>
      </c>
      <c r="BD15" s="247">
        <f t="shared" si="104"/>
        <v>28.714255433992822</v>
      </c>
      <c r="BE15" s="247">
        <f t="shared" si="105"/>
        <v>28.634080009964919</v>
      </c>
      <c r="BF15" s="247">
        <f t="shared" si="106"/>
        <v>28.634080009964919</v>
      </c>
    </row>
    <row r="16" spans="1:58">
      <c r="A16" s="19" t="s">
        <v>146</v>
      </c>
      <c r="B16" s="21">
        <v>50.904000000000003</v>
      </c>
      <c r="C16" s="568"/>
      <c r="D16" s="63">
        <v>11589.616</v>
      </c>
      <c r="E16" s="131">
        <f t="shared" si="107"/>
        <v>1.0567792563682037</v>
      </c>
      <c r="F16" s="80">
        <f t="shared" ref="F16" si="108">$F$21*E16</f>
        <v>1386.4943843550832</v>
      </c>
      <c r="G16" s="352">
        <f t="shared" si="61"/>
        <v>1.0567792563682037</v>
      </c>
      <c r="H16" s="351">
        <f t="shared" si="57"/>
        <v>41.890729722435594</v>
      </c>
      <c r="I16" s="351">
        <f t="shared" si="58"/>
        <v>1090.5961925719862</v>
      </c>
      <c r="J16" s="301">
        <f t="shared" si="62"/>
        <v>1.0567792563682037</v>
      </c>
      <c r="K16" s="273">
        <f t="shared" si="63"/>
        <v>15.270460254520543</v>
      </c>
      <c r="L16" s="302">
        <f t="shared" si="64"/>
        <v>15.270460254520543</v>
      </c>
      <c r="M16" s="319">
        <f t="shared" si="65"/>
        <v>15.978502356287239</v>
      </c>
      <c r="N16" s="274">
        <f t="shared" si="66"/>
        <v>15.978502356287239</v>
      </c>
      <c r="O16" s="238">
        <f t="shared" si="67"/>
        <v>28.828938113724597</v>
      </c>
      <c r="P16" s="319">
        <f t="shared" si="68"/>
        <v>15.978502356287239</v>
      </c>
      <c r="Q16" s="319">
        <f t="shared" si="69"/>
        <v>15.978502356287239</v>
      </c>
      <c r="R16" s="398">
        <f t="shared" si="4"/>
        <v>19.074865577446076</v>
      </c>
      <c r="S16" s="398">
        <f t="shared" si="70"/>
        <v>19.074865577446076</v>
      </c>
      <c r="T16" s="398">
        <f t="shared" si="71"/>
        <v>19.074865577446076</v>
      </c>
      <c r="U16" s="426">
        <f t="shared" si="5"/>
        <v>1.0567792563682037</v>
      </c>
      <c r="V16" s="428">
        <f t="shared" si="6"/>
        <v>30.942496626461004</v>
      </c>
      <c r="W16" s="344">
        <f t="shared" si="72"/>
        <v>0.75496099427520547</v>
      </c>
      <c r="X16" s="97">
        <f t="shared" si="73"/>
        <v>66.5120635956456</v>
      </c>
      <c r="Y16" s="194">
        <f t="shared" si="59"/>
        <v>1.0567792563682037</v>
      </c>
      <c r="Z16" s="195">
        <f t="shared" si="74"/>
        <v>28.828938113724597</v>
      </c>
      <c r="AA16" s="489">
        <f t="shared" si="75"/>
        <v>1.0567792563682037</v>
      </c>
      <c r="AB16" s="355">
        <f t="shared" si="76"/>
        <v>17.965247358259461</v>
      </c>
      <c r="AC16" s="464">
        <f t="shared" si="77"/>
        <v>20.607195499179973</v>
      </c>
      <c r="AD16" s="355">
        <f t="shared" si="78"/>
        <v>20.607195499179973</v>
      </c>
      <c r="AE16" s="355">
        <f t="shared" si="79"/>
        <v>20.607195499179973</v>
      </c>
      <c r="AF16" s="459">
        <f t="shared" si="80"/>
        <v>20.607195499179973</v>
      </c>
      <c r="AG16" s="270">
        <f t="shared" si="81"/>
        <v>20.607195499179973</v>
      </c>
      <c r="AH16" s="272">
        <f t="shared" si="82"/>
        <v>20.607195499179973</v>
      </c>
      <c r="AI16" s="272">
        <f t="shared" si="83"/>
        <v>26.493455957150868</v>
      </c>
      <c r="AJ16" s="270">
        <f t="shared" si="84"/>
        <v>26.493455957150868</v>
      </c>
      <c r="AK16" s="270">
        <f t="shared" si="85"/>
        <v>26.493455957150868</v>
      </c>
      <c r="AL16" s="272">
        <f t="shared" si="86"/>
        <v>26.493455957150868</v>
      </c>
      <c r="AM16" s="272">
        <f t="shared" si="87"/>
        <v>24.305922896468687</v>
      </c>
      <c r="AN16" s="355">
        <f t="shared" si="88"/>
        <v>24.305922896468687</v>
      </c>
      <c r="AO16" s="355">
        <f t="shared" si="89"/>
        <v>24.305922896468687</v>
      </c>
      <c r="AP16" s="355">
        <f t="shared" si="90"/>
        <v>24.305922896468687</v>
      </c>
      <c r="AQ16" s="270">
        <f t="shared" si="91"/>
        <v>24.305922896468687</v>
      </c>
      <c r="AR16" s="270">
        <f t="shared" si="92"/>
        <v>24.305922896468687</v>
      </c>
      <c r="AS16" s="465">
        <f t="shared" si="93"/>
        <v>24.305922896468687</v>
      </c>
      <c r="AT16" s="270">
        <f t="shared" si="94"/>
        <v>24.305922896468687</v>
      </c>
      <c r="AU16" s="459">
        <f t="shared" si="95"/>
        <v>24.305922896468687</v>
      </c>
      <c r="AV16" s="463">
        <f t="shared" si="96"/>
        <v>24.305922896468687</v>
      </c>
      <c r="AW16" s="272">
        <f t="shared" si="97"/>
        <v>24.305922896468687</v>
      </c>
      <c r="AX16" s="247">
        <f t="shared" si="98"/>
        <v>24.728634599015965</v>
      </c>
      <c r="AY16" s="463">
        <f t="shared" si="99"/>
        <v>24.728634599015965</v>
      </c>
      <c r="AZ16" s="247">
        <f t="shared" si="100"/>
        <v>20.607195499179973</v>
      </c>
      <c r="BA16" s="247">
        <f t="shared" si="101"/>
        <v>30.910793248769959</v>
      </c>
      <c r="BB16" s="247">
        <f t="shared" si="102"/>
        <v>26.493455957150868</v>
      </c>
      <c r="BC16" s="247">
        <f t="shared" si="103"/>
        <v>26.493455957150868</v>
      </c>
      <c r="BD16" s="247">
        <f t="shared" si="104"/>
        <v>26.493455957150868</v>
      </c>
      <c r="BE16" s="247">
        <f t="shared" si="105"/>
        <v>26.41948140920509</v>
      </c>
      <c r="BF16" s="247">
        <f t="shared" si="106"/>
        <v>26.41948140920509</v>
      </c>
    </row>
    <row r="17" spans="1:58">
      <c r="A17" s="19" t="s">
        <v>142</v>
      </c>
      <c r="B17" s="22">
        <v>49.9</v>
      </c>
      <c r="C17" s="568"/>
      <c r="D17" s="63">
        <v>77.265000000000001</v>
      </c>
      <c r="E17" s="131">
        <f t="shared" si="107"/>
        <v>1.0359359754198758</v>
      </c>
      <c r="F17" s="80">
        <f>$F$21*E17</f>
        <v>1359.147999750877</v>
      </c>
      <c r="G17" s="352">
        <f t="shared" si="61"/>
        <v>1.0359359754198758</v>
      </c>
      <c r="H17" s="351">
        <f t="shared" si="57"/>
        <v>41.064502065643879</v>
      </c>
      <c r="I17" s="351">
        <f t="shared" si="58"/>
        <v>1069.0859266333118</v>
      </c>
      <c r="J17" s="301">
        <f t="shared" si="62"/>
        <v>1.0359359754198758</v>
      </c>
      <c r="K17" s="273">
        <f t="shared" si="63"/>
        <v>14.969274844817205</v>
      </c>
      <c r="L17" s="302">
        <f t="shared" si="64"/>
        <v>14.969274844817205</v>
      </c>
      <c r="M17" s="319">
        <f t="shared" si="65"/>
        <v>15.663351948348522</v>
      </c>
      <c r="N17" s="274">
        <f t="shared" si="66"/>
        <v>15.663351948348522</v>
      </c>
      <c r="O17" s="238">
        <f t="shared" si="67"/>
        <v>28.260333409454212</v>
      </c>
      <c r="P17" s="319">
        <f t="shared" si="68"/>
        <v>15.663351948348522</v>
      </c>
      <c r="Q17" s="319">
        <f t="shared" si="69"/>
        <v>15.663351948348522</v>
      </c>
      <c r="R17" s="398">
        <f t="shared" si="4"/>
        <v>18.69864435632876</v>
      </c>
      <c r="S17" s="398">
        <f t="shared" si="70"/>
        <v>18.69864435632876</v>
      </c>
      <c r="T17" s="398">
        <f t="shared" si="71"/>
        <v>18.69864435632876</v>
      </c>
      <c r="U17" s="426">
        <f t="shared" si="5"/>
        <v>1.0359359754198758</v>
      </c>
      <c r="V17" s="428">
        <f t="shared" si="6"/>
        <v>30.332205360293965</v>
      </c>
      <c r="W17" s="344">
        <f t="shared" si="72"/>
        <v>0.74007059591255597</v>
      </c>
      <c r="X17" s="97">
        <f t="shared" si="73"/>
        <v>65.200219499896178</v>
      </c>
      <c r="Y17" s="194">
        <f t="shared" si="59"/>
        <v>1.0359359754198758</v>
      </c>
      <c r="Z17" s="195">
        <f t="shared" si="74"/>
        <v>28.260333409454212</v>
      </c>
      <c r="AA17" s="489">
        <f t="shared" si="75"/>
        <v>1.0359359754198758</v>
      </c>
      <c r="AB17" s="355">
        <f t="shared" si="76"/>
        <v>17.610911582137888</v>
      </c>
      <c r="AC17" s="464">
        <f t="shared" si="77"/>
        <v>20.200751520687579</v>
      </c>
      <c r="AD17" s="355">
        <f t="shared" si="78"/>
        <v>20.200751520687579</v>
      </c>
      <c r="AE17" s="355">
        <f t="shared" si="79"/>
        <v>20.200751520687579</v>
      </c>
      <c r="AF17" s="459">
        <f t="shared" si="80"/>
        <v>20.200751520687579</v>
      </c>
      <c r="AG17" s="270">
        <f t="shared" si="81"/>
        <v>20.200751520687579</v>
      </c>
      <c r="AH17" s="272">
        <f t="shared" si="82"/>
        <v>20.200751520687579</v>
      </c>
      <c r="AI17" s="272">
        <f t="shared" si="83"/>
        <v>25.970914903776286</v>
      </c>
      <c r="AJ17" s="270">
        <f t="shared" si="84"/>
        <v>25.970914903776286</v>
      </c>
      <c r="AK17" s="270">
        <f t="shared" si="85"/>
        <v>25.970914903776286</v>
      </c>
      <c r="AL17" s="272">
        <f t="shared" si="86"/>
        <v>25.970914903776286</v>
      </c>
      <c r="AM17" s="272">
        <f t="shared" si="87"/>
        <v>23.826527434657145</v>
      </c>
      <c r="AN17" s="355">
        <f t="shared" si="88"/>
        <v>23.826527434657145</v>
      </c>
      <c r="AO17" s="355">
        <f t="shared" si="89"/>
        <v>23.826527434657145</v>
      </c>
      <c r="AP17" s="355">
        <f t="shared" si="90"/>
        <v>23.826527434657145</v>
      </c>
      <c r="AQ17" s="270">
        <f t="shared" si="91"/>
        <v>23.826527434657145</v>
      </c>
      <c r="AR17" s="270">
        <f t="shared" si="92"/>
        <v>23.826527434657145</v>
      </c>
      <c r="AS17" s="465">
        <f t="shared" si="93"/>
        <v>23.826527434657145</v>
      </c>
      <c r="AT17" s="270">
        <f t="shared" si="94"/>
        <v>23.826527434657145</v>
      </c>
      <c r="AU17" s="459">
        <f t="shared" si="95"/>
        <v>23.826527434657145</v>
      </c>
      <c r="AV17" s="463">
        <f t="shared" si="96"/>
        <v>23.826527434657145</v>
      </c>
      <c r="AW17" s="272">
        <f t="shared" si="97"/>
        <v>23.826527434657145</v>
      </c>
      <c r="AX17" s="247">
        <f t="shared" si="98"/>
        <v>24.240901824825091</v>
      </c>
      <c r="AY17" s="463">
        <f t="shared" si="99"/>
        <v>24.240901824825091</v>
      </c>
      <c r="AZ17" s="247">
        <f t="shared" si="100"/>
        <v>20.200751520687579</v>
      </c>
      <c r="BA17" s="247">
        <f t="shared" si="101"/>
        <v>30.301127281031366</v>
      </c>
      <c r="BB17" s="247">
        <f t="shared" si="102"/>
        <v>25.970914903776286</v>
      </c>
      <c r="BC17" s="247">
        <f t="shared" si="103"/>
        <v>25.970914903776286</v>
      </c>
      <c r="BD17" s="247">
        <f t="shared" si="104"/>
        <v>25.970914903776286</v>
      </c>
      <c r="BE17" s="247">
        <f t="shared" si="105"/>
        <v>25.898399385496894</v>
      </c>
      <c r="BF17" s="247">
        <f t="shared" si="106"/>
        <v>25.898399385496894</v>
      </c>
    </row>
    <row r="18" spans="1:58">
      <c r="A18" s="19" t="s">
        <v>167</v>
      </c>
      <c r="B18" s="21">
        <v>49.588999999999999</v>
      </c>
      <c r="C18" s="568"/>
      <c r="D18" s="63">
        <v>441.53899999999999</v>
      </c>
      <c r="E18" s="131">
        <f>(B18/$B$21)</f>
        <v>1.0294795407834916</v>
      </c>
      <c r="F18" s="80">
        <f>$F$21*E18</f>
        <v>1350.677157507941</v>
      </c>
      <c r="G18" s="352">
        <f t="shared" si="61"/>
        <v>1.0294795407834916</v>
      </c>
      <c r="H18" s="351">
        <f t="shared" si="57"/>
        <v>40.808568996657606</v>
      </c>
      <c r="I18" s="351">
        <f t="shared" si="58"/>
        <v>1062.4228860885632</v>
      </c>
      <c r="J18" s="301">
        <f t="shared" si="62"/>
        <v>1.0294795407834916</v>
      </c>
      <c r="K18" s="273">
        <f t="shared" si="63"/>
        <v>14.875979364321452</v>
      </c>
      <c r="L18" s="302">
        <f t="shared" si="64"/>
        <v>14.875979364321452</v>
      </c>
      <c r="M18" s="319">
        <f t="shared" si="65"/>
        <v>15.565730656646393</v>
      </c>
      <c r="N18" s="274">
        <f t="shared" si="66"/>
        <v>15.565730656646393</v>
      </c>
      <c r="O18" s="238">
        <f t="shared" si="67"/>
        <v>28.084201872573651</v>
      </c>
      <c r="P18" s="319">
        <f t="shared" si="68"/>
        <v>15.565730656646393</v>
      </c>
      <c r="Q18" s="319">
        <f t="shared" si="69"/>
        <v>15.565730656646393</v>
      </c>
      <c r="R18" s="398">
        <f t="shared" si="4"/>
        <v>18.582105711142024</v>
      </c>
      <c r="S18" s="398">
        <f t="shared" si="70"/>
        <v>18.582105711142024</v>
      </c>
      <c r="T18" s="398">
        <f t="shared" si="71"/>
        <v>18.582105711142024</v>
      </c>
      <c r="U18" s="426">
        <f t="shared" si="5"/>
        <v>1.0294795407834916</v>
      </c>
      <c r="V18" s="428">
        <f t="shared" si="6"/>
        <v>30.143160954140633</v>
      </c>
      <c r="W18" s="344">
        <f t="shared" si="72"/>
        <v>0.73545813187791054</v>
      </c>
      <c r="X18" s="97">
        <f t="shared" si="73"/>
        <v>64.79386141844391</v>
      </c>
      <c r="Y18" s="194">
        <f t="shared" si="59"/>
        <v>1.0294795407834916</v>
      </c>
      <c r="Z18" s="195">
        <f t="shared" si="74"/>
        <v>28.084201872573651</v>
      </c>
      <c r="AA18" s="489">
        <f t="shared" si="75"/>
        <v>1.0294795407834916</v>
      </c>
      <c r="AB18" s="355">
        <f t="shared" si="76"/>
        <v>17.501152193319356</v>
      </c>
      <c r="AC18" s="464">
        <f t="shared" si="77"/>
        <v>20.074851045278084</v>
      </c>
      <c r="AD18" s="355">
        <f t="shared" si="78"/>
        <v>20.074851045278084</v>
      </c>
      <c r="AE18" s="355">
        <f t="shared" si="79"/>
        <v>20.074851045278084</v>
      </c>
      <c r="AF18" s="459">
        <f t="shared" si="80"/>
        <v>20.074851045278084</v>
      </c>
      <c r="AG18" s="270">
        <f t="shared" si="81"/>
        <v>20.074851045278084</v>
      </c>
      <c r="AH18" s="272">
        <f t="shared" si="82"/>
        <v>20.074851045278084</v>
      </c>
      <c r="AI18" s="272">
        <f t="shared" si="83"/>
        <v>25.809052087442133</v>
      </c>
      <c r="AJ18" s="270">
        <f t="shared" si="84"/>
        <v>25.809052087442133</v>
      </c>
      <c r="AK18" s="270">
        <f t="shared" si="85"/>
        <v>25.809052087442133</v>
      </c>
      <c r="AL18" s="272">
        <f t="shared" si="86"/>
        <v>25.809052087442133</v>
      </c>
      <c r="AM18" s="272">
        <f t="shared" si="87"/>
        <v>23.678029438020307</v>
      </c>
      <c r="AN18" s="355">
        <f t="shared" si="88"/>
        <v>23.678029438020307</v>
      </c>
      <c r="AO18" s="355">
        <f t="shared" si="89"/>
        <v>23.678029438020307</v>
      </c>
      <c r="AP18" s="355">
        <f t="shared" si="90"/>
        <v>23.678029438020307</v>
      </c>
      <c r="AQ18" s="270">
        <f t="shared" si="91"/>
        <v>23.678029438020307</v>
      </c>
      <c r="AR18" s="270">
        <f t="shared" si="92"/>
        <v>23.678029438020307</v>
      </c>
      <c r="AS18" s="465">
        <f t="shared" si="93"/>
        <v>23.678029438020307</v>
      </c>
      <c r="AT18" s="270">
        <f t="shared" si="94"/>
        <v>23.678029438020307</v>
      </c>
      <c r="AU18" s="459">
        <f t="shared" si="95"/>
        <v>23.678029438020307</v>
      </c>
      <c r="AV18" s="463">
        <f t="shared" si="96"/>
        <v>23.678029438020307</v>
      </c>
      <c r="AW18" s="272">
        <f t="shared" si="97"/>
        <v>23.678029438020307</v>
      </c>
      <c r="AX18" s="247">
        <f t="shared" si="98"/>
        <v>24.089821254333703</v>
      </c>
      <c r="AY18" s="463">
        <f t="shared" si="99"/>
        <v>24.089821254333703</v>
      </c>
      <c r="AZ18" s="247">
        <f t="shared" si="100"/>
        <v>20.074851045278084</v>
      </c>
      <c r="BA18" s="247">
        <f t="shared" si="101"/>
        <v>30.112276567917128</v>
      </c>
      <c r="BB18" s="247">
        <f t="shared" si="102"/>
        <v>25.809052087442133</v>
      </c>
      <c r="BC18" s="247">
        <f t="shared" si="103"/>
        <v>25.809052087442133</v>
      </c>
      <c r="BD18" s="247">
        <f t="shared" si="104"/>
        <v>25.809052087442133</v>
      </c>
      <c r="BE18" s="247">
        <f t="shared" si="105"/>
        <v>25.736988519587289</v>
      </c>
      <c r="BF18" s="247">
        <f t="shared" si="106"/>
        <v>25.736988519587289</v>
      </c>
    </row>
    <row r="19" spans="1:58">
      <c r="A19" s="19" t="s">
        <v>154</v>
      </c>
      <c r="B19" s="21">
        <v>49.548000000000002</v>
      </c>
      <c r="C19" s="568"/>
      <c r="D19" s="63">
        <v>5540.7179999999998</v>
      </c>
      <c r="E19" s="63"/>
      <c r="F19" s="355">
        <f>0.47*1000*12</f>
        <v>5640</v>
      </c>
      <c r="G19" s="352">
        <f t="shared" si="61"/>
        <v>1.0286283709439683</v>
      </c>
      <c r="H19" s="351">
        <f t="shared" si="57"/>
        <v>40.774828624218905</v>
      </c>
      <c r="I19" s="351">
        <f>$I$21*G19</f>
        <v>1061.5444788141754</v>
      </c>
      <c r="J19" s="301">
        <f t="shared" si="62"/>
        <v>1.0286283709439683</v>
      </c>
      <c r="K19" s="273">
        <f t="shared" si="63"/>
        <v>14.863679960140342</v>
      </c>
      <c r="L19" s="302">
        <f t="shared" si="64"/>
        <v>14.863679960140342</v>
      </c>
      <c r="M19" s="319">
        <f t="shared" si="65"/>
        <v>15.5528609686728</v>
      </c>
      <c r="N19" s="274">
        <f t="shared" si="66"/>
        <v>15.5528609686728</v>
      </c>
      <c r="O19" s="238">
        <f t="shared" si="67"/>
        <v>28.060981959351455</v>
      </c>
      <c r="P19" s="319">
        <f t="shared" si="68"/>
        <v>15.5528609686728</v>
      </c>
      <c r="Q19" s="319">
        <f t="shared" si="69"/>
        <v>15.5528609686728</v>
      </c>
      <c r="R19" s="398">
        <f t="shared" si="4"/>
        <v>18.566742095538629</v>
      </c>
      <c r="S19" s="398">
        <f t="shared" si="70"/>
        <v>18.566742095538629</v>
      </c>
      <c r="T19" s="398">
        <f t="shared" si="71"/>
        <v>18.566742095538629</v>
      </c>
      <c r="U19" s="426">
        <f t="shared" si="5"/>
        <v>1.0286283709439683</v>
      </c>
      <c r="V19" s="428">
        <f t="shared" si="6"/>
        <v>30.118238701239392</v>
      </c>
      <c r="W19" s="344">
        <f t="shared" si="72"/>
        <v>0.73485005784118884</v>
      </c>
      <c r="X19" s="97">
        <f t="shared" si="73"/>
        <v>64.740290095808732</v>
      </c>
      <c r="Y19" s="194">
        <f t="shared" si="59"/>
        <v>1.0286283709439683</v>
      </c>
      <c r="Z19" s="195">
        <f t="shared" si="74"/>
        <v>28.060981959351455</v>
      </c>
      <c r="AA19" s="489">
        <f t="shared" si="75"/>
        <v>1.0286283709439683</v>
      </c>
      <c r="AB19" s="355">
        <f t="shared" si="76"/>
        <v>17.486682306047463</v>
      </c>
      <c r="AC19" s="464">
        <f t="shared" si="77"/>
        <v>20.058253233407381</v>
      </c>
      <c r="AD19" s="355">
        <f t="shared" si="78"/>
        <v>20.058253233407381</v>
      </c>
      <c r="AE19" s="355">
        <f t="shared" si="79"/>
        <v>20.058253233407381</v>
      </c>
      <c r="AF19" s="459">
        <f t="shared" si="80"/>
        <v>20.058253233407381</v>
      </c>
      <c r="AG19" s="270">
        <f t="shared" si="81"/>
        <v>20.058253233407381</v>
      </c>
      <c r="AH19" s="272">
        <f t="shared" si="82"/>
        <v>20.058253233407381</v>
      </c>
      <c r="AI19" s="272">
        <f t="shared" si="83"/>
        <v>25.787713259565287</v>
      </c>
      <c r="AJ19" s="270">
        <f t="shared" si="84"/>
        <v>25.787713259565287</v>
      </c>
      <c r="AK19" s="270">
        <f t="shared" si="85"/>
        <v>25.787713259565287</v>
      </c>
      <c r="AL19" s="272">
        <f t="shared" si="86"/>
        <v>25.787713259565287</v>
      </c>
      <c r="AM19" s="272">
        <f t="shared" si="87"/>
        <v>23.658452531711269</v>
      </c>
      <c r="AN19" s="355">
        <f t="shared" si="88"/>
        <v>23.658452531711269</v>
      </c>
      <c r="AO19" s="355">
        <f t="shared" si="89"/>
        <v>23.658452531711269</v>
      </c>
      <c r="AP19" s="355">
        <f t="shared" si="90"/>
        <v>23.658452531711269</v>
      </c>
      <c r="AQ19" s="270">
        <f t="shared" si="91"/>
        <v>23.658452531711269</v>
      </c>
      <c r="AR19" s="270">
        <f t="shared" si="92"/>
        <v>23.658452531711269</v>
      </c>
      <c r="AS19" s="465">
        <f t="shared" si="93"/>
        <v>23.658452531711269</v>
      </c>
      <c r="AT19" s="270">
        <f t="shared" si="94"/>
        <v>23.658452531711269</v>
      </c>
      <c r="AU19" s="459">
        <f t="shared" si="95"/>
        <v>23.658452531711269</v>
      </c>
      <c r="AV19" s="463">
        <f t="shared" si="96"/>
        <v>23.658452531711269</v>
      </c>
      <c r="AW19" s="272">
        <f t="shared" si="97"/>
        <v>23.658452531711269</v>
      </c>
      <c r="AX19" s="247">
        <f t="shared" si="98"/>
        <v>24.069903880088855</v>
      </c>
      <c r="AY19" s="463">
        <f t="shared" si="99"/>
        <v>24.069903880088855</v>
      </c>
      <c r="AZ19" s="247">
        <f t="shared" si="100"/>
        <v>20.058253233407381</v>
      </c>
      <c r="BA19" s="247">
        <f t="shared" si="101"/>
        <v>30.087379850111073</v>
      </c>
      <c r="BB19" s="247">
        <f t="shared" si="102"/>
        <v>25.787713259565287</v>
      </c>
      <c r="BC19" s="247">
        <f t="shared" si="103"/>
        <v>25.787713259565287</v>
      </c>
      <c r="BD19" s="247">
        <f t="shared" si="104"/>
        <v>25.787713259565287</v>
      </c>
      <c r="BE19" s="247">
        <f t="shared" si="105"/>
        <v>25.715709273599209</v>
      </c>
      <c r="BF19" s="247">
        <f t="shared" si="106"/>
        <v>25.715709273599209</v>
      </c>
    </row>
    <row r="20" spans="1:58">
      <c r="A20" s="19" t="s">
        <v>153</v>
      </c>
      <c r="B20" s="21">
        <v>48.64</v>
      </c>
      <c r="C20" s="568"/>
      <c r="D20" s="63">
        <v>65273.512000000002</v>
      </c>
      <c r="E20" s="63"/>
      <c r="F20" s="247">
        <f>0.072*1000*12</f>
        <v>864</v>
      </c>
      <c r="G20" s="352">
        <f t="shared" si="61"/>
        <v>1.0097780730345243</v>
      </c>
      <c r="H20" s="351">
        <f>$H$21*G20</f>
        <v>40.027602815088542</v>
      </c>
      <c r="I20" s="351">
        <v>1044</v>
      </c>
      <c r="J20" s="301">
        <f>B20/$B$21</f>
        <v>1.0097780730345243</v>
      </c>
      <c r="K20" s="273">
        <f>$K$21*J20</f>
        <v>14.591293155348875</v>
      </c>
      <c r="L20" s="302">
        <f t="shared" si="64"/>
        <v>14.591293155348875</v>
      </c>
      <c r="M20" s="319">
        <f t="shared" si="65"/>
        <v>15.267844464282007</v>
      </c>
      <c r="N20" s="274">
        <f t="shared" si="66"/>
        <v>15.267844464282007</v>
      </c>
      <c r="O20" s="238">
        <f t="shared" si="67"/>
        <v>27.546745832381824</v>
      </c>
      <c r="P20" s="319">
        <f t="shared" si="68"/>
        <v>15.267844464282007</v>
      </c>
      <c r="Q20" s="319">
        <f t="shared" si="69"/>
        <v>15.267844464282007</v>
      </c>
      <c r="R20" s="398">
        <f>$R$21*J20</f>
        <v>18.226494218273164</v>
      </c>
      <c r="S20" s="398">
        <f t="shared" si="70"/>
        <v>18.226494218273164</v>
      </c>
      <c r="T20" s="398">
        <f>$T$21*J20</f>
        <v>18.226494218273164</v>
      </c>
      <c r="U20" s="426">
        <f t="shared" si="5"/>
        <v>1.0097780730345243</v>
      </c>
      <c r="V20" s="428">
        <f>$V$21*U20</f>
        <v>29.566301978450873</v>
      </c>
      <c r="W20" s="344">
        <f t="shared" si="72"/>
        <v>0.72138344258891229</v>
      </c>
      <c r="X20" s="97">
        <f t="shared" si="73"/>
        <v>63.553881292083169</v>
      </c>
      <c r="Y20" s="194">
        <f t="shared" si="59"/>
        <v>1.0097780730345243</v>
      </c>
      <c r="Z20" s="195">
        <f>$Z$21*Y20</f>
        <v>27.546745832381824</v>
      </c>
      <c r="AA20" s="489">
        <f>B20/$B$21</f>
        <v>1.0097780730345243</v>
      </c>
      <c r="AB20" s="355">
        <f t="shared" si="76"/>
        <v>17.166227241586913</v>
      </c>
      <c r="AC20" s="464">
        <f t="shared" si="77"/>
        <v>19.690672424173222</v>
      </c>
      <c r="AD20" s="355">
        <f t="shared" si="78"/>
        <v>19.690672424173222</v>
      </c>
      <c r="AE20" s="355">
        <f t="shared" si="79"/>
        <v>19.690672424173222</v>
      </c>
      <c r="AF20" s="459">
        <f t="shared" si="80"/>
        <v>19.690672424173222</v>
      </c>
      <c r="AG20" s="270">
        <f t="shared" si="81"/>
        <v>19.690672424173222</v>
      </c>
      <c r="AH20" s="272">
        <f t="shared" si="82"/>
        <v>19.690672424173222</v>
      </c>
      <c r="AI20" s="272">
        <f t="shared" si="83"/>
        <v>25.315136290975524</v>
      </c>
      <c r="AJ20" s="270">
        <f t="shared" si="84"/>
        <v>25.315136290975524</v>
      </c>
      <c r="AK20" s="270">
        <f t="shared" si="85"/>
        <v>25.315136290975524</v>
      </c>
      <c r="AL20" s="272">
        <f t="shared" si="86"/>
        <v>25.315136290975524</v>
      </c>
      <c r="AM20" s="272">
        <f t="shared" si="87"/>
        <v>23.224895679794059</v>
      </c>
      <c r="AN20" s="355">
        <f t="shared" si="88"/>
        <v>23.224895679794059</v>
      </c>
      <c r="AO20" s="355">
        <f t="shared" si="89"/>
        <v>23.224895679794059</v>
      </c>
      <c r="AP20" s="355">
        <f t="shared" si="90"/>
        <v>23.224895679794059</v>
      </c>
      <c r="AQ20" s="270">
        <f t="shared" si="91"/>
        <v>23.224895679794059</v>
      </c>
      <c r="AR20" s="270">
        <f t="shared" si="92"/>
        <v>23.224895679794059</v>
      </c>
      <c r="AS20" s="465">
        <f t="shared" si="93"/>
        <v>23.224895679794059</v>
      </c>
      <c r="AT20" s="270">
        <f t="shared" si="94"/>
        <v>23.224895679794059</v>
      </c>
      <c r="AU20" s="459">
        <f t="shared" si="95"/>
        <v>23.224895679794059</v>
      </c>
      <c r="AV20" s="463">
        <f t="shared" si="96"/>
        <v>23.224895679794059</v>
      </c>
      <c r="AW20" s="272">
        <f t="shared" si="97"/>
        <v>23.224895679794059</v>
      </c>
      <c r="AX20" s="247">
        <f t="shared" si="98"/>
        <v>23.628806909007867</v>
      </c>
      <c r="AY20" s="463">
        <f t="shared" si="99"/>
        <v>23.628806909007867</v>
      </c>
      <c r="AZ20" s="247">
        <f>$AZ$21*AA20</f>
        <v>19.690672424173222</v>
      </c>
      <c r="BA20" s="247">
        <f t="shared" si="101"/>
        <v>29.536008636259837</v>
      </c>
      <c r="BB20" s="247">
        <f t="shared" si="102"/>
        <v>25.315136290975524</v>
      </c>
      <c r="BC20" s="247">
        <f t="shared" si="103"/>
        <v>25.315136290975524</v>
      </c>
      <c r="BD20" s="247">
        <f t="shared" si="104"/>
        <v>25.315136290975524</v>
      </c>
      <c r="BE20" s="247">
        <f t="shared" si="105"/>
        <v>25.244451825863106</v>
      </c>
      <c r="BF20" s="247">
        <f t="shared" si="106"/>
        <v>25.244451825863106</v>
      </c>
    </row>
    <row r="21" spans="1:58" ht="30.75" thickBot="1">
      <c r="A21" s="145" t="s">
        <v>155</v>
      </c>
      <c r="B21" s="135">
        <v>48.168999999999997</v>
      </c>
      <c r="C21" s="568"/>
      <c r="D21" s="64">
        <v>67886.004000000001</v>
      </c>
      <c r="E21" s="333">
        <f>(B21/$B$21)</f>
        <v>1</v>
      </c>
      <c r="F21" s="357">
        <v>1312</v>
      </c>
      <c r="G21" s="343">
        <f>(B21/$B$21)</f>
        <v>1</v>
      </c>
      <c r="H21" s="332">
        <v>39.64</v>
      </c>
      <c r="I21" s="332">
        <f>0.086*1000*12</f>
        <v>1032</v>
      </c>
      <c r="J21" s="334">
        <f>B21/$B$21</f>
        <v>1</v>
      </c>
      <c r="K21" s="332">
        <v>14.45</v>
      </c>
      <c r="L21" s="335">
        <v>14.45</v>
      </c>
      <c r="M21" s="332">
        <v>15.12</v>
      </c>
      <c r="N21" s="332">
        <v>15.12</v>
      </c>
      <c r="O21" s="269">
        <f t="shared" si="67"/>
        <v>27.28</v>
      </c>
      <c r="P21" s="332">
        <v>15.12</v>
      </c>
      <c r="Q21" s="332">
        <v>15.12</v>
      </c>
      <c r="R21" s="332">
        <v>18.05</v>
      </c>
      <c r="S21" s="332">
        <v>18.05</v>
      </c>
      <c r="T21" s="332">
        <v>18.05</v>
      </c>
      <c r="U21" s="334">
        <f>B21/$B$21</f>
        <v>1</v>
      </c>
      <c r="V21" s="332">
        <v>29.28</v>
      </c>
      <c r="W21" s="334">
        <f t="shared" si="72"/>
        <v>0.71439800670364539</v>
      </c>
      <c r="X21" s="332">
        <f t="shared" si="73"/>
        <v>62.938464390591157</v>
      </c>
      <c r="Y21" s="334">
        <f t="shared" si="59"/>
        <v>1</v>
      </c>
      <c r="Z21" s="332">
        <v>27.28</v>
      </c>
      <c r="AA21" s="489">
        <f>B21/$B$21</f>
        <v>1</v>
      </c>
      <c r="AB21" s="466">
        <v>17</v>
      </c>
      <c r="AC21" s="466">
        <v>19.5</v>
      </c>
      <c r="AD21" s="466">
        <v>19.5</v>
      </c>
      <c r="AE21" s="466">
        <v>19.5</v>
      </c>
      <c r="AF21" s="466">
        <v>19.5</v>
      </c>
      <c r="AG21" s="466">
        <v>19.5</v>
      </c>
      <c r="AH21" s="466">
        <v>19.5</v>
      </c>
      <c r="AI21" s="466">
        <v>25.07</v>
      </c>
      <c r="AJ21" s="466">
        <v>25.07</v>
      </c>
      <c r="AK21" s="466">
        <v>25.07</v>
      </c>
      <c r="AL21" s="466">
        <v>25.07</v>
      </c>
      <c r="AM21" s="466">
        <v>23</v>
      </c>
      <c r="AN21" s="466">
        <v>23</v>
      </c>
      <c r="AO21" s="466">
        <v>23</v>
      </c>
      <c r="AP21" s="466">
        <v>23</v>
      </c>
      <c r="AQ21" s="466">
        <v>23</v>
      </c>
      <c r="AR21" s="466">
        <v>23</v>
      </c>
      <c r="AS21" s="466">
        <v>23</v>
      </c>
      <c r="AT21" s="466">
        <v>23</v>
      </c>
      <c r="AU21" s="466">
        <v>23</v>
      </c>
      <c r="AV21" s="466">
        <v>23</v>
      </c>
      <c r="AW21" s="466">
        <v>23</v>
      </c>
      <c r="AX21" s="467">
        <v>23.4</v>
      </c>
      <c r="AY21" s="468">
        <v>23.4</v>
      </c>
      <c r="AZ21" s="467">
        <v>19.5</v>
      </c>
      <c r="BA21" s="467">
        <v>29.25</v>
      </c>
      <c r="BB21" s="467">
        <v>25.07</v>
      </c>
      <c r="BC21" s="467">
        <v>25.07</v>
      </c>
      <c r="BD21" s="467">
        <v>25.07</v>
      </c>
      <c r="BE21" s="467">
        <v>25</v>
      </c>
      <c r="BF21" s="467">
        <v>25</v>
      </c>
    </row>
    <row r="22" spans="1:58" ht="15.75" thickBot="1">
      <c r="A22" s="569"/>
      <c r="B22" s="570"/>
      <c r="C22" s="570"/>
      <c r="D22" s="570"/>
      <c r="E22" s="571"/>
      <c r="F22" s="146">
        <f>SUM(F10:F21)/12</f>
        <v>1611.1873750060552</v>
      </c>
      <c r="G22" s="341"/>
      <c r="H22" s="349">
        <f>SUM(H10:H21)/12</f>
        <v>43.626850187188161</v>
      </c>
      <c r="I22" s="264">
        <f>SUM(I10:I21)/12</f>
        <v>1135.9539745479458</v>
      </c>
      <c r="J22" s="169"/>
      <c r="K22" s="264">
        <f t="shared" ref="K22:P22" si="109">SUM(K10:K21)/12</f>
        <v>15.903329596490131</v>
      </c>
      <c r="L22" s="267">
        <f t="shared" si="109"/>
        <v>15.903329596490131</v>
      </c>
      <c r="M22" s="267">
        <f t="shared" si="109"/>
        <v>16.640715813074802</v>
      </c>
      <c r="N22" s="264">
        <f t="shared" si="109"/>
        <v>16.640715813074802</v>
      </c>
      <c r="O22" s="264">
        <f t="shared" si="109"/>
        <v>30.023725355865121</v>
      </c>
      <c r="P22" s="264">
        <f t="shared" si="109"/>
        <v>16.640715813074802</v>
      </c>
      <c r="Q22" s="264">
        <f>SUM(Q10:Q21)/12</f>
        <v>16.640715813074802</v>
      </c>
      <c r="R22" s="324">
        <f>SUM(R10:R21)/12</f>
        <v>19.865404790079378</v>
      </c>
      <c r="S22" s="324">
        <f>SUM(S10:S21)/12</f>
        <v>19.865404790079378</v>
      </c>
      <c r="T22" s="324">
        <f>SUM(T10:T21)/12</f>
        <v>19.865404790079378</v>
      </c>
      <c r="U22" s="424"/>
      <c r="V22" s="324">
        <f>SUM(V10:V21)/12</f>
        <v>32.224878241192471</v>
      </c>
      <c r="W22" s="169"/>
      <c r="X22" s="324">
        <f>SUM(X10:X21)/12</f>
        <v>69.268591245711349</v>
      </c>
      <c r="Y22" s="169"/>
      <c r="Z22" s="207">
        <f>SUM(Z10:Z20)/12</f>
        <v>27.750392022531784</v>
      </c>
      <c r="AB22" s="146">
        <f>SUM(AB10:AB21)/12</f>
        <v>18.709799525282513</v>
      </c>
      <c r="AC22" s="146">
        <f t="shared" ref="AC22:BF22" si="110">SUM(AC10:AC21)/12</f>
        <v>21.461240631941706</v>
      </c>
      <c r="AD22" s="146">
        <f t="shared" si="110"/>
        <v>21.461240631941706</v>
      </c>
      <c r="AE22" s="146">
        <f t="shared" si="110"/>
        <v>21.461240631941706</v>
      </c>
      <c r="AF22" s="146">
        <f t="shared" si="110"/>
        <v>21.461240631941706</v>
      </c>
      <c r="AG22" s="146">
        <f t="shared" si="110"/>
        <v>21.461240631941706</v>
      </c>
      <c r="AH22" s="146">
        <f t="shared" si="110"/>
        <v>21.461240631941706</v>
      </c>
      <c r="AI22" s="146">
        <f t="shared" si="110"/>
        <v>27.591451417578387</v>
      </c>
      <c r="AJ22" s="146">
        <f t="shared" si="110"/>
        <v>27.591451417578387</v>
      </c>
      <c r="AK22" s="146">
        <f t="shared" si="110"/>
        <v>27.591451417578387</v>
      </c>
      <c r="AL22" s="146">
        <f t="shared" si="110"/>
        <v>27.591451417578387</v>
      </c>
      <c r="AM22" s="146">
        <f t="shared" si="110"/>
        <v>25.313258181264576</v>
      </c>
      <c r="AN22" s="146">
        <f t="shared" si="110"/>
        <v>25.313258181264576</v>
      </c>
      <c r="AO22" s="146">
        <f t="shared" si="110"/>
        <v>25.313258181264576</v>
      </c>
      <c r="AP22" s="146">
        <f t="shared" si="110"/>
        <v>25.313258181264576</v>
      </c>
      <c r="AQ22" s="146">
        <f t="shared" si="110"/>
        <v>25.313258181264576</v>
      </c>
      <c r="AR22" s="146">
        <f t="shared" si="110"/>
        <v>25.313258181264576</v>
      </c>
      <c r="AS22" s="146">
        <f t="shared" si="110"/>
        <v>25.313258181264576</v>
      </c>
      <c r="AT22" s="146">
        <f t="shared" si="110"/>
        <v>25.313258181264576</v>
      </c>
      <c r="AU22" s="146">
        <f t="shared" si="110"/>
        <v>25.313258181264576</v>
      </c>
      <c r="AV22" s="146">
        <f t="shared" si="110"/>
        <v>25.313258181264576</v>
      </c>
      <c r="AW22" s="146">
        <f t="shared" si="110"/>
        <v>25.313258181264576</v>
      </c>
      <c r="AX22" s="146">
        <f t="shared" si="110"/>
        <v>25.75348875833005</v>
      </c>
      <c r="AY22" s="146">
        <f t="shared" si="110"/>
        <v>25.75348875833005</v>
      </c>
      <c r="AZ22" s="146">
        <f t="shared" si="110"/>
        <v>21.461240631941706</v>
      </c>
      <c r="BA22" s="146">
        <f t="shared" si="110"/>
        <v>32.191860947912566</v>
      </c>
      <c r="BB22" s="146">
        <f t="shared" si="110"/>
        <v>27.591451417578387</v>
      </c>
      <c r="BC22" s="146">
        <f t="shared" si="110"/>
        <v>27.591451417578387</v>
      </c>
      <c r="BD22" s="146">
        <f t="shared" si="110"/>
        <v>27.591451417578387</v>
      </c>
      <c r="BE22" s="146">
        <f t="shared" si="110"/>
        <v>27.514411066591933</v>
      </c>
      <c r="BF22" s="146">
        <f t="shared" si="110"/>
        <v>27.514411066591933</v>
      </c>
    </row>
    <row r="23" spans="1:58">
      <c r="A23" s="90" t="s">
        <v>152</v>
      </c>
      <c r="B23" s="23">
        <v>43.006999999999998</v>
      </c>
      <c r="C23" s="560" t="s">
        <v>206</v>
      </c>
      <c r="D23" s="65">
        <v>46754.783000000003</v>
      </c>
      <c r="E23" s="163">
        <f>(B23/$B$23)</f>
        <v>1</v>
      </c>
      <c r="F23" s="270">
        <f>0.084*1000*12</f>
        <v>1008</v>
      </c>
      <c r="G23" s="196">
        <f t="shared" ref="G23:G31" si="111">(B23/$B$33)</f>
        <v>1.2310224410350354</v>
      </c>
      <c r="H23" s="213">
        <f t="shared" ref="H23:H30" si="112">$H$33*G23</f>
        <v>21.862958552782231</v>
      </c>
      <c r="I23" s="238">
        <v>228</v>
      </c>
      <c r="J23" s="284">
        <f>B23/$B$21</f>
        <v>0.89283564118001202</v>
      </c>
      <c r="K23" s="273">
        <f>$K$21*J23</f>
        <v>12.901475015051172</v>
      </c>
      <c r="L23" s="302">
        <f>$L$21*J23</f>
        <v>12.901475015051172</v>
      </c>
      <c r="M23" s="319">
        <f>$M$21*J23</f>
        <v>13.499674894641782</v>
      </c>
      <c r="N23" s="274">
        <f>$N$21*J23</f>
        <v>13.499674894641782</v>
      </c>
      <c r="O23" s="238">
        <f>$Z$21*Y23</f>
        <v>24.356556291390728</v>
      </c>
      <c r="P23" s="319">
        <f>$P$21*J23</f>
        <v>13.499674894641782</v>
      </c>
      <c r="Q23" s="319">
        <f>$Q$21*J23</f>
        <v>13.499674894641782</v>
      </c>
      <c r="R23" s="368">
        <f>$R$21*J23</f>
        <v>16.115683323299219</v>
      </c>
      <c r="S23" s="368">
        <f>$S$21*J23</f>
        <v>16.115683323299219</v>
      </c>
      <c r="T23" s="368">
        <f>$T$21*J23</f>
        <v>16.115683323299219</v>
      </c>
      <c r="U23" s="426">
        <f t="shared" ref="U23:U36" si="113">B23/$B$21</f>
        <v>0.89283564118001202</v>
      </c>
      <c r="V23" s="427">
        <f>$V$21*U23</f>
        <v>26.142227573750752</v>
      </c>
      <c r="W23" s="344">
        <f>B23/$B$53</f>
        <v>1.3954250486696949</v>
      </c>
      <c r="X23" s="346">
        <f>$X$53*W23</f>
        <v>10.549413367942893</v>
      </c>
      <c r="Y23" s="209">
        <f t="shared" ref="Y23:Y36" si="114">(B23/$B$21)</f>
        <v>0.89283564118001202</v>
      </c>
      <c r="Z23" s="210">
        <f>$Z$21*Y23</f>
        <v>24.356556291390728</v>
      </c>
      <c r="AA23" s="490">
        <f>B23/$B$21</f>
        <v>0.89283564118001202</v>
      </c>
      <c r="AB23" s="270">
        <f>$AB$21*AA23</f>
        <v>15.178205900060204</v>
      </c>
      <c r="AC23" s="469">
        <f>$AC$21*AA23</f>
        <v>17.410295003010233</v>
      </c>
      <c r="AD23" s="355">
        <f>$AD$21*AA23</f>
        <v>17.410295003010233</v>
      </c>
      <c r="AE23" s="270">
        <f>$AE$21*AA23</f>
        <v>17.410295003010233</v>
      </c>
      <c r="AF23" s="465">
        <f>$AF$21*AA23</f>
        <v>17.410295003010233</v>
      </c>
      <c r="AG23" s="270">
        <f>$AG$21*AA23</f>
        <v>17.410295003010233</v>
      </c>
      <c r="AH23" s="272">
        <f>$AH$21*AA23</f>
        <v>17.410295003010233</v>
      </c>
      <c r="AI23" s="272">
        <f>$AI$21*AA23</f>
        <v>22.383389524382903</v>
      </c>
      <c r="AJ23" s="270">
        <f>$AJ$21*AA23</f>
        <v>22.383389524382903</v>
      </c>
      <c r="AK23" s="270">
        <f>$AK$21*AA23</f>
        <v>22.383389524382903</v>
      </c>
      <c r="AL23" s="272">
        <f>$AL$21*AA23</f>
        <v>22.383389524382903</v>
      </c>
      <c r="AM23" s="272">
        <f>$AM$21*AA23</f>
        <v>20.535219747140275</v>
      </c>
      <c r="AN23" s="270">
        <f>$AN$21*AA23</f>
        <v>20.535219747140275</v>
      </c>
      <c r="AO23" s="270">
        <f>$AO$21*AA23</f>
        <v>20.535219747140275</v>
      </c>
      <c r="AP23" s="270">
        <f>$AP$21*AA23</f>
        <v>20.535219747140275</v>
      </c>
      <c r="AQ23" s="270">
        <f>$AQ$21*AA23</f>
        <v>20.535219747140275</v>
      </c>
      <c r="AR23" s="270">
        <f>$AR$21*AA23</f>
        <v>20.535219747140275</v>
      </c>
      <c r="AS23" s="465">
        <f>$AS$21*AA23</f>
        <v>20.535219747140275</v>
      </c>
      <c r="AT23" s="465">
        <f>$AT$21*AA23</f>
        <v>20.535219747140275</v>
      </c>
      <c r="AU23" s="465">
        <f>$AU$21*AA23</f>
        <v>20.535219747140275</v>
      </c>
      <c r="AV23" s="470">
        <f>$AV$21*AA23</f>
        <v>20.535219747140275</v>
      </c>
      <c r="AW23" s="272">
        <f>$AW$21*AA23</f>
        <v>20.535219747140275</v>
      </c>
      <c r="AX23" s="247">
        <f>$AX$21*AA23</f>
        <v>20.892354003612279</v>
      </c>
      <c r="AY23" s="463">
        <f>$AY$21*AA23</f>
        <v>20.892354003612279</v>
      </c>
      <c r="AZ23" s="247">
        <f>$AZ$21*AA23</f>
        <v>17.410295003010233</v>
      </c>
      <c r="BA23" s="247">
        <f>$BA$21*AA23</f>
        <v>26.11544250451535</v>
      </c>
      <c r="BB23" s="247">
        <f>$BB$21*AA23</f>
        <v>22.383389524382903</v>
      </c>
      <c r="BC23" s="247">
        <f>$BC$21*AA23</f>
        <v>22.383389524382903</v>
      </c>
      <c r="BD23" s="247">
        <f>$BD$21*AA23</f>
        <v>22.383389524382903</v>
      </c>
      <c r="BE23" s="247">
        <f>$BE$21*AA23</f>
        <v>22.320891029500302</v>
      </c>
      <c r="BF23" s="247">
        <f>$BF$21*AA23</f>
        <v>22.320891029500302</v>
      </c>
    </row>
    <row r="24" spans="1:58">
      <c r="A24" s="25" t="s">
        <v>148</v>
      </c>
      <c r="B24" s="21">
        <v>42.956000000000003</v>
      </c>
      <c r="C24" s="560"/>
      <c r="D24" s="63">
        <v>1207.3610000000001</v>
      </c>
      <c r="E24" s="163">
        <f>(B24/$B$23)</f>
        <v>0.99881414653428524</v>
      </c>
      <c r="F24" s="80">
        <f>$F$23*E24</f>
        <v>1006.8046597065595</v>
      </c>
      <c r="G24" s="196">
        <f t="shared" si="111"/>
        <v>1.2295626288069614</v>
      </c>
      <c r="H24" s="213">
        <f t="shared" si="112"/>
        <v>21.837032287611638</v>
      </c>
      <c r="I24" s="213">
        <f t="shared" ref="I24:I31" si="115">$I$33*G24</f>
        <v>870.53034119532867</v>
      </c>
      <c r="J24" s="284">
        <f t="shared" ref="J24:J36" si="116">B24/$B$21</f>
        <v>0.89177686894060504</v>
      </c>
      <c r="K24" s="273">
        <f t="shared" ref="K24:K36" si="117">$K$21*J24</f>
        <v>12.886175756191742</v>
      </c>
      <c r="L24" s="302">
        <f t="shared" ref="L24:L36" si="118">$L$21*J24</f>
        <v>12.886175756191742</v>
      </c>
      <c r="M24" s="319">
        <f t="shared" ref="M24:M36" si="119">$M$21*J24</f>
        <v>13.483666258381948</v>
      </c>
      <c r="N24" s="274">
        <f t="shared" ref="N24:N35" si="120">$N$21*J24</f>
        <v>13.483666258381948</v>
      </c>
      <c r="O24" s="238">
        <f t="shared" ref="O24:O36" si="121">$Z$21*Y24</f>
        <v>24.327672984699706</v>
      </c>
      <c r="P24" s="319">
        <f t="shared" ref="P24:P36" si="122">$P$21*J24</f>
        <v>13.483666258381948</v>
      </c>
      <c r="Q24" s="319">
        <f t="shared" ref="Q24:Q36" si="123">$Q$21*J24</f>
        <v>13.483666258381948</v>
      </c>
      <c r="R24" s="368">
        <f t="shared" ref="R24:R36" si="124">$R$21*J24</f>
        <v>16.096572484377923</v>
      </c>
      <c r="S24" s="368">
        <f t="shared" ref="S24:S36" si="125">$S$21*J24</f>
        <v>16.096572484377923</v>
      </c>
      <c r="T24" s="368">
        <f t="shared" ref="T24:T36" si="126">$T$21*J24</f>
        <v>16.096572484377923</v>
      </c>
      <c r="U24" s="426">
        <f t="shared" si="113"/>
        <v>0.89177686894060504</v>
      </c>
      <c r="V24" s="427">
        <f t="shared" ref="V24:V36" si="127">$V$21*U24</f>
        <v>26.111226722580916</v>
      </c>
      <c r="W24" s="344">
        <f t="shared" ref="W24:W36" si="128">B24/$B$53</f>
        <v>1.3937702790395847</v>
      </c>
      <c r="X24" s="346">
        <f t="shared" ref="X24:X36" si="129">$X$53*W24</f>
        <v>10.536903309539261</v>
      </c>
      <c r="Y24" s="209">
        <f t="shared" si="114"/>
        <v>0.89177686894060504</v>
      </c>
      <c r="Z24" s="210">
        <f t="shared" ref="Z24:Z36" si="130">$Z$21*Y24</f>
        <v>24.327672984699706</v>
      </c>
      <c r="AA24" s="490">
        <f t="shared" ref="AA24:AA36" si="131">B24/$B$21</f>
        <v>0.89177686894060504</v>
      </c>
      <c r="AB24" s="270">
        <f t="shared" ref="AB24:AB36" si="132">$AB$21*AA24</f>
        <v>15.160206771990286</v>
      </c>
      <c r="AC24" s="469">
        <f t="shared" ref="AC24:AC35" si="133">$AC$21*AA24</f>
        <v>17.389648944341797</v>
      </c>
      <c r="AD24" s="355">
        <f t="shared" ref="AD24:AD36" si="134">$AD$21*AA24</f>
        <v>17.389648944341797</v>
      </c>
      <c r="AE24" s="270">
        <f t="shared" ref="AE24:AE36" si="135">$AE$21*AA24</f>
        <v>17.389648944341797</v>
      </c>
      <c r="AF24" s="465">
        <f t="shared" ref="AF24:AF36" si="136">$AF$21*AA24</f>
        <v>17.389648944341797</v>
      </c>
      <c r="AG24" s="270">
        <f t="shared" ref="AG24:AG36" si="137">$AG$21*AA24</f>
        <v>17.389648944341797</v>
      </c>
      <c r="AH24" s="272">
        <f t="shared" ref="AH24:AH36" si="138">$AH$21*AA24</f>
        <v>17.389648944341797</v>
      </c>
      <c r="AI24" s="272">
        <f t="shared" ref="AI24:AI36" si="139">$AI$21*AA24</f>
        <v>22.356846104340967</v>
      </c>
      <c r="AJ24" s="270">
        <f t="shared" ref="AJ24:AJ36" si="140">$AJ$21*AA24</f>
        <v>22.356846104340967</v>
      </c>
      <c r="AK24" s="270">
        <f t="shared" ref="AK24:AK36" si="141">$AK$21*AA24</f>
        <v>22.356846104340967</v>
      </c>
      <c r="AL24" s="272">
        <f t="shared" ref="AL24:AL36" si="142">$AL$21*AA24</f>
        <v>22.356846104340967</v>
      </c>
      <c r="AM24" s="272">
        <f t="shared" ref="AM24:AM36" si="143">$AM$21*AA24</f>
        <v>20.510867985633915</v>
      </c>
      <c r="AN24" s="270">
        <f t="shared" ref="AN24:AN36" si="144">$AN$21*AA24</f>
        <v>20.510867985633915</v>
      </c>
      <c r="AO24" s="270">
        <f t="shared" ref="AO24:AO36" si="145">$AO$21*AA24</f>
        <v>20.510867985633915</v>
      </c>
      <c r="AP24" s="270">
        <f t="shared" ref="AP24:AP36" si="146">$AP$21*AA24</f>
        <v>20.510867985633915</v>
      </c>
      <c r="AQ24" s="270">
        <f t="shared" ref="AQ24:AQ36" si="147">$AQ$21*AA24</f>
        <v>20.510867985633915</v>
      </c>
      <c r="AR24" s="270">
        <f t="shared" ref="AR24:AR36" si="148">$AR$21*AA24</f>
        <v>20.510867985633915</v>
      </c>
      <c r="AS24" s="465">
        <f t="shared" ref="AS24:AS36" si="149">$AS$21*AA24</f>
        <v>20.510867985633915</v>
      </c>
      <c r="AT24" s="465">
        <f t="shared" ref="AT24:AT36" si="150">$AT$21*AA24</f>
        <v>20.510867985633915</v>
      </c>
      <c r="AU24" s="465">
        <f t="shared" ref="AU24:AU36" si="151">$AU$21*AA24</f>
        <v>20.510867985633915</v>
      </c>
      <c r="AV24" s="470">
        <f t="shared" ref="AV24:AV36" si="152">$AV$21*AA24</f>
        <v>20.510867985633915</v>
      </c>
      <c r="AW24" s="272">
        <f t="shared" ref="AW24:AW35" si="153">$AW$21*AA24</f>
        <v>20.510867985633915</v>
      </c>
      <c r="AX24" s="247">
        <f t="shared" ref="AX24:AX36" si="154">$AX$21*AA24</f>
        <v>20.867578733210156</v>
      </c>
      <c r="AY24" s="463">
        <f t="shared" ref="AY24:AY36" si="155">$AY$21*AA24</f>
        <v>20.867578733210156</v>
      </c>
      <c r="AZ24" s="247">
        <f t="shared" ref="AZ24:AZ35" si="156">$AZ$21*AA24</f>
        <v>17.389648944341797</v>
      </c>
      <c r="BA24" s="247">
        <f t="shared" ref="BA24:BA36" si="157">$BA$21*AA24</f>
        <v>26.084473416512697</v>
      </c>
      <c r="BB24" s="247">
        <f t="shared" ref="BB24:BB36" si="158">$BB$21*AA24</f>
        <v>22.356846104340967</v>
      </c>
      <c r="BC24" s="247">
        <f t="shared" ref="BC24:BC36" si="159">$BC$21*AA24</f>
        <v>22.356846104340967</v>
      </c>
      <c r="BD24" s="247">
        <f t="shared" ref="BD24:BD36" si="160">$BD$21*AA24</f>
        <v>22.356846104340967</v>
      </c>
      <c r="BE24" s="247">
        <f t="shared" ref="BE24:BE36" si="161">$BE$21*AA24</f>
        <v>22.294421723515125</v>
      </c>
      <c r="BF24" s="247">
        <f t="shared" ref="BF24:BF36" si="162">$BF$21*AA24</f>
        <v>22.294421723515125</v>
      </c>
    </row>
    <row r="25" spans="1:58">
      <c r="A25" s="25" t="s">
        <v>160</v>
      </c>
      <c r="B25" s="21">
        <v>41.582000000000001</v>
      </c>
      <c r="C25" s="560"/>
      <c r="D25" s="63">
        <v>60461.828000000001</v>
      </c>
      <c r="E25" s="132"/>
      <c r="F25" s="355">
        <v>4510</v>
      </c>
      <c r="G25" s="196">
        <f t="shared" si="111"/>
        <v>1.1902335699564919</v>
      </c>
      <c r="H25" s="213">
        <f t="shared" si="112"/>
        <v>21.138548202427298</v>
      </c>
      <c r="I25" s="213">
        <f t="shared" si="115"/>
        <v>842.68536752919624</v>
      </c>
      <c r="J25" s="284">
        <f t="shared" si="116"/>
        <v>0.86325229919657875</v>
      </c>
      <c r="K25" s="273">
        <f t="shared" si="117"/>
        <v>12.473995723390562</v>
      </c>
      <c r="L25" s="302">
        <f t="shared" si="118"/>
        <v>12.473995723390562</v>
      </c>
      <c r="M25" s="319">
        <f t="shared" si="119"/>
        <v>13.052374763852271</v>
      </c>
      <c r="N25" s="274">
        <f t="shared" si="120"/>
        <v>13.052374763852271</v>
      </c>
      <c r="O25" s="238">
        <f t="shared" si="121"/>
        <v>23.549522722082671</v>
      </c>
      <c r="P25" s="319">
        <f t="shared" si="122"/>
        <v>13.052374763852271</v>
      </c>
      <c r="Q25" s="319">
        <f t="shared" si="123"/>
        <v>13.052374763852271</v>
      </c>
      <c r="R25" s="368">
        <f t="shared" si="124"/>
        <v>15.581704000498247</v>
      </c>
      <c r="S25" s="368">
        <f t="shared" si="125"/>
        <v>15.581704000498247</v>
      </c>
      <c r="T25" s="368">
        <f t="shared" si="126"/>
        <v>15.581704000498247</v>
      </c>
      <c r="U25" s="426">
        <f t="shared" si="113"/>
        <v>0.86325229919657875</v>
      </c>
      <c r="V25" s="427">
        <f t="shared" si="127"/>
        <v>25.276027320475826</v>
      </c>
      <c r="W25" s="344">
        <f t="shared" si="128"/>
        <v>1.3491888384166126</v>
      </c>
      <c r="X25" s="346">
        <f t="shared" si="129"/>
        <v>10.199867618429591</v>
      </c>
      <c r="Y25" s="209">
        <f t="shared" si="114"/>
        <v>0.86325229919657875</v>
      </c>
      <c r="Z25" s="210">
        <f t="shared" si="130"/>
        <v>23.549522722082671</v>
      </c>
      <c r="AA25" s="490">
        <f t="shared" si="131"/>
        <v>0.86325229919657875</v>
      </c>
      <c r="AB25" s="270">
        <f t="shared" si="132"/>
        <v>14.675289086341838</v>
      </c>
      <c r="AC25" s="469">
        <f t="shared" si="133"/>
        <v>16.833419834333284</v>
      </c>
      <c r="AD25" s="355">
        <f t="shared" si="134"/>
        <v>16.833419834333284</v>
      </c>
      <c r="AE25" s="270">
        <f t="shared" si="135"/>
        <v>16.833419834333284</v>
      </c>
      <c r="AF25" s="465">
        <f t="shared" si="136"/>
        <v>16.833419834333284</v>
      </c>
      <c r="AG25" s="270">
        <f t="shared" si="137"/>
        <v>16.833419834333284</v>
      </c>
      <c r="AH25" s="272">
        <f t="shared" si="138"/>
        <v>16.833419834333284</v>
      </c>
      <c r="AI25" s="272">
        <f t="shared" si="139"/>
        <v>21.641735140858231</v>
      </c>
      <c r="AJ25" s="270">
        <f t="shared" si="140"/>
        <v>21.641735140858231</v>
      </c>
      <c r="AK25" s="270">
        <f t="shared" si="141"/>
        <v>21.641735140858231</v>
      </c>
      <c r="AL25" s="272">
        <f t="shared" si="142"/>
        <v>21.641735140858231</v>
      </c>
      <c r="AM25" s="272">
        <f t="shared" si="143"/>
        <v>19.854802881521312</v>
      </c>
      <c r="AN25" s="270">
        <f t="shared" si="144"/>
        <v>19.854802881521312</v>
      </c>
      <c r="AO25" s="270">
        <f t="shared" si="145"/>
        <v>19.854802881521312</v>
      </c>
      <c r="AP25" s="270">
        <f t="shared" si="146"/>
        <v>19.854802881521312</v>
      </c>
      <c r="AQ25" s="270">
        <f t="shared" si="147"/>
        <v>19.854802881521312</v>
      </c>
      <c r="AR25" s="270">
        <f t="shared" si="148"/>
        <v>19.854802881521312</v>
      </c>
      <c r="AS25" s="465">
        <f t="shared" si="149"/>
        <v>19.854802881521312</v>
      </c>
      <c r="AT25" s="465">
        <f t="shared" si="150"/>
        <v>19.854802881521312</v>
      </c>
      <c r="AU25" s="465">
        <f t="shared" si="151"/>
        <v>19.854802881521312</v>
      </c>
      <c r="AV25" s="470">
        <f t="shared" si="152"/>
        <v>19.854802881521312</v>
      </c>
      <c r="AW25" s="272">
        <f t="shared" si="153"/>
        <v>19.854802881521312</v>
      </c>
      <c r="AX25" s="247">
        <f t="shared" si="154"/>
        <v>20.200103801199941</v>
      </c>
      <c r="AY25" s="463">
        <f t="shared" si="155"/>
        <v>20.200103801199941</v>
      </c>
      <c r="AZ25" s="247">
        <f t="shared" si="156"/>
        <v>16.833419834333284</v>
      </c>
      <c r="BA25" s="247">
        <f t="shared" si="157"/>
        <v>25.25012975149993</v>
      </c>
      <c r="BB25" s="247">
        <f t="shared" si="158"/>
        <v>21.641735140858231</v>
      </c>
      <c r="BC25" s="247">
        <f t="shared" si="159"/>
        <v>21.641735140858231</v>
      </c>
      <c r="BD25" s="247">
        <f t="shared" si="160"/>
        <v>21.641735140858231</v>
      </c>
      <c r="BE25" s="247">
        <f t="shared" si="161"/>
        <v>21.581307479914468</v>
      </c>
      <c r="BF25" s="247">
        <f t="shared" si="162"/>
        <v>21.581307479914468</v>
      </c>
    </row>
    <row r="26" spans="1:58">
      <c r="A26" s="25" t="s">
        <v>149</v>
      </c>
      <c r="B26" s="21">
        <v>40.585000000000001</v>
      </c>
      <c r="C26" s="560"/>
      <c r="D26" s="63">
        <v>10708.982</v>
      </c>
      <c r="E26" s="131">
        <f>(B26/$B$23)</f>
        <v>0.94368358639291283</v>
      </c>
      <c r="F26" s="80">
        <f>$F$23*E26</f>
        <v>951.2330550840561</v>
      </c>
      <c r="G26" s="196">
        <f t="shared" si="111"/>
        <v>1.1616956720861003</v>
      </c>
      <c r="H26" s="213">
        <f t="shared" si="112"/>
        <v>20.631715136249142</v>
      </c>
      <c r="I26" s="213">
        <f t="shared" si="115"/>
        <v>822.48053583695901</v>
      </c>
      <c r="J26" s="284">
        <f t="shared" si="116"/>
        <v>0.84255433992816964</v>
      </c>
      <c r="K26" s="273">
        <f t="shared" si="117"/>
        <v>12.17491021196205</v>
      </c>
      <c r="L26" s="302">
        <f t="shared" si="118"/>
        <v>12.17491021196205</v>
      </c>
      <c r="M26" s="319">
        <f t="shared" si="119"/>
        <v>12.739421619713925</v>
      </c>
      <c r="N26" s="274">
        <f t="shared" si="120"/>
        <v>12.739421619713925</v>
      </c>
      <c r="O26" s="238">
        <f t="shared" si="121"/>
        <v>22.984882393240468</v>
      </c>
      <c r="P26" s="319">
        <f t="shared" si="122"/>
        <v>12.739421619713925</v>
      </c>
      <c r="Q26" s="319">
        <f t="shared" si="123"/>
        <v>12.739421619713925</v>
      </c>
      <c r="R26" s="368">
        <f t="shared" si="124"/>
        <v>15.208105835703462</v>
      </c>
      <c r="S26" s="368">
        <f t="shared" si="125"/>
        <v>15.208105835703462</v>
      </c>
      <c r="T26" s="368">
        <f t="shared" si="126"/>
        <v>15.208105835703462</v>
      </c>
      <c r="U26" s="426">
        <f t="shared" si="113"/>
        <v>0.84255433992816964</v>
      </c>
      <c r="V26" s="427">
        <f t="shared" si="127"/>
        <v>24.669991073096806</v>
      </c>
      <c r="W26" s="344">
        <f t="shared" si="128"/>
        <v>1.3168397144711226</v>
      </c>
      <c r="X26" s="346">
        <f t="shared" si="129"/>
        <v>9.9553082414016867</v>
      </c>
      <c r="Y26" s="209">
        <f t="shared" si="114"/>
        <v>0.84255433992816964</v>
      </c>
      <c r="Z26" s="210">
        <f t="shared" si="130"/>
        <v>22.984882393240468</v>
      </c>
      <c r="AA26" s="490">
        <f t="shared" si="131"/>
        <v>0.84255433992816964</v>
      </c>
      <c r="AB26" s="270">
        <f t="shared" si="132"/>
        <v>14.323423778778883</v>
      </c>
      <c r="AC26" s="469">
        <f t="shared" si="133"/>
        <v>16.429809628599308</v>
      </c>
      <c r="AD26" s="355">
        <f t="shared" si="134"/>
        <v>16.429809628599308</v>
      </c>
      <c r="AE26" s="270">
        <f t="shared" si="135"/>
        <v>16.429809628599308</v>
      </c>
      <c r="AF26" s="465">
        <f t="shared" si="136"/>
        <v>16.429809628599308</v>
      </c>
      <c r="AG26" s="270">
        <f t="shared" si="137"/>
        <v>16.429809628599308</v>
      </c>
      <c r="AH26" s="272">
        <f t="shared" si="138"/>
        <v>16.429809628599308</v>
      </c>
      <c r="AI26" s="272">
        <f t="shared" si="139"/>
        <v>21.122837301999212</v>
      </c>
      <c r="AJ26" s="270">
        <f t="shared" si="140"/>
        <v>21.122837301999212</v>
      </c>
      <c r="AK26" s="270">
        <f t="shared" si="141"/>
        <v>21.122837301999212</v>
      </c>
      <c r="AL26" s="272">
        <f t="shared" si="142"/>
        <v>21.122837301999212</v>
      </c>
      <c r="AM26" s="272">
        <f t="shared" si="143"/>
        <v>19.378749818347902</v>
      </c>
      <c r="AN26" s="270">
        <f t="shared" si="144"/>
        <v>19.378749818347902</v>
      </c>
      <c r="AO26" s="270">
        <f t="shared" si="145"/>
        <v>19.378749818347902</v>
      </c>
      <c r="AP26" s="270">
        <f t="shared" si="146"/>
        <v>19.378749818347902</v>
      </c>
      <c r="AQ26" s="270">
        <f t="shared" si="147"/>
        <v>19.378749818347902</v>
      </c>
      <c r="AR26" s="270">
        <f t="shared" si="148"/>
        <v>19.378749818347902</v>
      </c>
      <c r="AS26" s="465">
        <f t="shared" si="149"/>
        <v>19.378749818347902</v>
      </c>
      <c r="AT26" s="465">
        <f t="shared" si="150"/>
        <v>19.378749818347902</v>
      </c>
      <c r="AU26" s="465">
        <f t="shared" si="151"/>
        <v>19.378749818347902</v>
      </c>
      <c r="AV26" s="470">
        <f t="shared" si="152"/>
        <v>19.378749818347902</v>
      </c>
      <c r="AW26" s="272">
        <f t="shared" si="153"/>
        <v>19.378749818347902</v>
      </c>
      <c r="AX26" s="247">
        <f t="shared" si="154"/>
        <v>19.715771554319169</v>
      </c>
      <c r="AY26" s="463">
        <f t="shared" si="155"/>
        <v>19.715771554319169</v>
      </c>
      <c r="AZ26" s="247">
        <f t="shared" si="156"/>
        <v>16.429809628599308</v>
      </c>
      <c r="BA26" s="247">
        <f t="shared" si="157"/>
        <v>24.644714442898962</v>
      </c>
      <c r="BB26" s="247">
        <f t="shared" si="158"/>
        <v>21.122837301999212</v>
      </c>
      <c r="BC26" s="247">
        <f t="shared" si="159"/>
        <v>21.122837301999212</v>
      </c>
      <c r="BD26" s="247">
        <f t="shared" si="160"/>
        <v>21.122837301999212</v>
      </c>
      <c r="BE26" s="247">
        <f t="shared" si="161"/>
        <v>21.06385849820424</v>
      </c>
      <c r="BF26" s="247">
        <f t="shared" si="162"/>
        <v>21.06385849820424</v>
      </c>
    </row>
    <row r="27" spans="1:58">
      <c r="A27" s="25" t="s">
        <v>176</v>
      </c>
      <c r="B27" s="21">
        <v>40.344000000000001</v>
      </c>
      <c r="C27" s="560"/>
      <c r="D27" s="63">
        <v>2078.9319999999998</v>
      </c>
      <c r="E27" s="131">
        <f t="shared" ref="E27:E31" si="163">(B27/$B$23)</f>
        <v>0.9380798474666916</v>
      </c>
      <c r="F27" s="80">
        <f t="shared" ref="F27:F31" si="164">$F$23*E27</f>
        <v>945.58448624642517</v>
      </c>
      <c r="G27" s="196">
        <f t="shared" si="111"/>
        <v>1.1547973437142203</v>
      </c>
      <c r="H27" s="213">
        <f t="shared" si="112"/>
        <v>20.509200824364555</v>
      </c>
      <c r="I27" s="213">
        <f t="shared" si="115"/>
        <v>817.59651934966791</v>
      </c>
      <c r="J27" s="284">
        <f t="shared" si="116"/>
        <v>0.83755112209097149</v>
      </c>
      <c r="K27" s="273">
        <f t="shared" si="117"/>
        <v>12.102613714214538</v>
      </c>
      <c r="L27" s="302">
        <f t="shared" si="118"/>
        <v>12.102613714214538</v>
      </c>
      <c r="M27" s="319">
        <f t="shared" si="119"/>
        <v>12.663772966015488</v>
      </c>
      <c r="N27" s="274">
        <f t="shared" si="120"/>
        <v>12.663772966015488</v>
      </c>
      <c r="O27" s="238">
        <f t="shared" si="121"/>
        <v>22.848394610641702</v>
      </c>
      <c r="P27" s="319">
        <f t="shared" si="122"/>
        <v>12.663772966015488</v>
      </c>
      <c r="Q27" s="319">
        <f t="shared" si="123"/>
        <v>12.663772966015488</v>
      </c>
      <c r="R27" s="368">
        <f t="shared" si="124"/>
        <v>15.117797753742035</v>
      </c>
      <c r="S27" s="368">
        <f t="shared" si="125"/>
        <v>15.117797753742035</v>
      </c>
      <c r="T27" s="368">
        <f t="shared" si="126"/>
        <v>15.117797753742035</v>
      </c>
      <c r="U27" s="426">
        <f t="shared" si="113"/>
        <v>0.83755112209097149</v>
      </c>
      <c r="V27" s="427">
        <f t="shared" si="127"/>
        <v>24.523496854823644</v>
      </c>
      <c r="W27" s="344">
        <f t="shared" si="128"/>
        <v>1.3090201168072679</v>
      </c>
      <c r="X27" s="346">
        <f t="shared" si="129"/>
        <v>9.8961920830629442</v>
      </c>
      <c r="Y27" s="209">
        <f t="shared" si="114"/>
        <v>0.83755112209097149</v>
      </c>
      <c r="Z27" s="210">
        <f t="shared" si="130"/>
        <v>22.848394610641702</v>
      </c>
      <c r="AA27" s="490">
        <f t="shared" si="131"/>
        <v>0.83755112209097149</v>
      </c>
      <c r="AB27" s="270">
        <f t="shared" si="132"/>
        <v>14.238369075546515</v>
      </c>
      <c r="AC27" s="469">
        <f t="shared" si="133"/>
        <v>16.332246880773944</v>
      </c>
      <c r="AD27" s="355">
        <f t="shared" si="134"/>
        <v>16.332246880773944</v>
      </c>
      <c r="AE27" s="270">
        <f t="shared" si="135"/>
        <v>16.332246880773944</v>
      </c>
      <c r="AF27" s="465">
        <f t="shared" si="136"/>
        <v>16.332246880773944</v>
      </c>
      <c r="AG27" s="270">
        <f t="shared" si="137"/>
        <v>16.332246880773944</v>
      </c>
      <c r="AH27" s="272">
        <f t="shared" si="138"/>
        <v>16.332246880773944</v>
      </c>
      <c r="AI27" s="272">
        <f t="shared" si="139"/>
        <v>20.997406630820656</v>
      </c>
      <c r="AJ27" s="270">
        <f t="shared" si="140"/>
        <v>20.997406630820656</v>
      </c>
      <c r="AK27" s="270">
        <f t="shared" si="141"/>
        <v>20.997406630820656</v>
      </c>
      <c r="AL27" s="272">
        <f t="shared" si="142"/>
        <v>20.997406630820656</v>
      </c>
      <c r="AM27" s="272">
        <f t="shared" si="143"/>
        <v>19.263675808092344</v>
      </c>
      <c r="AN27" s="270">
        <f t="shared" si="144"/>
        <v>19.263675808092344</v>
      </c>
      <c r="AO27" s="270">
        <f t="shared" si="145"/>
        <v>19.263675808092344</v>
      </c>
      <c r="AP27" s="270">
        <f t="shared" si="146"/>
        <v>19.263675808092344</v>
      </c>
      <c r="AQ27" s="270">
        <f t="shared" si="147"/>
        <v>19.263675808092344</v>
      </c>
      <c r="AR27" s="270">
        <f t="shared" si="148"/>
        <v>19.263675808092344</v>
      </c>
      <c r="AS27" s="465">
        <f t="shared" si="149"/>
        <v>19.263675808092344</v>
      </c>
      <c r="AT27" s="465">
        <f t="shared" si="150"/>
        <v>19.263675808092344</v>
      </c>
      <c r="AU27" s="465">
        <f t="shared" si="151"/>
        <v>19.263675808092344</v>
      </c>
      <c r="AV27" s="470">
        <f t="shared" si="152"/>
        <v>19.263675808092344</v>
      </c>
      <c r="AW27" s="272">
        <f t="shared" si="153"/>
        <v>19.263675808092344</v>
      </c>
      <c r="AX27" s="247">
        <f t="shared" si="154"/>
        <v>19.598696256928733</v>
      </c>
      <c r="AY27" s="463">
        <f t="shared" si="155"/>
        <v>19.598696256928733</v>
      </c>
      <c r="AZ27" s="247">
        <f t="shared" si="156"/>
        <v>16.332246880773944</v>
      </c>
      <c r="BA27" s="247">
        <f t="shared" si="157"/>
        <v>24.498370321160916</v>
      </c>
      <c r="BB27" s="247">
        <f t="shared" si="158"/>
        <v>20.997406630820656</v>
      </c>
      <c r="BC27" s="247">
        <f t="shared" si="159"/>
        <v>20.997406630820656</v>
      </c>
      <c r="BD27" s="247">
        <f t="shared" si="160"/>
        <v>20.997406630820656</v>
      </c>
      <c r="BE27" s="247">
        <f t="shared" si="161"/>
        <v>20.938778052274287</v>
      </c>
      <c r="BF27" s="247">
        <f t="shared" si="162"/>
        <v>20.938778052274287</v>
      </c>
    </row>
    <row r="28" spans="1:58">
      <c r="A28" s="25" t="s">
        <v>163</v>
      </c>
      <c r="B28" s="21">
        <v>38.750999999999998</v>
      </c>
      <c r="C28" s="560"/>
      <c r="D28" s="63">
        <v>2722.2910000000002</v>
      </c>
      <c r="E28" s="131">
        <f t="shared" si="163"/>
        <v>0.90103936568465592</v>
      </c>
      <c r="F28" s="80">
        <f t="shared" si="164"/>
        <v>908.24768061013322</v>
      </c>
      <c r="G28" s="196">
        <f t="shared" si="111"/>
        <v>1.1091996794137851</v>
      </c>
      <c r="H28" s="213">
        <f t="shared" si="112"/>
        <v>19.699386306388824</v>
      </c>
      <c r="I28" s="213">
        <f t="shared" si="115"/>
        <v>785.31337302495979</v>
      </c>
      <c r="J28" s="284">
        <f t="shared" si="116"/>
        <v>0.80448005978949122</v>
      </c>
      <c r="K28" s="273">
        <f t="shared" si="117"/>
        <v>11.624736863958148</v>
      </c>
      <c r="L28" s="302">
        <f t="shared" si="118"/>
        <v>11.624736863958148</v>
      </c>
      <c r="M28" s="319">
        <f t="shared" si="119"/>
        <v>12.163738504017106</v>
      </c>
      <c r="N28" s="274">
        <f t="shared" si="120"/>
        <v>12.163738504017106</v>
      </c>
      <c r="O28" s="238">
        <f t="shared" si="121"/>
        <v>21.946216031057322</v>
      </c>
      <c r="P28" s="319">
        <f t="shared" si="122"/>
        <v>12.163738504017106</v>
      </c>
      <c r="Q28" s="319">
        <f t="shared" si="123"/>
        <v>12.163738504017106</v>
      </c>
      <c r="R28" s="368">
        <f t="shared" si="124"/>
        <v>14.520865079200316</v>
      </c>
      <c r="S28" s="368">
        <f t="shared" si="125"/>
        <v>14.520865079200316</v>
      </c>
      <c r="T28" s="368">
        <f t="shared" si="126"/>
        <v>14.520865079200316</v>
      </c>
      <c r="U28" s="426">
        <f t="shared" si="113"/>
        <v>0.80448005978949122</v>
      </c>
      <c r="V28" s="427">
        <f t="shared" si="127"/>
        <v>23.555176150636303</v>
      </c>
      <c r="W28" s="344">
        <f t="shared" si="128"/>
        <v>1.2573329007138221</v>
      </c>
      <c r="X28" s="346">
        <f t="shared" si="129"/>
        <v>9.5054367293964948</v>
      </c>
      <c r="Y28" s="209">
        <f t="shared" si="114"/>
        <v>0.80448005978949122</v>
      </c>
      <c r="Z28" s="210">
        <f t="shared" si="130"/>
        <v>21.946216031057322</v>
      </c>
      <c r="AA28" s="490">
        <f t="shared" si="131"/>
        <v>0.80448005978949122</v>
      </c>
      <c r="AB28" s="270">
        <f t="shared" si="132"/>
        <v>13.67616101642135</v>
      </c>
      <c r="AC28" s="469">
        <f t="shared" si="133"/>
        <v>15.687361165895078</v>
      </c>
      <c r="AD28" s="355">
        <f t="shared" si="134"/>
        <v>15.687361165895078</v>
      </c>
      <c r="AE28" s="270">
        <f t="shared" si="135"/>
        <v>15.687361165895078</v>
      </c>
      <c r="AF28" s="465">
        <f t="shared" si="136"/>
        <v>15.687361165895078</v>
      </c>
      <c r="AG28" s="270">
        <f t="shared" si="137"/>
        <v>15.687361165895078</v>
      </c>
      <c r="AH28" s="272">
        <f t="shared" si="138"/>
        <v>15.687361165895078</v>
      </c>
      <c r="AI28" s="272">
        <f t="shared" si="139"/>
        <v>20.168315098922545</v>
      </c>
      <c r="AJ28" s="270">
        <f t="shared" si="140"/>
        <v>20.168315098922545</v>
      </c>
      <c r="AK28" s="270">
        <f t="shared" si="141"/>
        <v>20.168315098922545</v>
      </c>
      <c r="AL28" s="272">
        <f t="shared" si="142"/>
        <v>20.168315098922545</v>
      </c>
      <c r="AM28" s="272">
        <f t="shared" si="143"/>
        <v>18.503041375158297</v>
      </c>
      <c r="AN28" s="270">
        <f t="shared" si="144"/>
        <v>18.503041375158297</v>
      </c>
      <c r="AO28" s="270">
        <f t="shared" si="145"/>
        <v>18.503041375158297</v>
      </c>
      <c r="AP28" s="270">
        <f t="shared" si="146"/>
        <v>18.503041375158297</v>
      </c>
      <c r="AQ28" s="270">
        <f t="shared" si="147"/>
        <v>18.503041375158297</v>
      </c>
      <c r="AR28" s="270">
        <f t="shared" si="148"/>
        <v>18.503041375158297</v>
      </c>
      <c r="AS28" s="465">
        <f t="shared" si="149"/>
        <v>18.503041375158297</v>
      </c>
      <c r="AT28" s="465">
        <f t="shared" si="150"/>
        <v>18.503041375158297</v>
      </c>
      <c r="AU28" s="465">
        <f t="shared" si="151"/>
        <v>18.503041375158297</v>
      </c>
      <c r="AV28" s="470">
        <f t="shared" si="152"/>
        <v>18.503041375158297</v>
      </c>
      <c r="AW28" s="272">
        <f t="shared" si="153"/>
        <v>18.503041375158297</v>
      </c>
      <c r="AX28" s="247">
        <f t="shared" si="154"/>
        <v>18.824833399074095</v>
      </c>
      <c r="AY28" s="463">
        <f t="shared" si="155"/>
        <v>18.824833399074095</v>
      </c>
      <c r="AZ28" s="247">
        <f t="shared" si="156"/>
        <v>15.687361165895078</v>
      </c>
      <c r="BA28" s="247">
        <f t="shared" si="157"/>
        <v>23.531041748842618</v>
      </c>
      <c r="BB28" s="247">
        <f t="shared" si="158"/>
        <v>20.168315098922545</v>
      </c>
      <c r="BC28" s="247">
        <f t="shared" si="159"/>
        <v>20.168315098922545</v>
      </c>
      <c r="BD28" s="247">
        <f t="shared" si="160"/>
        <v>20.168315098922545</v>
      </c>
      <c r="BE28" s="247">
        <f t="shared" si="161"/>
        <v>20.112001494737282</v>
      </c>
      <c r="BF28" s="247">
        <f t="shared" si="162"/>
        <v>20.112001494737282</v>
      </c>
    </row>
    <row r="29" spans="1:58">
      <c r="A29" s="25" t="s">
        <v>175</v>
      </c>
      <c r="B29" s="21">
        <v>38.320999999999998</v>
      </c>
      <c r="C29" s="560"/>
      <c r="D29" s="63">
        <v>5459.643</v>
      </c>
      <c r="E29" s="131">
        <f t="shared" si="163"/>
        <v>0.89104099332666775</v>
      </c>
      <c r="F29" s="80">
        <f t="shared" si="164"/>
        <v>898.16932127328107</v>
      </c>
      <c r="G29" s="196">
        <f t="shared" si="111"/>
        <v>1.0968914586672773</v>
      </c>
      <c r="H29" s="213">
        <f t="shared" si="112"/>
        <v>19.480792305930848</v>
      </c>
      <c r="I29" s="213">
        <f t="shared" si="115"/>
        <v>776.5991527364323</v>
      </c>
      <c r="J29" s="284">
        <f t="shared" si="116"/>
        <v>0.79555315659449022</v>
      </c>
      <c r="K29" s="273">
        <f t="shared" si="117"/>
        <v>11.495743112790382</v>
      </c>
      <c r="L29" s="302">
        <f t="shared" si="118"/>
        <v>11.495743112790382</v>
      </c>
      <c r="M29" s="319">
        <f t="shared" si="119"/>
        <v>12.028763727708691</v>
      </c>
      <c r="N29" s="274">
        <f t="shared" si="120"/>
        <v>12.028763727708691</v>
      </c>
      <c r="O29" s="238">
        <f t="shared" si="121"/>
        <v>21.702690111897695</v>
      </c>
      <c r="P29" s="319">
        <f t="shared" si="122"/>
        <v>12.028763727708691</v>
      </c>
      <c r="Q29" s="319">
        <f t="shared" si="123"/>
        <v>12.028763727708691</v>
      </c>
      <c r="R29" s="368">
        <f t="shared" si="124"/>
        <v>14.35973447653055</v>
      </c>
      <c r="S29" s="368">
        <f t="shared" si="125"/>
        <v>14.35973447653055</v>
      </c>
      <c r="T29" s="368">
        <f t="shared" si="126"/>
        <v>14.35973447653055</v>
      </c>
      <c r="U29" s="426">
        <f t="shared" si="113"/>
        <v>0.79555315659449022</v>
      </c>
      <c r="V29" s="427">
        <f t="shared" si="127"/>
        <v>23.293796425086676</v>
      </c>
      <c r="W29" s="344">
        <f t="shared" si="128"/>
        <v>1.2433809214795586</v>
      </c>
      <c r="X29" s="346">
        <f t="shared" si="129"/>
        <v>9.3999597663854626</v>
      </c>
      <c r="Y29" s="209">
        <f t="shared" si="114"/>
        <v>0.79555315659449022</v>
      </c>
      <c r="Z29" s="210">
        <f t="shared" si="130"/>
        <v>21.702690111897695</v>
      </c>
      <c r="AA29" s="490">
        <f t="shared" si="131"/>
        <v>0.79555315659449022</v>
      </c>
      <c r="AB29" s="270">
        <f t="shared" si="132"/>
        <v>13.524403662106334</v>
      </c>
      <c r="AC29" s="469">
        <f t="shared" si="133"/>
        <v>15.513286553592559</v>
      </c>
      <c r="AD29" s="355">
        <f t="shared" si="134"/>
        <v>15.513286553592559</v>
      </c>
      <c r="AE29" s="270">
        <f t="shared" si="135"/>
        <v>15.513286553592559</v>
      </c>
      <c r="AF29" s="465">
        <f t="shared" si="136"/>
        <v>15.513286553592559</v>
      </c>
      <c r="AG29" s="270">
        <f t="shared" si="137"/>
        <v>15.513286553592559</v>
      </c>
      <c r="AH29" s="272">
        <f t="shared" si="138"/>
        <v>15.513286553592559</v>
      </c>
      <c r="AI29" s="272">
        <f t="shared" si="139"/>
        <v>19.944517635823871</v>
      </c>
      <c r="AJ29" s="270">
        <f t="shared" si="140"/>
        <v>19.944517635823871</v>
      </c>
      <c r="AK29" s="270">
        <f t="shared" si="141"/>
        <v>19.944517635823871</v>
      </c>
      <c r="AL29" s="272">
        <f t="shared" si="142"/>
        <v>19.944517635823871</v>
      </c>
      <c r="AM29" s="272">
        <f t="shared" si="143"/>
        <v>18.297722601673275</v>
      </c>
      <c r="AN29" s="270">
        <f t="shared" si="144"/>
        <v>18.297722601673275</v>
      </c>
      <c r="AO29" s="270">
        <f t="shared" si="145"/>
        <v>18.297722601673275</v>
      </c>
      <c r="AP29" s="270">
        <f t="shared" si="146"/>
        <v>18.297722601673275</v>
      </c>
      <c r="AQ29" s="270">
        <f t="shared" si="147"/>
        <v>18.297722601673275</v>
      </c>
      <c r="AR29" s="270">
        <f t="shared" si="148"/>
        <v>18.297722601673275</v>
      </c>
      <c r="AS29" s="465">
        <f t="shared" si="149"/>
        <v>18.297722601673275</v>
      </c>
      <c r="AT29" s="465">
        <f t="shared" si="150"/>
        <v>18.297722601673275</v>
      </c>
      <c r="AU29" s="465">
        <f t="shared" si="151"/>
        <v>18.297722601673275</v>
      </c>
      <c r="AV29" s="470">
        <f t="shared" si="152"/>
        <v>18.297722601673275</v>
      </c>
      <c r="AW29" s="272">
        <f t="shared" si="153"/>
        <v>18.297722601673275</v>
      </c>
      <c r="AX29" s="247">
        <f t="shared" si="154"/>
        <v>18.61594386431107</v>
      </c>
      <c r="AY29" s="463">
        <f t="shared" si="155"/>
        <v>18.61594386431107</v>
      </c>
      <c r="AZ29" s="247">
        <f t="shared" si="156"/>
        <v>15.513286553592559</v>
      </c>
      <c r="BA29" s="247">
        <f t="shared" si="157"/>
        <v>23.26992983038884</v>
      </c>
      <c r="BB29" s="247">
        <f t="shared" si="158"/>
        <v>19.944517635823871</v>
      </c>
      <c r="BC29" s="247">
        <f t="shared" si="159"/>
        <v>19.944517635823871</v>
      </c>
      <c r="BD29" s="247">
        <f t="shared" si="160"/>
        <v>19.944517635823871</v>
      </c>
      <c r="BE29" s="247">
        <f t="shared" si="161"/>
        <v>19.888828914862255</v>
      </c>
      <c r="BF29" s="247">
        <f t="shared" si="162"/>
        <v>19.888828914862255</v>
      </c>
    </row>
    <row r="30" spans="1:58">
      <c r="A30" s="25" t="s">
        <v>203</v>
      </c>
      <c r="B30" s="21">
        <v>37.606000000000002</v>
      </c>
      <c r="C30" s="560"/>
      <c r="D30" s="63">
        <v>1326.539</v>
      </c>
      <c r="E30" s="131">
        <f t="shared" si="163"/>
        <v>0.87441579277791992</v>
      </c>
      <c r="F30" s="80">
        <f t="shared" si="164"/>
        <v>881.41111912014333</v>
      </c>
      <c r="G30" s="196">
        <f t="shared" si="111"/>
        <v>1.0764254637050608</v>
      </c>
      <c r="H30" s="213">
        <f t="shared" si="112"/>
        <v>19.11731623540188</v>
      </c>
      <c r="I30" s="213">
        <f t="shared" si="115"/>
        <v>762.10922830318304</v>
      </c>
      <c r="J30" s="284">
        <f t="shared" si="116"/>
        <v>0.78070958500280274</v>
      </c>
      <c r="K30" s="273">
        <f t="shared" si="117"/>
        <v>11.281253503290499</v>
      </c>
      <c r="L30" s="302">
        <f t="shared" si="118"/>
        <v>11.281253503290499</v>
      </c>
      <c r="M30" s="319">
        <f t="shared" si="119"/>
        <v>11.804328925242377</v>
      </c>
      <c r="N30" s="274">
        <f t="shared" si="120"/>
        <v>11.804328925242377</v>
      </c>
      <c r="O30" s="238">
        <f t="shared" si="121"/>
        <v>21.297757478876459</v>
      </c>
      <c r="P30" s="319">
        <f t="shared" si="122"/>
        <v>11.804328925242377</v>
      </c>
      <c r="Q30" s="319">
        <f t="shared" si="123"/>
        <v>11.804328925242377</v>
      </c>
      <c r="R30" s="368">
        <f t="shared" si="124"/>
        <v>14.091808009300591</v>
      </c>
      <c r="S30" s="368">
        <f t="shared" si="125"/>
        <v>14.091808009300591</v>
      </c>
      <c r="T30" s="368">
        <f t="shared" si="126"/>
        <v>14.091808009300591</v>
      </c>
      <c r="U30" s="426">
        <f t="shared" si="113"/>
        <v>0.78070958500280274</v>
      </c>
      <c r="V30" s="427">
        <f t="shared" si="127"/>
        <v>22.859176648882066</v>
      </c>
      <c r="W30" s="344">
        <f t="shared" si="128"/>
        <v>1.2201817001946789</v>
      </c>
      <c r="X30" s="346">
        <f t="shared" si="129"/>
        <v>9.2245736534717722</v>
      </c>
      <c r="Y30" s="209">
        <f t="shared" si="114"/>
        <v>0.78070958500280274</v>
      </c>
      <c r="Z30" s="210">
        <f t="shared" si="130"/>
        <v>21.297757478876459</v>
      </c>
      <c r="AA30" s="490">
        <f t="shared" si="131"/>
        <v>0.78070958500280274</v>
      </c>
      <c r="AB30" s="270">
        <f t="shared" si="132"/>
        <v>13.272062945047647</v>
      </c>
      <c r="AC30" s="469">
        <f t="shared" si="133"/>
        <v>15.223836907554654</v>
      </c>
      <c r="AD30" s="355">
        <f t="shared" si="134"/>
        <v>15.223836907554654</v>
      </c>
      <c r="AE30" s="270">
        <f t="shared" si="135"/>
        <v>15.223836907554654</v>
      </c>
      <c r="AF30" s="465">
        <f t="shared" si="136"/>
        <v>15.223836907554654</v>
      </c>
      <c r="AG30" s="270">
        <f t="shared" si="137"/>
        <v>15.223836907554654</v>
      </c>
      <c r="AH30" s="272">
        <f t="shared" si="138"/>
        <v>15.223836907554654</v>
      </c>
      <c r="AI30" s="272">
        <f t="shared" si="139"/>
        <v>19.572389296020265</v>
      </c>
      <c r="AJ30" s="270">
        <f t="shared" si="140"/>
        <v>19.572389296020265</v>
      </c>
      <c r="AK30" s="270">
        <f t="shared" si="141"/>
        <v>19.572389296020265</v>
      </c>
      <c r="AL30" s="272">
        <f t="shared" si="142"/>
        <v>19.572389296020265</v>
      </c>
      <c r="AM30" s="272">
        <f t="shared" si="143"/>
        <v>17.956320455064464</v>
      </c>
      <c r="AN30" s="270">
        <f t="shared" si="144"/>
        <v>17.956320455064464</v>
      </c>
      <c r="AO30" s="270">
        <f t="shared" si="145"/>
        <v>17.956320455064464</v>
      </c>
      <c r="AP30" s="270">
        <f t="shared" si="146"/>
        <v>17.956320455064464</v>
      </c>
      <c r="AQ30" s="270">
        <f t="shared" si="147"/>
        <v>17.956320455064464</v>
      </c>
      <c r="AR30" s="270">
        <f t="shared" si="148"/>
        <v>17.956320455064464</v>
      </c>
      <c r="AS30" s="465">
        <f t="shared" si="149"/>
        <v>17.956320455064464</v>
      </c>
      <c r="AT30" s="465">
        <f t="shared" si="150"/>
        <v>17.956320455064464</v>
      </c>
      <c r="AU30" s="465">
        <f t="shared" si="151"/>
        <v>17.956320455064464</v>
      </c>
      <c r="AV30" s="470">
        <f t="shared" si="152"/>
        <v>17.956320455064464</v>
      </c>
      <c r="AW30" s="272">
        <f t="shared" si="153"/>
        <v>17.956320455064464</v>
      </c>
      <c r="AX30" s="247">
        <f t="shared" si="154"/>
        <v>18.268604289065582</v>
      </c>
      <c r="AY30" s="463">
        <f t="shared" si="155"/>
        <v>18.268604289065582</v>
      </c>
      <c r="AZ30" s="247">
        <f t="shared" si="156"/>
        <v>15.223836907554654</v>
      </c>
      <c r="BA30" s="247">
        <f t="shared" si="157"/>
        <v>22.83575536133198</v>
      </c>
      <c r="BB30" s="247">
        <f t="shared" si="158"/>
        <v>19.572389296020265</v>
      </c>
      <c r="BC30" s="247">
        <f t="shared" si="159"/>
        <v>19.572389296020265</v>
      </c>
      <c r="BD30" s="247">
        <f t="shared" si="160"/>
        <v>19.572389296020265</v>
      </c>
      <c r="BE30" s="247">
        <f t="shared" si="161"/>
        <v>19.517739625070067</v>
      </c>
      <c r="BF30" s="247">
        <f t="shared" si="162"/>
        <v>19.517739625070067</v>
      </c>
    </row>
    <row r="31" spans="1:58">
      <c r="A31" s="25" t="s">
        <v>157</v>
      </c>
      <c r="B31" s="21">
        <v>35.941000000000003</v>
      </c>
      <c r="C31" s="560"/>
      <c r="D31" s="63">
        <v>9660.35</v>
      </c>
      <c r="E31" s="131">
        <f t="shared" si="163"/>
        <v>0.83570116492663993</v>
      </c>
      <c r="F31" s="80">
        <f t="shared" si="164"/>
        <v>842.38677424605305</v>
      </c>
      <c r="G31" s="196">
        <f t="shared" si="111"/>
        <v>1.028766888023815</v>
      </c>
      <c r="H31" s="213">
        <f>$H$33*G31</f>
        <v>18.270899931302957</v>
      </c>
      <c r="I31" s="213">
        <f t="shared" si="115"/>
        <v>728.36695672086103</v>
      </c>
      <c r="J31" s="284">
        <f t="shared" si="116"/>
        <v>0.74614378542215953</v>
      </c>
      <c r="K31" s="273">
        <f t="shared" si="117"/>
        <v>10.781777699350204</v>
      </c>
      <c r="L31" s="302">
        <f t="shared" si="118"/>
        <v>10.781777699350204</v>
      </c>
      <c r="M31" s="319">
        <f t="shared" si="119"/>
        <v>11.281694035583051</v>
      </c>
      <c r="N31" s="274">
        <f t="shared" si="120"/>
        <v>11.281694035583051</v>
      </c>
      <c r="O31" s="238">
        <f t="shared" si="121"/>
        <v>20.354802466316514</v>
      </c>
      <c r="P31" s="319">
        <f t="shared" si="122"/>
        <v>11.281694035583051</v>
      </c>
      <c r="Q31" s="319">
        <f t="shared" si="123"/>
        <v>11.281694035583051</v>
      </c>
      <c r="R31" s="368">
        <f t="shared" si="124"/>
        <v>13.46789532686998</v>
      </c>
      <c r="S31" s="368">
        <f t="shared" si="125"/>
        <v>13.46789532686998</v>
      </c>
      <c r="T31" s="368">
        <f t="shared" si="126"/>
        <v>13.46789532686998</v>
      </c>
      <c r="U31" s="426">
        <f t="shared" si="113"/>
        <v>0.74614378542215953</v>
      </c>
      <c r="V31" s="427">
        <f t="shared" si="127"/>
        <v>21.847090037160832</v>
      </c>
      <c r="W31" s="344">
        <f t="shared" si="128"/>
        <v>1.1661583387410772</v>
      </c>
      <c r="X31" s="346">
        <f t="shared" si="129"/>
        <v>8.816157040882544</v>
      </c>
      <c r="Y31" s="209">
        <f t="shared" si="114"/>
        <v>0.74614378542215953</v>
      </c>
      <c r="Z31" s="210">
        <f t="shared" si="130"/>
        <v>20.354802466316514</v>
      </c>
      <c r="AA31" s="490">
        <f t="shared" si="131"/>
        <v>0.74614378542215953</v>
      </c>
      <c r="AB31" s="270">
        <f t="shared" si="132"/>
        <v>12.684444352176712</v>
      </c>
      <c r="AC31" s="469">
        <f t="shared" si="133"/>
        <v>14.54980381573211</v>
      </c>
      <c r="AD31" s="355">
        <f t="shared" si="134"/>
        <v>14.54980381573211</v>
      </c>
      <c r="AE31" s="270">
        <f t="shared" si="135"/>
        <v>14.54980381573211</v>
      </c>
      <c r="AF31" s="465">
        <f t="shared" si="136"/>
        <v>14.54980381573211</v>
      </c>
      <c r="AG31" s="270">
        <f t="shared" si="137"/>
        <v>14.54980381573211</v>
      </c>
      <c r="AH31" s="272">
        <f t="shared" si="138"/>
        <v>14.54980381573211</v>
      </c>
      <c r="AI31" s="272">
        <f t="shared" si="139"/>
        <v>18.70582470053354</v>
      </c>
      <c r="AJ31" s="270">
        <f t="shared" si="140"/>
        <v>18.70582470053354</v>
      </c>
      <c r="AK31" s="270">
        <f t="shared" si="141"/>
        <v>18.70582470053354</v>
      </c>
      <c r="AL31" s="272">
        <f t="shared" si="142"/>
        <v>18.70582470053354</v>
      </c>
      <c r="AM31" s="272">
        <f t="shared" si="143"/>
        <v>17.161307064709668</v>
      </c>
      <c r="AN31" s="270">
        <f t="shared" si="144"/>
        <v>17.161307064709668</v>
      </c>
      <c r="AO31" s="270">
        <f t="shared" si="145"/>
        <v>17.161307064709668</v>
      </c>
      <c r="AP31" s="270">
        <f t="shared" si="146"/>
        <v>17.161307064709668</v>
      </c>
      <c r="AQ31" s="270">
        <f t="shared" si="147"/>
        <v>17.161307064709668</v>
      </c>
      <c r="AR31" s="270">
        <f t="shared" si="148"/>
        <v>17.161307064709668</v>
      </c>
      <c r="AS31" s="465">
        <f t="shared" si="149"/>
        <v>17.161307064709668</v>
      </c>
      <c r="AT31" s="465">
        <f t="shared" si="150"/>
        <v>17.161307064709668</v>
      </c>
      <c r="AU31" s="465">
        <f t="shared" si="151"/>
        <v>17.161307064709668</v>
      </c>
      <c r="AV31" s="470">
        <f t="shared" si="152"/>
        <v>17.161307064709668</v>
      </c>
      <c r="AW31" s="272">
        <f t="shared" si="153"/>
        <v>17.161307064709668</v>
      </c>
      <c r="AX31" s="247">
        <f t="shared" si="154"/>
        <v>17.459764578878531</v>
      </c>
      <c r="AY31" s="463">
        <f t="shared" si="155"/>
        <v>17.459764578878531</v>
      </c>
      <c r="AZ31" s="247">
        <f t="shared" si="156"/>
        <v>14.54980381573211</v>
      </c>
      <c r="BA31" s="247">
        <f t="shared" si="157"/>
        <v>21.824705723598168</v>
      </c>
      <c r="BB31" s="247">
        <f t="shared" si="158"/>
        <v>18.70582470053354</v>
      </c>
      <c r="BC31" s="247">
        <f t="shared" si="159"/>
        <v>18.70582470053354</v>
      </c>
      <c r="BD31" s="247">
        <f t="shared" si="160"/>
        <v>18.70582470053354</v>
      </c>
      <c r="BE31" s="247">
        <f t="shared" si="161"/>
        <v>18.65359463555399</v>
      </c>
      <c r="BF31" s="247">
        <f t="shared" si="162"/>
        <v>18.65359463555399</v>
      </c>
    </row>
    <row r="32" spans="1:58">
      <c r="A32" s="25" t="s">
        <v>169</v>
      </c>
      <c r="B32" s="21">
        <v>35.651000000000003</v>
      </c>
      <c r="C32" s="560"/>
      <c r="D32" s="63">
        <v>37846.605000000003</v>
      </c>
      <c r="E32" s="63"/>
      <c r="F32" s="355">
        <f>150*12</f>
        <v>1800</v>
      </c>
      <c r="G32" s="196">
        <f>(B32/$B$33)</f>
        <v>1.0204659949622168</v>
      </c>
      <c r="H32" s="213">
        <v>14.88</v>
      </c>
      <c r="I32" s="213">
        <f>$I$33*G32</f>
        <v>722.48992443324948</v>
      </c>
      <c r="J32" s="284">
        <f t="shared" si="116"/>
        <v>0.74012331582553104</v>
      </c>
      <c r="K32" s="273">
        <f t="shared" si="117"/>
        <v>10.694781913678924</v>
      </c>
      <c r="L32" s="302">
        <f t="shared" si="118"/>
        <v>10.694781913678924</v>
      </c>
      <c r="M32" s="319">
        <f t="shared" si="119"/>
        <v>11.190664535282028</v>
      </c>
      <c r="N32" s="274">
        <f t="shared" si="120"/>
        <v>11.190664535282028</v>
      </c>
      <c r="O32" s="238">
        <f t="shared" si="121"/>
        <v>20.190564055720486</v>
      </c>
      <c r="P32" s="319">
        <f t="shared" si="122"/>
        <v>11.190664535282028</v>
      </c>
      <c r="Q32" s="319">
        <f t="shared" si="123"/>
        <v>11.190664535282028</v>
      </c>
      <c r="R32" s="368">
        <f t="shared" si="124"/>
        <v>13.359225850650835</v>
      </c>
      <c r="S32" s="368">
        <f t="shared" si="125"/>
        <v>13.359225850650835</v>
      </c>
      <c r="T32" s="368">
        <f t="shared" si="126"/>
        <v>13.359225850650835</v>
      </c>
      <c r="U32" s="426">
        <f t="shared" si="113"/>
        <v>0.74012331582553104</v>
      </c>
      <c r="V32" s="427">
        <f t="shared" si="127"/>
        <v>21.670810687371549</v>
      </c>
      <c r="W32" s="344">
        <f t="shared" si="128"/>
        <v>1.1567488643737833</v>
      </c>
      <c r="X32" s="346">
        <f t="shared" si="129"/>
        <v>8.7450214146658016</v>
      </c>
      <c r="Y32" s="209">
        <f t="shared" si="114"/>
        <v>0.74012331582553104</v>
      </c>
      <c r="Z32" s="210">
        <f t="shared" si="130"/>
        <v>20.190564055720486</v>
      </c>
      <c r="AA32" s="490">
        <f t="shared" si="131"/>
        <v>0.74012331582553104</v>
      </c>
      <c r="AB32" s="270">
        <f t="shared" si="132"/>
        <v>12.582096369034028</v>
      </c>
      <c r="AC32" s="469">
        <f t="shared" si="133"/>
        <v>14.432404658597855</v>
      </c>
      <c r="AD32" s="355">
        <f t="shared" si="134"/>
        <v>14.432404658597855</v>
      </c>
      <c r="AE32" s="270">
        <f t="shared" si="135"/>
        <v>14.432404658597855</v>
      </c>
      <c r="AF32" s="465">
        <f t="shared" si="136"/>
        <v>14.432404658597855</v>
      </c>
      <c r="AG32" s="270">
        <f t="shared" si="137"/>
        <v>14.432404658597855</v>
      </c>
      <c r="AH32" s="272">
        <f t="shared" si="138"/>
        <v>14.432404658597855</v>
      </c>
      <c r="AI32" s="272">
        <f t="shared" si="139"/>
        <v>18.554891527746062</v>
      </c>
      <c r="AJ32" s="270">
        <f t="shared" si="140"/>
        <v>18.554891527746062</v>
      </c>
      <c r="AK32" s="270">
        <f t="shared" si="141"/>
        <v>18.554891527746062</v>
      </c>
      <c r="AL32" s="272">
        <f t="shared" si="142"/>
        <v>18.554891527746062</v>
      </c>
      <c r="AM32" s="272">
        <f t="shared" si="143"/>
        <v>17.022836263987212</v>
      </c>
      <c r="AN32" s="270">
        <f t="shared" si="144"/>
        <v>17.022836263987212</v>
      </c>
      <c r="AO32" s="270">
        <f t="shared" si="145"/>
        <v>17.022836263987212</v>
      </c>
      <c r="AP32" s="270">
        <f t="shared" si="146"/>
        <v>17.022836263987212</v>
      </c>
      <c r="AQ32" s="270">
        <f t="shared" si="147"/>
        <v>17.022836263987212</v>
      </c>
      <c r="AR32" s="270">
        <f t="shared" si="148"/>
        <v>17.022836263987212</v>
      </c>
      <c r="AS32" s="465">
        <f t="shared" si="149"/>
        <v>17.022836263987212</v>
      </c>
      <c r="AT32" s="465">
        <f t="shared" si="150"/>
        <v>17.022836263987212</v>
      </c>
      <c r="AU32" s="465">
        <f t="shared" si="151"/>
        <v>17.022836263987212</v>
      </c>
      <c r="AV32" s="470">
        <f t="shared" si="152"/>
        <v>17.022836263987212</v>
      </c>
      <c r="AW32" s="272">
        <f t="shared" si="153"/>
        <v>17.022836263987212</v>
      </c>
      <c r="AX32" s="247">
        <f t="shared" si="154"/>
        <v>17.318885590317425</v>
      </c>
      <c r="AY32" s="463">
        <f t="shared" si="155"/>
        <v>17.318885590317425</v>
      </c>
      <c r="AZ32" s="247">
        <f t="shared" si="156"/>
        <v>14.432404658597855</v>
      </c>
      <c r="BA32" s="247">
        <f t="shared" si="157"/>
        <v>21.648606987896784</v>
      </c>
      <c r="BB32" s="247">
        <f t="shared" si="158"/>
        <v>18.554891527746062</v>
      </c>
      <c r="BC32" s="247">
        <f t="shared" si="159"/>
        <v>18.554891527746062</v>
      </c>
      <c r="BD32" s="247">
        <f t="shared" si="160"/>
        <v>18.554891527746062</v>
      </c>
      <c r="BE32" s="247">
        <f t="shared" si="161"/>
        <v>18.503082895638276</v>
      </c>
      <c r="BF32" s="247">
        <f t="shared" si="162"/>
        <v>18.503082895638276</v>
      </c>
    </row>
    <row r="33" spans="1:58">
      <c r="A33" s="25" t="s">
        <v>170</v>
      </c>
      <c r="B33" s="21">
        <v>34.936</v>
      </c>
      <c r="C33" s="560"/>
      <c r="D33" s="63">
        <v>10196.707</v>
      </c>
      <c r="E33" s="164"/>
      <c r="F33" s="355">
        <f>0.046*1000*12</f>
        <v>552</v>
      </c>
      <c r="G33" s="334">
        <f>(B33/$B$33)</f>
        <v>1</v>
      </c>
      <c r="H33" s="332">
        <v>17.760000000000002</v>
      </c>
      <c r="I33" s="332">
        <f>0.059*1000*12</f>
        <v>708</v>
      </c>
      <c r="J33" s="284">
        <f t="shared" si="116"/>
        <v>0.72527974423384334</v>
      </c>
      <c r="K33" s="273">
        <f t="shared" si="117"/>
        <v>10.480292304179036</v>
      </c>
      <c r="L33" s="302">
        <f t="shared" si="118"/>
        <v>10.480292304179036</v>
      </c>
      <c r="M33" s="319">
        <f t="shared" si="119"/>
        <v>10.966229732815711</v>
      </c>
      <c r="N33" s="274">
        <f t="shared" si="120"/>
        <v>10.966229732815711</v>
      </c>
      <c r="O33" s="238">
        <f t="shared" si="121"/>
        <v>19.785631422699247</v>
      </c>
      <c r="P33" s="319">
        <f t="shared" si="122"/>
        <v>10.966229732815711</v>
      </c>
      <c r="Q33" s="319">
        <f t="shared" si="123"/>
        <v>10.966229732815711</v>
      </c>
      <c r="R33" s="368">
        <f t="shared" si="124"/>
        <v>13.091299383420873</v>
      </c>
      <c r="S33" s="368">
        <f t="shared" si="125"/>
        <v>13.091299383420873</v>
      </c>
      <c r="T33" s="368">
        <f t="shared" si="126"/>
        <v>13.091299383420873</v>
      </c>
      <c r="U33" s="426">
        <f t="shared" si="113"/>
        <v>0.72527974423384334</v>
      </c>
      <c r="V33" s="427">
        <f t="shared" si="127"/>
        <v>21.236190911166933</v>
      </c>
      <c r="W33" s="344">
        <f t="shared" si="128"/>
        <v>1.1335496430889034</v>
      </c>
      <c r="X33" s="346">
        <f t="shared" si="129"/>
        <v>8.5696353017521094</v>
      </c>
      <c r="Y33" s="209">
        <f t="shared" si="114"/>
        <v>0.72527974423384334</v>
      </c>
      <c r="Z33" s="210">
        <f t="shared" si="130"/>
        <v>19.785631422699247</v>
      </c>
      <c r="AA33" s="490">
        <f t="shared" si="131"/>
        <v>0.72527974423384334</v>
      </c>
      <c r="AB33" s="270">
        <f t="shared" si="132"/>
        <v>12.329755651975336</v>
      </c>
      <c r="AC33" s="469">
        <f t="shared" si="133"/>
        <v>14.142955012559945</v>
      </c>
      <c r="AD33" s="355">
        <f t="shared" si="134"/>
        <v>14.142955012559945</v>
      </c>
      <c r="AE33" s="270">
        <f t="shared" si="135"/>
        <v>14.142955012559945</v>
      </c>
      <c r="AF33" s="465">
        <f t="shared" si="136"/>
        <v>14.142955012559945</v>
      </c>
      <c r="AG33" s="270">
        <f t="shared" si="137"/>
        <v>14.142955012559945</v>
      </c>
      <c r="AH33" s="272">
        <f t="shared" si="138"/>
        <v>14.142955012559945</v>
      </c>
      <c r="AI33" s="272">
        <f t="shared" si="139"/>
        <v>18.182763187942452</v>
      </c>
      <c r="AJ33" s="270">
        <f t="shared" si="140"/>
        <v>18.182763187942452</v>
      </c>
      <c r="AK33" s="270">
        <f t="shared" si="141"/>
        <v>18.182763187942452</v>
      </c>
      <c r="AL33" s="272">
        <f t="shared" si="142"/>
        <v>18.182763187942452</v>
      </c>
      <c r="AM33" s="272">
        <f t="shared" si="143"/>
        <v>16.681434117378398</v>
      </c>
      <c r="AN33" s="270">
        <f t="shared" si="144"/>
        <v>16.681434117378398</v>
      </c>
      <c r="AO33" s="270">
        <f t="shared" si="145"/>
        <v>16.681434117378398</v>
      </c>
      <c r="AP33" s="270">
        <f t="shared" si="146"/>
        <v>16.681434117378398</v>
      </c>
      <c r="AQ33" s="270">
        <f t="shared" si="147"/>
        <v>16.681434117378398</v>
      </c>
      <c r="AR33" s="270">
        <f t="shared" si="148"/>
        <v>16.681434117378398</v>
      </c>
      <c r="AS33" s="465">
        <f t="shared" si="149"/>
        <v>16.681434117378398</v>
      </c>
      <c r="AT33" s="465">
        <f t="shared" si="150"/>
        <v>16.681434117378398</v>
      </c>
      <c r="AU33" s="465">
        <f t="shared" si="151"/>
        <v>16.681434117378398</v>
      </c>
      <c r="AV33" s="470">
        <f t="shared" si="152"/>
        <v>16.681434117378398</v>
      </c>
      <c r="AW33" s="272">
        <f t="shared" si="153"/>
        <v>16.681434117378398</v>
      </c>
      <c r="AX33" s="247">
        <f t="shared" si="154"/>
        <v>16.971546015071933</v>
      </c>
      <c r="AY33" s="463">
        <f t="shared" si="155"/>
        <v>16.971546015071933</v>
      </c>
      <c r="AZ33" s="247">
        <f t="shared" si="156"/>
        <v>14.142955012559945</v>
      </c>
      <c r="BA33" s="247">
        <f t="shared" si="157"/>
        <v>21.214432518839917</v>
      </c>
      <c r="BB33" s="247">
        <f t="shared" si="158"/>
        <v>18.182763187942452</v>
      </c>
      <c r="BC33" s="247">
        <f t="shared" si="159"/>
        <v>18.182763187942452</v>
      </c>
      <c r="BD33" s="247">
        <f t="shared" si="160"/>
        <v>18.182763187942452</v>
      </c>
      <c r="BE33" s="247">
        <f t="shared" si="161"/>
        <v>18.131993605846084</v>
      </c>
      <c r="BF33" s="247">
        <f t="shared" si="162"/>
        <v>18.131993605846084</v>
      </c>
    </row>
    <row r="34" spans="1:58">
      <c r="A34" s="25" t="s">
        <v>165</v>
      </c>
      <c r="B34" s="21">
        <v>32.987000000000002</v>
      </c>
      <c r="C34" s="560"/>
      <c r="D34" s="66">
        <v>1886.202</v>
      </c>
      <c r="E34" s="66"/>
      <c r="F34" s="355">
        <f>135*12</f>
        <v>1620</v>
      </c>
      <c r="G34" s="196">
        <f t="shared" ref="G34:G36" si="165">(B34/$B$33)</f>
        <v>0.94421227387222351</v>
      </c>
      <c r="H34" s="213">
        <f>$H$33*G34</f>
        <v>16.76920998397069</v>
      </c>
      <c r="I34" s="213">
        <f t="shared" ref="I34:I36" si="166">0.059*1000*12</f>
        <v>708</v>
      </c>
      <c r="J34" s="284">
        <f t="shared" si="116"/>
        <v>0.68481803649650197</v>
      </c>
      <c r="K34" s="273">
        <f t="shared" si="117"/>
        <v>9.8956206273744538</v>
      </c>
      <c r="L34" s="302">
        <f t="shared" si="118"/>
        <v>9.8956206273744538</v>
      </c>
      <c r="M34" s="319">
        <f t="shared" si="119"/>
        <v>10.354448711827109</v>
      </c>
      <c r="N34" s="274">
        <f t="shared" si="120"/>
        <v>10.354448711827109</v>
      </c>
      <c r="O34" s="238">
        <f t="shared" si="121"/>
        <v>18.681836035624574</v>
      </c>
      <c r="P34" s="319">
        <f t="shared" si="122"/>
        <v>10.354448711827109</v>
      </c>
      <c r="Q34" s="319">
        <f t="shared" si="123"/>
        <v>10.354448711827109</v>
      </c>
      <c r="R34" s="368">
        <f t="shared" si="124"/>
        <v>12.360965558761862</v>
      </c>
      <c r="S34" s="368">
        <f t="shared" si="125"/>
        <v>12.360965558761862</v>
      </c>
      <c r="T34" s="368">
        <f t="shared" si="126"/>
        <v>12.360965558761862</v>
      </c>
      <c r="U34" s="426">
        <f t="shared" si="113"/>
        <v>0.68481803649650197</v>
      </c>
      <c r="V34" s="427">
        <f t="shared" si="127"/>
        <v>20.051472108617578</v>
      </c>
      <c r="W34" s="344">
        <f t="shared" si="128"/>
        <v>1.0703114860480207</v>
      </c>
      <c r="X34" s="346">
        <f t="shared" si="129"/>
        <v>8.0915548345230359</v>
      </c>
      <c r="Y34" s="209">
        <f t="shared" si="114"/>
        <v>0.68481803649650197</v>
      </c>
      <c r="Z34" s="210">
        <f t="shared" si="130"/>
        <v>18.681836035624574</v>
      </c>
      <c r="AA34" s="490">
        <f t="shared" si="131"/>
        <v>0.68481803649650197</v>
      </c>
      <c r="AB34" s="270">
        <f t="shared" si="132"/>
        <v>11.641906620440533</v>
      </c>
      <c r="AC34" s="469">
        <f t="shared" si="133"/>
        <v>13.353951711681788</v>
      </c>
      <c r="AD34" s="355">
        <f t="shared" si="134"/>
        <v>13.353951711681788</v>
      </c>
      <c r="AE34" s="270">
        <f t="shared" si="135"/>
        <v>13.353951711681788</v>
      </c>
      <c r="AF34" s="465">
        <f t="shared" si="136"/>
        <v>13.353951711681788</v>
      </c>
      <c r="AG34" s="270">
        <f t="shared" si="137"/>
        <v>13.353951711681788</v>
      </c>
      <c r="AH34" s="272">
        <f t="shared" si="138"/>
        <v>13.353951711681788</v>
      </c>
      <c r="AI34" s="272">
        <f t="shared" si="139"/>
        <v>17.168388174967305</v>
      </c>
      <c r="AJ34" s="270">
        <f t="shared" si="140"/>
        <v>17.168388174967305</v>
      </c>
      <c r="AK34" s="270">
        <f t="shared" si="141"/>
        <v>17.168388174967305</v>
      </c>
      <c r="AL34" s="272">
        <f t="shared" si="142"/>
        <v>17.168388174967305</v>
      </c>
      <c r="AM34" s="272">
        <f t="shared" si="143"/>
        <v>15.750814839419546</v>
      </c>
      <c r="AN34" s="270">
        <f t="shared" si="144"/>
        <v>15.750814839419546</v>
      </c>
      <c r="AO34" s="270">
        <f t="shared" si="145"/>
        <v>15.750814839419546</v>
      </c>
      <c r="AP34" s="270">
        <f t="shared" si="146"/>
        <v>15.750814839419546</v>
      </c>
      <c r="AQ34" s="270">
        <f t="shared" si="147"/>
        <v>15.750814839419546</v>
      </c>
      <c r="AR34" s="270">
        <f t="shared" si="148"/>
        <v>15.750814839419546</v>
      </c>
      <c r="AS34" s="465">
        <f t="shared" si="149"/>
        <v>15.750814839419546</v>
      </c>
      <c r="AT34" s="465">
        <f t="shared" si="150"/>
        <v>15.750814839419546</v>
      </c>
      <c r="AU34" s="465">
        <f t="shared" si="151"/>
        <v>15.750814839419546</v>
      </c>
      <c r="AV34" s="470">
        <f t="shared" si="152"/>
        <v>15.750814839419546</v>
      </c>
      <c r="AW34" s="272">
        <f t="shared" si="153"/>
        <v>15.750814839419546</v>
      </c>
      <c r="AX34" s="247">
        <f t="shared" si="154"/>
        <v>16.024742054018144</v>
      </c>
      <c r="AY34" s="463">
        <f t="shared" si="155"/>
        <v>16.024742054018144</v>
      </c>
      <c r="AZ34" s="247">
        <f t="shared" si="156"/>
        <v>13.353951711681788</v>
      </c>
      <c r="BA34" s="247">
        <f t="shared" si="157"/>
        <v>20.030927567522681</v>
      </c>
      <c r="BB34" s="247">
        <f t="shared" si="158"/>
        <v>17.168388174967305</v>
      </c>
      <c r="BC34" s="247">
        <f t="shared" si="159"/>
        <v>17.168388174967305</v>
      </c>
      <c r="BD34" s="247">
        <f t="shared" si="160"/>
        <v>17.168388174967305</v>
      </c>
      <c r="BE34" s="247">
        <f t="shared" si="161"/>
        <v>17.120450912412551</v>
      </c>
      <c r="BF34" s="247">
        <f t="shared" si="162"/>
        <v>17.120450912412551</v>
      </c>
    </row>
    <row r="35" spans="1:58">
      <c r="A35" s="25" t="s">
        <v>156</v>
      </c>
      <c r="B35" s="21">
        <v>31.616</v>
      </c>
      <c r="C35" s="560"/>
      <c r="D35" s="63">
        <v>10423.056</v>
      </c>
      <c r="E35" s="136">
        <f>(B35/$B$23)</f>
        <v>0.73513614062826982</v>
      </c>
      <c r="F35" s="186">
        <f>$F$23*E35</f>
        <v>741.01722975329596</v>
      </c>
      <c r="G35" s="196">
        <f t="shared" si="165"/>
        <v>0.90496908632928785</v>
      </c>
      <c r="H35" s="213">
        <f t="shared" ref="H35" si="167">$H$33*G35</f>
        <v>16.072250973208153</v>
      </c>
      <c r="I35" s="213">
        <f t="shared" si="166"/>
        <v>708</v>
      </c>
      <c r="J35" s="284">
        <f t="shared" si="116"/>
        <v>0.65635574747244085</v>
      </c>
      <c r="K35" s="273">
        <f t="shared" si="117"/>
        <v>9.4843405509767695</v>
      </c>
      <c r="L35" s="302">
        <f t="shared" si="118"/>
        <v>9.4843405509767695</v>
      </c>
      <c r="M35" s="319">
        <f t="shared" si="119"/>
        <v>9.9240989017833048</v>
      </c>
      <c r="N35" s="274">
        <f t="shared" si="120"/>
        <v>9.9240989017833048</v>
      </c>
      <c r="O35" s="238">
        <f t="shared" si="121"/>
        <v>17.905384791048188</v>
      </c>
      <c r="P35" s="319">
        <f t="shared" si="122"/>
        <v>9.9240989017833048</v>
      </c>
      <c r="Q35" s="319">
        <f t="shared" si="123"/>
        <v>9.9240989017833048</v>
      </c>
      <c r="R35" s="368">
        <f t="shared" si="124"/>
        <v>11.847221241877557</v>
      </c>
      <c r="S35" s="368">
        <f t="shared" si="125"/>
        <v>11.847221241877557</v>
      </c>
      <c r="T35" s="368">
        <f t="shared" si="126"/>
        <v>11.847221241877557</v>
      </c>
      <c r="U35" s="426">
        <f t="shared" si="113"/>
        <v>0.65635574747244085</v>
      </c>
      <c r="V35" s="427">
        <f t="shared" si="127"/>
        <v>19.21809628599307</v>
      </c>
      <c r="W35" s="344">
        <f t="shared" si="128"/>
        <v>1.0258273848150552</v>
      </c>
      <c r="X35" s="346">
        <f t="shared" si="129"/>
        <v>7.755255029201817</v>
      </c>
      <c r="Y35" s="209">
        <f t="shared" si="114"/>
        <v>0.65635574747244085</v>
      </c>
      <c r="Z35" s="210">
        <f t="shared" si="130"/>
        <v>17.905384791048188</v>
      </c>
      <c r="AA35" s="490">
        <f t="shared" si="131"/>
        <v>0.65635574747244085</v>
      </c>
      <c r="AB35" s="270">
        <f t="shared" si="132"/>
        <v>11.158047707031495</v>
      </c>
      <c r="AC35" s="469">
        <f t="shared" si="133"/>
        <v>12.798937075712598</v>
      </c>
      <c r="AD35" s="355">
        <f t="shared" si="134"/>
        <v>12.798937075712598</v>
      </c>
      <c r="AE35" s="270">
        <f t="shared" si="135"/>
        <v>12.798937075712598</v>
      </c>
      <c r="AF35" s="465">
        <f t="shared" si="136"/>
        <v>12.798937075712598</v>
      </c>
      <c r="AG35" s="270">
        <f t="shared" si="137"/>
        <v>12.798937075712598</v>
      </c>
      <c r="AH35" s="272">
        <f t="shared" si="138"/>
        <v>12.798937075712598</v>
      </c>
      <c r="AI35" s="272">
        <f t="shared" si="139"/>
        <v>16.454838589134091</v>
      </c>
      <c r="AJ35" s="270">
        <f t="shared" si="140"/>
        <v>16.454838589134091</v>
      </c>
      <c r="AK35" s="270">
        <f t="shared" si="141"/>
        <v>16.454838589134091</v>
      </c>
      <c r="AL35" s="272">
        <f t="shared" si="142"/>
        <v>16.454838589134091</v>
      </c>
      <c r="AM35" s="272">
        <f t="shared" si="143"/>
        <v>15.09618219186614</v>
      </c>
      <c r="AN35" s="270">
        <f t="shared" si="144"/>
        <v>15.09618219186614</v>
      </c>
      <c r="AO35" s="270">
        <f t="shared" si="145"/>
        <v>15.09618219186614</v>
      </c>
      <c r="AP35" s="270">
        <f t="shared" si="146"/>
        <v>15.09618219186614</v>
      </c>
      <c r="AQ35" s="270">
        <f t="shared" si="147"/>
        <v>15.09618219186614</v>
      </c>
      <c r="AR35" s="270">
        <f t="shared" si="148"/>
        <v>15.09618219186614</v>
      </c>
      <c r="AS35" s="465">
        <f t="shared" si="149"/>
        <v>15.09618219186614</v>
      </c>
      <c r="AT35" s="465">
        <f t="shared" si="150"/>
        <v>15.09618219186614</v>
      </c>
      <c r="AU35" s="465">
        <f t="shared" si="151"/>
        <v>15.09618219186614</v>
      </c>
      <c r="AV35" s="470">
        <f t="shared" si="152"/>
        <v>15.09618219186614</v>
      </c>
      <c r="AW35" s="272">
        <f t="shared" si="153"/>
        <v>15.09618219186614</v>
      </c>
      <c r="AX35" s="247">
        <f t="shared" si="154"/>
        <v>15.358724490855115</v>
      </c>
      <c r="AY35" s="463">
        <f t="shared" si="155"/>
        <v>15.358724490855115</v>
      </c>
      <c r="AZ35" s="247">
        <f t="shared" si="156"/>
        <v>12.798937075712598</v>
      </c>
      <c r="BA35" s="247">
        <f t="shared" si="157"/>
        <v>19.198405613568895</v>
      </c>
      <c r="BB35" s="247">
        <f t="shared" si="158"/>
        <v>16.454838589134091</v>
      </c>
      <c r="BC35" s="247">
        <f t="shared" si="159"/>
        <v>16.454838589134091</v>
      </c>
      <c r="BD35" s="247">
        <f t="shared" si="160"/>
        <v>16.454838589134091</v>
      </c>
      <c r="BE35" s="247">
        <f t="shared" si="161"/>
        <v>16.40889368681102</v>
      </c>
      <c r="BF35" s="247">
        <f t="shared" si="162"/>
        <v>16.40889368681102</v>
      </c>
    </row>
    <row r="36" spans="1:58" ht="15.75" thickBot="1">
      <c r="A36" s="148" t="s">
        <v>171</v>
      </c>
      <c r="B36" s="135">
        <v>29.555</v>
      </c>
      <c r="C36" s="560"/>
      <c r="D36" s="64">
        <v>19237.682000000001</v>
      </c>
      <c r="E36" s="136">
        <f>(B36/$B$23)</f>
        <v>0.68721370939614479</v>
      </c>
      <c r="F36" s="186">
        <f>$F$23*E36</f>
        <v>692.71141907131391</v>
      </c>
      <c r="G36" s="196">
        <f t="shared" si="165"/>
        <v>0.84597549805358374</v>
      </c>
      <c r="H36" s="213">
        <f>$H$33*G36</f>
        <v>15.024524845431648</v>
      </c>
      <c r="I36" s="213">
        <f t="shared" si="166"/>
        <v>708</v>
      </c>
      <c r="J36" s="284">
        <f t="shared" si="116"/>
        <v>0.61356889285640148</v>
      </c>
      <c r="K36" s="273">
        <f t="shared" si="117"/>
        <v>8.8660705017750008</v>
      </c>
      <c r="L36" s="302">
        <f t="shared" si="118"/>
        <v>8.8660705017750008</v>
      </c>
      <c r="M36" s="319">
        <f t="shared" si="119"/>
        <v>9.2771616599887903</v>
      </c>
      <c r="N36" s="274">
        <f>$N$21*J36</f>
        <v>9.2771616599887903</v>
      </c>
      <c r="O36" s="238">
        <f t="shared" si="121"/>
        <v>16.738159397122633</v>
      </c>
      <c r="P36" s="319">
        <f t="shared" si="122"/>
        <v>9.2771616599887903</v>
      </c>
      <c r="Q36" s="319">
        <f t="shared" si="123"/>
        <v>9.2771616599887903</v>
      </c>
      <c r="R36" s="368">
        <f t="shared" si="124"/>
        <v>11.074918516058046</v>
      </c>
      <c r="S36" s="368">
        <f t="shared" si="125"/>
        <v>11.074918516058046</v>
      </c>
      <c r="T36" s="368">
        <f t="shared" si="126"/>
        <v>11.074918516058046</v>
      </c>
      <c r="U36" s="426">
        <f t="shared" si="113"/>
        <v>0.61356889285640148</v>
      </c>
      <c r="V36" s="427">
        <f t="shared" si="127"/>
        <v>17.965297182835435</v>
      </c>
      <c r="W36" s="344">
        <f t="shared" si="128"/>
        <v>0.95895522388059695</v>
      </c>
      <c r="X36" s="346">
        <f t="shared" si="129"/>
        <v>7.2497014925373122</v>
      </c>
      <c r="Y36" s="209">
        <f t="shared" si="114"/>
        <v>0.61356889285640148</v>
      </c>
      <c r="Z36" s="210">
        <f t="shared" si="130"/>
        <v>16.738159397122633</v>
      </c>
      <c r="AA36" s="490">
        <f t="shared" si="131"/>
        <v>0.61356889285640148</v>
      </c>
      <c r="AB36" s="270">
        <f t="shared" si="132"/>
        <v>10.430671178558825</v>
      </c>
      <c r="AC36" s="469">
        <f>$AC$21*AA36</f>
        <v>11.964593410699829</v>
      </c>
      <c r="AD36" s="355">
        <f t="shared" si="134"/>
        <v>11.964593410699829</v>
      </c>
      <c r="AE36" s="270">
        <f t="shared" si="135"/>
        <v>11.964593410699829</v>
      </c>
      <c r="AF36" s="465">
        <f t="shared" si="136"/>
        <v>11.964593410699829</v>
      </c>
      <c r="AG36" s="270">
        <f t="shared" si="137"/>
        <v>11.964593410699829</v>
      </c>
      <c r="AH36" s="272">
        <f t="shared" si="138"/>
        <v>11.964593410699829</v>
      </c>
      <c r="AI36" s="272">
        <f t="shared" si="139"/>
        <v>15.382172143909985</v>
      </c>
      <c r="AJ36" s="270">
        <f t="shared" si="140"/>
        <v>15.382172143909985</v>
      </c>
      <c r="AK36" s="270">
        <f t="shared" si="141"/>
        <v>15.382172143909985</v>
      </c>
      <c r="AL36" s="272">
        <f t="shared" si="142"/>
        <v>15.382172143909985</v>
      </c>
      <c r="AM36" s="272">
        <f t="shared" si="143"/>
        <v>14.112084535697234</v>
      </c>
      <c r="AN36" s="270">
        <f t="shared" si="144"/>
        <v>14.112084535697234</v>
      </c>
      <c r="AO36" s="270">
        <f t="shared" si="145"/>
        <v>14.112084535697234</v>
      </c>
      <c r="AP36" s="270">
        <f t="shared" si="146"/>
        <v>14.112084535697234</v>
      </c>
      <c r="AQ36" s="270">
        <f t="shared" si="147"/>
        <v>14.112084535697234</v>
      </c>
      <c r="AR36" s="270">
        <f t="shared" si="148"/>
        <v>14.112084535697234</v>
      </c>
      <c r="AS36" s="465">
        <f t="shared" si="149"/>
        <v>14.112084535697234</v>
      </c>
      <c r="AT36" s="465">
        <f t="shared" si="150"/>
        <v>14.112084535697234</v>
      </c>
      <c r="AU36" s="465">
        <f t="shared" si="151"/>
        <v>14.112084535697234</v>
      </c>
      <c r="AV36" s="470">
        <f t="shared" si="152"/>
        <v>14.112084535697234</v>
      </c>
      <c r="AW36" s="272">
        <f>$AW$21*AA36</f>
        <v>14.112084535697234</v>
      </c>
      <c r="AX36" s="247">
        <f t="shared" si="154"/>
        <v>14.357512092839794</v>
      </c>
      <c r="AY36" s="463">
        <f t="shared" si="155"/>
        <v>14.357512092839794</v>
      </c>
      <c r="AZ36" s="247">
        <f>$AZ$21*AA36</f>
        <v>11.964593410699829</v>
      </c>
      <c r="BA36" s="247">
        <f t="shared" si="157"/>
        <v>17.946890116049744</v>
      </c>
      <c r="BB36" s="247">
        <f t="shared" si="158"/>
        <v>15.382172143909985</v>
      </c>
      <c r="BC36" s="247">
        <f t="shared" si="159"/>
        <v>15.382172143909985</v>
      </c>
      <c r="BD36" s="247">
        <f t="shared" si="160"/>
        <v>15.382172143909985</v>
      </c>
      <c r="BE36" s="247">
        <f t="shared" si="161"/>
        <v>15.339222321410038</v>
      </c>
      <c r="BF36" s="247">
        <f t="shared" si="162"/>
        <v>15.339222321410038</v>
      </c>
    </row>
    <row r="37" spans="1:58" ht="15.75" thickBot="1">
      <c r="A37" s="149"/>
      <c r="B37" s="150"/>
      <c r="C37" s="150"/>
      <c r="D37" s="554"/>
      <c r="E37" s="554"/>
      <c r="F37" s="278">
        <f>SUM(F23:F36)/14</f>
        <v>1239.8261246508043</v>
      </c>
      <c r="G37" s="340"/>
      <c r="H37" s="211">
        <f>SUM(H23:H36)/14</f>
        <v>18.789559684647848</v>
      </c>
      <c r="I37" s="211">
        <f>SUM(I23:I36)/14</f>
        <v>727.7265285092742</v>
      </c>
      <c r="J37" s="174"/>
      <c r="K37" s="211">
        <f t="shared" ref="K37:P37" si="168">SUM(K23:K36)/14</f>
        <v>11.224556249870249</v>
      </c>
      <c r="L37" s="211">
        <f t="shared" si="168"/>
        <v>11.224556249870249</v>
      </c>
      <c r="M37" s="211">
        <f t="shared" si="168"/>
        <v>11.745002802632399</v>
      </c>
      <c r="N37" s="320">
        <f t="shared" si="168"/>
        <v>11.745002802632399</v>
      </c>
      <c r="O37" s="211">
        <f t="shared" si="168"/>
        <v>21.190719342315596</v>
      </c>
      <c r="P37" s="320">
        <f t="shared" si="168"/>
        <v>11.745002802632399</v>
      </c>
      <c r="Q37" s="211">
        <f>SUM(Q23:Q36)/14</f>
        <v>11.745002802632399</v>
      </c>
      <c r="R37" s="211">
        <f>SUM(R23:R36)/14</f>
        <v>14.020985488592249</v>
      </c>
      <c r="S37" s="211">
        <f>SUM(S23:S36)/14</f>
        <v>14.020985488592249</v>
      </c>
      <c r="T37" s="211">
        <f>SUM(T23:T36)/14</f>
        <v>14.020985488592249</v>
      </c>
      <c r="U37" s="348"/>
      <c r="V37" s="211">
        <f>SUM(V23:V36)/14</f>
        <v>22.744291141605601</v>
      </c>
      <c r="W37" s="174"/>
      <c r="X37" s="211">
        <f>SUM(X23:X36)/14</f>
        <v>9.1782128487994807</v>
      </c>
      <c r="Y37" s="174"/>
      <c r="Z37" s="211">
        <f>SUM(Z23:Z36)/14</f>
        <v>21.190719342315596</v>
      </c>
      <c r="AB37" s="278">
        <f>SUM(AB23:AB36)/14</f>
        <v>13.205360293964999</v>
      </c>
      <c r="AC37" s="278">
        <f t="shared" ref="AC37:BF37" si="169">SUM(AC23:AC36)/14</f>
        <v>15.147325043077497</v>
      </c>
      <c r="AD37" s="278">
        <f t="shared" si="169"/>
        <v>15.147325043077497</v>
      </c>
      <c r="AE37" s="278">
        <f t="shared" si="169"/>
        <v>15.147325043077497</v>
      </c>
      <c r="AF37" s="278">
        <f t="shared" si="169"/>
        <v>15.147325043077497</v>
      </c>
      <c r="AG37" s="278">
        <f t="shared" si="169"/>
        <v>15.147325043077497</v>
      </c>
      <c r="AH37" s="278">
        <f t="shared" si="169"/>
        <v>15.147325043077497</v>
      </c>
      <c r="AI37" s="278">
        <f t="shared" si="169"/>
        <v>19.474022504100152</v>
      </c>
      <c r="AJ37" s="278">
        <f t="shared" si="169"/>
        <v>19.474022504100152</v>
      </c>
      <c r="AK37" s="278">
        <f t="shared" si="169"/>
        <v>19.474022504100152</v>
      </c>
      <c r="AL37" s="278">
        <f t="shared" si="169"/>
        <v>19.474022504100152</v>
      </c>
      <c r="AM37" s="278">
        <f t="shared" si="169"/>
        <v>17.866075691834997</v>
      </c>
      <c r="AN37" s="278">
        <f t="shared" si="169"/>
        <v>17.866075691834997</v>
      </c>
      <c r="AO37" s="278">
        <f t="shared" si="169"/>
        <v>17.866075691834997</v>
      </c>
      <c r="AP37" s="278">
        <f t="shared" si="169"/>
        <v>17.866075691834997</v>
      </c>
      <c r="AQ37" s="278">
        <f t="shared" si="169"/>
        <v>17.866075691834997</v>
      </c>
      <c r="AR37" s="278">
        <f t="shared" si="169"/>
        <v>17.866075691834997</v>
      </c>
      <c r="AS37" s="278">
        <f t="shared" si="169"/>
        <v>17.866075691834997</v>
      </c>
      <c r="AT37" s="278">
        <f t="shared" si="169"/>
        <v>17.866075691834997</v>
      </c>
      <c r="AU37" s="278">
        <f t="shared" si="169"/>
        <v>17.866075691834997</v>
      </c>
      <c r="AV37" s="278">
        <f t="shared" si="169"/>
        <v>17.866075691834997</v>
      </c>
      <c r="AW37" s="278">
        <f t="shared" si="169"/>
        <v>17.866075691834997</v>
      </c>
      <c r="AX37" s="278">
        <f t="shared" si="169"/>
        <v>18.176790051692997</v>
      </c>
      <c r="AY37" s="278">
        <f t="shared" si="169"/>
        <v>18.176790051692997</v>
      </c>
      <c r="AZ37" s="278">
        <f t="shared" si="169"/>
        <v>15.147325043077497</v>
      </c>
      <c r="BA37" s="278">
        <f t="shared" si="169"/>
        <v>22.720987564616248</v>
      </c>
      <c r="BB37" s="278">
        <f t="shared" si="169"/>
        <v>19.474022504100152</v>
      </c>
      <c r="BC37" s="278">
        <f t="shared" si="169"/>
        <v>19.474022504100152</v>
      </c>
      <c r="BD37" s="278">
        <f t="shared" si="169"/>
        <v>19.474022504100152</v>
      </c>
      <c r="BE37" s="278">
        <f t="shared" si="169"/>
        <v>19.419647491125001</v>
      </c>
      <c r="BF37" s="278">
        <f t="shared" si="169"/>
        <v>19.419647491125001</v>
      </c>
    </row>
    <row r="38" spans="1:58" ht="15.75" thickBot="1">
      <c r="A38" s="26" t="s">
        <v>159</v>
      </c>
      <c r="B38" s="23">
        <v>29.207000000000001</v>
      </c>
      <c r="C38" s="566" t="s">
        <v>212</v>
      </c>
      <c r="D38" s="65">
        <v>4105.268</v>
      </c>
      <c r="E38" s="151">
        <f t="shared" ref="E38:E40" si="170">(B38/$B$42)</f>
        <v>1.6806882264932674</v>
      </c>
      <c r="F38" s="97">
        <f>$F$42*E38</f>
        <v>1061.4554563240879</v>
      </c>
      <c r="G38" s="209">
        <f>(B38/$B$33)</f>
        <v>0.83601442637966572</v>
      </c>
      <c r="H38" s="359">
        <f>$H$33*G38</f>
        <v>14.847616212502864</v>
      </c>
      <c r="I38" s="238">
        <f>$I$33*G38</f>
        <v>591.89821387680331</v>
      </c>
      <c r="J38" s="287">
        <f>(B38/$B$53)</f>
        <v>0.94766385463984426</v>
      </c>
      <c r="K38" s="299">
        <f>($K$53*J38)</f>
        <v>4.946805321219987</v>
      </c>
      <c r="L38" s="300">
        <f t="shared" ref="L38:L44" si="171">($L$53*J38)</f>
        <v>4.946805321219987</v>
      </c>
      <c r="M38" s="210">
        <f>$M$53*(B38/$B$53)</f>
        <v>2.4639260220635952</v>
      </c>
      <c r="N38" s="238">
        <f>$N$53*(B38/$B$53)</f>
        <v>2.4639260220635952</v>
      </c>
      <c r="O38" s="218">
        <f>$Z$58*Y38</f>
        <v>8.4766614017768998</v>
      </c>
      <c r="P38" s="210">
        <f>$P$53*(B38/$B$53)</f>
        <v>2.4639260220635952</v>
      </c>
      <c r="Q38" s="210">
        <f>$Q$53*(B38/$B$53)</f>
        <v>2.4639260220635952</v>
      </c>
      <c r="R38" s="238">
        <f>($R$53*J38)</f>
        <v>2.3881129136924075</v>
      </c>
      <c r="S38" s="238">
        <f>($S$53*J38)</f>
        <v>2.3881129136924075</v>
      </c>
      <c r="T38" s="238">
        <f>($T$53*J38)</f>
        <v>2.3881129136924075</v>
      </c>
      <c r="U38" s="423">
        <f>B38/$B$53</f>
        <v>0.94766385463984426</v>
      </c>
      <c r="V38" s="425">
        <f>$V$53*U38</f>
        <v>4.9847118754055808</v>
      </c>
      <c r="W38" s="344">
        <f>B38/$B$53</f>
        <v>0.94766385463984426</v>
      </c>
      <c r="X38" s="97">
        <f>$X$53*W38</f>
        <v>7.1643387410772226</v>
      </c>
      <c r="Y38" s="201">
        <f t="shared" ref="Y38:Y44" si="172">(B38/$B$58)</f>
        <v>2.8832181638696937</v>
      </c>
      <c r="Z38" s="200">
        <f t="shared" ref="Z38:Z44" si="173">$Z$58*Y38</f>
        <v>8.4766614017768998</v>
      </c>
      <c r="AA38" s="491">
        <f>B38/$B$53</f>
        <v>0.94766385463984426</v>
      </c>
      <c r="AB38" s="238">
        <f>$AB$53*AA38</f>
        <v>4.1791975989617134</v>
      </c>
      <c r="AC38" s="359">
        <f>$AC$53*AA38</f>
        <v>4.1791975989617134</v>
      </c>
      <c r="AD38" s="359">
        <f>$AD$53*AA38</f>
        <v>4.1791975989617134</v>
      </c>
      <c r="AE38" s="238">
        <f>$AE$53*AA38</f>
        <v>4.1791975989617134</v>
      </c>
      <c r="AF38" s="359">
        <f>$AF$53*AA38</f>
        <v>4.1791975989617134</v>
      </c>
      <c r="AG38" s="238">
        <f>$AG$53*AA38</f>
        <v>4.3118705386112914</v>
      </c>
      <c r="AH38" s="210">
        <f>$AH$53*AA38</f>
        <v>4.2455340687865029</v>
      </c>
      <c r="AI38" s="210">
        <f>$AI$53*AA38</f>
        <v>4.3118705386112914</v>
      </c>
      <c r="AJ38" s="238">
        <f>$AJ$53*AA38</f>
        <v>4.3118705386112914</v>
      </c>
      <c r="AK38" s="238">
        <f>$AK$53*AA38</f>
        <v>4.3118705386112914</v>
      </c>
      <c r="AL38" s="210">
        <f>$AL$53*AA38</f>
        <v>4.3118705386112914</v>
      </c>
      <c r="AM38" s="210">
        <f>$AM$53*AA38</f>
        <v>3.8285619727449709</v>
      </c>
      <c r="AN38" s="238">
        <f>$AN$53*AA38</f>
        <v>3.8285619727449709</v>
      </c>
      <c r="AO38" s="238">
        <f>$AO$53*AA38</f>
        <v>3.8285619727449709</v>
      </c>
      <c r="AP38" s="238">
        <f>$AP$53*AA38</f>
        <v>3.8285619727449709</v>
      </c>
      <c r="AQ38" s="238">
        <f>$AQ$53*AA38</f>
        <v>3.8285619727449709</v>
      </c>
      <c r="AR38" s="238">
        <f>$AR$53*AA38</f>
        <v>3.8285619727449709</v>
      </c>
      <c r="AS38" s="359">
        <f>$AS$53*AA38</f>
        <v>3.8285619727449709</v>
      </c>
      <c r="AT38" s="238">
        <f>$AT$53*AA38</f>
        <v>3.8285619727449709</v>
      </c>
      <c r="AU38" s="359">
        <f>$AU$53*AA38</f>
        <v>3.8285619727449709</v>
      </c>
      <c r="AV38" s="471">
        <f>$AV$53*AA38</f>
        <v>3.8285619727449709</v>
      </c>
      <c r="AW38" s="210">
        <f>$AW$53*AA38</f>
        <v>3.8285619727449709</v>
      </c>
      <c r="AX38" s="195">
        <f>$AX$53*AA38</f>
        <v>3.8948984425697604</v>
      </c>
      <c r="AY38" s="472">
        <f>$AY$53*AA38</f>
        <v>3.8948984425697604</v>
      </c>
      <c r="AZ38" s="195">
        <f>$AZ$53*AA38</f>
        <v>4.3118705386112914</v>
      </c>
      <c r="BA38" s="195">
        <f>$BA$53*AA38</f>
        <v>4.9847118754055808</v>
      </c>
      <c r="BB38" s="195">
        <f>$BB$53*AA38</f>
        <v>3.6200759247242051</v>
      </c>
      <c r="BC38" s="195">
        <f>$BC$53*AA38</f>
        <v>3.8948984425697604</v>
      </c>
      <c r="BD38" s="195">
        <f>$BD$53*AA38</f>
        <v>3.6200759247242051</v>
      </c>
      <c r="BE38" s="195">
        <f>$BE$53*AA38</f>
        <v>3.8948984425697604</v>
      </c>
      <c r="BF38" s="195">
        <f>$BF$53*AA38</f>
        <v>3.8948984425697604</v>
      </c>
    </row>
    <row r="39" spans="1:58" ht="15.75" thickBot="1">
      <c r="A39" s="18" t="s">
        <v>211</v>
      </c>
      <c r="B39" s="21">
        <v>26.033999999999999</v>
      </c>
      <c r="C39" s="566"/>
      <c r="D39" s="63">
        <v>6948.4449999999997</v>
      </c>
      <c r="E39" s="151">
        <f t="shared" si="170"/>
        <v>1.4981010473011853</v>
      </c>
      <c r="F39" s="97">
        <f t="shared" ref="F39:F41" si="174">$F$42*E39</f>
        <v>946.1406974335365</v>
      </c>
      <c r="G39" s="209">
        <f t="shared" ref="G39:G44" si="175">(B39/$B$33)</f>
        <v>0.74519120677810846</v>
      </c>
      <c r="H39" s="359">
        <f t="shared" ref="H39:H44" si="176">$H$33*G39</f>
        <v>13.234595832379208</v>
      </c>
      <c r="I39" s="238">
        <f t="shared" ref="I39:I44" si="177">$I$33*G39</f>
        <v>527.59537439890084</v>
      </c>
      <c r="J39" s="287">
        <f t="shared" ref="J39:J44" si="178">(B39/$B$53)</f>
        <v>0.84471122647631403</v>
      </c>
      <c r="K39" s="299">
        <f t="shared" ref="K39:K44" si="179">($K$53*J39)</f>
        <v>4.409392602206359</v>
      </c>
      <c r="L39" s="300">
        <f t="shared" si="171"/>
        <v>4.409392602206359</v>
      </c>
      <c r="M39" s="210">
        <f t="shared" ref="M39:M44" si="180">$M$53*(B39/$B$53)</f>
        <v>2.1962491888384164</v>
      </c>
      <c r="N39" s="238">
        <f t="shared" ref="N39:N44" si="181">$N$53*(B39/$B$53)</f>
        <v>2.1962491888384164</v>
      </c>
      <c r="O39" s="218">
        <f t="shared" ref="O39:O44" si="182">$Z$58*Y39</f>
        <v>7.555770977295162</v>
      </c>
      <c r="P39" s="210">
        <f t="shared" ref="P39:P44" si="183">$P$53*(B39/$B$53)</f>
        <v>2.1962491888384164</v>
      </c>
      <c r="Q39" s="210">
        <f t="shared" ref="Q39:Q44" si="184">$Q$53*(B39/$B$53)</f>
        <v>2.1962491888384164</v>
      </c>
      <c r="R39" s="238">
        <f t="shared" ref="R39:R44" si="185">($R$53*J39)</f>
        <v>2.1286722907203113</v>
      </c>
      <c r="S39" s="238">
        <f t="shared" ref="S39:S45" si="186">($R$53*J39)</f>
        <v>2.1286722907203113</v>
      </c>
      <c r="T39" s="238">
        <f t="shared" ref="T39:T45" si="187">($T$53*J39)</f>
        <v>2.1286722907203113</v>
      </c>
      <c r="U39" s="423">
        <f t="shared" ref="U39:U44" si="188">B39/$B$53</f>
        <v>0.84471122647631403</v>
      </c>
      <c r="V39" s="425">
        <f t="shared" ref="V39:V44" si="189">$V$53*U39</f>
        <v>4.4431810512654115</v>
      </c>
      <c r="W39" s="344">
        <f t="shared" ref="W39:W44" si="190">B39/$B$53</f>
        <v>0.84471122647631403</v>
      </c>
      <c r="X39" s="97">
        <f t="shared" ref="X39:X43" si="191">$X$53*W39</f>
        <v>6.3860168721609334</v>
      </c>
      <c r="Y39" s="199">
        <f t="shared" si="172"/>
        <v>2.5699901283316877</v>
      </c>
      <c r="Z39" s="200">
        <f t="shared" si="173"/>
        <v>7.555770977295162</v>
      </c>
      <c r="AA39" s="491">
        <f t="shared" ref="AA39:AA45" si="192">B39/$B$53</f>
        <v>0.84471122647631403</v>
      </c>
      <c r="AB39" s="238">
        <f t="shared" ref="AB39:AB45" si="193">$AB$53*AA39</f>
        <v>3.7251765087605451</v>
      </c>
      <c r="AC39" s="359">
        <f t="shared" ref="AC39:AC45" si="194">$AC$53*AA39</f>
        <v>3.7251765087605451</v>
      </c>
      <c r="AD39" s="359">
        <f t="shared" ref="AD39:AD45" si="195">$AD$53*AA39</f>
        <v>3.7251765087605451</v>
      </c>
      <c r="AE39" s="238">
        <f t="shared" ref="AE39:AE45" si="196">$AE$53*AA39</f>
        <v>3.7251765087605451</v>
      </c>
      <c r="AF39" s="359">
        <f t="shared" ref="AF39:AF45" si="197">$AF$53*AA39</f>
        <v>3.7251765087605451</v>
      </c>
      <c r="AG39" s="238">
        <f t="shared" ref="AG39:AG45" si="198">$AG$53*AA39</f>
        <v>3.8434360804672285</v>
      </c>
      <c r="AH39" s="210">
        <f t="shared" ref="AH39:AH45" si="199">$AH$53*AA39</f>
        <v>3.784306294613887</v>
      </c>
      <c r="AI39" s="210">
        <f t="shared" ref="AI39:AI45" si="200">$AI$53*AA39</f>
        <v>3.8434360804672285</v>
      </c>
      <c r="AJ39" s="238">
        <f t="shared" ref="AJ39:AJ45" si="201">$AJ$53*AA39</f>
        <v>3.8434360804672285</v>
      </c>
      <c r="AK39" s="238">
        <f t="shared" ref="AK39:AK45" si="202">$AK$53*AA39</f>
        <v>3.8434360804672285</v>
      </c>
      <c r="AL39" s="210">
        <f t="shared" ref="AL39:AL45" si="203">$AL$53*AA39</f>
        <v>3.8434360804672285</v>
      </c>
      <c r="AM39" s="210">
        <f t="shared" ref="AM39:AM45" si="204">$AM$53*AA39</f>
        <v>3.4126333549643086</v>
      </c>
      <c r="AN39" s="238">
        <f t="shared" ref="AN39:AN45" si="205">$AN$53*AA39</f>
        <v>3.4126333549643086</v>
      </c>
      <c r="AO39" s="238">
        <f t="shared" ref="AO39:AO45" si="206">$AO$53*AA39</f>
        <v>3.4126333549643086</v>
      </c>
      <c r="AP39" s="238">
        <f t="shared" ref="AP39:AP45" si="207">$AP$53*AA39</f>
        <v>3.4126333549643086</v>
      </c>
      <c r="AQ39" s="238">
        <f t="shared" ref="AQ39:AQ45" si="208">$AQ$53*AA39</f>
        <v>3.4126333549643086</v>
      </c>
      <c r="AR39" s="238">
        <f t="shared" ref="AR39:AR45" si="209">$AR$53*AA39</f>
        <v>3.4126333549643086</v>
      </c>
      <c r="AS39" s="359">
        <f t="shared" ref="AS39:AS45" si="210">$AS$53*AA39</f>
        <v>3.4126333549643086</v>
      </c>
      <c r="AT39" s="238">
        <f t="shared" ref="AT39:AT45" si="211">$AT$53*AA39</f>
        <v>3.4126333549643086</v>
      </c>
      <c r="AU39" s="359">
        <f t="shared" ref="AU39:AU45" si="212">$AU$53*AA39</f>
        <v>3.4126333549643086</v>
      </c>
      <c r="AV39" s="471">
        <f t="shared" ref="AV39:AV45" si="213">$AV$53*AA39</f>
        <v>3.4126333549643086</v>
      </c>
      <c r="AW39" s="210">
        <f t="shared" ref="AW39:AW45" si="214">$AW$53*AA39</f>
        <v>3.4126333549643086</v>
      </c>
      <c r="AX39" s="195">
        <f t="shared" ref="AX39:AX45" si="215">$AX$53*AA39</f>
        <v>3.471763140817651</v>
      </c>
      <c r="AY39" s="472">
        <f t="shared" ref="AY39:AY45" si="216">$AY$53*AA39</f>
        <v>3.471763140817651</v>
      </c>
      <c r="AZ39" s="195">
        <f t="shared" ref="AZ39:AZ45" si="217">$AZ$53*AA39</f>
        <v>3.8434360804672285</v>
      </c>
      <c r="BA39" s="195">
        <f t="shared" ref="BA39:BA45" si="218">$BA$53*AA39</f>
        <v>4.4431810512654115</v>
      </c>
      <c r="BB39" s="195">
        <f t="shared" ref="BB39:BB45" si="219">$BB$53*AA39</f>
        <v>3.2267968851395192</v>
      </c>
      <c r="BC39" s="195">
        <f t="shared" ref="BC39:BC45" si="220">$BC$53*AA39</f>
        <v>3.471763140817651</v>
      </c>
      <c r="BD39" s="195">
        <f t="shared" ref="BD39:BD45" si="221">$BD$53*AA39</f>
        <v>3.2267968851395192</v>
      </c>
      <c r="BE39" s="195">
        <f t="shared" ref="BE39:BE45" si="222">$BE$53*AA39</f>
        <v>3.471763140817651</v>
      </c>
      <c r="BF39" s="195">
        <f t="shared" ref="BF39:BF45" si="223">$BF$53*AA39</f>
        <v>3.471763140817651</v>
      </c>
    </row>
    <row r="40" spans="1:58" ht="15.75" thickBot="1">
      <c r="A40" s="18" t="s">
        <v>168</v>
      </c>
      <c r="B40" s="21">
        <v>21.977</v>
      </c>
      <c r="C40" s="566"/>
      <c r="D40" s="63">
        <v>628.06200000000001</v>
      </c>
      <c r="E40" s="151">
        <f t="shared" si="170"/>
        <v>1.2646449533893429</v>
      </c>
      <c r="F40" s="97">
        <f t="shared" si="174"/>
        <v>798.69916676257333</v>
      </c>
      <c r="G40" s="209">
        <f t="shared" si="175"/>
        <v>0.62906457522326542</v>
      </c>
      <c r="H40" s="359">
        <f t="shared" si="176"/>
        <v>11.172186855965196</v>
      </c>
      <c r="I40" s="238">
        <f t="shared" si="177"/>
        <v>445.37771925807192</v>
      </c>
      <c r="J40" s="287">
        <f t="shared" si="178"/>
        <v>0.71307592472420511</v>
      </c>
      <c r="K40" s="299">
        <f t="shared" si="179"/>
        <v>3.7222563270603506</v>
      </c>
      <c r="L40" s="300">
        <f t="shared" si="171"/>
        <v>3.7222563270603506</v>
      </c>
      <c r="M40" s="210">
        <f t="shared" si="180"/>
        <v>1.8539974042829332</v>
      </c>
      <c r="N40" s="238">
        <f t="shared" si="181"/>
        <v>1.8539974042829332</v>
      </c>
      <c r="O40" s="218">
        <f t="shared" si="182"/>
        <v>6.3783198420533065</v>
      </c>
      <c r="P40" s="210">
        <f t="shared" si="183"/>
        <v>1.8539974042829332</v>
      </c>
      <c r="Q40" s="210">
        <f t="shared" si="184"/>
        <v>1.8539974042829332</v>
      </c>
      <c r="R40" s="238">
        <f t="shared" si="185"/>
        <v>1.7969513303049969</v>
      </c>
      <c r="S40" s="238">
        <f t="shared" si="186"/>
        <v>1.7969513303049969</v>
      </c>
      <c r="T40" s="238">
        <f t="shared" si="187"/>
        <v>1.7969513303049969</v>
      </c>
      <c r="U40" s="423">
        <f t="shared" si="188"/>
        <v>0.71307592472420511</v>
      </c>
      <c r="V40" s="425">
        <f t="shared" si="189"/>
        <v>3.7507793640493188</v>
      </c>
      <c r="W40" s="344">
        <f t="shared" si="190"/>
        <v>0.71307592472420511</v>
      </c>
      <c r="X40" s="97">
        <f t="shared" si="191"/>
        <v>5.39085399091499</v>
      </c>
      <c r="Y40" s="199">
        <f t="shared" si="172"/>
        <v>2.1694965449160906</v>
      </c>
      <c r="Z40" s="200">
        <f t="shared" si="173"/>
        <v>6.3783198420533065</v>
      </c>
      <c r="AA40" s="491">
        <f t="shared" si="192"/>
        <v>0.71307592472420511</v>
      </c>
      <c r="AB40" s="238">
        <f t="shared" si="193"/>
        <v>3.1446648280337448</v>
      </c>
      <c r="AC40" s="359">
        <f t="shared" si="194"/>
        <v>3.1446648280337448</v>
      </c>
      <c r="AD40" s="359">
        <f t="shared" si="195"/>
        <v>3.1446648280337448</v>
      </c>
      <c r="AE40" s="238">
        <f t="shared" si="196"/>
        <v>3.1446648280337448</v>
      </c>
      <c r="AF40" s="359">
        <f t="shared" si="197"/>
        <v>3.1446648280337448</v>
      </c>
      <c r="AG40" s="238">
        <f t="shared" si="198"/>
        <v>3.244495457495133</v>
      </c>
      <c r="AH40" s="210">
        <f t="shared" si="199"/>
        <v>3.1945801427644391</v>
      </c>
      <c r="AI40" s="210">
        <f t="shared" si="200"/>
        <v>3.244495457495133</v>
      </c>
      <c r="AJ40" s="238">
        <f t="shared" si="201"/>
        <v>3.244495457495133</v>
      </c>
      <c r="AK40" s="238">
        <f t="shared" si="202"/>
        <v>3.244495457495133</v>
      </c>
      <c r="AL40" s="210">
        <f t="shared" si="203"/>
        <v>3.244495457495133</v>
      </c>
      <c r="AM40" s="210">
        <f t="shared" si="204"/>
        <v>2.8808267358857886</v>
      </c>
      <c r="AN40" s="238">
        <f t="shared" si="205"/>
        <v>2.8808267358857886</v>
      </c>
      <c r="AO40" s="238">
        <f t="shared" si="206"/>
        <v>2.8808267358857886</v>
      </c>
      <c r="AP40" s="238">
        <f t="shared" si="207"/>
        <v>2.8808267358857886</v>
      </c>
      <c r="AQ40" s="238">
        <f t="shared" si="208"/>
        <v>2.8808267358857886</v>
      </c>
      <c r="AR40" s="238">
        <f t="shared" si="209"/>
        <v>2.8808267358857886</v>
      </c>
      <c r="AS40" s="359">
        <f t="shared" si="210"/>
        <v>2.8808267358857886</v>
      </c>
      <c r="AT40" s="238">
        <f t="shared" si="211"/>
        <v>2.8808267358857886</v>
      </c>
      <c r="AU40" s="359">
        <f t="shared" si="212"/>
        <v>2.8808267358857886</v>
      </c>
      <c r="AV40" s="471">
        <f t="shared" si="213"/>
        <v>2.8808267358857886</v>
      </c>
      <c r="AW40" s="210">
        <f t="shared" si="214"/>
        <v>2.8808267358857886</v>
      </c>
      <c r="AX40" s="195">
        <f t="shared" si="215"/>
        <v>2.9307420506164834</v>
      </c>
      <c r="AY40" s="472">
        <f t="shared" si="216"/>
        <v>2.9307420506164834</v>
      </c>
      <c r="AZ40" s="195">
        <f t="shared" si="217"/>
        <v>3.244495457495133</v>
      </c>
      <c r="BA40" s="195">
        <f t="shared" si="218"/>
        <v>3.7507793640493188</v>
      </c>
      <c r="BB40" s="195">
        <f t="shared" si="219"/>
        <v>2.7239500324464636</v>
      </c>
      <c r="BC40" s="195">
        <f t="shared" si="220"/>
        <v>2.9307420506164834</v>
      </c>
      <c r="BD40" s="195">
        <f t="shared" si="221"/>
        <v>2.7239500324464636</v>
      </c>
      <c r="BE40" s="195">
        <f t="shared" si="222"/>
        <v>2.9307420506164834</v>
      </c>
      <c r="BF40" s="195">
        <f t="shared" si="223"/>
        <v>2.9307420506164834</v>
      </c>
    </row>
    <row r="41" spans="1:58" ht="15.75" thickBot="1">
      <c r="A41" s="18" t="s">
        <v>174</v>
      </c>
      <c r="B41" s="21">
        <v>19.766999999999999</v>
      </c>
      <c r="C41" s="566"/>
      <c r="D41" s="66">
        <v>8737.3700000000008</v>
      </c>
      <c r="E41" s="151">
        <f>(B41/$B$42)</f>
        <v>1.1374726665899413</v>
      </c>
      <c r="F41" s="97">
        <f t="shared" si="174"/>
        <v>718.38223731154324</v>
      </c>
      <c r="G41" s="209">
        <f t="shared" si="175"/>
        <v>0.56580604534005041</v>
      </c>
      <c r="H41" s="359">
        <f t="shared" si="176"/>
        <v>10.048715365239296</v>
      </c>
      <c r="I41" s="238">
        <f t="shared" si="177"/>
        <v>400.59068010075572</v>
      </c>
      <c r="J41" s="287">
        <f t="shared" si="178"/>
        <v>0.64136924075275792</v>
      </c>
      <c r="K41" s="299">
        <f t="shared" si="179"/>
        <v>3.3479474367293962</v>
      </c>
      <c r="L41" s="300">
        <f t="shared" si="171"/>
        <v>3.3479474367293962</v>
      </c>
      <c r="M41" s="210">
        <f t="shared" si="180"/>
        <v>1.6675600259571706</v>
      </c>
      <c r="N41" s="238">
        <f t="shared" si="181"/>
        <v>1.6675600259571706</v>
      </c>
      <c r="O41" s="218">
        <f t="shared" si="182"/>
        <v>5.7369180651530103</v>
      </c>
      <c r="P41" s="210">
        <f t="shared" si="183"/>
        <v>1.6675600259571706</v>
      </c>
      <c r="Q41" s="210">
        <f t="shared" si="184"/>
        <v>1.6675600259571706</v>
      </c>
      <c r="R41" s="238">
        <f t="shared" si="185"/>
        <v>1.61625048669695</v>
      </c>
      <c r="S41" s="238">
        <f t="shared" si="186"/>
        <v>1.61625048669695</v>
      </c>
      <c r="T41" s="238">
        <f t="shared" si="187"/>
        <v>1.61625048669695</v>
      </c>
      <c r="U41" s="423">
        <f t="shared" si="188"/>
        <v>0.64136924075275792</v>
      </c>
      <c r="V41" s="425">
        <f t="shared" si="189"/>
        <v>3.3736022063595064</v>
      </c>
      <c r="W41" s="344">
        <f t="shared" si="190"/>
        <v>0.64136924075275792</v>
      </c>
      <c r="X41" s="97">
        <f t="shared" si="191"/>
        <v>4.8487514600908499</v>
      </c>
      <c r="Y41" s="199">
        <f t="shared" si="172"/>
        <v>1.9513326752221123</v>
      </c>
      <c r="Z41" s="200">
        <f t="shared" si="173"/>
        <v>5.7369180651530103</v>
      </c>
      <c r="AA41" s="491">
        <f t="shared" si="192"/>
        <v>0.64136924075275792</v>
      </c>
      <c r="AB41" s="238">
        <f t="shared" si="193"/>
        <v>2.8284383517196625</v>
      </c>
      <c r="AC41" s="359">
        <f t="shared" si="194"/>
        <v>2.8284383517196625</v>
      </c>
      <c r="AD41" s="359">
        <f t="shared" si="195"/>
        <v>2.8284383517196625</v>
      </c>
      <c r="AE41" s="238">
        <f t="shared" si="196"/>
        <v>2.8284383517196625</v>
      </c>
      <c r="AF41" s="359">
        <f t="shared" si="197"/>
        <v>2.8284383517196625</v>
      </c>
      <c r="AG41" s="238">
        <f t="shared" si="198"/>
        <v>2.9182300454250485</v>
      </c>
      <c r="AH41" s="210">
        <f t="shared" si="199"/>
        <v>2.8733341985723557</v>
      </c>
      <c r="AI41" s="210">
        <f t="shared" si="200"/>
        <v>2.9182300454250485</v>
      </c>
      <c r="AJ41" s="238">
        <f t="shared" si="201"/>
        <v>2.9182300454250485</v>
      </c>
      <c r="AK41" s="238">
        <f t="shared" si="202"/>
        <v>2.9182300454250485</v>
      </c>
      <c r="AL41" s="210">
        <f t="shared" si="203"/>
        <v>2.9182300454250485</v>
      </c>
      <c r="AM41" s="210">
        <f t="shared" si="204"/>
        <v>2.5911317326411418</v>
      </c>
      <c r="AN41" s="238">
        <f t="shared" si="205"/>
        <v>2.5911317326411418</v>
      </c>
      <c r="AO41" s="238">
        <f t="shared" si="206"/>
        <v>2.5911317326411418</v>
      </c>
      <c r="AP41" s="238">
        <f t="shared" si="207"/>
        <v>2.5911317326411418</v>
      </c>
      <c r="AQ41" s="238">
        <f t="shared" si="208"/>
        <v>2.5911317326411418</v>
      </c>
      <c r="AR41" s="238">
        <f t="shared" si="209"/>
        <v>2.5911317326411418</v>
      </c>
      <c r="AS41" s="359">
        <f t="shared" si="210"/>
        <v>2.5911317326411418</v>
      </c>
      <c r="AT41" s="238">
        <f t="shared" si="211"/>
        <v>2.5911317326411418</v>
      </c>
      <c r="AU41" s="359">
        <f t="shared" si="212"/>
        <v>2.5911317326411418</v>
      </c>
      <c r="AV41" s="471">
        <f t="shared" si="213"/>
        <v>2.5911317326411418</v>
      </c>
      <c r="AW41" s="210">
        <f t="shared" si="214"/>
        <v>2.5911317326411418</v>
      </c>
      <c r="AX41" s="195">
        <f t="shared" si="215"/>
        <v>2.636027579493835</v>
      </c>
      <c r="AY41" s="472">
        <f t="shared" si="216"/>
        <v>2.636027579493835</v>
      </c>
      <c r="AZ41" s="195">
        <f t="shared" si="217"/>
        <v>2.9182300454250485</v>
      </c>
      <c r="BA41" s="195">
        <f t="shared" si="218"/>
        <v>3.3736022063595064</v>
      </c>
      <c r="BB41" s="195">
        <f t="shared" si="219"/>
        <v>2.4500304996755351</v>
      </c>
      <c r="BC41" s="195">
        <f t="shared" si="220"/>
        <v>2.636027579493835</v>
      </c>
      <c r="BD41" s="195">
        <f t="shared" si="221"/>
        <v>2.4500304996755351</v>
      </c>
      <c r="BE41" s="195">
        <f t="shared" si="222"/>
        <v>2.636027579493835</v>
      </c>
      <c r="BF41" s="195">
        <f t="shared" si="223"/>
        <v>2.636027579493835</v>
      </c>
    </row>
    <row r="42" spans="1:58" ht="15.75" thickBot="1">
      <c r="A42" s="18" t="s">
        <v>166</v>
      </c>
      <c r="B42" s="21">
        <v>17.378</v>
      </c>
      <c r="C42" s="566"/>
      <c r="D42" s="63">
        <v>2083.38</v>
      </c>
      <c r="E42" s="129">
        <f>(B42/$B$42)</f>
        <v>1</v>
      </c>
      <c r="F42" s="108">
        <v>631.55999999999995</v>
      </c>
      <c r="G42" s="209">
        <f>(B42/$B$33)</f>
        <v>0.4974238607739867</v>
      </c>
      <c r="H42" s="359">
        <f t="shared" si="176"/>
        <v>8.8342477673460049</v>
      </c>
      <c r="I42" s="238">
        <f t="shared" si="177"/>
        <v>352.17609342798261</v>
      </c>
      <c r="J42" s="287">
        <f t="shared" si="178"/>
        <v>0.56385463984425699</v>
      </c>
      <c r="K42" s="299">
        <f t="shared" si="179"/>
        <v>2.9433212199870211</v>
      </c>
      <c r="L42" s="300">
        <f t="shared" si="171"/>
        <v>2.9433212199870211</v>
      </c>
      <c r="M42" s="210">
        <f t="shared" si="180"/>
        <v>1.4660220635950683</v>
      </c>
      <c r="N42" s="238">
        <f t="shared" si="181"/>
        <v>1.4660220635950683</v>
      </c>
      <c r="O42" s="218">
        <f t="shared" si="182"/>
        <v>5.0435656465942742</v>
      </c>
      <c r="P42" s="210">
        <f t="shared" si="183"/>
        <v>1.4660220635950683</v>
      </c>
      <c r="Q42" s="210">
        <f t="shared" si="184"/>
        <v>1.4660220635950683</v>
      </c>
      <c r="R42" s="238">
        <f t="shared" si="185"/>
        <v>1.4209136924075276</v>
      </c>
      <c r="S42" s="238">
        <f t="shared" si="186"/>
        <v>1.4209136924075276</v>
      </c>
      <c r="T42" s="238">
        <f t="shared" si="187"/>
        <v>1.4209136924075276</v>
      </c>
      <c r="U42" s="423">
        <f t="shared" si="188"/>
        <v>0.56385463984425699</v>
      </c>
      <c r="V42" s="425">
        <f t="shared" si="189"/>
        <v>2.9658754055807917</v>
      </c>
      <c r="W42" s="344">
        <f t="shared" si="190"/>
        <v>0.56385463984425699</v>
      </c>
      <c r="X42" s="97">
        <f t="shared" si="191"/>
        <v>4.2627410772225822</v>
      </c>
      <c r="Y42" s="199">
        <f t="shared" si="172"/>
        <v>1.7154985192497532</v>
      </c>
      <c r="Z42" s="200">
        <f t="shared" si="173"/>
        <v>5.0435656465942742</v>
      </c>
      <c r="AA42" s="491">
        <f t="shared" si="192"/>
        <v>0.56385463984425699</v>
      </c>
      <c r="AB42" s="238">
        <f t="shared" si="193"/>
        <v>2.4865989617131734</v>
      </c>
      <c r="AC42" s="359">
        <f t="shared" si="194"/>
        <v>2.4865989617131734</v>
      </c>
      <c r="AD42" s="359">
        <f t="shared" si="195"/>
        <v>2.4865989617131734</v>
      </c>
      <c r="AE42" s="238">
        <f t="shared" si="196"/>
        <v>2.4865989617131734</v>
      </c>
      <c r="AF42" s="359">
        <f t="shared" si="197"/>
        <v>2.4865989617131734</v>
      </c>
      <c r="AG42" s="238">
        <f t="shared" si="198"/>
        <v>2.5655386112913692</v>
      </c>
      <c r="AH42" s="210">
        <f t="shared" si="199"/>
        <v>2.5260687865022717</v>
      </c>
      <c r="AI42" s="210">
        <f t="shared" si="200"/>
        <v>2.5655386112913692</v>
      </c>
      <c r="AJ42" s="238">
        <f t="shared" si="201"/>
        <v>2.5655386112913692</v>
      </c>
      <c r="AK42" s="238">
        <f t="shared" si="202"/>
        <v>2.5655386112913692</v>
      </c>
      <c r="AL42" s="210">
        <f t="shared" si="203"/>
        <v>2.5655386112913692</v>
      </c>
      <c r="AM42" s="210">
        <f t="shared" si="204"/>
        <v>2.277972744970798</v>
      </c>
      <c r="AN42" s="238">
        <f t="shared" si="205"/>
        <v>2.277972744970798</v>
      </c>
      <c r="AO42" s="238">
        <f t="shared" si="206"/>
        <v>2.277972744970798</v>
      </c>
      <c r="AP42" s="238">
        <f t="shared" si="207"/>
        <v>2.277972744970798</v>
      </c>
      <c r="AQ42" s="238">
        <f t="shared" si="208"/>
        <v>2.277972744970798</v>
      </c>
      <c r="AR42" s="238">
        <f t="shared" si="209"/>
        <v>2.277972744970798</v>
      </c>
      <c r="AS42" s="359">
        <f t="shared" si="210"/>
        <v>2.277972744970798</v>
      </c>
      <c r="AT42" s="238">
        <f t="shared" si="211"/>
        <v>2.277972744970798</v>
      </c>
      <c r="AU42" s="359">
        <f t="shared" si="212"/>
        <v>2.277972744970798</v>
      </c>
      <c r="AV42" s="471">
        <f t="shared" si="213"/>
        <v>2.277972744970798</v>
      </c>
      <c r="AW42" s="210">
        <f t="shared" si="214"/>
        <v>2.277972744970798</v>
      </c>
      <c r="AX42" s="195">
        <f t="shared" si="215"/>
        <v>2.3174425697598964</v>
      </c>
      <c r="AY42" s="472">
        <f t="shared" si="216"/>
        <v>2.3174425697598964</v>
      </c>
      <c r="AZ42" s="195">
        <f t="shared" si="217"/>
        <v>2.5655386112913692</v>
      </c>
      <c r="BA42" s="195">
        <f t="shared" si="218"/>
        <v>2.9658754055807917</v>
      </c>
      <c r="BB42" s="195">
        <f t="shared" si="219"/>
        <v>2.1539247242050616</v>
      </c>
      <c r="BC42" s="195">
        <f t="shared" si="220"/>
        <v>2.3174425697598964</v>
      </c>
      <c r="BD42" s="195">
        <f t="shared" si="221"/>
        <v>2.1539247242050616</v>
      </c>
      <c r="BE42" s="195">
        <f t="shared" si="222"/>
        <v>2.3174425697598964</v>
      </c>
      <c r="BF42" s="195">
        <f t="shared" si="223"/>
        <v>2.3174425697598964</v>
      </c>
    </row>
    <row r="43" spans="1:58" ht="15.75" thickBot="1">
      <c r="A43" s="18" t="s">
        <v>147</v>
      </c>
      <c r="B43" s="21">
        <v>14.894</v>
      </c>
      <c r="C43" s="566"/>
      <c r="D43" s="63">
        <v>3280.8150000000001</v>
      </c>
      <c r="E43" s="131">
        <f t="shared" ref="E43:E44" si="224">(B43/$B$42)</f>
        <v>0.85706065139831966</v>
      </c>
      <c r="F43" s="80">
        <f>$F$42*E43</f>
        <v>541.28522499712267</v>
      </c>
      <c r="G43" s="209">
        <f t="shared" si="175"/>
        <v>0.42632241813602018</v>
      </c>
      <c r="H43" s="359">
        <f t="shared" si="176"/>
        <v>7.5714861460957188</v>
      </c>
      <c r="I43" s="238">
        <f t="shared" si="177"/>
        <v>301.83627204030228</v>
      </c>
      <c r="J43" s="287">
        <f t="shared" si="178"/>
        <v>0.48325762491888385</v>
      </c>
      <c r="K43" s="299">
        <f t="shared" si="179"/>
        <v>2.5226048020765734</v>
      </c>
      <c r="L43" s="300">
        <f t="shared" si="171"/>
        <v>2.5226048020765734</v>
      </c>
      <c r="M43" s="210">
        <f t="shared" si="180"/>
        <v>1.256469824789098</v>
      </c>
      <c r="N43" s="238">
        <f t="shared" si="181"/>
        <v>1.256469824789098</v>
      </c>
      <c r="O43" s="218">
        <f t="shared" si="182"/>
        <v>4.3226416584402756</v>
      </c>
      <c r="P43" s="210">
        <f t="shared" si="183"/>
        <v>1.256469824789098</v>
      </c>
      <c r="Q43" s="210">
        <f t="shared" si="184"/>
        <v>1.256469824789098</v>
      </c>
      <c r="R43" s="238">
        <f t="shared" si="185"/>
        <v>1.2178092147955872</v>
      </c>
      <c r="S43" s="238">
        <f t="shared" si="186"/>
        <v>1.2178092147955872</v>
      </c>
      <c r="T43" s="238">
        <f t="shared" si="187"/>
        <v>1.2178092147955872</v>
      </c>
      <c r="U43" s="423">
        <f t="shared" si="188"/>
        <v>0.48325762491888385</v>
      </c>
      <c r="V43" s="425">
        <f t="shared" si="189"/>
        <v>2.5419351070733289</v>
      </c>
      <c r="W43" s="344">
        <f t="shared" si="190"/>
        <v>0.48325762491888385</v>
      </c>
      <c r="X43" s="97">
        <f t="shared" si="191"/>
        <v>3.6534276443867619</v>
      </c>
      <c r="Y43" s="199">
        <f t="shared" si="172"/>
        <v>1.4702862783810462</v>
      </c>
      <c r="Z43" s="202">
        <f t="shared" si="173"/>
        <v>4.3226416584402756</v>
      </c>
      <c r="AA43" s="491">
        <f t="shared" si="192"/>
        <v>0.48325762491888385</v>
      </c>
      <c r="AB43" s="238">
        <f t="shared" si="193"/>
        <v>2.1311661258922778</v>
      </c>
      <c r="AC43" s="359">
        <f t="shared" si="194"/>
        <v>2.1311661258922778</v>
      </c>
      <c r="AD43" s="359">
        <f t="shared" si="195"/>
        <v>2.1311661258922778</v>
      </c>
      <c r="AE43" s="238">
        <f t="shared" si="196"/>
        <v>2.1311661258922778</v>
      </c>
      <c r="AF43" s="359">
        <f t="shared" si="197"/>
        <v>2.1311661258922778</v>
      </c>
      <c r="AG43" s="238">
        <f t="shared" si="198"/>
        <v>2.1988221933809213</v>
      </c>
      <c r="AH43" s="210">
        <f t="shared" si="199"/>
        <v>2.1649941596366</v>
      </c>
      <c r="AI43" s="210">
        <f t="shared" si="200"/>
        <v>2.1988221933809213</v>
      </c>
      <c r="AJ43" s="238">
        <f t="shared" si="201"/>
        <v>2.1988221933809213</v>
      </c>
      <c r="AK43" s="238">
        <f t="shared" si="202"/>
        <v>2.1988221933809213</v>
      </c>
      <c r="AL43" s="210">
        <f t="shared" si="203"/>
        <v>2.1988221933809213</v>
      </c>
      <c r="AM43" s="210">
        <f t="shared" si="204"/>
        <v>1.9523608046722909</v>
      </c>
      <c r="AN43" s="238">
        <f t="shared" si="205"/>
        <v>1.9523608046722909</v>
      </c>
      <c r="AO43" s="238">
        <f t="shared" si="206"/>
        <v>1.9523608046722909</v>
      </c>
      <c r="AP43" s="238">
        <f t="shared" si="207"/>
        <v>1.9523608046722909</v>
      </c>
      <c r="AQ43" s="238">
        <f t="shared" si="208"/>
        <v>1.9523608046722909</v>
      </c>
      <c r="AR43" s="238">
        <f t="shared" si="209"/>
        <v>1.9523608046722909</v>
      </c>
      <c r="AS43" s="359">
        <f t="shared" si="210"/>
        <v>1.9523608046722909</v>
      </c>
      <c r="AT43" s="238">
        <f t="shared" si="211"/>
        <v>1.9523608046722909</v>
      </c>
      <c r="AU43" s="359">
        <f t="shared" si="212"/>
        <v>1.9523608046722909</v>
      </c>
      <c r="AV43" s="471">
        <f t="shared" si="213"/>
        <v>1.9523608046722909</v>
      </c>
      <c r="AW43" s="210">
        <f t="shared" si="214"/>
        <v>1.9523608046722909</v>
      </c>
      <c r="AX43" s="195">
        <f t="shared" si="215"/>
        <v>1.9861888384166129</v>
      </c>
      <c r="AY43" s="472">
        <f t="shared" si="216"/>
        <v>1.9861888384166129</v>
      </c>
      <c r="AZ43" s="195">
        <f t="shared" si="217"/>
        <v>2.1988221933809213</v>
      </c>
      <c r="BA43" s="195">
        <f t="shared" si="218"/>
        <v>2.5419351070733289</v>
      </c>
      <c r="BB43" s="195">
        <f t="shared" si="219"/>
        <v>1.8460441271901362</v>
      </c>
      <c r="BC43" s="195">
        <f t="shared" si="220"/>
        <v>1.9861888384166129</v>
      </c>
      <c r="BD43" s="195">
        <f t="shared" si="221"/>
        <v>1.8460441271901362</v>
      </c>
      <c r="BE43" s="195">
        <f t="shared" si="222"/>
        <v>1.9861888384166129</v>
      </c>
      <c r="BF43" s="195">
        <f t="shared" si="223"/>
        <v>1.9861888384166129</v>
      </c>
    </row>
    <row r="44" spans="1:58" ht="15.75" thickBot="1">
      <c r="A44" s="134" t="s">
        <v>144</v>
      </c>
      <c r="B44" s="135">
        <v>14.866</v>
      </c>
      <c r="C44" s="566"/>
      <c r="D44" s="72">
        <v>2877.8</v>
      </c>
      <c r="E44" s="131">
        <f t="shared" si="224"/>
        <v>0.85544941880538605</v>
      </c>
      <c r="F44" s="80">
        <f>$F$42*E44</f>
        <v>540.26763494072952</v>
      </c>
      <c r="G44" s="209">
        <f t="shared" si="175"/>
        <v>0.42552095259903822</v>
      </c>
      <c r="H44" s="359">
        <f t="shared" si="176"/>
        <v>7.5572521181589192</v>
      </c>
      <c r="I44" s="238">
        <f t="shared" si="177"/>
        <v>301.26883444011906</v>
      </c>
      <c r="J44" s="287">
        <f t="shared" si="178"/>
        <v>0.4823491239454899</v>
      </c>
      <c r="K44" s="304">
        <f t="shared" si="179"/>
        <v>2.5178624269954573</v>
      </c>
      <c r="L44" s="305">
        <f t="shared" si="171"/>
        <v>2.5178624269954573</v>
      </c>
      <c r="M44" s="210">
        <f t="shared" si="180"/>
        <v>1.2541077222582737</v>
      </c>
      <c r="N44" s="238">
        <f t="shared" si="181"/>
        <v>1.2541077222582737</v>
      </c>
      <c r="O44" s="218">
        <f t="shared" si="182"/>
        <v>4.3145153010858825</v>
      </c>
      <c r="P44" s="210">
        <f t="shared" si="183"/>
        <v>1.2541077222582737</v>
      </c>
      <c r="Q44" s="210">
        <f t="shared" si="184"/>
        <v>1.2541077222582737</v>
      </c>
      <c r="R44" s="238">
        <f t="shared" si="185"/>
        <v>1.2155197923426346</v>
      </c>
      <c r="S44" s="408">
        <f t="shared" si="186"/>
        <v>1.2155197923426346</v>
      </c>
      <c r="T44" s="408">
        <f t="shared" si="187"/>
        <v>1.2155197923426346</v>
      </c>
      <c r="U44" s="423">
        <f t="shared" si="188"/>
        <v>0.4823491239454899</v>
      </c>
      <c r="V44" s="425">
        <f t="shared" si="189"/>
        <v>2.5371563919532769</v>
      </c>
      <c r="W44" s="344">
        <f t="shared" si="190"/>
        <v>0.4823491239454899</v>
      </c>
      <c r="X44" s="97">
        <f>$X$53*W44</f>
        <v>3.6465593770279034</v>
      </c>
      <c r="Y44" s="199">
        <f t="shared" si="172"/>
        <v>1.4675222112537016</v>
      </c>
      <c r="Z44" s="200">
        <f t="shared" si="173"/>
        <v>4.3145153010858825</v>
      </c>
      <c r="AA44" s="491">
        <f t="shared" si="192"/>
        <v>0.4823491239454899</v>
      </c>
      <c r="AB44" s="238">
        <f t="shared" si="193"/>
        <v>2.1271596365996106</v>
      </c>
      <c r="AC44" s="359">
        <f t="shared" si="194"/>
        <v>2.1271596365996106</v>
      </c>
      <c r="AD44" s="359">
        <f t="shared" si="195"/>
        <v>2.1271596365996106</v>
      </c>
      <c r="AE44" s="238">
        <f t="shared" si="196"/>
        <v>2.1271596365996106</v>
      </c>
      <c r="AF44" s="359">
        <f t="shared" si="197"/>
        <v>2.1271596365996106</v>
      </c>
      <c r="AG44" s="238">
        <f t="shared" si="198"/>
        <v>2.1946885139519789</v>
      </c>
      <c r="AH44" s="210">
        <f t="shared" si="199"/>
        <v>2.160924075275795</v>
      </c>
      <c r="AI44" s="210">
        <f t="shared" si="200"/>
        <v>2.1946885139519789</v>
      </c>
      <c r="AJ44" s="238">
        <f t="shared" si="201"/>
        <v>2.1946885139519789</v>
      </c>
      <c r="AK44" s="238">
        <f t="shared" si="202"/>
        <v>2.1946885139519789</v>
      </c>
      <c r="AL44" s="210">
        <f t="shared" si="203"/>
        <v>2.1946885139519789</v>
      </c>
      <c r="AM44" s="210">
        <f t="shared" si="204"/>
        <v>1.9486904607397793</v>
      </c>
      <c r="AN44" s="238">
        <f t="shared" si="205"/>
        <v>1.9486904607397793</v>
      </c>
      <c r="AO44" s="238">
        <f t="shared" si="206"/>
        <v>1.9486904607397793</v>
      </c>
      <c r="AP44" s="238">
        <f t="shared" si="207"/>
        <v>1.9486904607397793</v>
      </c>
      <c r="AQ44" s="238">
        <f t="shared" si="208"/>
        <v>1.9486904607397793</v>
      </c>
      <c r="AR44" s="238">
        <f t="shared" si="209"/>
        <v>1.9486904607397793</v>
      </c>
      <c r="AS44" s="359">
        <f t="shared" si="210"/>
        <v>1.9486904607397793</v>
      </c>
      <c r="AT44" s="238">
        <f t="shared" si="211"/>
        <v>1.9486904607397793</v>
      </c>
      <c r="AU44" s="359">
        <f t="shared" si="212"/>
        <v>1.9486904607397793</v>
      </c>
      <c r="AV44" s="471">
        <f t="shared" si="213"/>
        <v>1.9486904607397793</v>
      </c>
      <c r="AW44" s="210">
        <f t="shared" si="214"/>
        <v>1.9486904607397793</v>
      </c>
      <c r="AX44" s="195">
        <f t="shared" si="215"/>
        <v>1.9824548994159636</v>
      </c>
      <c r="AY44" s="472">
        <f t="shared" si="216"/>
        <v>1.9824548994159636</v>
      </c>
      <c r="AZ44" s="195">
        <f t="shared" si="217"/>
        <v>2.1946885139519789</v>
      </c>
      <c r="BA44" s="195">
        <f t="shared" si="218"/>
        <v>2.5371563919532769</v>
      </c>
      <c r="BB44" s="195">
        <f t="shared" si="219"/>
        <v>1.8425736534717714</v>
      </c>
      <c r="BC44" s="195">
        <f t="shared" si="220"/>
        <v>1.9824548994159636</v>
      </c>
      <c r="BD44" s="195">
        <f t="shared" si="221"/>
        <v>1.8425736534717714</v>
      </c>
      <c r="BE44" s="195">
        <f t="shared" si="222"/>
        <v>1.9824548994159636</v>
      </c>
      <c r="BF44" s="195">
        <f t="shared" si="223"/>
        <v>1.9824548994159636</v>
      </c>
    </row>
    <row r="45" spans="1:58" ht="15.75" thickBot="1">
      <c r="A45" s="156" t="s">
        <v>221</v>
      </c>
      <c r="B45" s="135"/>
      <c r="C45" s="154"/>
      <c r="D45" s="155">
        <v>1</v>
      </c>
      <c r="E45" s="147"/>
      <c r="F45" s="186"/>
      <c r="G45" s="360"/>
      <c r="H45" s="361"/>
      <c r="I45" s="239"/>
      <c r="J45" s="303"/>
      <c r="K45" s="186"/>
      <c r="L45" s="190"/>
      <c r="M45" s="153"/>
      <c r="N45" s="152"/>
      <c r="O45" s="152"/>
      <c r="P45" s="152"/>
      <c r="Q45" s="152"/>
      <c r="R45" s="152"/>
      <c r="S45" s="238">
        <f t="shared" si="186"/>
        <v>0</v>
      </c>
      <c r="T45" s="238">
        <f t="shared" si="187"/>
        <v>0</v>
      </c>
      <c r="U45" s="406"/>
      <c r="V45" s="124"/>
      <c r="W45" s="124"/>
      <c r="X45" s="125"/>
      <c r="Y45" s="178"/>
      <c r="Z45" s="138"/>
      <c r="AA45" s="491">
        <f t="shared" si="192"/>
        <v>0</v>
      </c>
      <c r="AB45" s="238">
        <f t="shared" si="193"/>
        <v>0</v>
      </c>
      <c r="AC45" s="359">
        <f t="shared" si="194"/>
        <v>0</v>
      </c>
      <c r="AD45" s="359">
        <f t="shared" si="195"/>
        <v>0</v>
      </c>
      <c r="AE45" s="238">
        <f t="shared" si="196"/>
        <v>0</v>
      </c>
      <c r="AF45" s="359">
        <f t="shared" si="197"/>
        <v>0</v>
      </c>
      <c r="AG45" s="238">
        <f t="shared" si="198"/>
        <v>0</v>
      </c>
      <c r="AH45" s="210">
        <f t="shared" si="199"/>
        <v>0</v>
      </c>
      <c r="AI45" s="210">
        <f t="shared" si="200"/>
        <v>0</v>
      </c>
      <c r="AJ45" s="238">
        <f t="shared" si="201"/>
        <v>0</v>
      </c>
      <c r="AK45" s="238">
        <f t="shared" si="202"/>
        <v>0</v>
      </c>
      <c r="AL45" s="210">
        <f t="shared" si="203"/>
        <v>0</v>
      </c>
      <c r="AM45" s="210">
        <f t="shared" si="204"/>
        <v>0</v>
      </c>
      <c r="AN45" s="238">
        <f t="shared" si="205"/>
        <v>0</v>
      </c>
      <c r="AO45" s="238">
        <f t="shared" si="206"/>
        <v>0</v>
      </c>
      <c r="AP45" s="238">
        <f t="shared" si="207"/>
        <v>0</v>
      </c>
      <c r="AQ45" s="238">
        <f t="shared" si="208"/>
        <v>0</v>
      </c>
      <c r="AR45" s="238">
        <f t="shared" si="209"/>
        <v>0</v>
      </c>
      <c r="AS45" s="359">
        <f t="shared" si="210"/>
        <v>0</v>
      </c>
      <c r="AT45" s="238">
        <f t="shared" si="211"/>
        <v>0</v>
      </c>
      <c r="AU45" s="359">
        <f t="shared" si="212"/>
        <v>0</v>
      </c>
      <c r="AV45" s="471">
        <f t="shared" si="213"/>
        <v>0</v>
      </c>
      <c r="AW45" s="210">
        <f t="shared" si="214"/>
        <v>0</v>
      </c>
      <c r="AX45" s="195">
        <f t="shared" si="215"/>
        <v>0</v>
      </c>
      <c r="AY45" s="472">
        <f t="shared" si="216"/>
        <v>0</v>
      </c>
      <c r="AZ45" s="195">
        <f t="shared" si="217"/>
        <v>0</v>
      </c>
      <c r="BA45" s="195">
        <f t="shared" si="218"/>
        <v>0</v>
      </c>
      <c r="BB45" s="195">
        <f t="shared" si="219"/>
        <v>0</v>
      </c>
      <c r="BC45" s="195">
        <f t="shared" si="220"/>
        <v>0</v>
      </c>
      <c r="BD45" s="195">
        <f t="shared" si="221"/>
        <v>0</v>
      </c>
      <c r="BE45" s="195">
        <f t="shared" si="222"/>
        <v>0</v>
      </c>
      <c r="BF45" s="195">
        <f t="shared" si="223"/>
        <v>0</v>
      </c>
    </row>
    <row r="46" spans="1:58" ht="15.75" thickBot="1">
      <c r="A46" s="572"/>
      <c r="B46" s="573"/>
      <c r="C46" s="157"/>
      <c r="D46" s="157"/>
      <c r="E46" s="158"/>
      <c r="F46" s="278">
        <f>SUM(F38:F44)/7</f>
        <v>748.25577396708468</v>
      </c>
      <c r="G46" s="139"/>
      <c r="H46" s="364">
        <f>SUM(H38:H44)/7</f>
        <v>10.466585756812458</v>
      </c>
      <c r="I46" s="278">
        <f>SUM(I38:I44)/7</f>
        <v>417.24902679184794</v>
      </c>
      <c r="J46" s="307"/>
      <c r="K46" s="278">
        <f t="shared" ref="K46:Q46" si="225">SUM(K38:K44)/7</f>
        <v>3.4871700194678774</v>
      </c>
      <c r="L46" s="146">
        <f t="shared" si="225"/>
        <v>3.4871700194678774</v>
      </c>
      <c r="M46" s="146">
        <f t="shared" si="225"/>
        <v>1.7369046073977936</v>
      </c>
      <c r="N46" s="323">
        <f t="shared" si="225"/>
        <v>1.7369046073977936</v>
      </c>
      <c r="O46" s="146">
        <f t="shared" si="225"/>
        <v>5.9754846989141166</v>
      </c>
      <c r="P46" s="146">
        <f t="shared" si="225"/>
        <v>1.7369046073977936</v>
      </c>
      <c r="Q46" s="306">
        <f t="shared" si="225"/>
        <v>1.7369046073977936</v>
      </c>
      <c r="R46" s="146">
        <f>SUM(R38:R44)/7</f>
        <v>1.6834613887086307</v>
      </c>
      <c r="S46" s="146">
        <f>SUM(S38:S44)/7</f>
        <v>1.6834613887086307</v>
      </c>
      <c r="T46" s="146">
        <f>SUM(T38:T44)/7</f>
        <v>1.6834613887086307</v>
      </c>
      <c r="U46" s="407"/>
      <c r="V46" s="146">
        <f>SUM(V38:V44)/7</f>
        <v>3.5138916288124595</v>
      </c>
      <c r="W46" s="179"/>
      <c r="X46" s="146">
        <f>SUM(X38:X44)/7</f>
        <v>5.0503841661258928</v>
      </c>
      <c r="Y46" s="180"/>
      <c r="Z46" s="146">
        <f>SUM(Z38:Z44)/7</f>
        <v>5.9754846989141166</v>
      </c>
      <c r="AA46" s="492"/>
      <c r="AB46" s="278">
        <f>SUM(AB38:AB44)/7</f>
        <v>2.9460574302401041</v>
      </c>
      <c r="AC46" s="278">
        <f t="shared" ref="AC46:BF46" si="226">SUM(AC38:AC44)/7</f>
        <v>2.9460574302401041</v>
      </c>
      <c r="AD46" s="278">
        <f t="shared" si="226"/>
        <v>2.9460574302401041</v>
      </c>
      <c r="AE46" s="278">
        <f t="shared" si="226"/>
        <v>2.9460574302401041</v>
      </c>
      <c r="AF46" s="278">
        <f t="shared" si="226"/>
        <v>2.9460574302401041</v>
      </c>
      <c r="AG46" s="278">
        <f t="shared" si="226"/>
        <v>3.0395830629461389</v>
      </c>
      <c r="AH46" s="278">
        <f t="shared" si="226"/>
        <v>2.9928202465931215</v>
      </c>
      <c r="AI46" s="278">
        <f t="shared" si="226"/>
        <v>3.0395830629461389</v>
      </c>
      <c r="AJ46" s="278">
        <f t="shared" si="226"/>
        <v>3.0395830629461389</v>
      </c>
      <c r="AK46" s="278">
        <f t="shared" si="226"/>
        <v>3.0395830629461389</v>
      </c>
      <c r="AL46" s="278">
        <f t="shared" si="226"/>
        <v>3.0395830629461389</v>
      </c>
      <c r="AM46" s="278">
        <f t="shared" si="226"/>
        <v>2.6988825438027253</v>
      </c>
      <c r="AN46" s="278">
        <f t="shared" si="226"/>
        <v>2.6988825438027253</v>
      </c>
      <c r="AO46" s="278">
        <f t="shared" si="226"/>
        <v>2.6988825438027253</v>
      </c>
      <c r="AP46" s="278">
        <f t="shared" si="226"/>
        <v>2.6988825438027253</v>
      </c>
      <c r="AQ46" s="278">
        <f t="shared" si="226"/>
        <v>2.6988825438027253</v>
      </c>
      <c r="AR46" s="278">
        <f t="shared" si="226"/>
        <v>2.6988825438027253</v>
      </c>
      <c r="AS46" s="278">
        <f t="shared" si="226"/>
        <v>2.6988825438027253</v>
      </c>
      <c r="AT46" s="278">
        <f t="shared" si="226"/>
        <v>2.6988825438027253</v>
      </c>
      <c r="AU46" s="278">
        <f t="shared" si="226"/>
        <v>2.6988825438027253</v>
      </c>
      <c r="AV46" s="278">
        <f t="shared" si="226"/>
        <v>2.6988825438027253</v>
      </c>
      <c r="AW46" s="278">
        <f t="shared" si="226"/>
        <v>2.6988825438027253</v>
      </c>
      <c r="AX46" s="278">
        <f t="shared" si="226"/>
        <v>2.7456453601557436</v>
      </c>
      <c r="AY46" s="278">
        <f t="shared" si="226"/>
        <v>2.7456453601557436</v>
      </c>
      <c r="AZ46" s="278">
        <f t="shared" si="226"/>
        <v>3.0395830629461389</v>
      </c>
      <c r="BA46" s="278">
        <f t="shared" si="226"/>
        <v>3.5138916288124595</v>
      </c>
      <c r="BB46" s="278">
        <f t="shared" si="226"/>
        <v>2.5519136924075272</v>
      </c>
      <c r="BC46" s="278">
        <f t="shared" si="226"/>
        <v>2.7456453601557436</v>
      </c>
      <c r="BD46" s="278">
        <f t="shared" si="226"/>
        <v>2.5519136924075272</v>
      </c>
      <c r="BE46" s="278">
        <f t="shared" si="226"/>
        <v>2.7456453601557436</v>
      </c>
      <c r="BF46" s="278">
        <f t="shared" si="226"/>
        <v>2.7456453601557436</v>
      </c>
    </row>
    <row r="47" spans="1:58" ht="15.75" thickBot="1">
      <c r="C47" s="65"/>
      <c r="D47" s="96">
        <f>SUM(D2:D46)</f>
        <v>545350.64699999988</v>
      </c>
      <c r="E47" s="59"/>
      <c r="F47" s="114"/>
      <c r="G47" s="114"/>
      <c r="H47" s="76"/>
      <c r="I47" s="76"/>
      <c r="J47" s="76"/>
      <c r="K47" s="76"/>
      <c r="L47" s="110"/>
      <c r="M47" s="107"/>
      <c r="N47" s="78"/>
      <c r="O47" s="78"/>
      <c r="P47" s="78"/>
      <c r="Q47" s="78"/>
      <c r="R47" s="78"/>
      <c r="S47" s="177"/>
      <c r="T47" s="109"/>
      <c r="U47" s="109"/>
      <c r="V47" s="78"/>
      <c r="W47" s="78"/>
      <c r="X47" s="78"/>
      <c r="Y47" s="78"/>
      <c r="Z47" s="177"/>
      <c r="AA47" s="59"/>
      <c r="AB47" s="114"/>
      <c r="AC47" s="114"/>
      <c r="AD47" s="76"/>
      <c r="AE47" s="76"/>
      <c r="AF47" s="76"/>
      <c r="AG47" s="76"/>
      <c r="AH47" s="110"/>
      <c r="AI47" s="110"/>
      <c r="AJ47" s="76"/>
      <c r="AK47" s="76"/>
      <c r="AL47" s="76"/>
      <c r="AM47" s="76"/>
      <c r="AN47" s="76"/>
      <c r="AO47" s="110"/>
      <c r="AP47" s="473"/>
      <c r="AQ47" s="473"/>
      <c r="AR47" s="76"/>
      <c r="AS47" s="76"/>
      <c r="AT47" s="76"/>
      <c r="AU47" s="76"/>
      <c r="AV47" s="110"/>
    </row>
    <row r="48" spans="1:58">
      <c r="F48" s="73"/>
      <c r="G48" s="73"/>
      <c r="H48" s="73"/>
      <c r="I48" s="73"/>
      <c r="J48" s="73"/>
      <c r="K48" s="73"/>
      <c r="L48" s="73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B48" s="73"/>
      <c r="AC48" s="73"/>
      <c r="AD48" s="73"/>
      <c r="AE48" s="73"/>
      <c r="AF48" s="73"/>
      <c r="AG48" s="73"/>
      <c r="AH48" s="73"/>
      <c r="AI48" s="69"/>
      <c r="AJ48" s="69"/>
      <c r="AK48" s="69"/>
      <c r="AL48" s="69"/>
      <c r="AM48" s="69"/>
      <c r="AN48" s="69"/>
      <c r="AO48" s="69"/>
      <c r="AP48" s="69"/>
      <c r="AQ48" s="69"/>
      <c r="AR48" s="69"/>
      <c r="AS48" s="69"/>
      <c r="AT48" s="69"/>
      <c r="AU48" s="69"/>
      <c r="AV48" s="69"/>
    </row>
    <row r="49" spans="1:58">
      <c r="F49" s="73"/>
      <c r="G49" s="73"/>
      <c r="H49" s="73"/>
      <c r="I49" s="73"/>
      <c r="J49" s="73"/>
      <c r="K49" s="73"/>
      <c r="L49" s="73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B49" s="73"/>
      <c r="AC49" s="73"/>
      <c r="AD49" s="73"/>
      <c r="AE49" s="73"/>
      <c r="AF49" s="73"/>
      <c r="AG49" s="73"/>
      <c r="AH49" s="73"/>
      <c r="AI49" s="69"/>
      <c r="AJ49" s="69"/>
      <c r="AK49" s="69"/>
      <c r="AL49" s="69"/>
      <c r="AM49" s="69"/>
      <c r="AN49" s="69"/>
      <c r="AO49" s="69"/>
      <c r="AP49" s="69"/>
      <c r="AQ49" s="69"/>
      <c r="AR49" s="69"/>
      <c r="AS49" s="69"/>
      <c r="AT49" s="69"/>
      <c r="AU49" s="69"/>
      <c r="AV49" s="69"/>
    </row>
    <row r="50" spans="1:58">
      <c r="F50" s="17"/>
      <c r="G50" s="17"/>
      <c r="H50" s="17"/>
      <c r="I50" s="17"/>
      <c r="J50" s="17"/>
      <c r="K50" s="17"/>
      <c r="L50" s="17"/>
      <c r="AB50" s="17"/>
      <c r="AC50" s="17"/>
      <c r="AD50" s="17"/>
      <c r="AE50" s="17"/>
      <c r="AF50" s="17"/>
      <c r="AG50" s="17"/>
      <c r="AH50" s="17"/>
    </row>
    <row r="51" spans="1:58" ht="15.75" thickBot="1">
      <c r="F51" s="17"/>
      <c r="G51" s="17"/>
      <c r="H51" s="17"/>
      <c r="I51" s="17"/>
      <c r="J51" s="17"/>
      <c r="K51" s="17"/>
      <c r="L51" s="17"/>
      <c r="AB51" s="17"/>
      <c r="AC51" s="17"/>
      <c r="AD51" s="17"/>
      <c r="AE51" s="17"/>
      <c r="AF51" s="17"/>
      <c r="AG51" s="17"/>
      <c r="AH51" s="17"/>
    </row>
    <row r="52" spans="1:58" ht="90.75" thickBot="1">
      <c r="A52" s="84" t="s">
        <v>132</v>
      </c>
      <c r="B52" s="85" t="s">
        <v>220</v>
      </c>
      <c r="C52" s="58" t="s">
        <v>184</v>
      </c>
      <c r="D52" s="70" t="s">
        <v>209</v>
      </c>
      <c r="E52" s="142" t="s">
        <v>244</v>
      </c>
      <c r="F52" s="86" t="s">
        <v>228</v>
      </c>
      <c r="G52" s="86" t="s">
        <v>244</v>
      </c>
      <c r="H52" s="86" t="s">
        <v>229</v>
      </c>
      <c r="I52" s="86" t="s">
        <v>230</v>
      </c>
      <c r="J52" s="142" t="s">
        <v>244</v>
      </c>
      <c r="K52" s="86" t="s">
        <v>231</v>
      </c>
      <c r="L52" s="103" t="s">
        <v>232</v>
      </c>
      <c r="M52" s="115" t="s">
        <v>233</v>
      </c>
      <c r="N52" s="115" t="s">
        <v>234</v>
      </c>
      <c r="O52" s="115" t="s">
        <v>235</v>
      </c>
      <c r="P52" s="118" t="s">
        <v>236</v>
      </c>
      <c r="Q52" s="115" t="s">
        <v>237</v>
      </c>
      <c r="R52" s="115" t="s">
        <v>238</v>
      </c>
      <c r="S52" s="119" t="s">
        <v>239</v>
      </c>
      <c r="T52" s="419" t="s">
        <v>240</v>
      </c>
      <c r="U52" s="420" t="s">
        <v>244</v>
      </c>
      <c r="V52" s="421" t="s">
        <v>241</v>
      </c>
      <c r="W52" s="420" t="s">
        <v>244</v>
      </c>
      <c r="X52" s="422" t="s">
        <v>242</v>
      </c>
      <c r="Y52" s="418" t="s">
        <v>244</v>
      </c>
      <c r="Z52" s="122" t="s">
        <v>243</v>
      </c>
      <c r="AA52" s="142" t="s">
        <v>244</v>
      </c>
      <c r="AB52" s="86" t="s">
        <v>249</v>
      </c>
      <c r="AC52" s="86" t="s">
        <v>250</v>
      </c>
      <c r="AD52" s="86" t="s">
        <v>251</v>
      </c>
      <c r="AE52" s="86" t="s">
        <v>252</v>
      </c>
      <c r="AF52" s="451" t="s">
        <v>253</v>
      </c>
      <c r="AG52" s="451" t="s">
        <v>254</v>
      </c>
      <c r="AH52" s="452" t="s">
        <v>255</v>
      </c>
      <c r="AI52" s="453" t="s">
        <v>256</v>
      </c>
      <c r="AJ52" s="453" t="s">
        <v>257</v>
      </c>
      <c r="AK52" s="453" t="s">
        <v>258</v>
      </c>
      <c r="AL52" s="454" t="s">
        <v>259</v>
      </c>
      <c r="AM52" s="103" t="s">
        <v>260</v>
      </c>
      <c r="AN52" s="103" t="s">
        <v>261</v>
      </c>
      <c r="AO52" s="103" t="s">
        <v>262</v>
      </c>
      <c r="AP52" s="116" t="s">
        <v>263</v>
      </c>
      <c r="AQ52" s="116" t="s">
        <v>264</v>
      </c>
      <c r="AR52" s="103" t="s">
        <v>265</v>
      </c>
      <c r="AS52" s="116" t="s">
        <v>266</v>
      </c>
      <c r="AT52" s="455" t="s">
        <v>267</v>
      </c>
      <c r="AU52" s="456" t="s">
        <v>268</v>
      </c>
      <c r="AV52" s="474" t="s">
        <v>269</v>
      </c>
      <c r="AW52" s="458" t="s">
        <v>270</v>
      </c>
      <c r="AX52" s="458" t="s">
        <v>271</v>
      </c>
      <c r="AY52" s="458" t="s">
        <v>272</v>
      </c>
      <c r="AZ52" s="475" t="s">
        <v>273</v>
      </c>
      <c r="BA52" s="475" t="s">
        <v>274</v>
      </c>
      <c r="BB52" s="475" t="s">
        <v>275</v>
      </c>
      <c r="BC52" s="475" t="s">
        <v>276</v>
      </c>
      <c r="BD52" s="475" t="s">
        <v>277</v>
      </c>
      <c r="BE52" s="475" t="s">
        <v>278</v>
      </c>
      <c r="BF52" s="475" t="s">
        <v>279</v>
      </c>
    </row>
    <row r="53" spans="1:58">
      <c r="A53" s="81" t="s">
        <v>136</v>
      </c>
      <c r="B53" s="82">
        <v>30.82</v>
      </c>
      <c r="C53" s="566" t="s">
        <v>207</v>
      </c>
      <c r="D53" s="65">
        <v>145934.46</v>
      </c>
      <c r="E53" s="163">
        <f>(B53/$B$53)</f>
        <v>1</v>
      </c>
      <c r="F53" s="121">
        <v>933</v>
      </c>
      <c r="G53" s="209">
        <f>(B53/$B$33)</f>
        <v>0.88218456606365925</v>
      </c>
      <c r="H53" s="238">
        <f>$H$33*G53</f>
        <v>15.667597893290589</v>
      </c>
      <c r="I53" s="238">
        <f>$I$33*G53</f>
        <v>624.58667277307075</v>
      </c>
      <c r="J53" s="287">
        <f>(B53/$B$53)</f>
        <v>1</v>
      </c>
      <c r="K53" s="277">
        <v>5.22</v>
      </c>
      <c r="L53" s="292">
        <v>5.22</v>
      </c>
      <c r="M53" s="272">
        <v>2.6</v>
      </c>
      <c r="N53" s="272">
        <v>2.6</v>
      </c>
      <c r="O53" s="218">
        <f>$Z$58*Y53</f>
        <v>8.944797630799604</v>
      </c>
      <c r="P53" s="272">
        <v>2.6</v>
      </c>
      <c r="Q53" s="272">
        <v>2.6</v>
      </c>
      <c r="R53" s="396">
        <v>2.52</v>
      </c>
      <c r="S53" s="396">
        <v>2.52</v>
      </c>
      <c r="T53" s="396">
        <v>2.52</v>
      </c>
      <c r="U53" s="409">
        <f>B53/$B$53</f>
        <v>1</v>
      </c>
      <c r="V53" s="396">
        <v>5.26</v>
      </c>
      <c r="W53" s="409">
        <f>B53/$B$53</f>
        <v>1</v>
      </c>
      <c r="X53" s="396">
        <v>7.56</v>
      </c>
      <c r="Y53" s="197">
        <f t="shared" ref="Y53:Y59" si="227">(B53/$B$58)</f>
        <v>3.042448173741362</v>
      </c>
      <c r="Z53" s="198">
        <f>$Z$58*Y53</f>
        <v>8.944797630799604</v>
      </c>
      <c r="AA53" s="493">
        <f>B53/$B$53</f>
        <v>1</v>
      </c>
      <c r="AB53" s="441">
        <v>4.41</v>
      </c>
      <c r="AC53" s="441">
        <v>4.41</v>
      </c>
      <c r="AD53" s="441">
        <v>4.41</v>
      </c>
      <c r="AE53" s="441">
        <v>4.41</v>
      </c>
      <c r="AF53" s="441">
        <v>4.41</v>
      </c>
      <c r="AG53" s="441">
        <v>4.55</v>
      </c>
      <c r="AH53" s="439">
        <v>4.4800000000000004</v>
      </c>
      <c r="AI53" s="439">
        <v>4.55</v>
      </c>
      <c r="AJ53" s="439">
        <v>4.55</v>
      </c>
      <c r="AK53" s="439">
        <v>4.55</v>
      </c>
      <c r="AL53" s="439">
        <v>4.55</v>
      </c>
      <c r="AM53" s="439">
        <v>4.04</v>
      </c>
      <c r="AN53" s="439">
        <v>4.04</v>
      </c>
      <c r="AO53" s="439">
        <v>4.04</v>
      </c>
      <c r="AP53" s="439">
        <v>4.04</v>
      </c>
      <c r="AQ53" s="439">
        <v>4.04</v>
      </c>
      <c r="AR53" s="439">
        <v>4.04</v>
      </c>
      <c r="AS53" s="439">
        <v>4.04</v>
      </c>
      <c r="AT53" s="439">
        <v>4.04</v>
      </c>
      <c r="AU53" s="439">
        <v>4.04</v>
      </c>
      <c r="AV53" s="439">
        <v>4.04</v>
      </c>
      <c r="AW53" s="439">
        <v>4.04</v>
      </c>
      <c r="AX53" s="467">
        <v>4.1100000000000003</v>
      </c>
      <c r="AY53" s="467">
        <v>4.1100000000000003</v>
      </c>
      <c r="AZ53" s="467">
        <v>4.55</v>
      </c>
      <c r="BA53" s="467">
        <v>5.26</v>
      </c>
      <c r="BB53" s="467">
        <v>3.82</v>
      </c>
      <c r="BC53" s="467">
        <v>4.1100000000000003</v>
      </c>
      <c r="BD53" s="467">
        <v>3.82</v>
      </c>
      <c r="BE53" s="467">
        <v>4.1100000000000003</v>
      </c>
      <c r="BF53" s="467">
        <v>4.1100000000000003</v>
      </c>
    </row>
    <row r="54" spans="1:58">
      <c r="A54" s="10" t="s">
        <v>202</v>
      </c>
      <c r="B54" s="21">
        <v>21.224</v>
      </c>
      <c r="C54" s="566"/>
      <c r="D54" s="66">
        <v>9449.3209999999999</v>
      </c>
      <c r="E54" s="163">
        <f t="shared" ref="E54:E56" si="228">(B54/$B$53)</f>
        <v>0.68864373783257626</v>
      </c>
      <c r="F54" s="77">
        <f>$F$53*E54</f>
        <v>642.50460739779362</v>
      </c>
      <c r="G54" s="209">
        <f t="shared" ref="G54:G59" si="229">(B54/$B$33)</f>
        <v>0.60751087703228757</v>
      </c>
      <c r="H54" s="238">
        <f t="shared" ref="H54:H59" si="230">$H$33*G54</f>
        <v>10.789393176093428</v>
      </c>
      <c r="I54" s="238">
        <f t="shared" ref="I54:I59" si="231">$I$33*G54</f>
        <v>430.11770093885957</v>
      </c>
      <c r="J54" s="287">
        <f>(B54/$B$53)</f>
        <v>0.68864373783257626</v>
      </c>
      <c r="K54" s="290">
        <f>($K$53*J54)</f>
        <v>3.5947203114860478</v>
      </c>
      <c r="L54" s="295">
        <f>($L$53*J54)</f>
        <v>3.5947203114860478</v>
      </c>
      <c r="M54" s="195">
        <f>$M$53*(B54/$B$53)</f>
        <v>1.7904737183646984</v>
      </c>
      <c r="N54" s="195">
        <f>$N$53*(B54/$B$53)</f>
        <v>1.7904737183646984</v>
      </c>
      <c r="O54" s="218">
        <f>$Z$58*Y54</f>
        <v>6.1597788746298123</v>
      </c>
      <c r="P54" s="195">
        <f>$P$53*(B54/$B$53)</f>
        <v>1.7904737183646984</v>
      </c>
      <c r="Q54" s="195">
        <f>$Q$53*(B54/$B$53)</f>
        <v>1.7904737183646984</v>
      </c>
      <c r="R54" s="213">
        <f>($R$53*J54)</f>
        <v>1.7353822193380921</v>
      </c>
      <c r="S54" s="213">
        <f>($S$53*J54)</f>
        <v>1.7353822193380921</v>
      </c>
      <c r="T54" s="213">
        <f>($T$53*J54)</f>
        <v>1.7353822193380921</v>
      </c>
      <c r="U54" s="423">
        <f>B54/$B$53</f>
        <v>0.68864373783257626</v>
      </c>
      <c r="V54" s="226">
        <f>$V$53*U54</f>
        <v>3.6222660609993511</v>
      </c>
      <c r="W54" s="409">
        <f t="shared" ref="W54:W59" si="232">B54/$B$53</f>
        <v>0.68864373783257626</v>
      </c>
      <c r="X54" s="80">
        <f>$X$53*W54</f>
        <v>5.2061466580142763</v>
      </c>
      <c r="Y54" s="197">
        <f t="shared" si="227"/>
        <v>2.0951628825271471</v>
      </c>
      <c r="Z54" s="198">
        <f t="shared" ref="Z54:Z56" si="233">$Z$58*Y54</f>
        <v>6.1597788746298123</v>
      </c>
      <c r="AA54" s="494">
        <f>B54/$B$53</f>
        <v>0.68864373783257626</v>
      </c>
      <c r="AB54" s="213">
        <f>$AB$53*AA54</f>
        <v>3.0369188838416616</v>
      </c>
      <c r="AC54" s="359">
        <f>$AC$53*AA54</f>
        <v>3.0369188838416616</v>
      </c>
      <c r="AD54" s="238">
        <f>$AD$53*AA54</f>
        <v>3.0369188838416616</v>
      </c>
      <c r="AE54" s="238">
        <f>$AE$53*AA54</f>
        <v>3.0369188838416616</v>
      </c>
      <c r="AF54" s="359">
        <f>$AF$53*AA54</f>
        <v>3.0369188838416616</v>
      </c>
      <c r="AG54" s="213">
        <f>$AG$53*AA54</f>
        <v>3.1333290071382218</v>
      </c>
      <c r="AH54" s="195">
        <f>$AH$53*AA54</f>
        <v>3.0851239454899422</v>
      </c>
      <c r="AI54" s="195">
        <f>$AI$53*AA54</f>
        <v>3.1333290071382218</v>
      </c>
      <c r="AJ54" s="195">
        <f>$AJ$53*AA54</f>
        <v>3.1333290071382218</v>
      </c>
      <c r="AK54" s="195">
        <f>$AK$53*AA54</f>
        <v>3.1333290071382218</v>
      </c>
      <c r="AL54" s="195">
        <f>$AL$53*AA54</f>
        <v>3.1333290071382218</v>
      </c>
      <c r="AM54" s="195">
        <f>$AM$53*AA54</f>
        <v>2.782120700843608</v>
      </c>
      <c r="AN54" s="213">
        <f>$AN$53*AA54</f>
        <v>2.782120700843608</v>
      </c>
      <c r="AO54" s="213">
        <f>$AO$53*AA54</f>
        <v>2.782120700843608</v>
      </c>
      <c r="AP54" s="213">
        <f>$AP$53*AA54</f>
        <v>2.782120700843608</v>
      </c>
      <c r="AQ54" s="213">
        <f>$AQ$53*AA54</f>
        <v>2.782120700843608</v>
      </c>
      <c r="AR54" s="213">
        <f>$AR$53*AA54</f>
        <v>2.782120700843608</v>
      </c>
      <c r="AS54" s="359">
        <f>$AS$53*AA54</f>
        <v>2.782120700843608</v>
      </c>
      <c r="AT54" s="213">
        <f>$AS$53*AA54</f>
        <v>2.782120700843608</v>
      </c>
      <c r="AU54" s="476">
        <f>$AS$53*AA54</f>
        <v>2.782120700843608</v>
      </c>
      <c r="AV54" s="195">
        <f>$AV$53*AA54</f>
        <v>2.782120700843608</v>
      </c>
      <c r="AW54" s="195">
        <f>$AW$53*AA54</f>
        <v>2.782120700843608</v>
      </c>
      <c r="AX54" s="195">
        <f>$AX$53*AA54</f>
        <v>2.8303257624918885</v>
      </c>
      <c r="AY54" s="195">
        <f>$AY$53*AA54</f>
        <v>2.8303257624918885</v>
      </c>
      <c r="AZ54" s="195">
        <f>$AZ$53*AA54</f>
        <v>3.1333290071382218</v>
      </c>
      <c r="BA54" s="195">
        <f>$BA$53*AA54</f>
        <v>3.6222660609993511</v>
      </c>
      <c r="BB54" s="195">
        <f>$BB$53*AA54</f>
        <v>2.6306190785204411</v>
      </c>
      <c r="BC54" s="195">
        <f>$BC$53*AA54</f>
        <v>2.8303257624918885</v>
      </c>
      <c r="BD54" s="195">
        <f>$BD$53*AA54</f>
        <v>2.6306190785204411</v>
      </c>
      <c r="BE54" s="195">
        <f>$BE$53*AA54</f>
        <v>2.8303257624918885</v>
      </c>
      <c r="BF54" s="195">
        <f>$BF$53*AA54</f>
        <v>2.8303257624918885</v>
      </c>
    </row>
    <row r="55" spans="1:58">
      <c r="A55" s="10" t="s">
        <v>135</v>
      </c>
      <c r="B55" s="21">
        <v>19.155999999999999</v>
      </c>
      <c r="C55" s="566"/>
      <c r="D55" s="66">
        <v>10139.174999999999</v>
      </c>
      <c r="E55" s="163">
        <f t="shared" si="228"/>
        <v>0.62154445165476957</v>
      </c>
      <c r="F55" s="77">
        <f t="shared" ref="F55:F56" si="234">$F$53*E55</f>
        <v>579.90097339390002</v>
      </c>
      <c r="G55" s="209">
        <f t="shared" si="229"/>
        <v>0.54831692237233798</v>
      </c>
      <c r="H55" s="238">
        <f t="shared" si="230"/>
        <v>9.7381085413327231</v>
      </c>
      <c r="I55" s="238">
        <f t="shared" si="231"/>
        <v>388.20838103961529</v>
      </c>
      <c r="J55" s="287">
        <f t="shared" ref="J55:J56" si="235">(B55/$B$53)</f>
        <v>0.62154445165476957</v>
      </c>
      <c r="K55" s="290">
        <f t="shared" ref="K55:K57" si="236">($K$53*J55)</f>
        <v>3.2444620376378972</v>
      </c>
      <c r="L55" s="295">
        <f>($L$53*J55)</f>
        <v>3.2444620376378972</v>
      </c>
      <c r="M55" s="195">
        <f>$M$53*(B55/$B$53)</f>
        <v>1.6160155743024009</v>
      </c>
      <c r="N55" s="195">
        <f t="shared" ref="N55:N59" si="237">$N$53*(B55/$B$53)</f>
        <v>1.6160155743024009</v>
      </c>
      <c r="O55" s="218">
        <f t="shared" ref="O55:O59" si="238">$Z$58*Y55</f>
        <v>5.5595893385982222</v>
      </c>
      <c r="P55" s="195">
        <f t="shared" ref="P55:P59" si="239">$P$53*(B55/$B$53)</f>
        <v>1.6160155743024009</v>
      </c>
      <c r="Q55" s="195">
        <f t="shared" ref="Q55:Q59" si="240">$Q$53*(B55/$B$53)</f>
        <v>1.6160155743024009</v>
      </c>
      <c r="R55" s="213">
        <f t="shared" ref="R55:R59" si="241">($R$53*J55)</f>
        <v>1.5662920181700193</v>
      </c>
      <c r="S55" s="213">
        <f t="shared" ref="S55:S59" si="242">($S$53*J55)</f>
        <v>1.5662920181700193</v>
      </c>
      <c r="T55" s="213">
        <f t="shared" ref="T55:T59" si="243">($T$53*J55)</f>
        <v>1.5662920181700193</v>
      </c>
      <c r="U55" s="423">
        <f t="shared" ref="U55:U59" si="244">B55/$B$53</f>
        <v>0.62154445165476957</v>
      </c>
      <c r="V55" s="226">
        <f t="shared" ref="V55:V59" si="245">$V$53*U55</f>
        <v>3.2693238157040878</v>
      </c>
      <c r="W55" s="409">
        <f t="shared" si="232"/>
        <v>0.62154445165476957</v>
      </c>
      <c r="X55" s="80">
        <f t="shared" ref="X55:X59" si="246">$X$53*W55</f>
        <v>4.6988760545100581</v>
      </c>
      <c r="Y55" s="197">
        <f t="shared" si="227"/>
        <v>1.8910167818361301</v>
      </c>
      <c r="Z55" s="198">
        <f t="shared" si="233"/>
        <v>5.5595893385982222</v>
      </c>
      <c r="AA55" s="494">
        <f t="shared" ref="AA55:AA58" si="247">B55/$B$53</f>
        <v>0.62154445165476957</v>
      </c>
      <c r="AB55" s="213">
        <f t="shared" ref="AB55:AB57" si="248">$AB$53*AA55</f>
        <v>2.7410110317975338</v>
      </c>
      <c r="AC55" s="359">
        <f t="shared" ref="AC55:AC57" si="249">$AC$53*AA55</f>
        <v>2.7410110317975338</v>
      </c>
      <c r="AD55" s="238">
        <f t="shared" ref="AD55:AD57" si="250">$AD$53*AA55</f>
        <v>2.7410110317975338</v>
      </c>
      <c r="AE55" s="238">
        <f t="shared" ref="AE55:AE57" si="251">$AE$53*AA55</f>
        <v>2.7410110317975338</v>
      </c>
      <c r="AF55" s="359">
        <f t="shared" ref="AF55:AF57" si="252">$AF$53*AA55</f>
        <v>2.7410110317975338</v>
      </c>
      <c r="AG55" s="213">
        <f t="shared" ref="AG55:AG57" si="253">$AG$53*AA55</f>
        <v>2.8280272550292014</v>
      </c>
      <c r="AH55" s="195">
        <f t="shared" ref="AH55:AH57" si="254">$AH$53*AA55</f>
        <v>2.7845191434133678</v>
      </c>
      <c r="AI55" s="195">
        <f t="shared" ref="AI55:AI57" si="255">$AI$53*AA55</f>
        <v>2.8280272550292014</v>
      </c>
      <c r="AJ55" s="195">
        <f t="shared" ref="AJ55:AJ57" si="256">$AJ$53*AA55</f>
        <v>2.8280272550292014</v>
      </c>
      <c r="AK55" s="195">
        <f t="shared" ref="AK55:AK57" si="257">$AK$53*AA55</f>
        <v>2.8280272550292014</v>
      </c>
      <c r="AL55" s="195">
        <f t="shared" ref="AL55:AL57" si="258">$AL$53*AA55</f>
        <v>2.8280272550292014</v>
      </c>
      <c r="AM55" s="195">
        <f t="shared" ref="AM55:AM57" si="259">$AM$53*AA55</f>
        <v>2.5110395846852689</v>
      </c>
      <c r="AN55" s="213">
        <f t="shared" ref="AN55:AN57" si="260">$AN$53*AA55</f>
        <v>2.5110395846852689</v>
      </c>
      <c r="AO55" s="213">
        <f t="shared" ref="AO55:AO57" si="261">$AO$53*AA55</f>
        <v>2.5110395846852689</v>
      </c>
      <c r="AP55" s="213">
        <f t="shared" ref="AP55:AP57" si="262">$AP$53*AA55</f>
        <v>2.5110395846852689</v>
      </c>
      <c r="AQ55" s="213">
        <f t="shared" ref="AQ55:AQ57" si="263">$AQ$53*AA55</f>
        <v>2.5110395846852689</v>
      </c>
      <c r="AR55" s="213">
        <f t="shared" ref="AR55:AR57" si="264">$AR$53*AA55</f>
        <v>2.5110395846852689</v>
      </c>
      <c r="AS55" s="359">
        <f t="shared" ref="AS55:AS57" si="265">$AS$53*AA55</f>
        <v>2.5110395846852689</v>
      </c>
      <c r="AT55" s="213">
        <f t="shared" ref="AT55:AT57" si="266">$AS$53*AA55</f>
        <v>2.5110395846852689</v>
      </c>
      <c r="AU55" s="476">
        <f t="shared" ref="AU55:AU57" si="267">$AS$53*AA55</f>
        <v>2.5110395846852689</v>
      </c>
      <c r="AV55" s="195">
        <f t="shared" ref="AV55:AV57" si="268">$AV$53*AA55</f>
        <v>2.5110395846852689</v>
      </c>
      <c r="AW55" s="195">
        <f t="shared" ref="AW55:AW57" si="269">$AW$53*AA55</f>
        <v>2.5110395846852689</v>
      </c>
      <c r="AX55" s="195">
        <f t="shared" ref="AX55:AX57" si="270">$AX$53*AA55</f>
        <v>2.5545476963011033</v>
      </c>
      <c r="AY55" s="195">
        <f t="shared" ref="AY55:AY57" si="271">$AY$53*AA55</f>
        <v>2.5545476963011033</v>
      </c>
      <c r="AZ55" s="195">
        <f t="shared" ref="AZ55:AZ57" si="272">$AZ$53*AA55</f>
        <v>2.8280272550292014</v>
      </c>
      <c r="BA55" s="195">
        <f t="shared" ref="BA55:BA57" si="273">$BA$53*AA55</f>
        <v>3.2693238157040878</v>
      </c>
      <c r="BB55" s="195">
        <f t="shared" ref="BB55:BB57" si="274">$BB$53*AA55</f>
        <v>2.3742998053212196</v>
      </c>
      <c r="BC55" s="195">
        <f t="shared" ref="BC55:BC57" si="275">$BC$53*AA55</f>
        <v>2.5545476963011033</v>
      </c>
      <c r="BD55" s="195">
        <f t="shared" ref="BD55:BD57" si="276">$BD$53*AA55</f>
        <v>2.3742998053212196</v>
      </c>
      <c r="BE55" s="195">
        <f t="shared" ref="BE55:BE57" si="277">$BE$53*AA55</f>
        <v>2.5545476963011033</v>
      </c>
      <c r="BF55" s="195">
        <f t="shared" ref="BF55:BF57" si="278">$BF$53*AA55</f>
        <v>2.5545476963011033</v>
      </c>
    </row>
    <row r="56" spans="1:58">
      <c r="A56" s="10" t="s">
        <v>133</v>
      </c>
      <c r="B56" s="21">
        <v>13.2</v>
      </c>
      <c r="C56" s="566"/>
      <c r="D56" s="66">
        <v>3989.1750000000002</v>
      </c>
      <c r="E56" s="163">
        <f t="shared" si="228"/>
        <v>0.42829331602855286</v>
      </c>
      <c r="F56" s="77">
        <f t="shared" si="234"/>
        <v>399.59766385463985</v>
      </c>
      <c r="G56" s="209">
        <f t="shared" si="229"/>
        <v>0.37783375314861462</v>
      </c>
      <c r="H56" s="238">
        <f t="shared" si="230"/>
        <v>6.7103274559193959</v>
      </c>
      <c r="I56" s="238">
        <f t="shared" si="231"/>
        <v>267.50629722921917</v>
      </c>
      <c r="J56" s="287">
        <f t="shared" si="235"/>
        <v>0.42829331602855286</v>
      </c>
      <c r="K56" s="290">
        <f t="shared" si="236"/>
        <v>2.2356911096690459</v>
      </c>
      <c r="L56" s="295">
        <f>($L$53*J56)</f>
        <v>2.2356911096690459</v>
      </c>
      <c r="M56" s="195">
        <f t="shared" ref="M56:M57" si="279">$M$53*(B56/$B$53)</f>
        <v>1.1135626216742376</v>
      </c>
      <c r="N56" s="195">
        <f t="shared" si="237"/>
        <v>1.1135626216742376</v>
      </c>
      <c r="O56" s="218">
        <f t="shared" si="238"/>
        <v>3.8309970384995058</v>
      </c>
      <c r="P56" s="195">
        <f t="shared" si="239"/>
        <v>1.1135626216742376</v>
      </c>
      <c r="Q56" s="195">
        <f t="shared" si="240"/>
        <v>1.1135626216742376</v>
      </c>
      <c r="R56" s="213">
        <f t="shared" si="241"/>
        <v>1.0792991563919532</v>
      </c>
      <c r="S56" s="213">
        <f t="shared" si="242"/>
        <v>1.0792991563919532</v>
      </c>
      <c r="T56" s="213">
        <f t="shared" si="243"/>
        <v>1.0792991563919532</v>
      </c>
      <c r="U56" s="423">
        <f t="shared" si="244"/>
        <v>0.42829331602855286</v>
      </c>
      <c r="V56" s="226">
        <f t="shared" si="245"/>
        <v>2.2528228423101879</v>
      </c>
      <c r="W56" s="409">
        <f t="shared" si="232"/>
        <v>0.42829331602855286</v>
      </c>
      <c r="X56" s="80">
        <f t="shared" si="246"/>
        <v>3.2378974691758593</v>
      </c>
      <c r="Y56" s="197">
        <f t="shared" si="227"/>
        <v>1.3030602171767027</v>
      </c>
      <c r="Z56" s="198">
        <f t="shared" si="233"/>
        <v>3.8309970384995058</v>
      </c>
      <c r="AA56" s="494">
        <f t="shared" si="247"/>
        <v>0.42829331602855286</v>
      </c>
      <c r="AB56" s="213">
        <f t="shared" si="248"/>
        <v>1.8887735236859182</v>
      </c>
      <c r="AC56" s="359">
        <f t="shared" si="249"/>
        <v>1.8887735236859182</v>
      </c>
      <c r="AD56" s="238">
        <f t="shared" si="250"/>
        <v>1.8887735236859182</v>
      </c>
      <c r="AE56" s="238">
        <f t="shared" si="251"/>
        <v>1.8887735236859182</v>
      </c>
      <c r="AF56" s="359">
        <f t="shared" si="252"/>
        <v>1.8887735236859182</v>
      </c>
      <c r="AG56" s="213">
        <f t="shared" si="253"/>
        <v>1.9487345879299154</v>
      </c>
      <c r="AH56" s="195">
        <f t="shared" si="254"/>
        <v>1.918754055807917</v>
      </c>
      <c r="AI56" s="195">
        <f t="shared" si="255"/>
        <v>1.9487345879299154</v>
      </c>
      <c r="AJ56" s="195">
        <f t="shared" si="256"/>
        <v>1.9487345879299154</v>
      </c>
      <c r="AK56" s="195">
        <f t="shared" si="257"/>
        <v>1.9487345879299154</v>
      </c>
      <c r="AL56" s="195">
        <f t="shared" si="258"/>
        <v>1.9487345879299154</v>
      </c>
      <c r="AM56" s="195">
        <f t="shared" si="259"/>
        <v>1.7303049967553537</v>
      </c>
      <c r="AN56" s="213">
        <f t="shared" si="260"/>
        <v>1.7303049967553537</v>
      </c>
      <c r="AO56" s="213">
        <f t="shared" si="261"/>
        <v>1.7303049967553537</v>
      </c>
      <c r="AP56" s="213">
        <f t="shared" si="262"/>
        <v>1.7303049967553537</v>
      </c>
      <c r="AQ56" s="213">
        <f t="shared" si="263"/>
        <v>1.7303049967553537</v>
      </c>
      <c r="AR56" s="213">
        <f t="shared" si="264"/>
        <v>1.7303049967553537</v>
      </c>
      <c r="AS56" s="359">
        <f t="shared" si="265"/>
        <v>1.7303049967553537</v>
      </c>
      <c r="AT56" s="213">
        <f t="shared" si="266"/>
        <v>1.7303049967553537</v>
      </c>
      <c r="AU56" s="476">
        <f t="shared" si="267"/>
        <v>1.7303049967553537</v>
      </c>
      <c r="AV56" s="195">
        <f t="shared" si="268"/>
        <v>1.7303049967553537</v>
      </c>
      <c r="AW56" s="195">
        <f t="shared" si="269"/>
        <v>1.7303049967553537</v>
      </c>
      <c r="AX56" s="195">
        <f t="shared" si="270"/>
        <v>1.7602855288773525</v>
      </c>
      <c r="AY56" s="195">
        <f t="shared" si="271"/>
        <v>1.7602855288773525</v>
      </c>
      <c r="AZ56" s="195">
        <f t="shared" si="272"/>
        <v>1.9487345879299154</v>
      </c>
      <c r="BA56" s="195">
        <f t="shared" si="273"/>
        <v>2.2528228423101879</v>
      </c>
      <c r="BB56" s="195">
        <f t="shared" si="274"/>
        <v>1.6360804672290719</v>
      </c>
      <c r="BC56" s="195">
        <f t="shared" si="275"/>
        <v>1.7602855288773525</v>
      </c>
      <c r="BD56" s="195">
        <f t="shared" si="276"/>
        <v>1.6360804672290719</v>
      </c>
      <c r="BE56" s="195">
        <f t="shared" si="277"/>
        <v>1.7602855288773525</v>
      </c>
      <c r="BF56" s="195">
        <f t="shared" si="278"/>
        <v>1.7602855288773525</v>
      </c>
    </row>
    <row r="57" spans="1:58">
      <c r="A57" s="10" t="s">
        <v>134</v>
      </c>
      <c r="B57" s="21">
        <v>11.845000000000001</v>
      </c>
      <c r="C57" s="566"/>
      <c r="D57" s="66">
        <v>2963.2339999999999</v>
      </c>
      <c r="E57" s="163">
        <f>(B57/$B$53)</f>
        <v>0.38432835820895522</v>
      </c>
      <c r="F57" s="77">
        <f>$F$53*E57</f>
        <v>358.57835820895525</v>
      </c>
      <c r="G57" s="209">
        <f t="shared" si="229"/>
        <v>0.33904854591252576</v>
      </c>
      <c r="H57" s="238">
        <f t="shared" si="230"/>
        <v>6.0215021754064582</v>
      </c>
      <c r="I57" s="238">
        <f t="shared" si="231"/>
        <v>240.04637050606823</v>
      </c>
      <c r="J57" s="287">
        <f>(B57/$B$53)</f>
        <v>0.38432835820895522</v>
      </c>
      <c r="K57" s="290">
        <f t="shared" si="236"/>
        <v>2.0061940298507461</v>
      </c>
      <c r="L57" s="295">
        <f>($L$53*J57)</f>
        <v>2.0061940298507461</v>
      </c>
      <c r="M57" s="195">
        <f t="shared" si="279"/>
        <v>0.99925373134328366</v>
      </c>
      <c r="N57" s="195">
        <f t="shared" si="237"/>
        <v>0.99925373134328366</v>
      </c>
      <c r="O57" s="218">
        <f t="shared" si="238"/>
        <v>3.4377393879565643</v>
      </c>
      <c r="P57" s="195">
        <f t="shared" si="239"/>
        <v>0.99925373134328366</v>
      </c>
      <c r="Q57" s="195">
        <f t="shared" si="240"/>
        <v>0.99925373134328366</v>
      </c>
      <c r="R57" s="213">
        <f t="shared" si="241"/>
        <v>0.96850746268656718</v>
      </c>
      <c r="S57" s="213">
        <f t="shared" si="242"/>
        <v>0.96850746268656718</v>
      </c>
      <c r="T57" s="213">
        <f t="shared" si="243"/>
        <v>0.96850746268656718</v>
      </c>
      <c r="U57" s="423">
        <f t="shared" si="244"/>
        <v>0.38432835820895522</v>
      </c>
      <c r="V57" s="226">
        <f t="shared" si="245"/>
        <v>2.0215671641791042</v>
      </c>
      <c r="W57" s="409">
        <f t="shared" si="232"/>
        <v>0.38432835820895522</v>
      </c>
      <c r="X57" s="80">
        <f t="shared" si="246"/>
        <v>2.9055223880597012</v>
      </c>
      <c r="Y57" s="197">
        <f t="shared" si="227"/>
        <v>1.1692991115498519</v>
      </c>
      <c r="Z57" s="198">
        <f>$Z$58*Y57</f>
        <v>3.4377393879565643</v>
      </c>
      <c r="AA57" s="494">
        <f t="shared" si="247"/>
        <v>0.38432835820895522</v>
      </c>
      <c r="AB57" s="213">
        <f t="shared" si="248"/>
        <v>1.6948880597014926</v>
      </c>
      <c r="AC57" s="359">
        <f t="shared" si="249"/>
        <v>1.6948880597014926</v>
      </c>
      <c r="AD57" s="238">
        <f t="shared" si="250"/>
        <v>1.6948880597014926</v>
      </c>
      <c r="AE57" s="238">
        <f t="shared" si="251"/>
        <v>1.6948880597014926</v>
      </c>
      <c r="AF57" s="359">
        <f t="shared" si="252"/>
        <v>1.6948880597014926</v>
      </c>
      <c r="AG57" s="213">
        <f t="shared" si="253"/>
        <v>1.7486940298507463</v>
      </c>
      <c r="AH57" s="195">
        <f t="shared" si="254"/>
        <v>1.7217910447761196</v>
      </c>
      <c r="AI57" s="195">
        <f t="shared" si="255"/>
        <v>1.7486940298507463</v>
      </c>
      <c r="AJ57" s="195">
        <f t="shared" si="256"/>
        <v>1.7486940298507463</v>
      </c>
      <c r="AK57" s="195">
        <f t="shared" si="257"/>
        <v>1.7486940298507463</v>
      </c>
      <c r="AL57" s="195">
        <f t="shared" si="258"/>
        <v>1.7486940298507463</v>
      </c>
      <c r="AM57" s="195">
        <f t="shared" si="259"/>
        <v>1.5526865671641792</v>
      </c>
      <c r="AN57" s="213">
        <f t="shared" si="260"/>
        <v>1.5526865671641792</v>
      </c>
      <c r="AO57" s="213">
        <f t="shared" si="261"/>
        <v>1.5526865671641792</v>
      </c>
      <c r="AP57" s="213">
        <f t="shared" si="262"/>
        <v>1.5526865671641792</v>
      </c>
      <c r="AQ57" s="213">
        <f t="shared" si="263"/>
        <v>1.5526865671641792</v>
      </c>
      <c r="AR57" s="213">
        <f t="shared" si="264"/>
        <v>1.5526865671641792</v>
      </c>
      <c r="AS57" s="359">
        <f t="shared" si="265"/>
        <v>1.5526865671641792</v>
      </c>
      <c r="AT57" s="213">
        <f t="shared" si="266"/>
        <v>1.5526865671641792</v>
      </c>
      <c r="AU57" s="476">
        <f t="shared" si="267"/>
        <v>1.5526865671641792</v>
      </c>
      <c r="AV57" s="195">
        <f t="shared" si="268"/>
        <v>1.5526865671641792</v>
      </c>
      <c r="AW57" s="195">
        <f t="shared" si="269"/>
        <v>1.5526865671641792</v>
      </c>
      <c r="AX57" s="195">
        <f t="shared" si="270"/>
        <v>1.5795895522388061</v>
      </c>
      <c r="AY57" s="195">
        <f t="shared" si="271"/>
        <v>1.5795895522388061</v>
      </c>
      <c r="AZ57" s="195">
        <f t="shared" si="272"/>
        <v>1.7486940298507463</v>
      </c>
      <c r="BA57" s="195">
        <f t="shared" si="273"/>
        <v>2.0215671641791042</v>
      </c>
      <c r="BB57" s="195">
        <f t="shared" si="274"/>
        <v>1.4681343283582089</v>
      </c>
      <c r="BC57" s="195">
        <f t="shared" si="275"/>
        <v>1.5795895522388061</v>
      </c>
      <c r="BD57" s="195">
        <f t="shared" si="276"/>
        <v>1.4681343283582089</v>
      </c>
      <c r="BE57" s="195">
        <f t="shared" si="277"/>
        <v>1.5795895522388061</v>
      </c>
      <c r="BF57" s="195">
        <f t="shared" si="278"/>
        <v>1.5795895522388061</v>
      </c>
    </row>
    <row r="58" spans="1:58">
      <c r="A58" s="10" t="s">
        <v>201</v>
      </c>
      <c r="B58" s="21">
        <v>10.130000000000001</v>
      </c>
      <c r="C58" s="566"/>
      <c r="D58" s="63">
        <v>43733.758999999998</v>
      </c>
      <c r="E58" s="63"/>
      <c r="F58" s="120">
        <v>314.64</v>
      </c>
      <c r="G58" s="209">
        <f t="shared" si="229"/>
        <v>0.28995878177238382</v>
      </c>
      <c r="H58" s="238">
        <f t="shared" si="230"/>
        <v>5.1496679642775369</v>
      </c>
      <c r="I58" s="238">
        <f t="shared" si="231"/>
        <v>205.29081749484774</v>
      </c>
      <c r="J58" s="288"/>
      <c r="K58" s="283">
        <v>2.5</v>
      </c>
      <c r="L58" s="294">
        <v>2.5</v>
      </c>
      <c r="M58" s="247">
        <v>2.5499999999999998</v>
      </c>
      <c r="N58" s="195">
        <f t="shared" si="237"/>
        <v>0.85457495133030514</v>
      </c>
      <c r="O58" s="218">
        <f t="shared" si="238"/>
        <v>2.94</v>
      </c>
      <c r="P58" s="272">
        <v>2.5499999999999998</v>
      </c>
      <c r="Q58" s="195">
        <v>2.5499999999999998</v>
      </c>
      <c r="R58" s="213">
        <f t="shared" si="241"/>
        <v>0</v>
      </c>
      <c r="S58" s="213">
        <f t="shared" si="242"/>
        <v>0</v>
      </c>
      <c r="T58" s="213">
        <f t="shared" si="243"/>
        <v>0</v>
      </c>
      <c r="U58" s="423">
        <f t="shared" si="244"/>
        <v>0.32868267358857889</v>
      </c>
      <c r="V58" s="226">
        <f t="shared" si="245"/>
        <v>1.7288708630759249</v>
      </c>
      <c r="W58" s="409">
        <f t="shared" si="232"/>
        <v>0.32868267358857889</v>
      </c>
      <c r="X58" s="80">
        <f t="shared" si="246"/>
        <v>2.4848410123296563</v>
      </c>
      <c r="Y58" s="246">
        <f t="shared" si="227"/>
        <v>1</v>
      </c>
      <c r="Z58" s="247">
        <v>2.94</v>
      </c>
      <c r="AA58" s="494">
        <f t="shared" si="247"/>
        <v>0.32868267358857889</v>
      </c>
      <c r="AB58" s="195">
        <v>4.41</v>
      </c>
      <c r="AC58" s="195">
        <v>4.41</v>
      </c>
      <c r="AD58" s="195">
        <v>4.41</v>
      </c>
      <c r="AE58" s="195">
        <v>4.41</v>
      </c>
      <c r="AF58" s="195">
        <v>4.41</v>
      </c>
      <c r="AG58" s="213">
        <v>4.55</v>
      </c>
      <c r="AH58" s="195">
        <v>4.4800000000000004</v>
      </c>
      <c r="AI58" s="195">
        <v>4.55</v>
      </c>
      <c r="AJ58" s="195">
        <v>4.55</v>
      </c>
      <c r="AK58" s="195">
        <v>4.55</v>
      </c>
      <c r="AL58" s="195">
        <v>4.55</v>
      </c>
      <c r="AM58" s="195">
        <v>4.04</v>
      </c>
      <c r="AN58" s="195">
        <v>4.04</v>
      </c>
      <c r="AO58" s="195">
        <v>4.04</v>
      </c>
      <c r="AP58" s="195">
        <v>4.04</v>
      </c>
      <c r="AQ58" s="195">
        <v>4.04</v>
      </c>
      <c r="AR58" s="195">
        <v>4.04</v>
      </c>
      <c r="AS58" s="195">
        <v>4.04</v>
      </c>
      <c r="AT58" s="195">
        <v>4.04</v>
      </c>
      <c r="AU58" s="195">
        <v>4.04</v>
      </c>
      <c r="AV58" s="195">
        <v>4.04</v>
      </c>
      <c r="AW58" s="195">
        <v>4.04</v>
      </c>
      <c r="AX58" s="195">
        <v>4.1100000000000003</v>
      </c>
      <c r="AY58" s="195">
        <v>4.1100000000000003</v>
      </c>
      <c r="AZ58" s="195">
        <v>4.55</v>
      </c>
      <c r="BA58" s="195">
        <v>4.7</v>
      </c>
      <c r="BB58" s="195">
        <v>3.82</v>
      </c>
      <c r="BC58" s="195">
        <v>4.1100000000000003</v>
      </c>
      <c r="BD58" s="195">
        <v>3.82</v>
      </c>
      <c r="BE58" s="195">
        <v>4.1100000000000003</v>
      </c>
      <c r="BF58" s="195">
        <v>4.1100000000000003</v>
      </c>
    </row>
    <row r="59" spans="1:58" ht="15.75" thickBot="1">
      <c r="A59" s="11" t="s">
        <v>137</v>
      </c>
      <c r="B59" s="24">
        <v>8.1609999999999996</v>
      </c>
      <c r="C59" s="567"/>
      <c r="D59" s="67">
        <v>4033.9630000000002</v>
      </c>
      <c r="E59" s="133">
        <f>(B59/$B$53)</f>
        <v>0.26479558728098634</v>
      </c>
      <c r="F59" s="87">
        <f>$F$53*E59</f>
        <v>247.05428293316027</v>
      </c>
      <c r="G59" s="196">
        <f t="shared" si="229"/>
        <v>0.23359858026104877</v>
      </c>
      <c r="H59" s="238">
        <f t="shared" si="230"/>
        <v>4.1487107854362266</v>
      </c>
      <c r="I59" s="238">
        <f t="shared" si="231"/>
        <v>165.38779482482252</v>
      </c>
      <c r="J59" s="289">
        <f>(B59/$B$53)</f>
        <v>0.26479558728098634</v>
      </c>
      <c r="K59" s="291">
        <f>($K$53*J59)</f>
        <v>1.3822329656067487</v>
      </c>
      <c r="L59" s="296">
        <f>($L$53*J59)</f>
        <v>1.3822329656067487</v>
      </c>
      <c r="M59" s="318">
        <f>$M$53*(B59/$B$53)</f>
        <v>0.68846852693056448</v>
      </c>
      <c r="N59" s="195">
        <f t="shared" si="237"/>
        <v>0.68846852693056448</v>
      </c>
      <c r="O59" s="219">
        <f t="shared" si="238"/>
        <v>2.3685429417571569</v>
      </c>
      <c r="P59" s="297">
        <f t="shared" si="239"/>
        <v>0.68846852693056448</v>
      </c>
      <c r="Q59" s="195">
        <f t="shared" si="240"/>
        <v>0.68846852693056448</v>
      </c>
      <c r="R59" s="240">
        <f t="shared" si="241"/>
        <v>0.66728487994808561</v>
      </c>
      <c r="S59" s="213">
        <f t="shared" si="242"/>
        <v>0.66728487994808561</v>
      </c>
      <c r="T59" s="213">
        <f t="shared" si="243"/>
        <v>0.66728487994808561</v>
      </c>
      <c r="U59" s="423">
        <f t="shared" si="244"/>
        <v>0.26479558728098634</v>
      </c>
      <c r="V59" s="226">
        <f t="shared" si="245"/>
        <v>1.3928247890979881</v>
      </c>
      <c r="W59" s="409">
        <f t="shared" si="232"/>
        <v>0.26479558728098634</v>
      </c>
      <c r="X59" s="80">
        <f t="shared" si="246"/>
        <v>2.0018546398442565</v>
      </c>
      <c r="Y59" s="199">
        <f t="shared" si="227"/>
        <v>0.80562685093780839</v>
      </c>
      <c r="Z59" s="200">
        <f>$Z$58*Y59</f>
        <v>2.3685429417571569</v>
      </c>
      <c r="AA59" s="495">
        <f>B59/$B$53</f>
        <v>0.26479558728098634</v>
      </c>
      <c r="AB59" s="408">
        <f>$AB$53*AA59</f>
        <v>1.1677485399091498</v>
      </c>
      <c r="AC59" s="476">
        <f>$AC$53*AA59</f>
        <v>1.1677485399091498</v>
      </c>
      <c r="AD59" s="238">
        <f>$AD$53*AA59</f>
        <v>1.1677485399091498</v>
      </c>
      <c r="AE59" s="238">
        <f>$AE$53*AA59</f>
        <v>1.1677485399091498</v>
      </c>
      <c r="AF59" s="477">
        <f>$AE$53*AA59</f>
        <v>1.1677485399091498</v>
      </c>
      <c r="AG59" s="408">
        <f>$AG$53*AA59</f>
        <v>1.2048199221284879</v>
      </c>
      <c r="AH59" s="318">
        <f>$AH$53*AA59</f>
        <v>1.1862842310188189</v>
      </c>
      <c r="AI59" s="318">
        <f>$AI$53*AA59</f>
        <v>1.2048199221284879</v>
      </c>
      <c r="AJ59" s="195">
        <f>$AJ$53*AA59</f>
        <v>1.2048199221284879</v>
      </c>
      <c r="AK59" s="239">
        <f>$AK$53*AA59</f>
        <v>1.2048199221284879</v>
      </c>
      <c r="AL59" s="297">
        <f>$AL$53*AA59</f>
        <v>1.2048199221284879</v>
      </c>
      <c r="AM59" s="195">
        <f>$AM$53*AA59</f>
        <v>1.0697741726151848</v>
      </c>
      <c r="AN59" s="240">
        <f>$AN$53*AA59</f>
        <v>1.0697741726151848</v>
      </c>
      <c r="AO59" s="213">
        <f>$AO$53*AA59</f>
        <v>1.0697741726151848</v>
      </c>
      <c r="AP59" s="213">
        <f>$AP$53*AA59</f>
        <v>1.0697741726151848</v>
      </c>
      <c r="AQ59" s="240">
        <f>$AQ$53*AA59</f>
        <v>1.0697741726151848</v>
      </c>
      <c r="AR59" s="240">
        <f>$AR$53*AA59</f>
        <v>1.0697741726151848</v>
      </c>
      <c r="AS59" s="478">
        <f>$AS$53*AA59</f>
        <v>1.0697741726151848</v>
      </c>
      <c r="AT59" s="240">
        <f>$AS$53*AA59</f>
        <v>1.0697741726151848</v>
      </c>
      <c r="AU59" s="479">
        <f>$AS$53*AA59</f>
        <v>1.0697741726151848</v>
      </c>
      <c r="AV59" s="297">
        <f>$AV$53*AA59</f>
        <v>1.0697741726151848</v>
      </c>
      <c r="AW59" s="297">
        <f>$AW$53*AA59</f>
        <v>1.0697741726151848</v>
      </c>
      <c r="AX59" s="195">
        <f>$AX$53*AA59</f>
        <v>1.0883098637248541</v>
      </c>
      <c r="AY59" s="195">
        <f>$AY$53*AA59</f>
        <v>1.0883098637248541</v>
      </c>
      <c r="AZ59" s="195">
        <f>$AZ$53*AA59</f>
        <v>1.2048199221284879</v>
      </c>
      <c r="BA59" s="195">
        <f>$BA$53*AA59</f>
        <v>1.3928247890979881</v>
      </c>
      <c r="BB59" s="195">
        <f>$BB$53*AA59</f>
        <v>1.0115191434133677</v>
      </c>
      <c r="BC59" s="195">
        <f>$BC$53*AA59</f>
        <v>1.0883098637248541</v>
      </c>
      <c r="BD59" s="195">
        <f>$BD$53*AA59</f>
        <v>1.0115191434133677</v>
      </c>
      <c r="BE59" s="195">
        <f>$BE$53*AA59</f>
        <v>1.0883098637248541</v>
      </c>
      <c r="BF59" s="195">
        <f>$BF$53*AA59</f>
        <v>1.0883098637248541</v>
      </c>
    </row>
    <row r="60" spans="1:58" ht="15.75" thickBot="1">
      <c r="B60" s="13"/>
      <c r="D60" s="96">
        <f>SUM(D53:D59)</f>
        <v>220243.08699999994</v>
      </c>
      <c r="E60" s="59"/>
      <c r="F60" s="146">
        <f>SUM(F53:F59)/7</f>
        <v>496.46798368406417</v>
      </c>
      <c r="G60" s="345"/>
      <c r="H60" s="146">
        <f>SUM(H53:H59)/7</f>
        <v>8.3179011416794797</v>
      </c>
      <c r="I60" s="146">
        <f>SUM(I53:I59)/7</f>
        <v>331.59200497235759</v>
      </c>
      <c r="J60" s="347"/>
      <c r="K60" s="146">
        <f>SUM(K53:K59)/7</f>
        <v>2.8833286363214978</v>
      </c>
      <c r="L60" s="146">
        <f>SUM(L53:L59)/7</f>
        <v>2.8833286363214978</v>
      </c>
      <c r="M60" s="146">
        <f>SUM(M53:M59)/7</f>
        <v>1.6225391675164551</v>
      </c>
      <c r="N60" s="146">
        <f>SUM(N53:N59)/7</f>
        <v>1.3803355891350702</v>
      </c>
      <c r="O60" s="146">
        <f>SUM(O53:O59)/7</f>
        <v>4.7487778874629809</v>
      </c>
      <c r="P60" s="146">
        <f>SUM(M53:M59)/7</f>
        <v>1.6225391675164551</v>
      </c>
      <c r="Q60" s="146">
        <f>SUM(Q53:Q59)/7</f>
        <v>1.6225391675164551</v>
      </c>
      <c r="R60" s="146">
        <f>SUM(R53:R59)/7</f>
        <v>1.2195379623621023</v>
      </c>
      <c r="S60" s="146">
        <f>SUM(S53:S59)/7</f>
        <v>1.2195379623621023</v>
      </c>
      <c r="T60" s="146">
        <f>SUM(T53:T59)/7</f>
        <v>1.2195379623621023</v>
      </c>
      <c r="U60" s="78"/>
      <c r="V60" s="146">
        <f>SUM(V53:V59)/7</f>
        <v>2.7925250764809495</v>
      </c>
      <c r="W60" s="76"/>
      <c r="X60" s="146">
        <f>SUM(X53:X59)/7</f>
        <v>4.0135911745619728</v>
      </c>
      <c r="Y60" s="173"/>
      <c r="Z60" s="146">
        <f>SUM(Z53:Z59)/7</f>
        <v>4.7487778874629809</v>
      </c>
      <c r="AA60" s="496"/>
      <c r="AB60" s="146">
        <f>SUM(AB53:AB59)/7</f>
        <v>2.7641914341336795</v>
      </c>
      <c r="AC60" s="146">
        <f t="shared" ref="AC60:BF60" si="280">SUM(AC53:AC59)/7</f>
        <v>2.7641914341336795</v>
      </c>
      <c r="AD60" s="146">
        <f t="shared" si="280"/>
        <v>2.7641914341336795</v>
      </c>
      <c r="AE60" s="146">
        <f t="shared" si="280"/>
        <v>2.7641914341336795</v>
      </c>
      <c r="AF60" s="146">
        <f t="shared" si="280"/>
        <v>2.7641914341336795</v>
      </c>
      <c r="AG60" s="146">
        <f t="shared" si="280"/>
        <v>2.8519435431537965</v>
      </c>
      <c r="AH60" s="146">
        <f t="shared" si="280"/>
        <v>2.8080674886437373</v>
      </c>
      <c r="AI60" s="146">
        <f t="shared" si="280"/>
        <v>2.8519435431537965</v>
      </c>
      <c r="AJ60" s="146">
        <f t="shared" si="280"/>
        <v>2.8519435431537965</v>
      </c>
      <c r="AK60" s="146">
        <f t="shared" si="280"/>
        <v>2.8519435431537965</v>
      </c>
      <c r="AL60" s="146">
        <f t="shared" si="280"/>
        <v>2.8519435431537965</v>
      </c>
      <c r="AM60" s="146">
        <f t="shared" si="280"/>
        <v>2.5322751460090847</v>
      </c>
      <c r="AN60" s="146">
        <f t="shared" si="280"/>
        <v>2.5322751460090847</v>
      </c>
      <c r="AO60" s="146">
        <f t="shared" si="280"/>
        <v>2.5322751460090847</v>
      </c>
      <c r="AP60" s="146">
        <f t="shared" si="280"/>
        <v>2.5322751460090847</v>
      </c>
      <c r="AQ60" s="146">
        <f t="shared" si="280"/>
        <v>2.5322751460090847</v>
      </c>
      <c r="AR60" s="146">
        <f t="shared" si="280"/>
        <v>2.5322751460090847</v>
      </c>
      <c r="AS60" s="146">
        <f t="shared" si="280"/>
        <v>2.5322751460090847</v>
      </c>
      <c r="AT60" s="146">
        <f t="shared" si="280"/>
        <v>2.5322751460090847</v>
      </c>
      <c r="AU60" s="146">
        <f t="shared" si="280"/>
        <v>2.5322751460090847</v>
      </c>
      <c r="AV60" s="146">
        <f t="shared" si="280"/>
        <v>2.5322751460090847</v>
      </c>
      <c r="AW60" s="146">
        <f t="shared" si="280"/>
        <v>2.5322751460090847</v>
      </c>
      <c r="AX60" s="146">
        <f t="shared" si="280"/>
        <v>2.5761512005191429</v>
      </c>
      <c r="AY60" s="146">
        <f t="shared" si="280"/>
        <v>2.5761512005191429</v>
      </c>
      <c r="AZ60" s="146">
        <f t="shared" si="280"/>
        <v>2.8519435431537965</v>
      </c>
      <c r="BA60" s="146">
        <f t="shared" si="280"/>
        <v>3.2169720960415313</v>
      </c>
      <c r="BB60" s="146">
        <f t="shared" si="280"/>
        <v>2.3943789746917585</v>
      </c>
      <c r="BC60" s="146">
        <f t="shared" si="280"/>
        <v>2.5761512005191429</v>
      </c>
      <c r="BD60" s="146">
        <f t="shared" si="280"/>
        <v>2.3943789746917585</v>
      </c>
      <c r="BE60" s="146">
        <f t="shared" si="280"/>
        <v>2.5761512005191429</v>
      </c>
      <c r="BF60" s="146">
        <f t="shared" si="280"/>
        <v>2.5761512005191429</v>
      </c>
    </row>
    <row r="61" spans="1:58">
      <c r="F61" s="78"/>
      <c r="G61" s="69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69"/>
      <c r="T61" s="69"/>
      <c r="U61" s="69"/>
      <c r="V61" s="69"/>
      <c r="W61" s="69"/>
      <c r="X61" s="69"/>
      <c r="Y61" s="69"/>
      <c r="Z61" s="78"/>
      <c r="AB61" s="473"/>
      <c r="AC61" s="480"/>
      <c r="AD61" s="473"/>
      <c r="AE61" s="473"/>
      <c r="AF61" s="473"/>
      <c r="AG61" s="473"/>
      <c r="AH61" s="473"/>
      <c r="AI61" s="473"/>
      <c r="AJ61" s="473"/>
      <c r="AK61" s="473"/>
      <c r="AL61" s="473"/>
      <c r="AM61" s="473"/>
      <c r="AN61" s="473"/>
      <c r="AO61" s="480"/>
      <c r="AP61" s="480"/>
      <c r="AQ61" s="473"/>
      <c r="AR61" s="473"/>
      <c r="AS61" s="473"/>
      <c r="AT61" s="473"/>
      <c r="AU61" s="473"/>
      <c r="AV61" s="473"/>
      <c r="AW61" s="481"/>
    </row>
    <row r="62" spans="1:58">
      <c r="F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W62" s="69"/>
      <c r="X62" s="69"/>
      <c r="Y62" s="69"/>
      <c r="Z62" s="69"/>
      <c r="AB62" s="480"/>
      <c r="AC62" s="481"/>
      <c r="AD62" s="481"/>
      <c r="AE62" s="480"/>
      <c r="AF62" s="480"/>
      <c r="AG62" s="480"/>
      <c r="AH62" s="480"/>
      <c r="AI62" s="480"/>
      <c r="AJ62" s="480"/>
      <c r="AK62" s="480"/>
      <c r="AL62" s="480"/>
      <c r="AM62" s="480"/>
      <c r="AN62" s="480"/>
      <c r="AO62" s="480"/>
      <c r="AP62" s="480"/>
      <c r="AQ62" s="480"/>
      <c r="AR62" s="480"/>
      <c r="AS62" s="480"/>
      <c r="AT62" s="480"/>
      <c r="AU62" s="480"/>
      <c r="AV62" s="480"/>
      <c r="AW62" s="73"/>
      <c r="AX62" s="73"/>
      <c r="AY62" s="73"/>
    </row>
    <row r="63" spans="1:58"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W63" s="69"/>
      <c r="X63" s="69"/>
      <c r="Y63" s="69"/>
      <c r="Z63" s="69"/>
      <c r="AB63" s="73"/>
      <c r="AC63" s="73"/>
      <c r="AD63" s="73"/>
      <c r="AE63" s="73"/>
      <c r="AF63" s="73"/>
      <c r="AG63" s="73"/>
      <c r="AH63" s="73"/>
      <c r="AI63" s="73"/>
      <c r="AJ63" s="73"/>
      <c r="AK63" s="73"/>
      <c r="AL63" s="73"/>
      <c r="AM63" s="73"/>
      <c r="AN63" s="73"/>
      <c r="AO63" s="73"/>
      <c r="AP63" s="73"/>
      <c r="AQ63" s="73"/>
      <c r="AR63" s="73"/>
      <c r="AS63" s="73"/>
      <c r="AT63" s="73"/>
      <c r="AU63" s="73"/>
      <c r="AV63" s="73"/>
    </row>
    <row r="64" spans="1:58">
      <c r="AV64" s="73"/>
      <c r="AW64" s="73"/>
      <c r="AX64" s="73"/>
      <c r="AY64" s="73"/>
    </row>
    <row r="66" spans="1:58">
      <c r="AB66" s="449"/>
      <c r="AC66" s="449"/>
      <c r="AD66" s="449"/>
      <c r="AE66" s="449"/>
      <c r="AF66" s="449"/>
      <c r="AG66" s="449"/>
      <c r="AH66" s="449"/>
      <c r="AI66" s="449"/>
      <c r="AJ66" s="449"/>
      <c r="AK66" s="449"/>
      <c r="AL66" s="449"/>
      <c r="AM66" s="449"/>
      <c r="AN66" s="449"/>
      <c r="AO66" s="449"/>
      <c r="AP66" s="449"/>
      <c r="AQ66" s="449"/>
      <c r="AR66" s="449"/>
      <c r="AS66" s="449"/>
      <c r="AT66" s="449"/>
      <c r="AU66" s="449"/>
      <c r="AW66" s="73"/>
      <c r="AX66" s="73"/>
      <c r="AY66" s="73"/>
    </row>
    <row r="67" spans="1:58" ht="15.75" thickBot="1">
      <c r="AB67" s="449"/>
      <c r="AC67" s="449"/>
      <c r="AD67" s="449"/>
      <c r="AE67" s="449"/>
      <c r="AF67" s="449"/>
      <c r="AG67" s="449"/>
      <c r="AH67" s="449"/>
      <c r="AI67" s="449"/>
      <c r="AJ67" s="449"/>
      <c r="AK67" s="449"/>
      <c r="AL67" s="449"/>
      <c r="AM67" s="449"/>
      <c r="AN67" s="449"/>
      <c r="AO67" s="449"/>
      <c r="AP67" s="449"/>
      <c r="AQ67" s="449"/>
      <c r="AR67" s="449"/>
      <c r="AS67" s="449"/>
      <c r="AT67" s="449"/>
      <c r="AU67" s="449"/>
    </row>
    <row r="68" spans="1:58" ht="90.75" thickBot="1">
      <c r="A68" s="93" t="s">
        <v>99</v>
      </c>
      <c r="B68" s="94" t="s">
        <v>183</v>
      </c>
      <c r="C68" s="95" t="s">
        <v>184</v>
      </c>
      <c r="D68" s="88" t="s">
        <v>209</v>
      </c>
      <c r="E68" s="85" t="s">
        <v>244</v>
      </c>
      <c r="F68" s="86" t="s">
        <v>223</v>
      </c>
      <c r="G68" s="86" t="s">
        <v>244</v>
      </c>
      <c r="H68" s="143" t="s">
        <v>247</v>
      </c>
      <c r="I68" s="86" t="s">
        <v>244</v>
      </c>
      <c r="J68" s="142" t="s">
        <v>231</v>
      </c>
      <c r="K68" s="103" t="s">
        <v>232</v>
      </c>
      <c r="L68" s="115" t="s">
        <v>233</v>
      </c>
      <c r="M68" s="115" t="s">
        <v>234</v>
      </c>
      <c r="N68" s="115" t="s">
        <v>235</v>
      </c>
      <c r="O68" s="118" t="s">
        <v>236</v>
      </c>
      <c r="P68" s="115" t="s">
        <v>237</v>
      </c>
      <c r="Q68" s="115" t="s">
        <v>238</v>
      </c>
      <c r="R68" s="115" t="s">
        <v>239</v>
      </c>
      <c r="S68" s="115" t="s">
        <v>240</v>
      </c>
      <c r="T68" s="119" t="s">
        <v>241</v>
      </c>
      <c r="U68" s="115" t="s">
        <v>244</v>
      </c>
      <c r="V68" s="115" t="s">
        <v>242</v>
      </c>
      <c r="W68" s="115" t="s">
        <v>244</v>
      </c>
      <c r="X68" s="119" t="s">
        <v>243</v>
      </c>
      <c r="Y68" s="338"/>
      <c r="AA68" s="85" t="s">
        <v>244</v>
      </c>
      <c r="AB68" s="86" t="s">
        <v>249</v>
      </c>
      <c r="AC68" s="86" t="s">
        <v>250</v>
      </c>
      <c r="AD68" s="143" t="s">
        <v>251</v>
      </c>
      <c r="AE68" s="86" t="s">
        <v>252</v>
      </c>
      <c r="AF68" s="451" t="s">
        <v>253</v>
      </c>
      <c r="AG68" s="451" t="s">
        <v>254</v>
      </c>
      <c r="AH68" s="453" t="s">
        <v>255</v>
      </c>
      <c r="AI68" s="453" t="s">
        <v>256</v>
      </c>
      <c r="AJ68" s="453" t="s">
        <v>257</v>
      </c>
      <c r="AK68" s="454" t="s">
        <v>258</v>
      </c>
      <c r="AL68" s="453" t="s">
        <v>259</v>
      </c>
      <c r="AM68" s="103" t="s">
        <v>260</v>
      </c>
      <c r="AN68" s="103" t="s">
        <v>261</v>
      </c>
      <c r="AO68" s="103" t="s">
        <v>262</v>
      </c>
      <c r="AP68" s="119" t="s">
        <v>263</v>
      </c>
      <c r="AQ68" s="119" t="s">
        <v>264</v>
      </c>
      <c r="AR68" s="115" t="s">
        <v>265</v>
      </c>
      <c r="AS68" s="119" t="s">
        <v>266</v>
      </c>
      <c r="AT68" s="404" t="s">
        <v>267</v>
      </c>
      <c r="AU68" s="419" t="s">
        <v>268</v>
      </c>
      <c r="AV68" s="421" t="s">
        <v>269</v>
      </c>
      <c r="AW68" s="482" t="s">
        <v>270</v>
      </c>
      <c r="AX68" s="482" t="s">
        <v>271</v>
      </c>
      <c r="AY68" s="482" t="s">
        <v>272</v>
      </c>
      <c r="AZ68" s="475" t="s">
        <v>273</v>
      </c>
      <c r="BA68" s="475" t="s">
        <v>274</v>
      </c>
      <c r="BB68" s="475" t="s">
        <v>275</v>
      </c>
      <c r="BC68" s="475" t="s">
        <v>276</v>
      </c>
      <c r="BD68" s="475" t="s">
        <v>277</v>
      </c>
      <c r="BE68" s="475" t="s">
        <v>278</v>
      </c>
      <c r="BF68" s="475" t="s">
        <v>279</v>
      </c>
    </row>
    <row r="69" spans="1:58">
      <c r="A69" s="92" t="s">
        <v>101</v>
      </c>
      <c r="B69" s="23">
        <v>67.426000000000002</v>
      </c>
      <c r="C69" s="564" t="s">
        <v>208</v>
      </c>
      <c r="D69" s="16">
        <v>331002.647</v>
      </c>
      <c r="E69" s="160">
        <f>(B69/$B$69)</f>
        <v>1</v>
      </c>
      <c r="F69" s="159">
        <v>952.65</v>
      </c>
      <c r="G69" s="362">
        <f>(B69/$B$21)</f>
        <v>1.3997799414561234</v>
      </c>
      <c r="H69" s="99">
        <v>20</v>
      </c>
      <c r="I69" s="281">
        <f>(B69/$B$69)</f>
        <v>1</v>
      </c>
      <c r="J69" s="97">
        <v>20.54</v>
      </c>
      <c r="K69" s="97">
        <v>20.54</v>
      </c>
      <c r="L69" s="101">
        <v>28.36</v>
      </c>
      <c r="M69" s="101">
        <v>28.36</v>
      </c>
      <c r="N69" s="204">
        <v>19.399999999999999</v>
      </c>
      <c r="O69" s="101">
        <v>28.36</v>
      </c>
      <c r="P69" s="101">
        <v>28.36</v>
      </c>
      <c r="Q69" s="394">
        <v>24.63</v>
      </c>
      <c r="R69" s="394">
        <v>24.63</v>
      </c>
      <c r="S69" s="394">
        <v>24.63</v>
      </c>
      <c r="T69" s="111">
        <v>28.7</v>
      </c>
      <c r="U69" s="203">
        <f>B69/$B$69</f>
        <v>1</v>
      </c>
      <c r="V69" s="204">
        <v>88.1</v>
      </c>
      <c r="W69" s="203">
        <f>(B69/$B$69)</f>
        <v>1</v>
      </c>
      <c r="X69" s="204">
        <v>19.399999999999999</v>
      </c>
      <c r="Y69" s="338"/>
      <c r="AA69" s="497">
        <f>B69/$B$69</f>
        <v>1</v>
      </c>
      <c r="AB69" s="441">
        <v>20</v>
      </c>
      <c r="AC69" s="441">
        <v>22.64</v>
      </c>
      <c r="AD69" s="441">
        <v>22.64</v>
      </c>
      <c r="AE69" s="441">
        <v>22.64</v>
      </c>
      <c r="AF69" s="441">
        <v>22.64</v>
      </c>
      <c r="AG69" s="441">
        <v>25</v>
      </c>
      <c r="AH69" s="483">
        <v>22.64</v>
      </c>
      <c r="AI69" s="483">
        <v>27</v>
      </c>
      <c r="AJ69" s="483">
        <v>27</v>
      </c>
      <c r="AK69" s="483">
        <v>27</v>
      </c>
      <c r="AL69" s="483">
        <v>27</v>
      </c>
      <c r="AM69" s="441">
        <v>21</v>
      </c>
      <c r="AN69" s="441">
        <v>21</v>
      </c>
      <c r="AO69" s="441">
        <v>21</v>
      </c>
      <c r="AP69" s="441">
        <v>21</v>
      </c>
      <c r="AQ69" s="441">
        <v>21</v>
      </c>
      <c r="AR69" s="441">
        <v>21</v>
      </c>
      <c r="AS69" s="441">
        <v>21</v>
      </c>
      <c r="AT69" s="441">
        <v>21</v>
      </c>
      <c r="AU69" s="441">
        <v>21</v>
      </c>
      <c r="AV69" s="441">
        <v>21</v>
      </c>
      <c r="AW69" s="441">
        <v>21</v>
      </c>
      <c r="AX69" s="441">
        <v>133</v>
      </c>
      <c r="AY69" s="441">
        <v>133</v>
      </c>
      <c r="AZ69" s="467">
        <v>28</v>
      </c>
      <c r="BA69" s="467">
        <v>28.7</v>
      </c>
      <c r="BB69" s="467">
        <v>27</v>
      </c>
      <c r="BC69" s="467">
        <v>27</v>
      </c>
      <c r="BD69" s="467">
        <v>27</v>
      </c>
      <c r="BE69" s="467">
        <v>22.64</v>
      </c>
      <c r="BF69" s="467">
        <v>24.7</v>
      </c>
    </row>
    <row r="70" spans="1:58" ht="15.75" thickBot="1">
      <c r="A70" s="14" t="s">
        <v>100</v>
      </c>
      <c r="B70" s="24">
        <v>52.143999999999998</v>
      </c>
      <c r="C70" s="565"/>
      <c r="D70" s="98">
        <v>37742.156999999999</v>
      </c>
      <c r="E70" s="127">
        <f>(B70/$B$69)</f>
        <v>0.77335152611752134</v>
      </c>
      <c r="F70" s="87">
        <f>$F$69*E70</f>
        <v>736.73333135585665</v>
      </c>
      <c r="G70" s="363">
        <f>(B70/$B$21)</f>
        <v>1.0825219539537878</v>
      </c>
      <c r="H70" s="100">
        <v>19.600000000000001</v>
      </c>
      <c r="I70" s="281">
        <f>(B70/$B$69)</f>
        <v>0.77335152611752134</v>
      </c>
      <c r="J70" s="186">
        <f>($J$69*I70)</f>
        <v>15.884640346453887</v>
      </c>
      <c r="K70" s="186">
        <f>($K$69*I70)</f>
        <v>15.884640346453887</v>
      </c>
      <c r="L70" s="172">
        <v>23.65</v>
      </c>
      <c r="M70" s="172">
        <v>23.65</v>
      </c>
      <c r="N70" s="100">
        <v>19.43</v>
      </c>
      <c r="O70" s="172">
        <v>23.65</v>
      </c>
      <c r="P70" s="172">
        <v>23.65</v>
      </c>
      <c r="Q70" s="395">
        <v>25.58</v>
      </c>
      <c r="R70" s="395">
        <v>23.61</v>
      </c>
      <c r="S70" s="395">
        <v>23.61</v>
      </c>
      <c r="T70" s="113">
        <v>20.84</v>
      </c>
      <c r="U70" s="144">
        <f>B70/$B$69</f>
        <v>0.77335152611752134</v>
      </c>
      <c r="V70" s="91">
        <f>$V$69*U70</f>
        <v>68.132269450953629</v>
      </c>
      <c r="W70" s="87"/>
      <c r="X70" s="100">
        <v>19.43</v>
      </c>
      <c r="Y70" s="338"/>
      <c r="AA70" s="498">
        <f>B70/$B$70</f>
        <v>1</v>
      </c>
      <c r="AB70" s="484">
        <v>20</v>
      </c>
      <c r="AC70" s="484">
        <v>22.64</v>
      </c>
      <c r="AD70" s="484">
        <v>22.64</v>
      </c>
      <c r="AE70" s="484">
        <v>22.64</v>
      </c>
      <c r="AF70" s="484">
        <v>22.64</v>
      </c>
      <c r="AG70" s="485">
        <v>25</v>
      </c>
      <c r="AH70" s="486">
        <v>22.64</v>
      </c>
      <c r="AI70" s="483">
        <v>27</v>
      </c>
      <c r="AJ70" s="483">
        <v>27</v>
      </c>
      <c r="AK70" s="483">
        <v>27</v>
      </c>
      <c r="AL70" s="483">
        <v>27</v>
      </c>
      <c r="AM70" s="484">
        <v>21</v>
      </c>
      <c r="AN70" s="484">
        <v>21</v>
      </c>
      <c r="AO70" s="484">
        <v>21</v>
      </c>
      <c r="AP70" s="484">
        <v>21</v>
      </c>
      <c r="AQ70" s="484">
        <v>21</v>
      </c>
      <c r="AR70" s="484">
        <v>21</v>
      </c>
      <c r="AS70" s="484">
        <v>21</v>
      </c>
      <c r="AT70" s="484">
        <v>21</v>
      </c>
      <c r="AU70" s="484">
        <v>21</v>
      </c>
      <c r="AV70" s="484">
        <v>21</v>
      </c>
      <c r="AW70" s="484">
        <v>21</v>
      </c>
      <c r="AX70" s="441">
        <v>133</v>
      </c>
      <c r="AY70" s="441">
        <v>133</v>
      </c>
      <c r="AZ70" s="467">
        <v>28</v>
      </c>
      <c r="BA70" s="467">
        <v>20.84</v>
      </c>
      <c r="BB70" s="467">
        <v>27</v>
      </c>
      <c r="BC70" s="467">
        <v>27</v>
      </c>
      <c r="BD70" s="467">
        <v>27</v>
      </c>
      <c r="BE70" s="467">
        <v>22.64</v>
      </c>
      <c r="BF70" s="467">
        <v>24.7</v>
      </c>
    </row>
    <row r="71" spans="1:58" ht="15.75" thickBot="1">
      <c r="D71" s="266">
        <f>SUM(D69:D70)</f>
        <v>368744.804</v>
      </c>
      <c r="E71" s="130"/>
      <c r="F71" s="161">
        <f>SUM(F69:F70)/2</f>
        <v>844.69166567792831</v>
      </c>
      <c r="G71" s="342"/>
      <c r="H71" s="162">
        <v>19.8</v>
      </c>
      <c r="I71" s="71"/>
      <c r="J71" s="146">
        <f t="shared" ref="J71:P71" si="281">SUM(J69:J70)/2</f>
        <v>18.212320173226942</v>
      </c>
      <c r="K71" s="146">
        <f t="shared" si="281"/>
        <v>18.212320173226942</v>
      </c>
      <c r="L71" s="266">
        <f t="shared" si="281"/>
        <v>26.004999999999999</v>
      </c>
      <c r="M71" s="266">
        <f t="shared" si="281"/>
        <v>26.004999999999999</v>
      </c>
      <c r="N71" s="266">
        <f t="shared" si="281"/>
        <v>19.414999999999999</v>
      </c>
      <c r="O71" s="266">
        <f t="shared" si="281"/>
        <v>26.004999999999999</v>
      </c>
      <c r="P71" s="266">
        <f t="shared" si="281"/>
        <v>26.004999999999999</v>
      </c>
      <c r="Q71" s="146">
        <f>SUM(Q69:Q70)/2</f>
        <v>25.104999999999997</v>
      </c>
      <c r="R71" s="146">
        <f>SUM(R69:R70)/2</f>
        <v>24.119999999999997</v>
      </c>
      <c r="S71" s="146">
        <f>SUM(S69:S70)/2</f>
        <v>24.119999999999997</v>
      </c>
      <c r="T71" s="146">
        <f>SUM(T69:T70)/2</f>
        <v>24.77</v>
      </c>
      <c r="U71" s="107"/>
      <c r="V71" s="146">
        <f>SUM(V69:V70)/2</f>
        <v>78.116134725476812</v>
      </c>
      <c r="W71" s="173"/>
      <c r="X71" s="175">
        <f>SUM(X69:X70)/2</f>
        <v>19.414999999999999</v>
      </c>
      <c r="Y71" s="338"/>
      <c r="AA71" s="524"/>
      <c r="AB71" s="487">
        <f>SUM(AB69:AB70)/2</f>
        <v>20</v>
      </c>
      <c r="AC71" s="487">
        <f>SUM(AC69:AC70)/2</f>
        <v>22.64</v>
      </c>
      <c r="AD71" s="487">
        <f t="shared" ref="AD71:BF71" si="282">SUM(AD69:AD70)/2</f>
        <v>22.64</v>
      </c>
      <c r="AE71" s="487">
        <f t="shared" si="282"/>
        <v>22.64</v>
      </c>
      <c r="AF71" s="487">
        <f t="shared" si="282"/>
        <v>22.64</v>
      </c>
      <c r="AG71" s="487">
        <f t="shared" si="282"/>
        <v>25</v>
      </c>
      <c r="AH71" s="487">
        <f t="shared" si="282"/>
        <v>22.64</v>
      </c>
      <c r="AI71" s="487">
        <f t="shared" si="282"/>
        <v>27</v>
      </c>
      <c r="AJ71" s="487">
        <f t="shared" si="282"/>
        <v>27</v>
      </c>
      <c r="AK71" s="487">
        <f t="shared" si="282"/>
        <v>27</v>
      </c>
      <c r="AL71" s="487">
        <f t="shared" si="282"/>
        <v>27</v>
      </c>
      <c r="AM71" s="487">
        <f t="shared" si="282"/>
        <v>21</v>
      </c>
      <c r="AN71" s="487">
        <f t="shared" si="282"/>
        <v>21</v>
      </c>
      <c r="AO71" s="487">
        <f t="shared" si="282"/>
        <v>21</v>
      </c>
      <c r="AP71" s="487">
        <f t="shared" si="282"/>
        <v>21</v>
      </c>
      <c r="AQ71" s="487">
        <f t="shared" si="282"/>
        <v>21</v>
      </c>
      <c r="AR71" s="487">
        <f t="shared" si="282"/>
        <v>21</v>
      </c>
      <c r="AS71" s="487">
        <f t="shared" si="282"/>
        <v>21</v>
      </c>
      <c r="AT71" s="487">
        <f t="shared" si="282"/>
        <v>21</v>
      </c>
      <c r="AU71" s="487">
        <f t="shared" si="282"/>
        <v>21</v>
      </c>
      <c r="AV71" s="487">
        <f t="shared" si="282"/>
        <v>21</v>
      </c>
      <c r="AW71" s="487">
        <f t="shared" si="282"/>
        <v>21</v>
      </c>
      <c r="AX71" s="487">
        <f t="shared" si="282"/>
        <v>133</v>
      </c>
      <c r="AY71" s="487">
        <f t="shared" si="282"/>
        <v>133</v>
      </c>
      <c r="AZ71" s="487">
        <f t="shared" si="282"/>
        <v>28</v>
      </c>
      <c r="BA71" s="487">
        <f t="shared" si="282"/>
        <v>24.77</v>
      </c>
      <c r="BB71" s="487">
        <f t="shared" si="282"/>
        <v>27</v>
      </c>
      <c r="BC71" s="487">
        <f t="shared" si="282"/>
        <v>27</v>
      </c>
      <c r="BD71" s="487">
        <f t="shared" si="282"/>
        <v>27</v>
      </c>
      <c r="BE71" s="487">
        <f t="shared" si="282"/>
        <v>22.64</v>
      </c>
      <c r="BF71" s="487">
        <f t="shared" si="282"/>
        <v>24.7</v>
      </c>
    </row>
    <row r="72" spans="1:58">
      <c r="F72" s="78"/>
      <c r="G72" s="78"/>
      <c r="H72" s="78"/>
      <c r="I72" s="78"/>
      <c r="J72" s="109"/>
      <c r="K72" s="69"/>
      <c r="L72" s="69"/>
      <c r="M72" s="69"/>
      <c r="N72" s="69"/>
      <c r="O72" s="69"/>
      <c r="P72" s="69"/>
      <c r="Q72" s="78"/>
      <c r="R72" s="69"/>
      <c r="S72" s="69"/>
      <c r="T72" s="69"/>
      <c r="U72" s="69"/>
      <c r="V72" s="69"/>
      <c r="W72" s="69"/>
      <c r="X72" s="176"/>
      <c r="AA72" s="449"/>
      <c r="AB72" s="473"/>
      <c r="AC72" s="473"/>
      <c r="AD72" s="473"/>
      <c r="AE72" s="473"/>
      <c r="AF72" s="473"/>
      <c r="AG72" s="480"/>
      <c r="AH72" s="480"/>
      <c r="AI72" s="480"/>
      <c r="AJ72" s="480"/>
      <c r="AK72" s="480"/>
      <c r="AL72" s="480"/>
      <c r="AM72" s="473"/>
      <c r="AN72" s="76"/>
      <c r="AO72" s="76"/>
      <c r="AP72" s="76"/>
      <c r="AQ72" s="76"/>
      <c r="AR72" s="73"/>
      <c r="AS72" s="76"/>
      <c r="AT72" s="173"/>
      <c r="AU72" s="449"/>
    </row>
    <row r="73" spans="1:58"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78"/>
      <c r="Z73" s="78"/>
      <c r="AB73" s="480"/>
      <c r="AC73" s="480"/>
      <c r="AD73" s="480"/>
      <c r="AE73" s="480"/>
      <c r="AF73" s="480"/>
      <c r="AG73" s="480"/>
      <c r="AH73" s="480"/>
      <c r="AI73" s="480"/>
      <c r="AJ73" s="480"/>
      <c r="AK73" s="480"/>
      <c r="AL73" s="480"/>
      <c r="AM73" s="480"/>
      <c r="AN73" s="73"/>
      <c r="AO73" s="73"/>
      <c r="AP73" s="73"/>
      <c r="AQ73" s="73"/>
      <c r="AR73" s="73"/>
      <c r="AS73" s="73"/>
      <c r="AT73" s="73"/>
      <c r="AU73" s="76"/>
      <c r="AV73" s="78"/>
      <c r="AW73" s="69"/>
    </row>
    <row r="74" spans="1:58">
      <c r="A74" s="5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  <c r="AB74" s="480"/>
      <c r="AC74" s="480"/>
      <c r="AD74" s="480"/>
      <c r="AE74" s="480"/>
      <c r="AF74" s="480"/>
      <c r="AG74" s="480"/>
      <c r="AH74" s="480"/>
      <c r="AI74" s="480"/>
      <c r="AJ74" s="480"/>
      <c r="AK74" s="480"/>
      <c r="AL74" s="480"/>
      <c r="AM74" s="480"/>
      <c r="AN74" s="73"/>
      <c r="AO74" s="73"/>
      <c r="AP74" s="73"/>
      <c r="AQ74" s="73"/>
      <c r="AR74" s="73"/>
      <c r="AS74" s="73"/>
      <c r="AT74" s="73"/>
      <c r="AU74" s="73"/>
      <c r="AV74" s="69"/>
      <c r="AW74" s="69"/>
    </row>
    <row r="75" spans="1:58">
      <c r="A75" s="59"/>
      <c r="I75" s="141"/>
      <c r="AB75" s="488"/>
      <c r="AC75" s="488"/>
      <c r="AD75" s="488"/>
      <c r="AE75" s="488"/>
      <c r="AF75" s="488"/>
      <c r="AG75" s="488"/>
      <c r="AH75" s="488"/>
      <c r="AI75" s="488"/>
      <c r="AJ75" s="488"/>
      <c r="AK75" s="488"/>
      <c r="AL75" s="488"/>
      <c r="AM75" s="488"/>
    </row>
    <row r="76" spans="1:58">
      <c r="A76" s="59"/>
      <c r="AB76" s="488"/>
      <c r="AC76" s="488"/>
      <c r="AD76" s="488"/>
      <c r="AE76" s="488"/>
      <c r="AF76" s="488"/>
      <c r="AG76" s="488"/>
      <c r="AH76" s="488"/>
      <c r="AI76" s="488"/>
      <c r="AJ76" s="488"/>
      <c r="AK76" s="488"/>
      <c r="AL76" s="488"/>
      <c r="AM76" s="488"/>
    </row>
    <row r="77" spans="1:58">
      <c r="A77" s="17"/>
    </row>
    <row r="78" spans="1:58" ht="33.75">
      <c r="A78" s="62"/>
      <c r="C78" s="61"/>
      <c r="D78" s="61"/>
      <c r="E78" s="61"/>
      <c r="T78" s="339"/>
      <c r="AA78" s="61"/>
    </row>
    <row r="79" spans="1:58" ht="16.5">
      <c r="A79" s="60"/>
    </row>
    <row r="80" spans="1:58" ht="33.75">
      <c r="A80" s="60"/>
      <c r="S80" s="339"/>
    </row>
    <row r="84" spans="8:43" ht="33.75">
      <c r="H84" s="339"/>
      <c r="AD84" s="339"/>
    </row>
    <row r="92" spans="8:43" ht="16.5">
      <c r="T92" s="182"/>
      <c r="U92" s="182"/>
      <c r="AP92" s="182"/>
      <c r="AQ92" s="182"/>
    </row>
    <row r="95" spans="8:43" ht="15.75">
      <c r="T95" s="181"/>
      <c r="U95" s="181"/>
      <c r="AP95" s="181"/>
      <c r="AQ95" s="181"/>
    </row>
  </sheetData>
  <sortState ref="A47:J55">
    <sortCondition descending="1" ref="B48"/>
  </sortState>
  <dataConsolidate>
    <dataRefs count="1">
      <dataRef ref="F1:AJ74" sheet="Europe and NA" r:id="rId1"/>
    </dataRefs>
  </dataConsolidate>
  <mergeCells count="10">
    <mergeCell ref="C69:C70"/>
    <mergeCell ref="C23:C36"/>
    <mergeCell ref="C38:C44"/>
    <mergeCell ref="C2:C8"/>
    <mergeCell ref="C10:C21"/>
    <mergeCell ref="C53:C59"/>
    <mergeCell ref="A9:E9"/>
    <mergeCell ref="A22:E22"/>
    <mergeCell ref="D37:E37"/>
    <mergeCell ref="A46:B46"/>
  </mergeCells>
  <hyperlinks>
    <hyperlink ref="A54" r:id="rId2" tooltip="Белоруссия" display="https://ru.wikipedia.org/wiki/%D0%91%D0%B5%D0%BB%D0%BE%D1%80%D1%83%D1%81%D1%81%D0%B8%D1%8F"/>
    <hyperlink ref="A58" r:id="rId3" tooltip="Украина" display="https://ru.wikipedia.org/wiki/%D0%A3%D0%BA%D1%80%D0%B0%D0%B8%D0%BD%D0%B0"/>
  </hyperlinks>
  <pageMargins left="0.7" right="0.7" top="0.75" bottom="0.75" header="0.3" footer="0.3"/>
  <pageSetup paperSize="9" orientation="portrait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Sub-Saharan Africa</vt:lpstr>
      <vt:lpstr>Middle East and Central Asia</vt:lpstr>
      <vt:lpstr>Latin America and Caribbean</vt:lpstr>
      <vt:lpstr>East and Australasia</vt:lpstr>
      <vt:lpstr>Europe and NA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2020-08-04T15:14:41Z</dcterms:created>
  <dcterms:modified xsi:type="dcterms:W3CDTF">2020-09-13T18:06:01Z</dcterms:modified>
</cp:coreProperties>
</file>