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wy\Desktop\python-master\hpf\16bus\input\"/>
    </mc:Choice>
  </mc:AlternateContent>
  <xr:revisionPtr revIDLastSave="0" documentId="13_ncr:1_{712EF947-E4AB-436B-8C26-B8C472D90847}" xr6:coauthVersionLast="47" xr6:coauthVersionMax="47" xr10:uidLastSave="{00000000-0000-0000-0000-000000000000}"/>
  <bookViews>
    <workbookView xWindow="1100" yWindow="1100" windowWidth="14400" windowHeight="7270" activeTab="2" xr2:uid="{00000000-000D-0000-FFFF-FFFF00000000}"/>
  </bookViews>
  <sheets>
    <sheet name="Lines" sheetId="1" r:id="rId1"/>
    <sheet name="Transfos" sheetId="3" r:id="rId2"/>
    <sheet name="Load" sheetId="5" r:id="rId3"/>
    <sheet name="PV" sheetId="6" r:id="rId4"/>
    <sheet name="Bus" sheetId="4" r:id="rId5"/>
    <sheet name="Specifications" sheetId="2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2" l="1"/>
  <c r="D4" i="2"/>
  <c r="J3" i="1"/>
  <c r="J4" i="1"/>
  <c r="J5" i="1"/>
  <c r="J6" i="1"/>
  <c r="J7" i="1"/>
  <c r="J8" i="1"/>
  <c r="J9" i="1"/>
  <c r="J10" i="1"/>
  <c r="J11" i="1"/>
  <c r="J12" i="1"/>
  <c r="J13" i="1"/>
  <c r="J2" i="1"/>
  <c r="H3" i="1"/>
  <c r="H4" i="1"/>
  <c r="H5" i="1"/>
  <c r="H6" i="1"/>
  <c r="H7" i="1"/>
  <c r="H8" i="1"/>
  <c r="H9" i="1"/>
  <c r="H10" i="1"/>
  <c r="H11" i="1"/>
  <c r="H12" i="1"/>
  <c r="H13" i="1"/>
  <c r="H2" i="1"/>
  <c r="I3" i="1"/>
  <c r="I4" i="1"/>
  <c r="I5" i="1"/>
  <c r="I6" i="1"/>
  <c r="I7" i="1"/>
  <c r="I8" i="1"/>
  <c r="I9" i="1"/>
  <c r="I10" i="1"/>
  <c r="I11" i="1"/>
  <c r="I12" i="1"/>
  <c r="I13" i="1"/>
  <c r="I2" i="1"/>
  <c r="G3" i="1"/>
  <c r="G4" i="1"/>
  <c r="G5" i="1"/>
  <c r="G6" i="1"/>
  <c r="G7" i="1"/>
  <c r="G8" i="1"/>
  <c r="G9" i="1"/>
  <c r="G10" i="1"/>
  <c r="G11" i="1"/>
  <c r="G12" i="1"/>
  <c r="G13" i="1"/>
  <c r="G2" i="1"/>
  <c r="E3" i="2" l="1"/>
  <c r="D2" i="2"/>
  <c r="E2" i="2" l="1"/>
  <c r="D3" i="2"/>
  <c r="C2" i="2"/>
</calcChain>
</file>

<file path=xl/sharedStrings.xml><?xml version="1.0" encoding="utf-8"?>
<sst xmlns="http://schemas.openxmlformats.org/spreadsheetml/2006/main" count="182" uniqueCount="113">
  <si>
    <t>Line</t>
  </si>
  <si>
    <t>from</t>
  </si>
  <si>
    <t>to</t>
  </si>
  <si>
    <t>l</t>
  </si>
  <si>
    <t>Rpn</t>
  </si>
  <si>
    <t>R0</t>
  </si>
  <si>
    <t>Lpn</t>
  </si>
  <si>
    <t>L0</t>
  </si>
  <si>
    <t>Cpn</t>
  </si>
  <si>
    <t>C0</t>
  </si>
  <si>
    <t>L10</t>
  </si>
  <si>
    <t>L11</t>
  </si>
  <si>
    <t>L12</t>
  </si>
  <si>
    <t>L01</t>
  </si>
  <si>
    <t>L02</t>
  </si>
  <si>
    <t>L03</t>
  </si>
  <si>
    <t>L04</t>
  </si>
  <si>
    <t>L05</t>
  </si>
  <si>
    <t>L06</t>
  </si>
  <si>
    <t>L07</t>
  </si>
  <si>
    <t>L08</t>
  </si>
  <si>
    <t>L09</t>
  </si>
  <si>
    <t>Conductor ID</t>
  </si>
  <si>
    <t>UG1</t>
  </si>
  <si>
    <t>UG3</t>
  </si>
  <si>
    <t>Transfos</t>
  </si>
  <si>
    <t>N02</t>
    <phoneticPr fontId="1" type="noConversion"/>
  </si>
  <si>
    <t>N03</t>
    <phoneticPr fontId="1" type="noConversion"/>
  </si>
  <si>
    <t>N05</t>
    <phoneticPr fontId="1" type="noConversion"/>
  </si>
  <si>
    <t>N06</t>
    <phoneticPr fontId="1" type="noConversion"/>
  </si>
  <si>
    <t>N08</t>
    <phoneticPr fontId="1" type="noConversion"/>
  </si>
  <si>
    <t>N10</t>
    <phoneticPr fontId="1" type="noConversion"/>
  </si>
  <si>
    <t>N11</t>
    <phoneticPr fontId="1" type="noConversion"/>
  </si>
  <si>
    <t>N12</t>
    <phoneticPr fontId="1" type="noConversion"/>
  </si>
  <si>
    <t>N04</t>
    <phoneticPr fontId="1" type="noConversion"/>
  </si>
  <si>
    <t>N07</t>
    <phoneticPr fontId="1" type="noConversion"/>
  </si>
  <si>
    <t>N09</t>
    <phoneticPr fontId="1" type="noConversion"/>
  </si>
  <si>
    <t>N13</t>
    <phoneticPr fontId="1" type="noConversion"/>
  </si>
  <si>
    <t>N14</t>
    <phoneticPr fontId="1" type="noConversion"/>
  </si>
  <si>
    <t>N15</t>
    <phoneticPr fontId="1" type="noConversion"/>
  </si>
  <si>
    <t>N16</t>
    <phoneticPr fontId="1" type="noConversion"/>
  </si>
  <si>
    <t>UG2</t>
  </si>
  <si>
    <t>UG2</t>
    <phoneticPr fontId="1" type="noConversion"/>
  </si>
  <si>
    <t>UG2</t>
    <phoneticPr fontId="2" type="noConversion"/>
  </si>
  <si>
    <t>N01</t>
    <phoneticPr fontId="2" type="noConversion"/>
  </si>
  <si>
    <t>Vp_kV</t>
    <phoneticPr fontId="2" type="noConversion"/>
  </si>
  <si>
    <t>name</t>
  </si>
  <si>
    <t>vn_kv</t>
  </si>
  <si>
    <t>type</t>
  </si>
  <si>
    <t>in_service</t>
  </si>
  <si>
    <t>b</t>
  </si>
  <si>
    <t>n</t>
  </si>
  <si>
    <t>N02</t>
  </si>
  <si>
    <t>N03</t>
  </si>
  <si>
    <t>N04</t>
  </si>
  <si>
    <t>N05</t>
  </si>
  <si>
    <t>N06</t>
  </si>
  <si>
    <t>N07</t>
  </si>
  <si>
    <t>N08</t>
  </si>
  <si>
    <t>N09</t>
  </si>
  <si>
    <t>N10</t>
  </si>
  <si>
    <t>N11</t>
  </si>
  <si>
    <t>N12</t>
  </si>
  <si>
    <t>N13</t>
  </si>
  <si>
    <t>N14</t>
  </si>
  <si>
    <t>N15</t>
  </si>
  <si>
    <t>N16</t>
  </si>
  <si>
    <t>Vs_kV</t>
    <phoneticPr fontId="2" type="noConversion"/>
  </si>
  <si>
    <t>bus</t>
  </si>
  <si>
    <t>用户1</t>
  </si>
  <si>
    <t>用户2</t>
  </si>
  <si>
    <t>用户3</t>
  </si>
  <si>
    <t>用户4</t>
  </si>
  <si>
    <t>用户5</t>
  </si>
  <si>
    <t>用户6</t>
  </si>
  <si>
    <t>bus</t>
    <phoneticPr fontId="2" type="noConversion"/>
  </si>
  <si>
    <t>N10</t>
    <phoneticPr fontId="2" type="noConversion"/>
  </si>
  <si>
    <t>N11</t>
    <phoneticPr fontId="2" type="noConversion"/>
  </si>
  <si>
    <t>N12</t>
    <phoneticPr fontId="2" type="noConversion"/>
  </si>
  <si>
    <t>N14</t>
    <phoneticPr fontId="2" type="noConversion"/>
  </si>
  <si>
    <t>N15</t>
    <phoneticPr fontId="2" type="noConversion"/>
  </si>
  <si>
    <t>N16</t>
    <phoneticPr fontId="2" type="noConversion"/>
  </si>
  <si>
    <t>series</t>
  </si>
  <si>
    <t>pf</t>
    <phoneticPr fontId="2" type="noConversion"/>
  </si>
  <si>
    <t>type</t>
    <phoneticPr fontId="2" type="noConversion"/>
  </si>
  <si>
    <t>PWM_LCL_PI_PQ</t>
    <phoneticPr fontId="2" type="noConversion"/>
  </si>
  <si>
    <t>s_MW</t>
    <phoneticPr fontId="2" type="noConversion"/>
  </si>
  <si>
    <t>Sn_MVA</t>
    <phoneticPr fontId="2" type="noConversion"/>
  </si>
  <si>
    <t>p_a_MW</t>
    <phoneticPr fontId="2" type="noConversion"/>
  </si>
  <si>
    <t>p_b_MW</t>
    <phoneticPr fontId="2" type="noConversion"/>
  </si>
  <si>
    <t>q_a_MVar</t>
    <phoneticPr fontId="2" type="noConversion"/>
  </si>
  <si>
    <t>q_b_MVar</t>
    <phoneticPr fontId="2" type="noConversion"/>
  </si>
  <si>
    <t>q_c_MVar</t>
    <phoneticPr fontId="2" type="noConversion"/>
  </si>
  <si>
    <t>index</t>
    <phoneticPr fontId="2" type="noConversion"/>
  </si>
  <si>
    <t>p_c_MW</t>
    <phoneticPr fontId="2" type="noConversion"/>
  </si>
  <si>
    <t>harmonic_source</t>
    <phoneticPr fontId="2" type="noConversion"/>
  </si>
  <si>
    <t>T01</t>
  </si>
  <si>
    <t>N02</t>
    <phoneticPr fontId="2" type="noConversion"/>
  </si>
  <si>
    <t>T02</t>
  </si>
  <si>
    <t>N03</t>
    <phoneticPr fontId="2" type="noConversion"/>
  </si>
  <si>
    <t>N05</t>
    <phoneticPr fontId="2" type="noConversion"/>
  </si>
  <si>
    <t>T03</t>
  </si>
  <si>
    <t>N04</t>
    <phoneticPr fontId="2" type="noConversion"/>
  </si>
  <si>
    <t>N07</t>
    <phoneticPr fontId="2" type="noConversion"/>
  </si>
  <si>
    <t>R1</t>
    <phoneticPr fontId="2" type="noConversion"/>
  </si>
  <si>
    <t>L1</t>
    <phoneticPr fontId="2" type="noConversion"/>
  </si>
  <si>
    <t>R2</t>
    <phoneticPr fontId="2" type="noConversion"/>
  </si>
  <si>
    <t>L2</t>
    <phoneticPr fontId="2" type="noConversion"/>
  </si>
  <si>
    <t>Rm</t>
    <phoneticPr fontId="2" type="noConversion"/>
  </si>
  <si>
    <t>Lm</t>
    <phoneticPr fontId="2" type="noConversion"/>
  </si>
  <si>
    <t>Wiring</t>
    <phoneticPr fontId="2" type="noConversion"/>
  </si>
  <si>
    <t>yyn0</t>
    <phoneticPr fontId="2" type="noConversion"/>
  </si>
  <si>
    <t>Dy11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</si>
</sst>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E+00"/>
  </numFmts>
  <fonts count="4" x14ac:knownFonts="1">
    <font>
      <sz val="12"/>
      <color theme="1"/>
      <name val="等线"/>
      <family val="2"/>
      <scheme val="minor"/>
    </font>
    <font>
      <sz val="8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1" fontId="0" fillId="0" borderId="0" xfId="0" applyNumberFormat="1"/>
    <xf numFmtId="176" fontId="0" fillId="0" borderId="0" xfId="0" applyNumberFormat="1"/>
    <xf numFmtId="0" fontId="0" fillId="0" borderId="0" xfId="0"/>
    <xf numFmtId="11" fontId="0" fillId="0" borderId="0" xfId="0" applyNumberFormat="1"/>
    <xf numFmtId="11" fontId="0" fillId="0" borderId="0" xfId="0" quotePrefix="1" applyNumberFormat="1"/>
    <xf numFmtId="0" fontId="3" fillId="0" borderId="1" xfId="0" applyFont="1" applyBorder="1" applyAlignment="1">
      <alignment horizontal="center" vertical="top"/>
    </xf>
    <xf numFmtId="0" fontId="3" fillId="0" borderId="0" xfId="0" applyFont="1" applyBorder="1" applyAlignment="1">
      <alignment horizontal="center" vertical="top"/>
    </xf>
    <xf numFmtId="0" fontId="3" fillId="0" borderId="2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3" fillId="0" borderId="3" xfId="0" applyFont="1" applyFill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1"/>
  <sheetViews>
    <sheetView workbookViewId="0">
      <selection activeCell="E7" sqref="E7"/>
    </sheetView>
  </sheetViews>
  <sheetFormatPr defaultColWidth="10.921875" defaultRowHeight="15.5" x14ac:dyDescent="0.35"/>
  <cols>
    <col min="9" max="9" width="10.61328125" customWidth="1"/>
    <col min="11" max="11" width="11.4609375" bestFit="1" customWidth="1"/>
    <col min="12" max="12" width="11.15234375" bestFit="1" customWidth="1"/>
  </cols>
  <sheetData>
    <row r="1" spans="1:11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22</v>
      </c>
    </row>
    <row r="2" spans="1:11" x14ac:dyDescent="0.35">
      <c r="A2" s="3" t="s">
        <v>13</v>
      </c>
      <c r="B2" s="5" t="s">
        <v>26</v>
      </c>
      <c r="C2" s="3" t="s">
        <v>27</v>
      </c>
      <c r="D2" s="3">
        <v>2</v>
      </c>
      <c r="E2" s="3">
        <v>0.19409999999999999</v>
      </c>
      <c r="F2" s="3">
        <v>0.77659999999999996</v>
      </c>
      <c r="G2" s="3">
        <f>0.3476991/(100*PI())</f>
        <v>1.1067606094720644E-3</v>
      </c>
      <c r="H2" s="3">
        <f>0.2990796/(100*PI())</f>
        <v>9.5199993435893639E-4</v>
      </c>
      <c r="I2" s="3">
        <f>0.00000116</f>
        <v>1.1599999999999999E-6</v>
      </c>
      <c r="J2" s="3">
        <f>0.0000004962</f>
        <v>4.9620000000000001E-7</v>
      </c>
      <c r="K2" s="3" t="s">
        <v>42</v>
      </c>
    </row>
    <row r="3" spans="1:11" x14ac:dyDescent="0.35">
      <c r="A3" s="3" t="s">
        <v>14</v>
      </c>
      <c r="B3" s="5" t="s">
        <v>28</v>
      </c>
      <c r="C3" s="3" t="s">
        <v>29</v>
      </c>
      <c r="D3" s="3">
        <v>0.05</v>
      </c>
      <c r="E3" s="3">
        <v>0.19409999999999999</v>
      </c>
      <c r="F3" s="3">
        <v>0.77659999999999996</v>
      </c>
      <c r="G3" s="3">
        <f t="shared" ref="G3:G13" si="0">0.3476991/(100*PI())</f>
        <v>1.1067606094720644E-3</v>
      </c>
      <c r="H3" s="3">
        <f t="shared" ref="H3:H13" si="1">0.2990796/(100*PI())</f>
        <v>9.5199993435893639E-4</v>
      </c>
      <c r="I3" s="3">
        <f t="shared" ref="I3:I13" si="2">0.00000116</f>
        <v>1.1599999999999999E-6</v>
      </c>
      <c r="J3" s="3">
        <f t="shared" ref="J3:J13" si="3">0.0000004962</f>
        <v>4.9620000000000001E-7</v>
      </c>
      <c r="K3" s="3" t="s">
        <v>42</v>
      </c>
    </row>
    <row r="4" spans="1:11" x14ac:dyDescent="0.35">
      <c r="A4" s="3" t="s">
        <v>15</v>
      </c>
      <c r="B4" s="5" t="s">
        <v>29</v>
      </c>
      <c r="C4" s="3" t="s">
        <v>30</v>
      </c>
      <c r="D4" s="3">
        <v>0.05</v>
      </c>
      <c r="E4" s="3">
        <v>0.19409999999999999</v>
      </c>
      <c r="F4" s="3">
        <v>0.77659999999999996</v>
      </c>
      <c r="G4" s="3">
        <f t="shared" si="0"/>
        <v>1.1067606094720644E-3</v>
      </c>
      <c r="H4" s="3">
        <f t="shared" si="1"/>
        <v>9.5199993435893639E-4</v>
      </c>
      <c r="I4" s="3">
        <f t="shared" si="2"/>
        <v>1.1599999999999999E-6</v>
      </c>
      <c r="J4" s="3">
        <f t="shared" si="3"/>
        <v>4.9620000000000001E-7</v>
      </c>
      <c r="K4" s="3" t="s">
        <v>41</v>
      </c>
    </row>
    <row r="5" spans="1:11" x14ac:dyDescent="0.35">
      <c r="A5" s="3" t="s">
        <v>16</v>
      </c>
      <c r="B5" s="5" t="s">
        <v>30</v>
      </c>
      <c r="C5" s="3" t="s">
        <v>31</v>
      </c>
      <c r="D5" s="3">
        <v>0.08</v>
      </c>
      <c r="E5" s="3">
        <v>0.19409999999999999</v>
      </c>
      <c r="F5" s="3">
        <v>0.77659999999999996</v>
      </c>
      <c r="G5" s="3">
        <f t="shared" si="0"/>
        <v>1.1067606094720644E-3</v>
      </c>
      <c r="H5" s="3">
        <f t="shared" si="1"/>
        <v>9.5199993435893639E-4</v>
      </c>
      <c r="I5" s="3">
        <f t="shared" si="2"/>
        <v>1.1599999999999999E-6</v>
      </c>
      <c r="J5" s="3">
        <f t="shared" si="3"/>
        <v>4.9620000000000001E-7</v>
      </c>
      <c r="K5" s="3" t="s">
        <v>41</v>
      </c>
    </row>
    <row r="6" spans="1:11" x14ac:dyDescent="0.35">
      <c r="A6" s="3" t="s">
        <v>17</v>
      </c>
      <c r="B6" s="5" t="s">
        <v>30</v>
      </c>
      <c r="C6" s="3" t="s">
        <v>32</v>
      </c>
      <c r="D6" s="3">
        <v>0.08</v>
      </c>
      <c r="E6" s="3">
        <v>0.19409999999999999</v>
      </c>
      <c r="F6" s="3">
        <v>0.77659999999999996</v>
      </c>
      <c r="G6" s="3">
        <f t="shared" si="0"/>
        <v>1.1067606094720644E-3</v>
      </c>
      <c r="H6" s="3">
        <f t="shared" si="1"/>
        <v>9.5199993435893639E-4</v>
      </c>
      <c r="I6" s="3">
        <f t="shared" si="2"/>
        <v>1.1599999999999999E-6</v>
      </c>
      <c r="J6" s="3">
        <f t="shared" si="3"/>
        <v>4.9620000000000001E-7</v>
      </c>
      <c r="K6" s="3" t="s">
        <v>41</v>
      </c>
    </row>
    <row r="7" spans="1:11" x14ac:dyDescent="0.35">
      <c r="A7" s="3" t="s">
        <v>18</v>
      </c>
      <c r="B7" s="5" t="s">
        <v>30</v>
      </c>
      <c r="C7" s="3" t="s">
        <v>33</v>
      </c>
      <c r="D7" s="3">
        <v>0.08</v>
      </c>
      <c r="E7" s="3">
        <v>0.19409999999999999</v>
      </c>
      <c r="F7" s="3">
        <v>0.77659999999999996</v>
      </c>
      <c r="G7" s="3">
        <f t="shared" si="0"/>
        <v>1.1067606094720644E-3</v>
      </c>
      <c r="H7" s="3">
        <f t="shared" si="1"/>
        <v>9.5199993435893639E-4</v>
      </c>
      <c r="I7" s="3">
        <f t="shared" si="2"/>
        <v>1.1599999999999999E-6</v>
      </c>
      <c r="J7" s="3">
        <f t="shared" si="3"/>
        <v>4.9620000000000001E-7</v>
      </c>
      <c r="K7" s="3" t="s">
        <v>41</v>
      </c>
    </row>
    <row r="8" spans="1:11" x14ac:dyDescent="0.35">
      <c r="A8" s="3" t="s">
        <v>19</v>
      </c>
      <c r="B8" s="5" t="s">
        <v>27</v>
      </c>
      <c r="C8" s="3" t="s">
        <v>34</v>
      </c>
      <c r="D8" s="3">
        <v>10</v>
      </c>
      <c r="E8" s="3">
        <v>0.19409999999999999</v>
      </c>
      <c r="F8" s="3">
        <v>0.77659999999999996</v>
      </c>
      <c r="G8" s="3">
        <f t="shared" si="0"/>
        <v>1.1067606094720644E-3</v>
      </c>
      <c r="H8" s="3">
        <f t="shared" si="1"/>
        <v>9.5199993435893639E-4</v>
      </c>
      <c r="I8" s="3">
        <f t="shared" si="2"/>
        <v>1.1599999999999999E-6</v>
      </c>
      <c r="J8" s="3">
        <f t="shared" si="3"/>
        <v>4.9620000000000001E-7</v>
      </c>
      <c r="K8" s="3" t="s">
        <v>41</v>
      </c>
    </row>
    <row r="9" spans="1:11" x14ac:dyDescent="0.35">
      <c r="A9" s="3" t="s">
        <v>20</v>
      </c>
      <c r="B9" s="5" t="s">
        <v>35</v>
      </c>
      <c r="C9" s="3" t="s">
        <v>36</v>
      </c>
      <c r="D9" s="3">
        <v>0.05</v>
      </c>
      <c r="E9" s="3">
        <v>0.19409999999999999</v>
      </c>
      <c r="F9" s="3">
        <v>0.77659999999999996</v>
      </c>
      <c r="G9" s="3">
        <f t="shared" si="0"/>
        <v>1.1067606094720644E-3</v>
      </c>
      <c r="H9" s="3">
        <f t="shared" si="1"/>
        <v>9.5199993435893639E-4</v>
      </c>
      <c r="I9" s="3">
        <f t="shared" si="2"/>
        <v>1.1599999999999999E-6</v>
      </c>
      <c r="J9" s="3">
        <f t="shared" si="3"/>
        <v>4.9620000000000001E-7</v>
      </c>
      <c r="K9" s="3" t="s">
        <v>41</v>
      </c>
    </row>
    <row r="10" spans="1:11" x14ac:dyDescent="0.35">
      <c r="A10" s="3" t="s">
        <v>21</v>
      </c>
      <c r="B10" s="5" t="s">
        <v>36</v>
      </c>
      <c r="C10" s="3" t="s">
        <v>37</v>
      </c>
      <c r="D10" s="3">
        <v>0.05</v>
      </c>
      <c r="E10" s="3">
        <v>0.19409999999999999</v>
      </c>
      <c r="F10" s="3">
        <v>0.77659999999999996</v>
      </c>
      <c r="G10" s="3">
        <f t="shared" si="0"/>
        <v>1.1067606094720644E-3</v>
      </c>
      <c r="H10" s="3">
        <f t="shared" si="1"/>
        <v>9.5199993435893639E-4</v>
      </c>
      <c r="I10" s="3">
        <f t="shared" si="2"/>
        <v>1.1599999999999999E-6</v>
      </c>
      <c r="J10" s="3">
        <f t="shared" si="3"/>
        <v>4.9620000000000001E-7</v>
      </c>
      <c r="K10" s="3" t="s">
        <v>41</v>
      </c>
    </row>
    <row r="11" spans="1:11" x14ac:dyDescent="0.35">
      <c r="A11" s="3" t="s">
        <v>10</v>
      </c>
      <c r="B11" s="4" t="s">
        <v>37</v>
      </c>
      <c r="C11" s="3" t="s">
        <v>38</v>
      </c>
      <c r="D11" s="3">
        <v>0.05</v>
      </c>
      <c r="E11" s="3">
        <v>0.19409999999999999</v>
      </c>
      <c r="F11" s="3">
        <v>0.77659999999999996</v>
      </c>
      <c r="G11" s="3">
        <f t="shared" si="0"/>
        <v>1.1067606094720644E-3</v>
      </c>
      <c r="H11" s="3">
        <f t="shared" si="1"/>
        <v>9.5199993435893639E-4</v>
      </c>
      <c r="I11" s="3">
        <f t="shared" si="2"/>
        <v>1.1599999999999999E-6</v>
      </c>
      <c r="J11" s="3">
        <f t="shared" si="3"/>
        <v>4.9620000000000001E-7</v>
      </c>
      <c r="K11" s="3" t="s">
        <v>41</v>
      </c>
    </row>
    <row r="12" spans="1:11" x14ac:dyDescent="0.35">
      <c r="A12" s="3" t="s">
        <v>11</v>
      </c>
      <c r="B12" s="4" t="s">
        <v>37</v>
      </c>
      <c r="C12" s="3" t="s">
        <v>39</v>
      </c>
      <c r="D12" s="3">
        <v>0.05</v>
      </c>
      <c r="E12" s="3">
        <v>0.19409999999999999</v>
      </c>
      <c r="F12" s="3">
        <v>0.77659999999999996</v>
      </c>
      <c r="G12" s="3">
        <f t="shared" si="0"/>
        <v>1.1067606094720644E-3</v>
      </c>
      <c r="H12" s="3">
        <f t="shared" si="1"/>
        <v>9.5199993435893639E-4</v>
      </c>
      <c r="I12" s="3">
        <f t="shared" si="2"/>
        <v>1.1599999999999999E-6</v>
      </c>
      <c r="J12" s="3">
        <f t="shared" si="3"/>
        <v>4.9620000000000001E-7</v>
      </c>
      <c r="K12" s="3" t="s">
        <v>41</v>
      </c>
    </row>
    <row r="13" spans="1:11" x14ac:dyDescent="0.35">
      <c r="A13" s="3" t="s">
        <v>12</v>
      </c>
      <c r="B13" s="4" t="s">
        <v>37</v>
      </c>
      <c r="C13" s="3" t="s">
        <v>40</v>
      </c>
      <c r="D13" s="3">
        <v>0.05</v>
      </c>
      <c r="E13" s="3">
        <v>0.19409999999999999</v>
      </c>
      <c r="F13" s="3">
        <v>0.77659999999999996</v>
      </c>
      <c r="G13" s="3">
        <f t="shared" si="0"/>
        <v>1.1067606094720644E-3</v>
      </c>
      <c r="H13" s="3">
        <f t="shared" si="1"/>
        <v>9.5199993435893639E-4</v>
      </c>
      <c r="I13" s="3">
        <f t="shared" si="2"/>
        <v>1.1599999999999999E-6</v>
      </c>
      <c r="J13" s="3">
        <f t="shared" si="3"/>
        <v>4.9620000000000001E-7</v>
      </c>
      <c r="K13" s="3" t="s">
        <v>41</v>
      </c>
    </row>
    <row r="14" spans="1:11" x14ac:dyDescent="0.3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</row>
    <row r="15" spans="1:11" x14ac:dyDescent="0.3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</row>
    <row r="16" spans="1:11" x14ac:dyDescent="0.3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</row>
    <row r="17" spans="1:11" x14ac:dyDescent="0.35">
      <c r="A17" s="3"/>
      <c r="B17" s="4"/>
      <c r="C17" s="3"/>
      <c r="D17" s="3"/>
      <c r="E17" s="3"/>
      <c r="F17" s="3"/>
      <c r="G17" s="3"/>
      <c r="H17" s="3"/>
      <c r="I17" s="4"/>
      <c r="J17" s="4"/>
      <c r="K17" s="3"/>
    </row>
    <row r="18" spans="1:11" x14ac:dyDescent="0.35">
      <c r="A18" s="3"/>
      <c r="B18" s="4"/>
      <c r="C18" s="3"/>
      <c r="D18" s="3"/>
      <c r="E18" s="3"/>
      <c r="F18" s="3"/>
      <c r="G18" s="3"/>
      <c r="H18" s="3"/>
      <c r="I18" s="4"/>
      <c r="J18" s="4"/>
      <c r="K18" s="3"/>
    </row>
    <row r="19" spans="1:11" x14ac:dyDescent="0.35">
      <c r="A19" s="3"/>
      <c r="B19" s="4"/>
      <c r="C19" s="3"/>
      <c r="D19" s="3"/>
      <c r="E19" s="3"/>
      <c r="F19" s="3"/>
      <c r="G19" s="3"/>
      <c r="H19" s="3"/>
      <c r="I19" s="4"/>
      <c r="J19" s="4"/>
      <c r="K19" s="3"/>
    </row>
    <row r="20" spans="1:11" x14ac:dyDescent="0.35">
      <c r="A20" s="3"/>
      <c r="B20" s="4"/>
      <c r="C20" s="3"/>
      <c r="D20" s="3"/>
      <c r="E20" s="3"/>
      <c r="F20" s="3"/>
      <c r="G20" s="3"/>
      <c r="H20" s="3"/>
      <c r="I20" s="4"/>
      <c r="J20" s="4"/>
      <c r="K20" s="3"/>
    </row>
    <row r="21" spans="1:11" x14ac:dyDescent="0.35">
      <c r="A21" s="3"/>
      <c r="B21" s="4"/>
      <c r="C21" s="3"/>
      <c r="D21" s="3"/>
      <c r="E21" s="3"/>
      <c r="F21" s="3"/>
      <c r="G21" s="3"/>
      <c r="H21" s="3"/>
      <c r="I21" s="4"/>
      <c r="J21" s="4"/>
      <c r="K21" s="3"/>
    </row>
  </sheetData>
  <phoneticPr fontId="1" type="noConversion"/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305FD-37B5-47DE-B04C-C70D5EB2B0E3}">
  <dimension ref="A1:M4"/>
  <sheetViews>
    <sheetView workbookViewId="0">
      <selection activeCell="D4" sqref="D4"/>
    </sheetView>
  </sheetViews>
  <sheetFormatPr defaultRowHeight="15.5" x14ac:dyDescent="0.35"/>
  <cols>
    <col min="4" max="4" width="9.23046875" style="3"/>
    <col min="9" max="10" width="10.23046875" bestFit="1" customWidth="1"/>
  </cols>
  <sheetData>
    <row r="1" spans="1:13" x14ac:dyDescent="0.35">
      <c r="A1" t="s">
        <v>25</v>
      </c>
      <c r="B1" t="s">
        <v>1</v>
      </c>
      <c r="C1" t="s">
        <v>2</v>
      </c>
      <c r="D1" s="3" t="s">
        <v>110</v>
      </c>
      <c r="E1" t="s">
        <v>45</v>
      </c>
      <c r="F1" t="s">
        <v>67</v>
      </c>
      <c r="G1" t="s">
        <v>87</v>
      </c>
      <c r="H1" t="s">
        <v>104</v>
      </c>
      <c r="I1" t="s">
        <v>105</v>
      </c>
      <c r="J1" t="s">
        <v>106</v>
      </c>
      <c r="K1" t="s">
        <v>107</v>
      </c>
      <c r="L1" t="s">
        <v>108</v>
      </c>
      <c r="M1" t="s">
        <v>109</v>
      </c>
    </row>
    <row r="2" spans="1:13" x14ac:dyDescent="0.35">
      <c r="A2" s="3" t="s">
        <v>96</v>
      </c>
      <c r="B2" s="3" t="s">
        <v>44</v>
      </c>
      <c r="C2" s="3" t="s">
        <v>97</v>
      </c>
      <c r="D2" s="3" t="s">
        <v>111</v>
      </c>
      <c r="E2" s="3">
        <v>110</v>
      </c>
      <c r="F2" s="3">
        <v>10</v>
      </c>
      <c r="G2" s="3">
        <v>30</v>
      </c>
      <c r="H2" s="3">
        <v>2E-3</v>
      </c>
      <c r="I2" s="3">
        <v>0.08</v>
      </c>
      <c r="J2" s="3">
        <v>2E-3</v>
      </c>
      <c r="K2" s="3">
        <v>0.08</v>
      </c>
      <c r="L2">
        <v>500</v>
      </c>
      <c r="M2">
        <v>500</v>
      </c>
    </row>
    <row r="3" spans="1:13" x14ac:dyDescent="0.35">
      <c r="A3" s="3" t="s">
        <v>98</v>
      </c>
      <c r="B3" s="3" t="s">
        <v>99</v>
      </c>
      <c r="C3" s="3" t="s">
        <v>100</v>
      </c>
      <c r="D3" s="3" t="s">
        <v>112</v>
      </c>
      <c r="E3" s="3">
        <v>10</v>
      </c>
      <c r="F3" s="3">
        <v>0.4</v>
      </c>
      <c r="G3" s="3">
        <v>0.3</v>
      </c>
      <c r="H3" s="3">
        <v>2E-3</v>
      </c>
      <c r="I3" s="3">
        <v>0.08</v>
      </c>
      <c r="J3" s="3">
        <v>2E-3</v>
      </c>
      <c r="K3" s="3">
        <v>0.08</v>
      </c>
      <c r="L3" s="3">
        <v>500</v>
      </c>
      <c r="M3" s="3">
        <v>500</v>
      </c>
    </row>
    <row r="4" spans="1:13" x14ac:dyDescent="0.35">
      <c r="A4" s="3" t="s">
        <v>101</v>
      </c>
      <c r="B4" s="3" t="s">
        <v>102</v>
      </c>
      <c r="C4" s="3" t="s">
        <v>103</v>
      </c>
      <c r="D4" s="3" t="s">
        <v>112</v>
      </c>
      <c r="E4" s="3">
        <v>10</v>
      </c>
      <c r="F4" s="3">
        <v>0.4</v>
      </c>
      <c r="G4" s="3">
        <v>0.3</v>
      </c>
      <c r="H4" s="3">
        <v>2E-3</v>
      </c>
      <c r="I4" s="3">
        <v>0.08</v>
      </c>
      <c r="J4" s="3">
        <v>2E-3</v>
      </c>
      <c r="K4" s="3">
        <v>0.08</v>
      </c>
      <c r="L4" s="3">
        <v>500</v>
      </c>
      <c r="M4" s="3">
        <v>500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92F8D-0622-433A-8F09-3130CA187409}">
  <dimension ref="A1:K9"/>
  <sheetViews>
    <sheetView tabSelected="1" workbookViewId="0">
      <selection activeCell="I9" sqref="I9"/>
    </sheetView>
  </sheetViews>
  <sheetFormatPr defaultRowHeight="15.5" x14ac:dyDescent="0.35"/>
  <sheetData>
    <row r="1" spans="1:11" x14ac:dyDescent="0.35">
      <c r="A1" s="3"/>
      <c r="B1" s="6" t="s">
        <v>46</v>
      </c>
      <c r="C1" s="6" t="s">
        <v>75</v>
      </c>
      <c r="D1" s="6" t="s">
        <v>88</v>
      </c>
      <c r="E1" s="6" t="s">
        <v>90</v>
      </c>
      <c r="F1" s="6" t="s">
        <v>89</v>
      </c>
      <c r="G1" s="6" t="s">
        <v>91</v>
      </c>
      <c r="H1" s="6" t="s">
        <v>94</v>
      </c>
      <c r="I1" s="6" t="s">
        <v>92</v>
      </c>
      <c r="J1" s="6" t="s">
        <v>48</v>
      </c>
      <c r="K1" s="11" t="s">
        <v>93</v>
      </c>
    </row>
    <row r="2" spans="1:11" x14ac:dyDescent="0.35">
      <c r="A2" s="6">
        <v>0</v>
      </c>
      <c r="B2" s="3" t="s">
        <v>69</v>
      </c>
      <c r="C2" s="3" t="s">
        <v>76</v>
      </c>
      <c r="D2" s="3">
        <v>2.9159999999999998E-2</v>
      </c>
      <c r="E2" s="3">
        <v>2.4180000000000004E-2</v>
      </c>
      <c r="F2" s="3">
        <v>2.3819999999999997E-2</v>
      </c>
      <c r="G2" s="3">
        <v>2.2080000000000002E-2</v>
      </c>
      <c r="H2" s="3">
        <v>1.3260000000000001E-2</v>
      </c>
      <c r="I2" s="3">
        <v>2.4990000000000002E-2</v>
      </c>
      <c r="J2" s="9" t="s">
        <v>82</v>
      </c>
      <c r="K2">
        <v>1</v>
      </c>
    </row>
    <row r="3" spans="1:11" x14ac:dyDescent="0.35">
      <c r="A3" s="6">
        <v>1</v>
      </c>
      <c r="B3" s="3" t="s">
        <v>70</v>
      </c>
      <c r="C3" s="3" t="s">
        <v>77</v>
      </c>
      <c r="D3" s="3">
        <v>9.11E-3</v>
      </c>
      <c r="E3" s="3">
        <v>4.5900000000000003E-3</v>
      </c>
      <c r="F3" s="3">
        <v>4.6600000000000001E-3</v>
      </c>
      <c r="G3" s="3">
        <v>7.62E-3</v>
      </c>
      <c r="H3" s="3">
        <v>7.2399999999999999E-3</v>
      </c>
      <c r="I3" s="3">
        <v>9.6600000000000002E-3</v>
      </c>
      <c r="J3" s="9" t="s">
        <v>82</v>
      </c>
      <c r="K3">
        <v>1</v>
      </c>
    </row>
    <row r="4" spans="1:11" x14ac:dyDescent="0.35">
      <c r="A4" s="6">
        <v>2</v>
      </c>
      <c r="B4" s="3" t="s">
        <v>71</v>
      </c>
      <c r="C4" s="3" t="s">
        <v>78</v>
      </c>
      <c r="D4" s="3">
        <v>8.2100000000000003E-3</v>
      </c>
      <c r="E4" s="3">
        <v>7.9900000000000006E-3</v>
      </c>
      <c r="F4" s="3">
        <v>9.4400000000000005E-3</v>
      </c>
      <c r="G4" s="3">
        <v>7.43E-3</v>
      </c>
      <c r="H4" s="3">
        <v>5.8700000000000002E-3</v>
      </c>
      <c r="I4" s="3">
        <v>7.8100000000000001E-3</v>
      </c>
      <c r="J4" s="9" t="s">
        <v>82</v>
      </c>
      <c r="K4">
        <v>1</v>
      </c>
    </row>
    <row r="5" spans="1:11" x14ac:dyDescent="0.35">
      <c r="A5" s="6">
        <v>3</v>
      </c>
      <c r="B5" s="3" t="s">
        <v>72</v>
      </c>
      <c r="C5" s="3" t="s">
        <v>79</v>
      </c>
      <c r="D5" s="3">
        <v>8.199999999999999E-3</v>
      </c>
      <c r="E5" s="3">
        <v>4.62E-3</v>
      </c>
      <c r="F5" s="3">
        <v>8.8100000000000001E-3</v>
      </c>
      <c r="G5" s="3">
        <v>4.8500000000000001E-3</v>
      </c>
      <c r="H5" s="3">
        <v>8.0499999999999999E-3</v>
      </c>
      <c r="I5" s="3">
        <v>9.9300000000000013E-3</v>
      </c>
      <c r="J5" s="9" t="s">
        <v>82</v>
      </c>
      <c r="K5">
        <v>1</v>
      </c>
    </row>
    <row r="6" spans="1:11" x14ac:dyDescent="0.35">
      <c r="A6" s="6">
        <v>4</v>
      </c>
      <c r="B6" s="3" t="s">
        <v>73</v>
      </c>
      <c r="C6" s="3" t="s">
        <v>80</v>
      </c>
      <c r="D6" s="3">
        <v>9.1500000000000001E-3</v>
      </c>
      <c r="E6" s="3">
        <v>7.8399999999999997E-3</v>
      </c>
      <c r="F6" s="3">
        <v>4.96E-3</v>
      </c>
      <c r="G6" s="3">
        <v>7.5500000000000003E-3</v>
      </c>
      <c r="H6" s="3">
        <v>5.5599999999999998E-3</v>
      </c>
      <c r="I6" s="3">
        <v>4.9100000000000003E-3</v>
      </c>
      <c r="J6" s="9" t="s">
        <v>82</v>
      </c>
      <c r="K6">
        <v>1</v>
      </c>
    </row>
    <row r="7" spans="1:11" x14ac:dyDescent="0.35">
      <c r="A7" s="6">
        <v>5</v>
      </c>
      <c r="B7" s="3" t="s">
        <v>74</v>
      </c>
      <c r="C7" s="3" t="s">
        <v>81</v>
      </c>
      <c r="D7" s="3">
        <v>5.7299999999999999E-3</v>
      </c>
      <c r="E7" s="3">
        <v>5.4299999999999999E-3</v>
      </c>
      <c r="F7" s="3">
        <v>9.6399999999999993E-3</v>
      </c>
      <c r="G7" s="3">
        <v>4.4099999999999999E-3</v>
      </c>
      <c r="H7" s="3">
        <v>7.92E-3</v>
      </c>
      <c r="I7" s="3">
        <v>5.9300000000000004E-3</v>
      </c>
      <c r="J7" s="9" t="s">
        <v>82</v>
      </c>
      <c r="K7">
        <v>1</v>
      </c>
    </row>
    <row r="9" spans="1:11" x14ac:dyDescent="0.35">
      <c r="E9" s="3"/>
      <c r="F9" s="3"/>
      <c r="G9" s="3"/>
      <c r="H9" s="3"/>
      <c r="I9" s="3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9A7BA-E50D-4AB0-8124-D5F20ADD2EE3}">
  <dimension ref="A1:M7"/>
  <sheetViews>
    <sheetView topLeftCell="B1" workbookViewId="0">
      <selection activeCell="D7" sqref="D7"/>
    </sheetView>
  </sheetViews>
  <sheetFormatPr defaultRowHeight="15.5" x14ac:dyDescent="0.35"/>
  <cols>
    <col min="6" max="6" width="17.61328125" customWidth="1"/>
    <col min="7" max="7" width="7.84375" style="3" customWidth="1"/>
  </cols>
  <sheetData>
    <row r="1" spans="1:13" x14ac:dyDescent="0.35">
      <c r="A1" s="3"/>
      <c r="B1" s="6" t="s">
        <v>46</v>
      </c>
      <c r="C1" s="6" t="s">
        <v>68</v>
      </c>
      <c r="D1" s="9" t="s">
        <v>86</v>
      </c>
      <c r="E1" t="s">
        <v>83</v>
      </c>
      <c r="F1" s="3" t="s">
        <v>84</v>
      </c>
      <c r="G1" s="3" t="s">
        <v>93</v>
      </c>
      <c r="H1" s="3"/>
      <c r="I1" s="3"/>
      <c r="J1" s="3"/>
      <c r="K1" s="3"/>
      <c r="L1" s="3"/>
      <c r="M1" s="3"/>
    </row>
    <row r="2" spans="1:13" x14ac:dyDescent="0.35">
      <c r="A2" s="6">
        <v>0</v>
      </c>
      <c r="B2" s="3" t="s">
        <v>69</v>
      </c>
      <c r="C2" s="3" t="s">
        <v>76</v>
      </c>
      <c r="D2" s="3">
        <v>0.01</v>
      </c>
      <c r="E2">
        <v>0.95</v>
      </c>
      <c r="F2" s="4" t="s">
        <v>85</v>
      </c>
      <c r="G2" s="10">
        <v>1</v>
      </c>
      <c r="H2" s="4"/>
      <c r="I2" s="3"/>
      <c r="J2" s="4"/>
      <c r="K2" s="4"/>
      <c r="L2" s="4"/>
      <c r="M2" s="4"/>
    </row>
    <row r="3" spans="1:13" x14ac:dyDescent="0.35">
      <c r="A3" s="6">
        <v>1</v>
      </c>
      <c r="B3" s="3" t="s">
        <v>70</v>
      </c>
      <c r="C3" s="3" t="s">
        <v>77</v>
      </c>
      <c r="D3" s="3">
        <v>0.01</v>
      </c>
      <c r="E3" s="3">
        <v>0.95</v>
      </c>
      <c r="F3" s="4" t="s">
        <v>85</v>
      </c>
      <c r="G3" s="10">
        <v>1</v>
      </c>
    </row>
    <row r="4" spans="1:13" x14ac:dyDescent="0.35">
      <c r="A4" s="6">
        <v>2</v>
      </c>
      <c r="B4" s="3" t="s">
        <v>71</v>
      </c>
      <c r="C4" s="3" t="s">
        <v>78</v>
      </c>
      <c r="D4" s="3">
        <v>0.01</v>
      </c>
      <c r="E4" s="3">
        <v>0.95</v>
      </c>
      <c r="F4" s="4" t="s">
        <v>85</v>
      </c>
      <c r="G4" s="10">
        <v>1</v>
      </c>
    </row>
    <row r="5" spans="1:13" x14ac:dyDescent="0.35">
      <c r="A5" s="6">
        <v>3</v>
      </c>
      <c r="B5" s="3" t="s">
        <v>72</v>
      </c>
      <c r="C5" s="3" t="s">
        <v>79</v>
      </c>
      <c r="D5" s="3">
        <v>0.01</v>
      </c>
      <c r="E5" s="3">
        <v>0.95</v>
      </c>
      <c r="F5" s="4" t="s">
        <v>85</v>
      </c>
      <c r="G5" s="10">
        <v>1</v>
      </c>
    </row>
    <row r="6" spans="1:13" x14ac:dyDescent="0.35">
      <c r="A6" s="6">
        <v>4</v>
      </c>
      <c r="B6" s="3" t="s">
        <v>73</v>
      </c>
      <c r="C6" s="3" t="s">
        <v>80</v>
      </c>
      <c r="D6" s="3">
        <v>0.01</v>
      </c>
      <c r="E6" s="3">
        <v>0.95</v>
      </c>
      <c r="F6" s="4" t="s">
        <v>85</v>
      </c>
      <c r="G6" s="10">
        <v>1</v>
      </c>
    </row>
    <row r="7" spans="1:13" x14ac:dyDescent="0.35">
      <c r="A7" s="6">
        <v>5</v>
      </c>
      <c r="B7" s="3" t="s">
        <v>74</v>
      </c>
      <c r="C7" s="3" t="s">
        <v>81</v>
      </c>
      <c r="D7" s="3">
        <v>0.01</v>
      </c>
      <c r="E7" s="3">
        <v>0.95</v>
      </c>
      <c r="F7" s="4" t="s">
        <v>85</v>
      </c>
      <c r="G7" s="10">
        <v>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6D72E-1805-4FF4-AB45-49D724E7BA4A}">
  <dimension ref="A1:F17"/>
  <sheetViews>
    <sheetView workbookViewId="0">
      <selection activeCell="C2" sqref="C2"/>
    </sheetView>
  </sheetViews>
  <sheetFormatPr defaultRowHeight="15.5" x14ac:dyDescent="0.35"/>
  <cols>
    <col min="1" max="1" width="9.23046875" style="3"/>
    <col min="2" max="2" width="17.15234375" customWidth="1"/>
  </cols>
  <sheetData>
    <row r="1" spans="1:6" x14ac:dyDescent="0.35">
      <c r="A1" s="8" t="s">
        <v>75</v>
      </c>
      <c r="B1" s="6" t="s">
        <v>46</v>
      </c>
      <c r="C1" s="6" t="s">
        <v>47</v>
      </c>
      <c r="D1" s="6" t="s">
        <v>48</v>
      </c>
      <c r="E1" s="6" t="s">
        <v>95</v>
      </c>
      <c r="F1" s="6" t="s">
        <v>49</v>
      </c>
    </row>
    <row r="2" spans="1:6" x14ac:dyDescent="0.35">
      <c r="A2" s="7" t="s">
        <v>44</v>
      </c>
      <c r="B2" s="3"/>
      <c r="C2" s="3">
        <v>110</v>
      </c>
      <c r="D2" s="3" t="s">
        <v>50</v>
      </c>
      <c r="E2" s="3" t="b">
        <v>1</v>
      </c>
      <c r="F2" s="3" t="b">
        <v>1</v>
      </c>
    </row>
    <row r="3" spans="1:6" x14ac:dyDescent="0.35">
      <c r="A3" s="7" t="s">
        <v>52</v>
      </c>
      <c r="B3" s="3"/>
      <c r="C3" s="3">
        <v>10</v>
      </c>
      <c r="D3" s="3" t="s">
        <v>50</v>
      </c>
      <c r="E3" s="3" t="b">
        <v>0</v>
      </c>
      <c r="F3" s="3" t="b">
        <v>1</v>
      </c>
    </row>
    <row r="4" spans="1:6" x14ac:dyDescent="0.35">
      <c r="A4" s="7" t="s">
        <v>53</v>
      </c>
      <c r="B4" s="3"/>
      <c r="C4" s="3">
        <v>10</v>
      </c>
      <c r="D4" s="3" t="s">
        <v>51</v>
      </c>
      <c r="E4" s="3" t="b">
        <v>0</v>
      </c>
      <c r="F4" s="3" t="b">
        <v>1</v>
      </c>
    </row>
    <row r="5" spans="1:6" x14ac:dyDescent="0.35">
      <c r="A5" s="7" t="s">
        <v>54</v>
      </c>
      <c r="B5" s="3"/>
      <c r="C5" s="3">
        <v>10</v>
      </c>
      <c r="D5" s="3" t="s">
        <v>51</v>
      </c>
      <c r="E5" s="3" t="b">
        <v>0</v>
      </c>
      <c r="F5" s="3" t="b">
        <v>1</v>
      </c>
    </row>
    <row r="6" spans="1:6" x14ac:dyDescent="0.35">
      <c r="A6" s="7" t="s">
        <v>55</v>
      </c>
      <c r="B6" s="3"/>
      <c r="C6" s="3">
        <v>0.4</v>
      </c>
      <c r="D6" s="3" t="s">
        <v>50</v>
      </c>
      <c r="E6" s="3" t="b">
        <v>0</v>
      </c>
      <c r="F6" s="3" t="b">
        <v>1</v>
      </c>
    </row>
    <row r="7" spans="1:6" x14ac:dyDescent="0.35">
      <c r="A7" s="7" t="s">
        <v>56</v>
      </c>
      <c r="B7" s="3"/>
      <c r="C7" s="3">
        <v>0.4</v>
      </c>
      <c r="D7" s="3" t="s">
        <v>50</v>
      </c>
      <c r="E7" s="3" t="b">
        <v>0</v>
      </c>
      <c r="F7" s="3" t="b">
        <v>1</v>
      </c>
    </row>
    <row r="8" spans="1:6" x14ac:dyDescent="0.35">
      <c r="A8" s="7" t="s">
        <v>57</v>
      </c>
      <c r="B8" s="3"/>
      <c r="C8" s="3">
        <v>0.4</v>
      </c>
      <c r="D8" s="3" t="s">
        <v>50</v>
      </c>
      <c r="E8" s="3" t="b">
        <v>0</v>
      </c>
      <c r="F8" s="3" t="b">
        <v>1</v>
      </c>
    </row>
    <row r="9" spans="1:6" x14ac:dyDescent="0.35">
      <c r="A9" s="7" t="s">
        <v>58</v>
      </c>
      <c r="B9" s="3"/>
      <c r="C9" s="3">
        <v>0.4</v>
      </c>
      <c r="D9" s="3" t="s">
        <v>50</v>
      </c>
      <c r="E9" s="3" t="b">
        <v>0</v>
      </c>
      <c r="F9" s="3" t="b">
        <v>1</v>
      </c>
    </row>
    <row r="10" spans="1:6" x14ac:dyDescent="0.35">
      <c r="A10" s="7" t="s">
        <v>59</v>
      </c>
      <c r="B10" s="3"/>
      <c r="C10" s="3">
        <v>0.4</v>
      </c>
      <c r="D10" s="3" t="s">
        <v>50</v>
      </c>
      <c r="E10" s="3" t="b">
        <v>0</v>
      </c>
      <c r="F10" s="3" t="b">
        <v>1</v>
      </c>
    </row>
    <row r="11" spans="1:6" x14ac:dyDescent="0.35">
      <c r="A11" s="7" t="s">
        <v>60</v>
      </c>
      <c r="B11" s="3"/>
      <c r="C11" s="3">
        <v>0.4</v>
      </c>
      <c r="D11" s="3" t="s">
        <v>51</v>
      </c>
      <c r="E11" s="3" t="b">
        <v>0</v>
      </c>
      <c r="F11" s="3" t="b">
        <v>1</v>
      </c>
    </row>
    <row r="12" spans="1:6" x14ac:dyDescent="0.35">
      <c r="A12" s="7" t="s">
        <v>61</v>
      </c>
      <c r="B12" s="3"/>
      <c r="C12" s="3">
        <v>0.4</v>
      </c>
      <c r="D12" s="3" t="s">
        <v>51</v>
      </c>
      <c r="E12" s="3" t="b">
        <v>0</v>
      </c>
      <c r="F12" s="3" t="b">
        <v>1</v>
      </c>
    </row>
    <row r="13" spans="1:6" x14ac:dyDescent="0.35">
      <c r="A13" s="7" t="s">
        <v>62</v>
      </c>
      <c r="B13" s="3"/>
      <c r="C13" s="3">
        <v>0.4</v>
      </c>
      <c r="D13" s="3" t="s">
        <v>51</v>
      </c>
      <c r="E13" s="3" t="b">
        <v>0</v>
      </c>
      <c r="F13" s="3" t="b">
        <v>1</v>
      </c>
    </row>
    <row r="14" spans="1:6" x14ac:dyDescent="0.35">
      <c r="A14" s="7" t="s">
        <v>63</v>
      </c>
      <c r="B14" s="3"/>
      <c r="C14" s="3">
        <v>0.4</v>
      </c>
      <c r="D14" s="3" t="s">
        <v>50</v>
      </c>
      <c r="E14" s="3" t="b">
        <v>0</v>
      </c>
      <c r="F14" s="3" t="b">
        <v>1</v>
      </c>
    </row>
    <row r="15" spans="1:6" x14ac:dyDescent="0.35">
      <c r="A15" s="7" t="s">
        <v>64</v>
      </c>
      <c r="B15" s="3"/>
      <c r="C15" s="3">
        <v>0.4</v>
      </c>
      <c r="D15" s="3" t="s">
        <v>51</v>
      </c>
      <c r="E15" s="3" t="b">
        <v>0</v>
      </c>
      <c r="F15" s="3" t="b">
        <v>1</v>
      </c>
    </row>
    <row r="16" spans="1:6" x14ac:dyDescent="0.35">
      <c r="A16" s="7" t="s">
        <v>65</v>
      </c>
      <c r="B16" s="3"/>
      <c r="C16" s="3">
        <v>0.4</v>
      </c>
      <c r="D16" s="3" t="s">
        <v>51</v>
      </c>
      <c r="E16" s="3" t="b">
        <v>0</v>
      </c>
      <c r="F16" s="3" t="b">
        <v>1</v>
      </c>
    </row>
    <row r="17" spans="1:6" x14ac:dyDescent="0.35">
      <c r="A17" s="7" t="s">
        <v>66</v>
      </c>
      <c r="B17" s="3"/>
      <c r="C17" s="3">
        <v>0.4</v>
      </c>
      <c r="D17" s="3" t="s">
        <v>51</v>
      </c>
      <c r="E17" s="3" t="b">
        <v>0</v>
      </c>
      <c r="F17" s="3" t="b">
        <v>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"/>
  <sheetViews>
    <sheetView workbookViewId="0">
      <selection activeCell="B20" sqref="B20"/>
    </sheetView>
  </sheetViews>
  <sheetFormatPr defaultColWidth="10.921875" defaultRowHeight="15.5" x14ac:dyDescent="0.35"/>
  <sheetData>
    <row r="1" spans="1:5" x14ac:dyDescent="0.35">
      <c r="A1" t="s">
        <v>22</v>
      </c>
      <c r="B1" t="s">
        <v>4</v>
      </c>
      <c r="C1" t="s">
        <v>5</v>
      </c>
      <c r="D1" t="s">
        <v>6</v>
      </c>
      <c r="E1" t="s">
        <v>7</v>
      </c>
    </row>
    <row r="2" spans="1:5" x14ac:dyDescent="0.35">
      <c r="A2" t="s">
        <v>23</v>
      </c>
      <c r="B2">
        <v>0.16200000000000001</v>
      </c>
      <c r="C2">
        <f>0.529</f>
        <v>0.52900000000000003</v>
      </c>
      <c r="D2" s="1">
        <f>0.0823/2/PI()/50</f>
        <v>2.6196903632925972E-4</v>
      </c>
      <c r="E2" s="2">
        <f>0.3723/2/PI()/50</f>
        <v>1.1850677062622528E-3</v>
      </c>
    </row>
    <row r="3" spans="1:5" x14ac:dyDescent="0.35">
      <c r="A3" t="s">
        <v>24</v>
      </c>
      <c r="B3">
        <v>0.82199999999999995</v>
      </c>
      <c r="C3">
        <v>1.794</v>
      </c>
      <c r="D3" s="1">
        <f>0.0847/2/PI()/50</f>
        <v>2.6960847359767069E-4</v>
      </c>
      <c r="E3" s="2">
        <f>1.2237/2/PI()/50</f>
        <v>3.8951580772310468E-3</v>
      </c>
    </row>
    <row r="4" spans="1:5" x14ac:dyDescent="0.35">
      <c r="A4" s="3" t="s">
        <v>43</v>
      </c>
      <c r="B4" s="3">
        <v>0.19409999999999999</v>
      </c>
      <c r="C4" s="3">
        <v>0.77659999999999996</v>
      </c>
      <c r="D4" s="3">
        <f>0.3476991/(100*PI())</f>
        <v>1.1067606094720644E-3</v>
      </c>
      <c r="E4" s="3">
        <f>0.2990796/(100*PI())</f>
        <v>9.5199993435893639E-4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Lines</vt:lpstr>
      <vt:lpstr>Transfos</vt:lpstr>
      <vt:lpstr>Load</vt:lpstr>
      <vt:lpstr>PV</vt:lpstr>
      <vt:lpstr>Bus</vt:lpstr>
      <vt:lpstr>Specifications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乙 王</cp:lastModifiedBy>
  <dcterms:created xsi:type="dcterms:W3CDTF">2019-09-27T08:46:44Z</dcterms:created>
  <dcterms:modified xsi:type="dcterms:W3CDTF">2024-04-10T13:29:41Z</dcterms:modified>
</cp:coreProperties>
</file>