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940" windowHeight="973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0" i="2" l="1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26" i="2"/>
  <c r="F122" i="2"/>
  <c r="F123" i="2" s="1"/>
  <c r="F121" i="2"/>
  <c r="F120" i="2"/>
  <c r="F113" i="2"/>
  <c r="F114" i="2"/>
  <c r="F115" i="2"/>
  <c r="F116" i="2"/>
  <c r="F117" i="2"/>
  <c r="F112" i="2"/>
  <c r="F107" i="2"/>
  <c r="F108" i="2"/>
  <c r="F109" i="2"/>
  <c r="F110" i="2"/>
  <c r="F111" i="2"/>
  <c r="F106" i="2"/>
  <c r="F101" i="2"/>
  <c r="G92" i="2"/>
  <c r="G93" i="2"/>
  <c r="G94" i="2"/>
  <c r="G95" i="2"/>
  <c r="G96" i="2"/>
  <c r="G97" i="2"/>
  <c r="G98" i="2"/>
  <c r="G99" i="2"/>
  <c r="G100" i="2"/>
  <c r="G91" i="2"/>
  <c r="F81" i="2"/>
  <c r="F80" i="2"/>
  <c r="F79" i="2"/>
  <c r="F78" i="2"/>
  <c r="F71" i="2"/>
  <c r="F72" i="2"/>
  <c r="F73" i="2"/>
  <c r="F74" i="2"/>
  <c r="F75" i="2"/>
  <c r="F70" i="2"/>
  <c r="F65" i="2"/>
  <c r="F66" i="2"/>
  <c r="F67" i="2"/>
  <c r="F68" i="2"/>
  <c r="F69" i="2"/>
  <c r="F64" i="2"/>
  <c r="F59" i="2"/>
  <c r="F57" i="2"/>
  <c r="F53" i="2"/>
  <c r="F51" i="2"/>
  <c r="F41" i="2"/>
  <c r="F39" i="2"/>
  <c r="F35" i="2"/>
  <c r="F33" i="2"/>
  <c r="L24" i="2" l="1"/>
  <c r="M24" i="2" s="1"/>
  <c r="M25" i="2" s="1"/>
  <c r="I24" i="2"/>
  <c r="F24" i="2"/>
  <c r="G24" i="2" s="1"/>
  <c r="G25" i="2" s="1"/>
  <c r="C24" i="2"/>
  <c r="D24" i="2" s="1"/>
  <c r="D25" i="2" s="1"/>
  <c r="I25" i="2"/>
  <c r="P27" i="3"/>
  <c r="P25" i="3"/>
  <c r="Q24" i="3"/>
  <c r="P24" i="3"/>
  <c r="P23" i="3"/>
  <c r="Q22" i="3"/>
  <c r="P22" i="3"/>
  <c r="P21" i="3"/>
  <c r="Q20" i="3"/>
  <c r="P20" i="3"/>
  <c r="P19" i="3"/>
  <c r="Q18" i="3"/>
  <c r="P18" i="3"/>
  <c r="P17" i="3"/>
  <c r="Q16" i="3"/>
  <c r="P16" i="3"/>
  <c r="P15" i="3"/>
  <c r="Q14" i="3"/>
  <c r="P14" i="3"/>
  <c r="P13" i="3"/>
  <c r="Q12" i="3"/>
  <c r="P12" i="3"/>
  <c r="P11" i="3"/>
  <c r="Q10" i="3"/>
  <c r="P10" i="3"/>
  <c r="P9" i="3"/>
  <c r="Q8" i="3"/>
  <c r="P8" i="3"/>
  <c r="P7" i="3"/>
  <c r="Q6" i="3"/>
  <c r="P6" i="3"/>
  <c r="P5" i="3"/>
  <c r="Q25" i="3" s="1"/>
  <c r="Q4" i="3"/>
  <c r="P4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K3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E2" i="2" s="1"/>
  <c r="D2" i="1"/>
  <c r="B2" i="1"/>
  <c r="J24" i="2" l="1"/>
  <c r="J25" i="2" s="1"/>
  <c r="H4" i="2"/>
  <c r="H3" i="2"/>
  <c r="H7" i="2"/>
  <c r="Q5" i="3"/>
  <c r="Q7" i="3"/>
  <c r="Q9" i="3"/>
  <c r="Q11" i="3"/>
  <c r="Q13" i="3"/>
  <c r="Q15" i="3"/>
  <c r="Q17" i="3"/>
  <c r="Q19" i="3"/>
  <c r="Q21" i="3"/>
  <c r="Q23" i="3"/>
  <c r="N3" i="2"/>
  <c r="N22" i="2"/>
  <c r="N18" i="2"/>
  <c r="N14" i="2"/>
  <c r="N10" i="2"/>
  <c r="N6" i="2"/>
  <c r="N21" i="2"/>
  <c r="N17" i="2"/>
  <c r="N13" i="2"/>
  <c r="N9" i="2"/>
  <c r="N5" i="2"/>
  <c r="N2" i="2"/>
  <c r="N20" i="2"/>
  <c r="N16" i="2"/>
  <c r="N12" i="2"/>
  <c r="N8" i="2"/>
  <c r="N4" i="2"/>
  <c r="N23" i="2"/>
  <c r="N19" i="2"/>
  <c r="N15" i="2"/>
  <c r="N11" i="2"/>
  <c r="N7" i="2"/>
  <c r="K22" i="2"/>
  <c r="K18" i="2"/>
  <c r="K14" i="2"/>
  <c r="K10" i="2"/>
  <c r="K6" i="2"/>
  <c r="K21" i="2"/>
  <c r="K17" i="2"/>
  <c r="K13" i="2"/>
  <c r="K9" i="2"/>
  <c r="K5" i="2"/>
  <c r="K2" i="2"/>
  <c r="K20" i="2"/>
  <c r="K16" i="2"/>
  <c r="K12" i="2"/>
  <c r="K8" i="2"/>
  <c r="K4" i="2"/>
  <c r="K23" i="2"/>
  <c r="K19" i="2"/>
  <c r="K15" i="2"/>
  <c r="K11" i="2"/>
  <c r="K7" i="2"/>
  <c r="H23" i="2"/>
  <c r="H19" i="2"/>
  <c r="H15" i="2"/>
  <c r="H11" i="2"/>
  <c r="H22" i="2"/>
  <c r="H18" i="2"/>
  <c r="H14" i="2"/>
  <c r="H10" i="2"/>
  <c r="H6" i="2"/>
  <c r="H21" i="2"/>
  <c r="H17" i="2"/>
  <c r="H13" i="2"/>
  <c r="H9" i="2"/>
  <c r="H5" i="2"/>
  <c r="H2" i="2"/>
  <c r="H20" i="2"/>
  <c r="H16" i="2"/>
  <c r="H12" i="2"/>
  <c r="H8" i="2"/>
  <c r="E3" i="2"/>
  <c r="E22" i="2"/>
  <c r="E18" i="2"/>
  <c r="E14" i="2"/>
  <c r="E10" i="2"/>
  <c r="E6" i="2"/>
  <c r="E21" i="2"/>
  <c r="E17" i="2"/>
  <c r="E13" i="2"/>
  <c r="E9" i="2"/>
  <c r="E5" i="2"/>
  <c r="E20" i="2"/>
  <c r="E16" i="2"/>
  <c r="E12" i="2"/>
  <c r="E8" i="2"/>
  <c r="E4" i="2"/>
  <c r="E23" i="2"/>
  <c r="E19" i="2"/>
  <c r="E15" i="2"/>
  <c r="E11" i="2"/>
  <c r="E7" i="2"/>
</calcChain>
</file>

<file path=xl/sharedStrings.xml><?xml version="1.0" encoding="utf-8"?>
<sst xmlns="http://schemas.openxmlformats.org/spreadsheetml/2006/main" count="363" uniqueCount="206">
  <si>
    <t>交易人数</t>
    <phoneticPr fontId="3" type="noConversion"/>
  </si>
  <si>
    <t>人均交易笔数</t>
    <phoneticPr fontId="3" type="noConversion"/>
  </si>
  <si>
    <t>两笔及以上交易的人数</t>
    <phoneticPr fontId="3" type="noConversion"/>
  </si>
  <si>
    <t>注册</t>
    <phoneticPr fontId="3" type="noConversion"/>
  </si>
  <si>
    <t>实名</t>
    <phoneticPr fontId="3" type="noConversion"/>
  </si>
  <si>
    <t>绑卡</t>
    <phoneticPr fontId="3" type="noConversion"/>
  </si>
  <si>
    <t>首次交易</t>
    <phoneticPr fontId="3" type="noConversion"/>
  </si>
  <si>
    <t>二次交易</t>
    <phoneticPr fontId="3" type="noConversion"/>
  </si>
  <si>
    <t>+-------------------+----------+</t>
  </si>
  <si>
    <t xml:space="preserve"> grp_reg2cert_days </t>
  </si>
  <si>
    <t xml:space="preserve"> count(*) </t>
  </si>
  <si>
    <t xml:space="preserve"> 01.[0,1)          </t>
  </si>
  <si>
    <t xml:space="preserve"> 02.[1,2)          </t>
  </si>
  <si>
    <t xml:space="preserve"> 03.[2,3)          </t>
  </si>
  <si>
    <t xml:space="preserve"> 04.[3,4)          </t>
  </si>
  <si>
    <t xml:space="preserve"> 05.[4,5)          </t>
  </si>
  <si>
    <t xml:space="preserve"> 06.[5,6)          </t>
  </si>
  <si>
    <t xml:space="preserve"> 07.[6,7)          </t>
  </si>
  <si>
    <t xml:space="preserve"> 08.[7,8)          </t>
  </si>
  <si>
    <t xml:space="preserve"> 09.[8,9)          </t>
  </si>
  <si>
    <t xml:space="preserve"> 10.[9,10)         </t>
  </si>
  <si>
    <t xml:space="preserve"> 11.[10,11)        </t>
  </si>
  <si>
    <t xml:space="preserve"> 12.[11,12)        </t>
  </si>
  <si>
    <t xml:space="preserve"> 13.[12,13)        </t>
  </si>
  <si>
    <t xml:space="preserve"> 14.[13,14)        </t>
  </si>
  <si>
    <t xml:space="preserve"> 15.[14,15)        </t>
  </si>
  <si>
    <t xml:space="preserve"> 16.[15,16)        </t>
  </si>
  <si>
    <t xml:space="preserve"> 17.[16,17)        </t>
  </si>
  <si>
    <t xml:space="preserve"> 18.[17,18)        </t>
  </si>
  <si>
    <t xml:space="preserve"> 19.[18,19)        </t>
  </si>
  <si>
    <t xml:space="preserve"> 20.[19,20)        </t>
  </si>
  <si>
    <t xml:space="preserve"> 21.[20,30)        </t>
  </si>
  <si>
    <t xml:space="preserve"> 22.&gt;30            </t>
  </si>
  <si>
    <t xml:space="preserve"> 23.NotCert        </t>
  </si>
  <si>
    <t>+--------------------+----------+</t>
  </si>
  <si>
    <t xml:space="preserve"> grp_cert2card_days </t>
  </si>
  <si>
    <t xml:space="preserve"> 01.[0,1)           </t>
  </si>
  <si>
    <t xml:space="preserve"> 02.[1,2)           </t>
  </si>
  <si>
    <t xml:space="preserve"> 03.[2,3)           </t>
  </si>
  <si>
    <t xml:space="preserve"> 04.[3,4)           </t>
  </si>
  <si>
    <t xml:space="preserve"> 05.[4,5)           </t>
  </si>
  <si>
    <t xml:space="preserve"> 06.[5,6)           </t>
  </si>
  <si>
    <t xml:space="preserve"> 07.[6,7)           </t>
  </si>
  <si>
    <t xml:space="preserve"> 08.[7,8)           </t>
  </si>
  <si>
    <t xml:space="preserve"> 09.[8,9)           </t>
  </si>
  <si>
    <t xml:space="preserve"> 10.[9,10)          </t>
  </si>
  <si>
    <t xml:space="preserve"> 11.[10,11)         </t>
  </si>
  <si>
    <t xml:space="preserve"> 12.[11,12)         </t>
  </si>
  <si>
    <t xml:space="preserve"> 13.[12,13)         </t>
  </si>
  <si>
    <t xml:space="preserve"> 14.[13,14)         </t>
  </si>
  <si>
    <t xml:space="preserve"> 15.[14,15)         </t>
  </si>
  <si>
    <t xml:space="preserve"> 16.[15,16)         </t>
  </si>
  <si>
    <t xml:space="preserve"> 17.[16,17)         </t>
  </si>
  <si>
    <t xml:space="preserve"> 18.[17,18)         </t>
  </si>
  <si>
    <t xml:space="preserve"> 19.[18,19)         </t>
  </si>
  <si>
    <t xml:space="preserve"> 20.[19,20)         </t>
  </si>
  <si>
    <t xml:space="preserve"> 21.[20,30)         </t>
  </si>
  <si>
    <t xml:space="preserve"> 22.&gt;30             </t>
  </si>
  <si>
    <t>+------------------------+----------+</t>
  </si>
  <si>
    <t xml:space="preserve"> grp_card2trans1st_days </t>
  </si>
  <si>
    <t xml:space="preserve"> 01.[0,1)               </t>
  </si>
  <si>
    <t xml:space="preserve"> 02.[1,2)               </t>
  </si>
  <si>
    <t xml:space="preserve"> 03.[2,3)               </t>
  </si>
  <si>
    <t xml:space="preserve"> 04.[3,4)               </t>
  </si>
  <si>
    <t xml:space="preserve"> 05.[4,5)               </t>
  </si>
  <si>
    <t xml:space="preserve"> 06.[5,6)               </t>
  </si>
  <si>
    <t xml:space="preserve"> 07.[6,7)               </t>
  </si>
  <si>
    <t xml:space="preserve"> 08.[7,8)               </t>
  </si>
  <si>
    <t xml:space="preserve"> 09.[8,9)               </t>
  </si>
  <si>
    <t xml:space="preserve"> 10.[9,10)              </t>
  </si>
  <si>
    <t xml:space="preserve"> 11.[10,11)             </t>
  </si>
  <si>
    <t xml:space="preserve"> 12.[11,12)             </t>
  </si>
  <si>
    <t xml:space="preserve"> 13.[12,13)             </t>
  </si>
  <si>
    <t xml:space="preserve"> 14.[13,14)             </t>
  </si>
  <si>
    <t xml:space="preserve"> 15.[14,15)             </t>
  </si>
  <si>
    <t xml:space="preserve"> 16.[15,16)             </t>
  </si>
  <si>
    <t xml:space="preserve"> 17.[16,17)             </t>
  </si>
  <si>
    <t xml:space="preserve"> 18.[17,18)             </t>
  </si>
  <si>
    <t xml:space="preserve"> 19.[18,19)             </t>
  </si>
  <si>
    <t xml:space="preserve"> 20.[19,20)             </t>
  </si>
  <si>
    <t xml:space="preserve"> 21.[20,30)             </t>
  </si>
  <si>
    <t xml:space="preserve"> 22.&gt;30                 </t>
  </si>
  <si>
    <t xml:space="preserve"> 24.Other               </t>
  </si>
  <si>
    <t>+----------------------+----------+</t>
  </si>
  <si>
    <t xml:space="preserve"> grp_trans1st2nd_days </t>
  </si>
  <si>
    <t xml:space="preserve"> 01.[0,1)             </t>
  </si>
  <si>
    <t xml:space="preserve"> 02.[1,2)             </t>
  </si>
  <si>
    <t xml:space="preserve"> 03.[2,3)             </t>
  </si>
  <si>
    <t xml:space="preserve"> 04.[3,4)             </t>
  </si>
  <si>
    <t xml:space="preserve"> 05.[4,5)             </t>
  </si>
  <si>
    <t xml:space="preserve"> 06.[5,6)             </t>
  </si>
  <si>
    <t xml:space="preserve"> 07.[6,7)             </t>
  </si>
  <si>
    <t xml:space="preserve"> 08.[7,8)             </t>
  </si>
  <si>
    <t xml:space="preserve"> 09.[8,9)             </t>
  </si>
  <si>
    <t xml:space="preserve"> 10.[9,10)            </t>
  </si>
  <si>
    <t xml:space="preserve"> 11.[10,11)           </t>
  </si>
  <si>
    <t xml:space="preserve"> 12.[11,12)           </t>
  </si>
  <si>
    <t xml:space="preserve"> 13.[12,13)           </t>
  </si>
  <si>
    <t xml:space="preserve"> 14.[13,14)           </t>
  </si>
  <si>
    <t xml:space="preserve"> 15.[14,15)           </t>
  </si>
  <si>
    <t xml:space="preserve"> 16.[15,16)           </t>
  </si>
  <si>
    <t xml:space="preserve"> 17.[16,17)           </t>
  </si>
  <si>
    <t xml:space="preserve"> 18.[17,18)           </t>
  </si>
  <si>
    <t xml:space="preserve"> 19.[18,19)           </t>
  </si>
  <si>
    <t xml:space="preserve"> 20.[19,20)           </t>
  </si>
  <si>
    <t xml:space="preserve"> 21.[20,30)           </t>
  </si>
  <si>
    <t xml:space="preserve"> 22.&gt;30               </t>
  </si>
  <si>
    <t>注册到实名认证</t>
    <phoneticPr fontId="3" type="noConversion"/>
  </si>
  <si>
    <t>实名认证到绑卡</t>
    <phoneticPr fontId="3" type="noConversion"/>
  </si>
  <si>
    <t>绑卡到首次交易</t>
    <phoneticPr fontId="3" type="noConversion"/>
  </si>
  <si>
    <t>首次交易到二次交易</t>
    <phoneticPr fontId="3" type="noConversion"/>
  </si>
  <si>
    <t>占比</t>
    <phoneticPr fontId="3" type="noConversion"/>
  </si>
  <si>
    <t>累计占比</t>
    <phoneticPr fontId="3" type="noConversion"/>
  </si>
  <si>
    <t>相隔天数</t>
    <phoneticPr fontId="3" type="noConversion"/>
  </si>
  <si>
    <t xml:space="preserve"> 23.NotCard         </t>
  </si>
  <si>
    <t xml:space="preserve"> 23.NotTrans            </t>
  </si>
  <si>
    <t xml:space="preserve"> 23.NotTrans2nd       </t>
  </si>
  <si>
    <t>+-----------------------+----------+</t>
  </si>
  <si>
    <t xml:space="preserve"> grp_reg2trans1st_days </t>
  </si>
  <si>
    <t xml:space="preserve"> 01.[0,1)              </t>
  </si>
  <si>
    <t xml:space="preserve"> 02.[1,2)              </t>
  </si>
  <si>
    <t xml:space="preserve"> 03.[2,3)              </t>
  </si>
  <si>
    <t xml:space="preserve"> 04.[3,4)              </t>
  </si>
  <si>
    <t xml:space="preserve"> 05.[4,5)              </t>
  </si>
  <si>
    <t xml:space="preserve"> 06.[5,6)              </t>
  </si>
  <si>
    <t xml:space="preserve"> 07.[6,7)              </t>
  </si>
  <si>
    <t xml:space="preserve"> 08.[7,8)              </t>
  </si>
  <si>
    <t xml:space="preserve"> 09.[8,9)              </t>
  </si>
  <si>
    <t xml:space="preserve"> 10.[9,10)             </t>
  </si>
  <si>
    <t xml:space="preserve"> 11.[10,11)            </t>
  </si>
  <si>
    <t xml:space="preserve"> 12.[11,12)            </t>
  </si>
  <si>
    <t xml:space="preserve"> 13.[12,13)            </t>
  </si>
  <si>
    <t xml:space="preserve"> 14.[13,14)            </t>
  </si>
  <si>
    <t xml:space="preserve"> 15.[14,15)            </t>
  </si>
  <si>
    <t xml:space="preserve"> 16.[15,16)            </t>
  </si>
  <si>
    <t xml:space="preserve"> 17.[16,17)            </t>
  </si>
  <si>
    <t xml:space="preserve"> 18.[17,18)            </t>
  </si>
  <si>
    <t xml:space="preserve"> 19.[18,19)            </t>
  </si>
  <si>
    <t xml:space="preserve"> 20.[19,20)            </t>
  </si>
  <si>
    <t xml:space="preserve"> 21.[20,30)            </t>
  </si>
  <si>
    <t xml:space="preserve"> 22.&gt;30                </t>
  </si>
  <si>
    <t xml:space="preserve"> 23.NotTrans           </t>
  </si>
  <si>
    <t>有行为</t>
    <phoneticPr fontId="3" type="noConversion"/>
  </si>
  <si>
    <t>无行为</t>
    <phoneticPr fontId="3" type="noConversion"/>
  </si>
  <si>
    <t>实名认证和未实名认证用户的区别</t>
    <phoneticPr fontId="3" type="noConversion"/>
  </si>
  <si>
    <t>*主要看客户其他产业分布</t>
    <phoneticPr fontId="3" type="noConversion"/>
  </si>
  <si>
    <t>房产</t>
    <phoneticPr fontId="3" type="noConversion"/>
  </si>
  <si>
    <t>是否认证</t>
    <phoneticPr fontId="3" type="noConversion"/>
  </si>
  <si>
    <t>是否房产客户</t>
    <phoneticPr fontId="3" type="noConversion"/>
  </si>
  <si>
    <t>人数</t>
    <phoneticPr fontId="3" type="noConversion"/>
  </si>
  <si>
    <t>认证用户占比</t>
    <phoneticPr fontId="3" type="noConversion"/>
  </si>
  <si>
    <t>冰泉</t>
    <phoneticPr fontId="3" type="noConversion"/>
  </si>
  <si>
    <t>后面应该增加客户和金服的接触频率，同时提升冰泉注册来源客户的认证率</t>
    <phoneticPr fontId="3" type="noConversion"/>
  </si>
  <si>
    <t>实名认证之后绑卡和未绑卡客户的区别</t>
    <phoneticPr fontId="3" type="noConversion"/>
  </si>
  <si>
    <t>*看客户其他产业分布</t>
    <phoneticPr fontId="3" type="noConversion"/>
  </si>
  <si>
    <t>是否绑卡</t>
    <phoneticPr fontId="3" type="noConversion"/>
  </si>
  <si>
    <t>绑卡客户占比</t>
    <phoneticPr fontId="3" type="noConversion"/>
  </si>
  <si>
    <t>是否冰泉客户</t>
    <phoneticPr fontId="3" type="noConversion"/>
  </si>
  <si>
    <t>房产客户偏向于实名认证，冰泉客户偏向于不认证。</t>
    <phoneticPr fontId="3" type="noConversion"/>
  </si>
  <si>
    <t>实名认证之后，是否产业用户对绑卡没有区别。</t>
    <phoneticPr fontId="3" type="noConversion"/>
  </si>
  <si>
    <t>已认证客户里面，17%的客户是冰泉客户，4%的客户是房产用户，所以和恒大有过高频接触的客户，更有认证的欲望。</t>
    <phoneticPr fontId="3" type="noConversion"/>
  </si>
  <si>
    <t>*实名认证信息分布</t>
    <phoneticPr fontId="3" type="noConversion"/>
  </si>
  <si>
    <t>年龄</t>
    <phoneticPr fontId="3" type="noConversion"/>
  </si>
  <si>
    <t>+---------+------------+----------+------------------------------+</t>
  </si>
  <si>
    <t xml:space="preserve"> is_card </t>
  </si>
  <si>
    <t xml:space="preserve"> grp_age    </t>
  </si>
  <si>
    <t xml:space="preserve"> count(distinct t3.member_no) </t>
  </si>
  <si>
    <t xml:space="preserve"> 01.&lt;=30    </t>
  </si>
  <si>
    <t xml:space="preserve"> 02.(30,40] </t>
  </si>
  <si>
    <t xml:space="preserve"> 03.(40,50] </t>
  </si>
  <si>
    <t xml:space="preserve"> 04.(50,60] </t>
  </si>
  <si>
    <t xml:space="preserve"> 05.&gt;60     </t>
  </si>
  <si>
    <t xml:space="preserve"> Other      </t>
  </si>
  <si>
    <t>年龄段</t>
    <phoneticPr fontId="3" type="noConversion"/>
  </si>
  <si>
    <t>性别</t>
    <phoneticPr fontId="3" type="noConversion"/>
  </si>
  <si>
    <t>+---------+--------+----------+------------------------------+</t>
  </si>
  <si>
    <t xml:space="preserve"> gender </t>
  </si>
  <si>
    <t xml:space="preserve"> 女     </t>
  </si>
  <si>
    <t xml:space="preserve"> 未知   </t>
  </si>
  <si>
    <t xml:space="preserve"> 男     </t>
  </si>
  <si>
    <t>性别</t>
    <phoneticPr fontId="3" type="noConversion"/>
  </si>
  <si>
    <t>人数</t>
    <phoneticPr fontId="3" type="noConversion"/>
  </si>
  <si>
    <t>绑卡客户占比</t>
    <phoneticPr fontId="3" type="noConversion"/>
  </si>
  <si>
    <t xml:space="preserve"> 女     </t>
    <phoneticPr fontId="3" type="noConversion"/>
  </si>
  <si>
    <t xml:space="preserve"> 男     </t>
    <phoneticPr fontId="3" type="noConversion"/>
  </si>
  <si>
    <t>从年龄上看，30岁以上的客户更偏向于绑卡。</t>
    <phoneticPr fontId="3" type="noConversion"/>
  </si>
  <si>
    <t>从性别上看，绑卡的大部分是男性</t>
    <phoneticPr fontId="3" type="noConversion"/>
  </si>
  <si>
    <t>*按照流程，客户一般首笔交易的同时绑卡，所以在产业和实名信息上绑卡客户和首笔交易用户差别不大</t>
    <phoneticPr fontId="3" type="noConversion"/>
  </si>
  <si>
    <t>*首笔交易产品分布</t>
    <phoneticPr fontId="3" type="noConversion"/>
  </si>
  <si>
    <t xml:space="preserve"> is_xinren_product </t>
  </si>
  <si>
    <t>+-------------------+--------------+------+----------+</t>
  </si>
  <si>
    <t xml:space="preserve"> display_rate </t>
  </si>
  <si>
    <t xml:space="preserve"> days </t>
  </si>
  <si>
    <t>是否新手标</t>
    <phoneticPr fontId="3" type="noConversion"/>
  </si>
  <si>
    <t>收益率</t>
    <phoneticPr fontId="3" type="noConversion"/>
  </si>
  <si>
    <t>投资天数</t>
    <phoneticPr fontId="3" type="noConversion"/>
  </si>
  <si>
    <t>绑卡之后首笔交易客户区别</t>
    <phoneticPr fontId="3" type="noConversion"/>
  </si>
  <si>
    <t>首笔交易之后二次交易客户</t>
    <phoneticPr fontId="3" type="noConversion"/>
  </si>
  <si>
    <t>占比</t>
    <phoneticPr fontId="3" type="noConversion"/>
  </si>
  <si>
    <t>90天左右</t>
    <phoneticPr fontId="3" type="noConversion"/>
  </si>
  <si>
    <t>其他</t>
    <phoneticPr fontId="3" type="noConversion"/>
  </si>
  <si>
    <t>+-----------+------------+----------+</t>
  </si>
  <si>
    <t xml:space="preserve"> is_trnas2 </t>
  </si>
  <si>
    <t>是否二次交易</t>
    <phoneticPr fontId="3" type="noConversion"/>
  </si>
  <si>
    <t>+-----------+--------+----------+</t>
  </si>
  <si>
    <t>+--------------+------+----------+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</si>
</sst>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%"/>
    <numFmt numFmtId="179" formatCode="0.0_);[Red]\(0.0\)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 tint="0.499984740745262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1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8" xfId="0" applyFont="1" applyBorder="1">
      <alignment vertical="center"/>
    </xf>
    <xf numFmtId="177" fontId="2" fillId="0" borderId="0" xfId="1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1" applyNumberFormat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177" fontId="2" fillId="0" borderId="9" xfId="0" applyNumberFormat="1" applyFont="1" applyBorder="1">
      <alignment vertical="center"/>
    </xf>
    <xf numFmtId="177" fontId="2" fillId="0" borderId="12" xfId="0" applyNumberFormat="1" applyFont="1" applyBorder="1">
      <alignment vertical="center"/>
    </xf>
    <xf numFmtId="0" fontId="4" fillId="0" borderId="13" xfId="0" applyFont="1" applyBorder="1">
      <alignment vertical="center"/>
    </xf>
    <xf numFmtId="0" fontId="4" fillId="0" borderId="5" xfId="0" applyFont="1" applyBorder="1">
      <alignment vertical="center"/>
    </xf>
    <xf numFmtId="177" fontId="4" fillId="0" borderId="6" xfId="1" applyNumberFormat="1" applyFont="1" applyBorder="1">
      <alignment vertical="center"/>
    </xf>
    <xf numFmtId="177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177" fontId="4" fillId="0" borderId="12" xfId="0" applyNumberFormat="1" applyFont="1" applyBorder="1">
      <alignment vertical="center"/>
    </xf>
    <xf numFmtId="177" fontId="2" fillId="0" borderId="9" xfId="1" applyNumberFormat="1" applyFont="1" applyBorder="1">
      <alignment vertical="center"/>
    </xf>
    <xf numFmtId="177" fontId="2" fillId="0" borderId="12" xfId="1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177" fontId="4" fillId="0" borderId="11" xfId="0" applyNumberFormat="1" applyFont="1" applyBorder="1">
      <alignment vertical="center"/>
    </xf>
    <xf numFmtId="0" fontId="2" fillId="2" borderId="8" xfId="0" applyFont="1" applyFill="1" applyBorder="1">
      <alignment vertical="center"/>
    </xf>
    <xf numFmtId="177" fontId="2" fillId="2" borderId="0" xfId="1" applyNumberFormat="1" applyFont="1" applyFill="1" applyBorder="1">
      <alignment vertical="center"/>
    </xf>
    <xf numFmtId="177" fontId="2" fillId="2" borderId="9" xfId="0" applyNumberFormat="1" applyFont="1" applyFill="1" applyBorder="1">
      <alignment vertical="center"/>
    </xf>
    <xf numFmtId="0" fontId="2" fillId="3" borderId="5" xfId="0" applyFont="1" applyFill="1" applyBorder="1">
      <alignment vertical="center"/>
    </xf>
    <xf numFmtId="177" fontId="2" fillId="3" borderId="6" xfId="1" applyNumberFormat="1" applyFont="1" applyFill="1" applyBorder="1">
      <alignment vertical="center"/>
    </xf>
    <xf numFmtId="177" fontId="2" fillId="3" borderId="7" xfId="0" applyNumberFormat="1" applyFont="1" applyFill="1" applyBorder="1">
      <alignment vertical="center"/>
    </xf>
    <xf numFmtId="0" fontId="2" fillId="3" borderId="8" xfId="0" applyFont="1" applyFill="1" applyBorder="1">
      <alignment vertical="center"/>
    </xf>
    <xf numFmtId="177" fontId="2" fillId="3" borderId="0" xfId="1" applyNumberFormat="1" applyFont="1" applyFill="1" applyBorder="1">
      <alignment vertical="center"/>
    </xf>
    <xf numFmtId="177" fontId="2" fillId="3" borderId="9" xfId="0" applyNumberFormat="1" applyFont="1" applyFill="1" applyBorder="1">
      <alignment vertical="center"/>
    </xf>
    <xf numFmtId="177" fontId="2" fillId="3" borderId="7" xfId="1" applyNumberFormat="1" applyFont="1" applyFill="1" applyBorder="1">
      <alignment vertical="center"/>
    </xf>
    <xf numFmtId="177" fontId="2" fillId="3" borderId="9" xfId="1" applyNumberFormat="1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10" fontId="2" fillId="0" borderId="9" xfId="1" applyNumberFormat="1" applyFont="1" applyBorder="1">
      <alignment vertical="center"/>
    </xf>
    <xf numFmtId="10" fontId="2" fillId="0" borderId="12" xfId="1" applyNumberFormat="1" applyFont="1" applyBorder="1">
      <alignment vertical="center"/>
    </xf>
    <xf numFmtId="10" fontId="2" fillId="0" borderId="0" xfId="1" applyNumberFormat="1" applyFont="1">
      <alignment vertical="center"/>
    </xf>
    <xf numFmtId="0" fontId="5" fillId="0" borderId="0" xfId="0" applyFon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2" fillId="0" borderId="0" xfId="0" applyNumberFormat="1" applyFont="1" applyBorder="1">
      <alignment vertical="center"/>
    </xf>
    <xf numFmtId="179" fontId="2" fillId="0" borderId="11" xfId="0" applyNumberFormat="1" applyFont="1" applyBorder="1">
      <alignment vertical="center"/>
    </xf>
    <xf numFmtId="179" fontId="2" fillId="0" borderId="6" xfId="0" applyNumberFormat="1" applyFont="1" applyBorder="1">
      <alignment vertical="center"/>
    </xf>
    <xf numFmtId="0" fontId="6" fillId="0" borderId="8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>
      <alignment vertical="center"/>
    </xf>
    <xf numFmtId="177" fontId="6" fillId="0" borderId="9" xfId="1" applyNumberFormat="1" applyFont="1" applyBorder="1">
      <alignment vertical="center"/>
    </xf>
    <xf numFmtId="177" fontId="6" fillId="0" borderId="12" xfId="1" applyNumberFormat="1" applyFont="1" applyBorder="1">
      <alignment vertical="center"/>
    </xf>
    <xf numFmtId="9" fontId="6" fillId="0" borderId="8" xfId="0" applyNumberFormat="1" applyFont="1" applyBorder="1">
      <alignment vertical="center"/>
    </xf>
    <xf numFmtId="10" fontId="6" fillId="0" borderId="8" xfId="0" applyNumberFormat="1" applyFont="1" applyBorder="1">
      <alignment vertical="center"/>
    </xf>
    <xf numFmtId="10" fontId="6" fillId="0" borderId="10" xfId="0" applyNumberFormat="1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0" fontId="2" fillId="0" borderId="9" xfId="1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0" fontId="2" fillId="0" borderId="12" xfId="1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F7" sqref="F7"/>
    </sheetView>
  </sheetViews>
  <sheetFormatPr defaultRowHeight="14.25" x14ac:dyDescent="0.2"/>
  <cols>
    <col min="2" max="2" width="13" bestFit="1" customWidth="1"/>
    <col min="3" max="3" width="19.25" bestFit="1" customWidth="1"/>
    <col min="4" max="4" width="13" bestFit="1" customWidth="1"/>
    <col min="6" max="6" width="12.375" customWidth="1"/>
    <col min="7" max="7" width="12.125" customWidth="1"/>
    <col min="8" max="8" width="13.25" customWidth="1"/>
    <col min="9" max="9" width="15.25" customWidth="1"/>
    <col min="10" max="10" width="1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</v>
      </c>
    </row>
    <row r="2" spans="1:10" x14ac:dyDescent="0.2">
      <c r="A2">
        <v>186698</v>
      </c>
      <c r="B2" s="1">
        <f>328830/A2</f>
        <v>1.7612936399961434</v>
      </c>
      <c r="C2">
        <v>60049</v>
      </c>
      <c r="D2" s="1">
        <f>142132/C2</f>
        <v>2.3669336708354844</v>
      </c>
    </row>
    <row r="6" spans="1:10" x14ac:dyDescent="0.2">
      <c r="F6" t="s">
        <v>3</v>
      </c>
      <c r="G6" t="s">
        <v>4</v>
      </c>
      <c r="H6" t="s">
        <v>5</v>
      </c>
      <c r="I6" t="s">
        <v>6</v>
      </c>
      <c r="J6" t="s">
        <v>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showGridLines="0" tabSelected="1" topLeftCell="A16" workbookViewId="0">
      <selection activeCell="I33" sqref="I33"/>
    </sheetView>
  </sheetViews>
  <sheetFormatPr defaultRowHeight="16.5" x14ac:dyDescent="0.2"/>
  <cols>
    <col min="1" max="1" width="9" style="2"/>
    <col min="2" max="2" width="14.125" style="2" bestFit="1" customWidth="1"/>
    <col min="3" max="3" width="13.125" style="2" bestFit="1" customWidth="1"/>
    <col min="4" max="4" width="12.125" style="2" bestFit="1" customWidth="1"/>
    <col min="5" max="5" width="8" style="2" bestFit="1" customWidth="1"/>
    <col min="6" max="6" width="13.125" style="2" bestFit="1" customWidth="1"/>
    <col min="7" max="7" width="6.375" style="2" bestFit="1" customWidth="1"/>
    <col min="8" max="8" width="8" style="2" bestFit="1" customWidth="1"/>
    <col min="9" max="9" width="13.125" style="2" bestFit="1" customWidth="1"/>
    <col min="10" max="10" width="6.375" style="2" bestFit="1" customWidth="1"/>
    <col min="11" max="11" width="8" style="2" bestFit="1" customWidth="1"/>
    <col min="12" max="12" width="16.75" style="2" bestFit="1" customWidth="1"/>
    <col min="13" max="13" width="6.375" style="2" bestFit="1" customWidth="1"/>
    <col min="14" max="14" width="8" style="2" bestFit="1" customWidth="1"/>
    <col min="15" max="16" width="9" style="2"/>
    <col min="17" max="17" width="12" style="2" customWidth="1"/>
    <col min="18" max="18" width="9" style="2"/>
    <col min="19" max="19" width="11.375" style="2" bestFit="1" customWidth="1"/>
    <col min="20" max="20" width="9" style="2"/>
    <col min="21" max="21" width="11.375" style="2" bestFit="1" customWidth="1"/>
    <col min="22" max="16384" width="9" style="2"/>
  </cols>
  <sheetData>
    <row r="1" spans="2:14" ht="17.25" thickBot="1" x14ac:dyDescent="0.25">
      <c r="B1" s="25" t="s">
        <v>113</v>
      </c>
      <c r="C1" s="26" t="s">
        <v>107</v>
      </c>
      <c r="D1" s="27" t="s">
        <v>111</v>
      </c>
      <c r="E1" s="28" t="s">
        <v>112</v>
      </c>
      <c r="F1" s="26" t="s">
        <v>108</v>
      </c>
      <c r="G1" s="27" t="s">
        <v>111</v>
      </c>
      <c r="H1" s="28" t="s">
        <v>112</v>
      </c>
      <c r="I1" s="26" t="s">
        <v>109</v>
      </c>
      <c r="J1" s="27" t="s">
        <v>111</v>
      </c>
      <c r="K1" s="28" t="s">
        <v>112</v>
      </c>
      <c r="L1" s="26" t="s">
        <v>110</v>
      </c>
      <c r="M1" s="27" t="s">
        <v>111</v>
      </c>
      <c r="N1" s="28" t="s">
        <v>112</v>
      </c>
    </row>
    <row r="2" spans="2:14" x14ac:dyDescent="0.2">
      <c r="B2" s="9" t="s">
        <v>11</v>
      </c>
      <c r="C2" s="33">
        <v>387043</v>
      </c>
      <c r="D2" s="34">
        <f t="shared" ref="D2:D23" si="0">C2/SUM($C$2:$C$23)</f>
        <v>0.80966426723064922</v>
      </c>
      <c r="E2" s="35">
        <f>SUM($D$2:D2)</f>
        <v>0.80966426723064922</v>
      </c>
      <c r="F2" s="33">
        <v>123456</v>
      </c>
      <c r="G2" s="34">
        <f t="shared" ref="G2:G23" si="1">F2/SUM($F$2:$F$23)</f>
        <v>0.53756689323643525</v>
      </c>
      <c r="H2" s="35">
        <f>SUM($G$2:G2)</f>
        <v>0.53756689323643525</v>
      </c>
      <c r="I2" s="33">
        <v>162266</v>
      </c>
      <c r="J2" s="34">
        <f t="shared" ref="J2:J23" si="2">I2/SUM($I$2:$I$23)</f>
        <v>0.95045804924908039</v>
      </c>
      <c r="K2" s="39">
        <f>SUM($J$2:J2)</f>
        <v>0.95045804924908039</v>
      </c>
      <c r="L2" s="36">
        <v>32627</v>
      </c>
      <c r="M2" s="34">
        <f t="shared" ref="M2:M23" si="3">L2/SUM($L$2:$L$23)</f>
        <v>0.5381950744766838</v>
      </c>
      <c r="N2" s="39">
        <f>SUM($M$2:M2)</f>
        <v>0.5381950744766838</v>
      </c>
    </row>
    <row r="3" spans="2:14" x14ac:dyDescent="0.2">
      <c r="B3" s="10" t="s">
        <v>12</v>
      </c>
      <c r="C3" s="36">
        <v>34163</v>
      </c>
      <c r="D3" s="37">
        <f t="shared" si="0"/>
        <v>7.1466375470944227E-2</v>
      </c>
      <c r="E3" s="38">
        <f>SUM($D$2:D3)</f>
        <v>0.88113064270159347</v>
      </c>
      <c r="F3" s="36">
        <v>20611</v>
      </c>
      <c r="G3" s="37">
        <f t="shared" si="1"/>
        <v>8.9746883395672675E-2</v>
      </c>
      <c r="H3" s="38">
        <f>SUM($G$2:G3)</f>
        <v>0.62731377663210797</v>
      </c>
      <c r="I3" s="5">
        <v>4193</v>
      </c>
      <c r="J3" s="6">
        <f t="shared" si="2"/>
        <v>2.4560108713479065E-2</v>
      </c>
      <c r="K3" s="23">
        <f>SUM($J$2:J3)</f>
        <v>0.97501815796255942</v>
      </c>
      <c r="L3" s="36">
        <v>7224</v>
      </c>
      <c r="M3" s="37">
        <f t="shared" si="3"/>
        <v>0.11916269402701944</v>
      </c>
      <c r="N3" s="40">
        <f>SUM($M$2:M3)</f>
        <v>0.6573577685037032</v>
      </c>
    </row>
    <row r="4" spans="2:14" x14ac:dyDescent="0.2">
      <c r="B4" s="10" t="s">
        <v>13</v>
      </c>
      <c r="C4" s="36">
        <v>10540</v>
      </c>
      <c r="D4" s="37">
        <f t="shared" si="0"/>
        <v>2.2048871511979398E-2</v>
      </c>
      <c r="E4" s="38">
        <f>SUM($D$2:D4)</f>
        <v>0.9031795142135729</v>
      </c>
      <c r="F4" s="36">
        <v>7926</v>
      </c>
      <c r="G4" s="37">
        <f t="shared" si="1"/>
        <v>3.4512337964878056E-2</v>
      </c>
      <c r="H4" s="38">
        <f>SUM($G$2:G4)</f>
        <v>0.66182611459698604</v>
      </c>
      <c r="I4" s="5">
        <v>1250</v>
      </c>
      <c r="J4" s="6">
        <f t="shared" si="2"/>
        <v>7.3217590965535019E-3</v>
      </c>
      <c r="K4" s="23">
        <f>SUM($J$2:J4)</f>
        <v>0.98233991705911294</v>
      </c>
      <c r="L4" s="36">
        <v>2791</v>
      </c>
      <c r="M4" s="37">
        <f t="shared" si="3"/>
        <v>4.6038632202299458E-2</v>
      </c>
      <c r="N4" s="40">
        <f>SUM($M$2:M4)</f>
        <v>0.70339640070600262</v>
      </c>
    </row>
    <row r="5" spans="2:14" x14ac:dyDescent="0.2">
      <c r="B5" s="10" t="s">
        <v>14</v>
      </c>
      <c r="C5" s="5">
        <v>5679</v>
      </c>
      <c r="D5" s="6">
        <f t="shared" si="0"/>
        <v>1.1880032382972581E-2</v>
      </c>
      <c r="E5" s="12">
        <f>SUM($D$2:D5)</f>
        <v>0.91505954659654543</v>
      </c>
      <c r="F5" s="36">
        <v>5279</v>
      </c>
      <c r="G5" s="37">
        <f t="shared" si="1"/>
        <v>2.2986453711404398E-2</v>
      </c>
      <c r="H5" s="38">
        <f>SUM($G$2:G5)</f>
        <v>0.68481256830839043</v>
      </c>
      <c r="I5" s="5">
        <v>626</v>
      </c>
      <c r="J5" s="6">
        <f t="shared" si="2"/>
        <v>3.6667369555539934E-3</v>
      </c>
      <c r="K5" s="23">
        <f>SUM($J$2:J5)</f>
        <v>0.98600665401466692</v>
      </c>
      <c r="L5" s="36">
        <v>1971</v>
      </c>
      <c r="M5" s="37">
        <f t="shared" si="3"/>
        <v>3.2512412780627817E-2</v>
      </c>
      <c r="N5" s="40">
        <f>SUM($M$2:M5)</f>
        <v>0.7359088134866304</v>
      </c>
    </row>
    <row r="6" spans="2:14" x14ac:dyDescent="0.2">
      <c r="B6" s="10" t="s">
        <v>15</v>
      </c>
      <c r="C6" s="5">
        <v>4215</v>
      </c>
      <c r="D6" s="6">
        <f t="shared" si="0"/>
        <v>8.8174566814984024E-3</v>
      </c>
      <c r="E6" s="12">
        <f>SUM($D$2:D6)</f>
        <v>0.92387700327804378</v>
      </c>
      <c r="F6" s="36">
        <v>4975</v>
      </c>
      <c r="G6" s="37">
        <f t="shared" si="1"/>
        <v>2.1662740521734586E-2</v>
      </c>
      <c r="H6" s="38">
        <f>SUM($G$2:G6)</f>
        <v>0.70647530883012499</v>
      </c>
      <c r="I6" s="5">
        <v>470</v>
      </c>
      <c r="J6" s="6">
        <f t="shared" si="2"/>
        <v>2.7529814203041164E-3</v>
      </c>
      <c r="K6" s="23">
        <f>SUM($J$2:J6)</f>
        <v>0.98875963543497103</v>
      </c>
      <c r="L6" s="36">
        <v>1999</v>
      </c>
      <c r="M6" s="37">
        <f t="shared" si="3"/>
        <v>3.2974283687709285E-2</v>
      </c>
      <c r="N6" s="40">
        <f>SUM($M$2:M6)</f>
        <v>0.76888309717433967</v>
      </c>
    </row>
    <row r="7" spans="2:14" x14ac:dyDescent="0.2">
      <c r="B7" s="10" t="s">
        <v>16</v>
      </c>
      <c r="C7" s="5">
        <v>3164</v>
      </c>
      <c r="D7" s="6">
        <f t="shared" si="0"/>
        <v>6.6188453001805331E-3</v>
      </c>
      <c r="E7" s="12">
        <f>SUM($D$2:D7)</f>
        <v>0.93049584857822432</v>
      </c>
      <c r="F7" s="36">
        <v>4936</v>
      </c>
      <c r="G7" s="37">
        <f t="shared" si="1"/>
        <v>2.1492922053323E-2</v>
      </c>
      <c r="H7" s="38">
        <f>SUM($G$2:G7)</f>
        <v>0.72796823088344798</v>
      </c>
      <c r="I7" s="5">
        <v>458</v>
      </c>
      <c r="J7" s="6">
        <f t="shared" si="2"/>
        <v>2.6826925329772031E-3</v>
      </c>
      <c r="K7" s="23">
        <f>SUM($J$2:J7)</f>
        <v>0.99144232796794818</v>
      </c>
      <c r="L7" s="36">
        <v>1869</v>
      </c>
      <c r="M7" s="37">
        <f t="shared" si="3"/>
        <v>3.0829883047688172E-2</v>
      </c>
      <c r="N7" s="40">
        <f>SUM($M$2:M7)</f>
        <v>0.79971298022202786</v>
      </c>
    </row>
    <row r="8" spans="2:14" x14ac:dyDescent="0.2">
      <c r="B8" s="10" t="s">
        <v>17</v>
      </c>
      <c r="C8" s="5">
        <v>2588</v>
      </c>
      <c r="D8" s="6">
        <f t="shared" si="0"/>
        <v>5.4138974832070854E-3</v>
      </c>
      <c r="E8" s="12">
        <f>SUM($D$2:D8)</f>
        <v>0.9359097460614314</v>
      </c>
      <c r="F8" s="36">
        <v>4112</v>
      </c>
      <c r="G8" s="37">
        <f t="shared" si="1"/>
        <v>1.7904962618165352E-2</v>
      </c>
      <c r="H8" s="38">
        <f>SUM($G$2:G8)</f>
        <v>0.7458731935016133</v>
      </c>
      <c r="I8" s="5">
        <v>319</v>
      </c>
      <c r="J8" s="6">
        <f t="shared" si="2"/>
        <v>1.8685129214404536E-3</v>
      </c>
      <c r="K8" s="23">
        <f>SUM($J$2:J8)</f>
        <v>0.99331084088938859</v>
      </c>
      <c r="L8" s="36">
        <v>1456</v>
      </c>
      <c r="M8" s="37">
        <f t="shared" si="3"/>
        <v>2.4017287168236479E-2</v>
      </c>
      <c r="N8" s="40">
        <f>SUM($M$2:M8)</f>
        <v>0.82373026739026434</v>
      </c>
    </row>
    <row r="9" spans="2:14" x14ac:dyDescent="0.2">
      <c r="B9" s="10" t="s">
        <v>18</v>
      </c>
      <c r="C9" s="5">
        <v>2096</v>
      </c>
      <c r="D9" s="6">
        <f t="shared" si="0"/>
        <v>4.3846712228755996E-3</v>
      </c>
      <c r="E9" s="12">
        <f>SUM($D$2:D9)</f>
        <v>0.94029441728430696</v>
      </c>
      <c r="F9" s="36">
        <v>3610</v>
      </c>
      <c r="G9" s="37">
        <f t="shared" si="1"/>
        <v>1.5719094127329018E-2</v>
      </c>
      <c r="H9" s="38">
        <f>SUM($G$2:G9)</f>
        <v>0.76159228762894227</v>
      </c>
      <c r="I9" s="5">
        <v>215</v>
      </c>
      <c r="J9" s="6">
        <f t="shared" si="2"/>
        <v>1.2593425646072022E-3</v>
      </c>
      <c r="K9" s="23">
        <f>SUM($J$2:J9)</f>
        <v>0.99457018345399584</v>
      </c>
      <c r="L9" s="36">
        <v>1148</v>
      </c>
      <c r="M9" s="37">
        <f t="shared" si="3"/>
        <v>1.89367071903403E-2</v>
      </c>
      <c r="N9" s="40">
        <f>SUM($M$2:M9)</f>
        <v>0.84266697458060469</v>
      </c>
    </row>
    <row r="10" spans="2:14" x14ac:dyDescent="0.2">
      <c r="B10" s="10" t="s">
        <v>19</v>
      </c>
      <c r="C10" s="5">
        <v>1545</v>
      </c>
      <c r="D10" s="6">
        <f t="shared" si="0"/>
        <v>3.2320214882360695E-3</v>
      </c>
      <c r="E10" s="12">
        <f>SUM($D$2:D10)</f>
        <v>0.94352643877254305</v>
      </c>
      <c r="F10" s="36">
        <v>2643</v>
      </c>
      <c r="G10" s="37">
        <f t="shared" si="1"/>
        <v>1.1508466974662214E-2</v>
      </c>
      <c r="H10" s="38">
        <f>SUM($G$2:G10)</f>
        <v>0.7731007546036045</v>
      </c>
      <c r="I10" s="5">
        <v>156</v>
      </c>
      <c r="J10" s="6">
        <f t="shared" si="2"/>
        <v>9.1375553524987701E-4</v>
      </c>
      <c r="K10" s="23">
        <f>SUM($J$2:J10)</f>
        <v>0.9954839389892457</v>
      </c>
      <c r="L10" s="36">
        <v>862</v>
      </c>
      <c r="M10" s="37">
        <f t="shared" si="3"/>
        <v>1.4219025782293849E-2</v>
      </c>
      <c r="N10" s="40">
        <f>SUM($M$2:M10)</f>
        <v>0.85688600036289853</v>
      </c>
    </row>
    <row r="11" spans="2:14" x14ac:dyDescent="0.2">
      <c r="B11" s="10" t="s">
        <v>20</v>
      </c>
      <c r="C11" s="5">
        <v>1275</v>
      </c>
      <c r="D11" s="6">
        <f t="shared" si="0"/>
        <v>2.6672021990297658E-3</v>
      </c>
      <c r="E11" s="12">
        <f>SUM($D$2:D11)</f>
        <v>0.94619364097157277</v>
      </c>
      <c r="F11" s="36">
        <v>1938</v>
      </c>
      <c r="G11" s="37">
        <f t="shared" si="1"/>
        <v>8.4386715841450518E-3</v>
      </c>
      <c r="H11" s="38">
        <f>SUM($G$2:G11)</f>
        <v>0.78153942618774952</v>
      </c>
      <c r="I11" s="5">
        <v>151</v>
      </c>
      <c r="J11" s="6">
        <f t="shared" si="2"/>
        <v>8.8446849886366296E-4</v>
      </c>
      <c r="K11" s="23">
        <f>SUM($J$2:J11)</f>
        <v>0.9963684074881094</v>
      </c>
      <c r="L11" s="36">
        <v>791</v>
      </c>
      <c r="M11" s="37">
        <f t="shared" si="3"/>
        <v>1.3047853125051549E-2</v>
      </c>
      <c r="N11" s="40">
        <f>SUM($M$2:M11)</f>
        <v>0.86993385348795005</v>
      </c>
    </row>
    <row r="12" spans="2:14" x14ac:dyDescent="0.2">
      <c r="B12" s="10" t="s">
        <v>21</v>
      </c>
      <c r="C12" s="5">
        <v>1226</v>
      </c>
      <c r="D12" s="6">
        <f t="shared" si="0"/>
        <v>2.5646979576552887E-3</v>
      </c>
      <c r="E12" s="12">
        <f>SUM($D$2:D12)</f>
        <v>0.94875833892922801</v>
      </c>
      <c r="F12" s="36">
        <v>1907</v>
      </c>
      <c r="G12" s="37">
        <f t="shared" si="1"/>
        <v>8.3036876733563539E-3</v>
      </c>
      <c r="H12" s="38">
        <f>SUM($G$2:G12)</f>
        <v>0.78984311386110584</v>
      </c>
      <c r="I12" s="5">
        <v>122</v>
      </c>
      <c r="J12" s="6">
        <f t="shared" si="2"/>
        <v>7.146036878236218E-4</v>
      </c>
      <c r="K12" s="23">
        <f>SUM($J$2:J12)</f>
        <v>0.99708301117593301</v>
      </c>
      <c r="L12" s="36">
        <v>814</v>
      </c>
      <c r="M12" s="37">
        <f t="shared" si="3"/>
        <v>1.3427247084439899E-2</v>
      </c>
      <c r="N12" s="40">
        <f>SUM($M$2:M12)</f>
        <v>0.88336110057238992</v>
      </c>
    </row>
    <row r="13" spans="2:14" x14ac:dyDescent="0.2">
      <c r="B13" s="10" t="s">
        <v>22</v>
      </c>
      <c r="C13" s="5">
        <v>1121</v>
      </c>
      <c r="D13" s="6">
        <f t="shared" si="0"/>
        <v>2.3450460118528372E-3</v>
      </c>
      <c r="E13" s="12">
        <f>SUM($D$2:D13)</f>
        <v>0.95110338494108082</v>
      </c>
      <c r="F13" s="36">
        <v>1729</v>
      </c>
      <c r="G13" s="37">
        <f t="shared" si="1"/>
        <v>7.5286187662470553E-3</v>
      </c>
      <c r="H13" s="38">
        <f>SUM($G$2:G13)</f>
        <v>0.79737173262735295</v>
      </c>
      <c r="I13" s="5">
        <v>64</v>
      </c>
      <c r="J13" s="6">
        <f t="shared" si="2"/>
        <v>3.7487406574353928E-4</v>
      </c>
      <c r="K13" s="23">
        <f>SUM($J$2:J13)</f>
        <v>0.99745788524167656</v>
      </c>
      <c r="L13" s="36">
        <v>667</v>
      </c>
      <c r="M13" s="37">
        <f t="shared" si="3"/>
        <v>1.1002424822262177E-2</v>
      </c>
      <c r="N13" s="40">
        <f>SUM($M$2:M13)</f>
        <v>0.89436352539465214</v>
      </c>
    </row>
    <row r="14" spans="2:14" x14ac:dyDescent="0.2">
      <c r="B14" s="10" t="s">
        <v>23</v>
      </c>
      <c r="C14" s="5">
        <v>1046</v>
      </c>
      <c r="D14" s="6">
        <f t="shared" si="0"/>
        <v>2.1881517648510863E-3</v>
      </c>
      <c r="E14" s="12">
        <f>SUM($D$2:D14)</f>
        <v>0.95329153670593192</v>
      </c>
      <c r="F14" s="36">
        <v>1499</v>
      </c>
      <c r="G14" s="37">
        <f t="shared" si="1"/>
        <v>6.5271252345889741E-3</v>
      </c>
      <c r="H14" s="38">
        <f>SUM($G$2:G14)</f>
        <v>0.80389885786194193</v>
      </c>
      <c r="I14" s="5">
        <v>69</v>
      </c>
      <c r="J14" s="6">
        <f t="shared" si="2"/>
        <v>4.0416110212975327E-4</v>
      </c>
      <c r="K14" s="23">
        <f>SUM($J$2:J14)</f>
        <v>0.99786204634380626</v>
      </c>
      <c r="L14" s="5">
        <v>620</v>
      </c>
      <c r="M14" s="6">
        <f t="shared" si="3"/>
        <v>1.0227141513946852E-2</v>
      </c>
      <c r="N14" s="23">
        <f>SUM($M$2:M14)</f>
        <v>0.90459066690859902</v>
      </c>
    </row>
    <row r="15" spans="2:14" x14ac:dyDescent="0.2">
      <c r="B15" s="10" t="s">
        <v>24</v>
      </c>
      <c r="C15" s="5">
        <v>1304</v>
      </c>
      <c r="D15" s="6">
        <f t="shared" si="0"/>
        <v>2.7278679745371096E-3</v>
      </c>
      <c r="E15" s="12">
        <f>SUM($D$2:D15)</f>
        <v>0.95601940468046898</v>
      </c>
      <c r="F15" s="36">
        <v>1624</v>
      </c>
      <c r="G15" s="37">
        <f t="shared" si="1"/>
        <v>7.0714151974466269E-3</v>
      </c>
      <c r="H15" s="38">
        <f>SUM($G$2:G15)</f>
        <v>0.81097027305938851</v>
      </c>
      <c r="I15" s="5">
        <v>76</v>
      </c>
      <c r="J15" s="6">
        <f t="shared" si="2"/>
        <v>4.4516295307045288E-4</v>
      </c>
      <c r="K15" s="23">
        <f>SUM($J$2:J15)</f>
        <v>0.99830720929687666</v>
      </c>
      <c r="L15" s="5">
        <v>563</v>
      </c>
      <c r="M15" s="6">
        <f t="shared" si="3"/>
        <v>9.2869043102452864E-3</v>
      </c>
      <c r="N15" s="23">
        <f>SUM($M$2:M15)</f>
        <v>0.91387757121884428</v>
      </c>
    </row>
    <row r="16" spans="2:14" x14ac:dyDescent="0.2">
      <c r="B16" s="10" t="s">
        <v>25</v>
      </c>
      <c r="C16" s="5">
        <v>2649</v>
      </c>
      <c r="D16" s="6">
        <f t="shared" si="0"/>
        <v>5.5415048041018433E-3</v>
      </c>
      <c r="E16" s="12">
        <f>SUM($D$2:D16)</f>
        <v>0.96156090948457085</v>
      </c>
      <c r="F16" s="36">
        <v>2355</v>
      </c>
      <c r="G16" s="37">
        <f t="shared" si="1"/>
        <v>1.0254422900238182E-2</v>
      </c>
      <c r="H16" s="38">
        <f>SUM($G$2:G16)</f>
        <v>0.82122469595962666</v>
      </c>
      <c r="I16" s="5">
        <v>58</v>
      </c>
      <c r="J16" s="6">
        <f t="shared" si="2"/>
        <v>3.3972962208008247E-4</v>
      </c>
      <c r="K16" s="23">
        <f>SUM($J$2:J16)</f>
        <v>0.99864693891895673</v>
      </c>
      <c r="L16" s="5">
        <v>569</v>
      </c>
      <c r="M16" s="6">
        <f t="shared" si="3"/>
        <v>9.3858766474770299E-3</v>
      </c>
      <c r="N16" s="23">
        <f>SUM($M$2:M16)</f>
        <v>0.92326344786632131</v>
      </c>
    </row>
    <row r="17" spans="2:32" x14ac:dyDescent="0.2">
      <c r="B17" s="10" t="s">
        <v>26</v>
      </c>
      <c r="C17" s="5">
        <v>1566</v>
      </c>
      <c r="D17" s="6">
        <f t="shared" si="0"/>
        <v>3.2759518773965595E-3</v>
      </c>
      <c r="E17" s="12">
        <f>SUM($D$2:D17)</f>
        <v>0.96483686136196745</v>
      </c>
      <c r="F17" s="36">
        <v>2165</v>
      </c>
      <c r="G17" s="37">
        <f t="shared" si="1"/>
        <v>9.4271021566945494E-3</v>
      </c>
      <c r="H17" s="38">
        <f>SUM($G$2:G17)</f>
        <v>0.83065179811632117</v>
      </c>
      <c r="I17" s="5">
        <v>57</v>
      </c>
      <c r="J17" s="6">
        <f t="shared" si="2"/>
        <v>3.3387221480283966E-4</v>
      </c>
      <c r="K17" s="23">
        <f>SUM($J$2:J17)</f>
        <v>0.99898081113375958</v>
      </c>
      <c r="L17" s="5">
        <v>530</v>
      </c>
      <c r="M17" s="6">
        <f t="shared" si="3"/>
        <v>8.7425564554706962E-3</v>
      </c>
      <c r="N17" s="23">
        <f>SUM($M$2:M17)</f>
        <v>0.93200600432179204</v>
      </c>
    </row>
    <row r="18" spans="2:32" x14ac:dyDescent="0.2">
      <c r="B18" s="10" t="s">
        <v>27</v>
      </c>
      <c r="C18" s="5">
        <v>1331</v>
      </c>
      <c r="D18" s="6">
        <f t="shared" si="0"/>
        <v>2.7843499034577398E-3</v>
      </c>
      <c r="E18" s="12">
        <f>SUM($D$2:D18)</f>
        <v>0.96762121126542522</v>
      </c>
      <c r="F18" s="36">
        <v>1759</v>
      </c>
      <c r="G18" s="37">
        <f t="shared" si="1"/>
        <v>7.659248357332892E-3</v>
      </c>
      <c r="H18" s="38">
        <f>SUM($G$2:G18)</f>
        <v>0.83831104647365406</v>
      </c>
      <c r="I18" s="5">
        <v>25</v>
      </c>
      <c r="J18" s="6">
        <f t="shared" si="2"/>
        <v>1.4643518193107003E-4</v>
      </c>
      <c r="K18" s="23">
        <f>SUM($J$2:J18)</f>
        <v>0.99912724631569061</v>
      </c>
      <c r="L18" s="5">
        <v>269</v>
      </c>
      <c r="M18" s="6">
        <f t="shared" si="3"/>
        <v>4.4372597858898435E-3</v>
      </c>
      <c r="N18" s="23">
        <f>SUM($M$2:M18)</f>
        <v>0.93644326410768186</v>
      </c>
    </row>
    <row r="19" spans="2:32" x14ac:dyDescent="0.2">
      <c r="B19" s="10" t="s">
        <v>28</v>
      </c>
      <c r="C19" s="5">
        <v>1021</v>
      </c>
      <c r="D19" s="6">
        <f t="shared" si="0"/>
        <v>2.1358536825171696E-3</v>
      </c>
      <c r="E19" s="12">
        <f>SUM($D$2:D19)</f>
        <v>0.96975706494794234</v>
      </c>
      <c r="F19" s="36">
        <v>1731</v>
      </c>
      <c r="G19" s="37">
        <f t="shared" si="1"/>
        <v>7.5373274056527778E-3</v>
      </c>
      <c r="H19" s="38">
        <f>SUM($G$2:G19)</f>
        <v>0.84584837387930689</v>
      </c>
      <c r="I19" s="5">
        <v>24</v>
      </c>
      <c r="J19" s="6">
        <f t="shared" si="2"/>
        <v>1.4057777465382724E-4</v>
      </c>
      <c r="K19" s="23">
        <f>SUM($J$2:J19)</f>
        <v>0.99926782409034443</v>
      </c>
      <c r="L19" s="5">
        <v>342</v>
      </c>
      <c r="M19" s="6">
        <f t="shared" si="3"/>
        <v>5.6414232222093928E-3</v>
      </c>
      <c r="N19" s="23">
        <f>SUM($M$2:M19)</f>
        <v>0.94208468732989126</v>
      </c>
    </row>
    <row r="20" spans="2:32" x14ac:dyDescent="0.2">
      <c r="B20" s="10" t="s">
        <v>29</v>
      </c>
      <c r="C20" s="5">
        <v>1202</v>
      </c>
      <c r="D20" s="6">
        <f t="shared" si="0"/>
        <v>2.5144917986147284E-3</v>
      </c>
      <c r="E20" s="12">
        <f>SUM($D$2:D20)</f>
        <v>0.97227155674655708</v>
      </c>
      <c r="F20" s="36">
        <v>1968</v>
      </c>
      <c r="G20" s="37">
        <f t="shared" si="1"/>
        <v>8.5693011752308885E-3</v>
      </c>
      <c r="H20" s="38">
        <f>SUM($G$2:G20)</f>
        <v>0.85441767505453781</v>
      </c>
      <c r="I20" s="5">
        <v>26</v>
      </c>
      <c r="J20" s="6">
        <f t="shared" si="2"/>
        <v>1.5229258920831283E-4</v>
      </c>
      <c r="K20" s="23">
        <f>SUM($J$2:J20)</f>
        <v>0.99942011667955277</v>
      </c>
      <c r="L20" s="5">
        <v>327</v>
      </c>
      <c r="M20" s="6">
        <f t="shared" si="3"/>
        <v>5.3939923791300332E-3</v>
      </c>
      <c r="N20" s="23">
        <f>SUM($M$2:M20)</f>
        <v>0.94747867970902133</v>
      </c>
    </row>
    <row r="21" spans="2:32" x14ac:dyDescent="0.2">
      <c r="B21" s="10" t="s">
        <v>30</v>
      </c>
      <c r="C21" s="5">
        <v>1681</v>
      </c>
      <c r="D21" s="6">
        <f t="shared" si="0"/>
        <v>3.5165230561325779E-3</v>
      </c>
      <c r="E21" s="12">
        <f>SUM($D$2:D21)</f>
        <v>0.97578807980268967</v>
      </c>
      <c r="F21" s="36">
        <v>3293</v>
      </c>
      <c r="G21" s="37">
        <f t="shared" si="1"/>
        <v>1.4338774781522009E-2</v>
      </c>
      <c r="H21" s="38">
        <f>SUM($G$2:G21)</f>
        <v>0.86875644983605982</v>
      </c>
      <c r="I21" s="5">
        <v>23</v>
      </c>
      <c r="J21" s="6">
        <f t="shared" si="2"/>
        <v>1.3472036737658443E-4</v>
      </c>
      <c r="K21" s="23">
        <f>SUM($J$2:J21)</f>
        <v>0.99955483704692938</v>
      </c>
      <c r="L21" s="5">
        <v>385</v>
      </c>
      <c r="M21" s="6">
        <f t="shared" si="3"/>
        <v>6.3507249723702228E-3</v>
      </c>
      <c r="N21" s="23">
        <f>SUM($M$2:M21)</f>
        <v>0.95382940468139155</v>
      </c>
    </row>
    <row r="22" spans="2:32" x14ac:dyDescent="0.2">
      <c r="B22" s="10" t="s">
        <v>31</v>
      </c>
      <c r="C22" s="5">
        <v>8396</v>
      </c>
      <c r="D22" s="6">
        <f t="shared" si="0"/>
        <v>1.756378797102268E-2</v>
      </c>
      <c r="E22" s="12">
        <f>SUM($D$2:D22)</f>
        <v>0.99335186777371232</v>
      </c>
      <c r="F22" s="30">
        <v>21721</v>
      </c>
      <c r="G22" s="31">
        <f t="shared" si="1"/>
        <v>9.4580178265848636E-2</v>
      </c>
      <c r="H22" s="32">
        <f>SUM($G$2:G22)</f>
        <v>0.96333662810190845</v>
      </c>
      <c r="I22" s="5">
        <v>69</v>
      </c>
      <c r="J22" s="6">
        <f t="shared" si="2"/>
        <v>4.0416110212975327E-4</v>
      </c>
      <c r="K22" s="23">
        <f>SUM($J$2:J22)</f>
        <v>0.99995899814905909</v>
      </c>
      <c r="L22" s="5">
        <v>2152</v>
      </c>
      <c r="M22" s="6">
        <f t="shared" si="3"/>
        <v>3.5498078287118748E-2</v>
      </c>
      <c r="N22" s="23">
        <f>SUM($M$2:M22)</f>
        <v>0.98932748296851025</v>
      </c>
    </row>
    <row r="23" spans="2:32" ht="17.25" thickBot="1" x14ac:dyDescent="0.25">
      <c r="B23" s="11" t="s">
        <v>32</v>
      </c>
      <c r="C23" s="7">
        <v>3178</v>
      </c>
      <c r="D23" s="8">
        <f t="shared" si="0"/>
        <v>6.6481322262875262E-3</v>
      </c>
      <c r="E23" s="13">
        <f>SUM($D$2:D23)</f>
        <v>0.99999999999999989</v>
      </c>
      <c r="F23" s="7">
        <v>8420</v>
      </c>
      <c r="G23" s="8">
        <f t="shared" si="1"/>
        <v>3.6663371898091504E-2</v>
      </c>
      <c r="H23" s="13">
        <f>SUM($G$2:G23)</f>
        <v>1</v>
      </c>
      <c r="I23" s="7">
        <v>7</v>
      </c>
      <c r="J23" s="8">
        <f t="shared" si="2"/>
        <v>4.1001850940699607E-5</v>
      </c>
      <c r="K23" s="24">
        <f>SUM($J$2:J23)</f>
        <v>0.99999999999999978</v>
      </c>
      <c r="L23" s="7">
        <v>647</v>
      </c>
      <c r="M23" s="8">
        <f t="shared" si="3"/>
        <v>1.0672517031489699E-2</v>
      </c>
      <c r="N23" s="24">
        <f>SUM($M$2:M23)</f>
        <v>1</v>
      </c>
    </row>
    <row r="24" spans="2:32" x14ac:dyDescent="0.2">
      <c r="B24" s="14" t="s">
        <v>142</v>
      </c>
      <c r="C24" s="15">
        <f>SUM(C2:C23)</f>
        <v>478029</v>
      </c>
      <c r="D24" s="16">
        <f>C24/(C24+C25)</f>
        <v>0.22835783891048389</v>
      </c>
      <c r="E24" s="17"/>
      <c r="F24" s="15">
        <f>SUM(F2:F23)</f>
        <v>229657</v>
      </c>
      <c r="G24" s="16">
        <f>F24/(F24+F25)</f>
        <v>0.10970877543133367</v>
      </c>
      <c r="H24" s="17"/>
      <c r="I24" s="15">
        <f>SUM(I2:I23)</f>
        <v>170724</v>
      </c>
      <c r="J24" s="16">
        <f>I24/(I24+I25)</f>
        <v>8.1556063942048396E-2</v>
      </c>
      <c r="K24" s="18"/>
      <c r="L24" s="15">
        <f>SUM(L2:L23)</f>
        <v>60623</v>
      </c>
      <c r="M24" s="16">
        <f>L24/(L24+L25)</f>
        <v>2.8960036458604531E-2</v>
      </c>
      <c r="N24" s="18"/>
    </row>
    <row r="25" spans="2:32" ht="17.25" thickBot="1" x14ac:dyDescent="0.25">
      <c r="B25" s="19" t="s">
        <v>143</v>
      </c>
      <c r="C25" s="20">
        <v>1615304</v>
      </c>
      <c r="D25" s="29">
        <f>1-D24</f>
        <v>0.77164216108951611</v>
      </c>
      <c r="E25" s="21"/>
      <c r="F25" s="20">
        <v>1863676</v>
      </c>
      <c r="G25" s="29">
        <f>1-G24</f>
        <v>0.89029122456866627</v>
      </c>
      <c r="H25" s="22"/>
      <c r="I25" s="20">
        <f>1906136+16473</f>
        <v>1922609</v>
      </c>
      <c r="J25" s="29">
        <f>1-J24</f>
        <v>0.9184439360579516</v>
      </c>
      <c r="K25" s="21"/>
      <c r="L25" s="20">
        <v>2032710</v>
      </c>
      <c r="M25" s="29">
        <f>1-M24</f>
        <v>0.97103996354139543</v>
      </c>
      <c r="N25" s="21"/>
    </row>
    <row r="28" spans="2:32" x14ac:dyDescent="0.2">
      <c r="AF28" s="4"/>
    </row>
    <row r="29" spans="2:32" x14ac:dyDescent="0.2">
      <c r="B29" s="51" t="s">
        <v>144</v>
      </c>
    </row>
    <row r="30" spans="2:32" ht="17.25" thickBot="1" x14ac:dyDescent="0.25">
      <c r="B30" s="2" t="s">
        <v>145</v>
      </c>
    </row>
    <row r="31" spans="2:32" x14ac:dyDescent="0.2">
      <c r="B31" s="2" t="s">
        <v>146</v>
      </c>
      <c r="C31" s="41" t="s">
        <v>147</v>
      </c>
      <c r="D31" s="42" t="s">
        <v>148</v>
      </c>
      <c r="E31" s="42" t="s">
        <v>149</v>
      </c>
      <c r="F31" s="43" t="s">
        <v>150</v>
      </c>
    </row>
    <row r="32" spans="2:32" x14ac:dyDescent="0.2">
      <c r="C32" s="69">
        <v>0</v>
      </c>
      <c r="D32" s="70">
        <v>0</v>
      </c>
      <c r="E32" s="70">
        <v>1590029</v>
      </c>
      <c r="F32" s="71"/>
    </row>
    <row r="33" spans="2:7" x14ac:dyDescent="0.2">
      <c r="C33" s="69">
        <v>0</v>
      </c>
      <c r="D33" s="70">
        <v>1</v>
      </c>
      <c r="E33" s="70">
        <v>22809</v>
      </c>
      <c r="F33" s="72">
        <f>E33/(E32+E33)</f>
        <v>1.4142151908623184E-2</v>
      </c>
    </row>
    <row r="34" spans="2:7" x14ac:dyDescent="0.2">
      <c r="C34" s="69">
        <v>1</v>
      </c>
      <c r="D34" s="70">
        <v>0</v>
      </c>
      <c r="E34" s="70">
        <v>457349</v>
      </c>
      <c r="F34" s="71"/>
    </row>
    <row r="35" spans="2:7" ht="17.25" thickBot="1" x14ac:dyDescent="0.25">
      <c r="C35" s="73">
        <v>1</v>
      </c>
      <c r="D35" s="74">
        <v>1</v>
      </c>
      <c r="E35" s="74">
        <v>20680</v>
      </c>
      <c r="F35" s="75">
        <f>E35/(E34+E35)</f>
        <v>4.3260973706616128E-2</v>
      </c>
      <c r="G35" s="50"/>
    </row>
    <row r="36" spans="2:7" ht="17.25" thickBot="1" x14ac:dyDescent="0.25"/>
    <row r="37" spans="2:7" x14ac:dyDescent="0.2">
      <c r="B37" s="2" t="s">
        <v>151</v>
      </c>
      <c r="C37" s="41" t="s">
        <v>147</v>
      </c>
      <c r="D37" s="42" t="s">
        <v>157</v>
      </c>
      <c r="E37" s="42" t="s">
        <v>149</v>
      </c>
      <c r="F37" s="43" t="s">
        <v>150</v>
      </c>
    </row>
    <row r="38" spans="2:7" x14ac:dyDescent="0.2">
      <c r="C38" s="5">
        <v>0</v>
      </c>
      <c r="D38" s="44">
        <v>0</v>
      </c>
      <c r="E38" s="44">
        <v>992685</v>
      </c>
      <c r="F38" s="45"/>
    </row>
    <row r="39" spans="2:7" x14ac:dyDescent="0.2">
      <c r="C39" s="5">
        <v>0</v>
      </c>
      <c r="D39" s="44">
        <v>1</v>
      </c>
      <c r="E39" s="44">
        <v>620153</v>
      </c>
      <c r="F39" s="48">
        <f>E39/(E38+E39)</f>
        <v>0.38451040960096428</v>
      </c>
    </row>
    <row r="40" spans="2:7" x14ac:dyDescent="0.2">
      <c r="C40" s="5">
        <v>1</v>
      </c>
      <c r="D40" s="44">
        <v>0</v>
      </c>
      <c r="E40" s="44">
        <v>396338</v>
      </c>
      <c r="F40" s="45"/>
    </row>
    <row r="41" spans="2:7" ht="17.25" thickBot="1" x14ac:dyDescent="0.25">
      <c r="C41" s="7">
        <v>1</v>
      </c>
      <c r="D41" s="46">
        <v>1</v>
      </c>
      <c r="E41" s="46">
        <v>81691</v>
      </c>
      <c r="F41" s="49">
        <f>E41/(E40+E41)</f>
        <v>0.17089130575760048</v>
      </c>
      <c r="G41" s="50"/>
    </row>
    <row r="43" spans="2:7" x14ac:dyDescent="0.2">
      <c r="B43" s="2" t="s">
        <v>158</v>
      </c>
    </row>
    <row r="44" spans="2:7" x14ac:dyDescent="0.2">
      <c r="B44" s="2" t="s">
        <v>160</v>
      </c>
    </row>
    <row r="45" spans="2:7" x14ac:dyDescent="0.2">
      <c r="B45" s="2" t="s">
        <v>152</v>
      </c>
    </row>
    <row r="47" spans="2:7" x14ac:dyDescent="0.2">
      <c r="B47" s="51" t="s">
        <v>153</v>
      </c>
    </row>
    <row r="48" spans="2:7" ht="17.25" thickBot="1" x14ac:dyDescent="0.25">
      <c r="B48" s="2" t="s">
        <v>154</v>
      </c>
    </row>
    <row r="49" spans="2:7" x14ac:dyDescent="0.2">
      <c r="B49" s="2" t="s">
        <v>146</v>
      </c>
      <c r="C49" s="41" t="s">
        <v>155</v>
      </c>
      <c r="D49" s="42" t="s">
        <v>148</v>
      </c>
      <c r="E49" s="42" t="s">
        <v>149</v>
      </c>
      <c r="F49" s="43" t="s">
        <v>156</v>
      </c>
    </row>
    <row r="50" spans="2:7" x14ac:dyDescent="0.2">
      <c r="C50" s="5">
        <v>0</v>
      </c>
      <c r="D50" s="44">
        <v>0</v>
      </c>
      <c r="E50" s="44">
        <v>237598</v>
      </c>
      <c r="F50" s="45"/>
    </row>
    <row r="51" spans="2:7" x14ac:dyDescent="0.2">
      <c r="C51" s="5">
        <v>0</v>
      </c>
      <c r="D51" s="44">
        <v>1</v>
      </c>
      <c r="E51" s="44">
        <v>10774</v>
      </c>
      <c r="F51" s="48">
        <f>E51/(E50+E51)</f>
        <v>4.3378480666097625E-2</v>
      </c>
    </row>
    <row r="52" spans="2:7" x14ac:dyDescent="0.2">
      <c r="C52" s="5">
        <v>1</v>
      </c>
      <c r="D52" s="44">
        <v>0</v>
      </c>
      <c r="E52" s="44">
        <v>219751</v>
      </c>
      <c r="F52" s="45"/>
    </row>
    <row r="53" spans="2:7" ht="17.25" thickBot="1" x14ac:dyDescent="0.25">
      <c r="C53" s="7">
        <v>1</v>
      </c>
      <c r="D53" s="46">
        <v>1</v>
      </c>
      <c r="E53" s="46">
        <v>9906</v>
      </c>
      <c r="F53" s="49">
        <f>E53/(E52+E53)</f>
        <v>4.3133890976543278E-2</v>
      </c>
      <c r="G53" s="50"/>
    </row>
    <row r="54" spans="2:7" ht="17.25" thickBot="1" x14ac:dyDescent="0.25"/>
    <row r="55" spans="2:7" x14ac:dyDescent="0.2">
      <c r="B55" s="2" t="s">
        <v>151</v>
      </c>
      <c r="C55" s="41" t="s">
        <v>155</v>
      </c>
      <c r="D55" s="42" t="s">
        <v>157</v>
      </c>
      <c r="E55" s="42" t="s">
        <v>149</v>
      </c>
      <c r="F55" s="43" t="s">
        <v>156</v>
      </c>
    </row>
    <row r="56" spans="2:7" x14ac:dyDescent="0.2">
      <c r="C56" s="5">
        <v>0</v>
      </c>
      <c r="D56" s="44">
        <v>0</v>
      </c>
      <c r="E56" s="44">
        <v>203906</v>
      </c>
      <c r="F56" s="45"/>
    </row>
    <row r="57" spans="2:7" x14ac:dyDescent="0.2">
      <c r="C57" s="5">
        <v>0</v>
      </c>
      <c r="D57" s="44">
        <v>1</v>
      </c>
      <c r="E57" s="44">
        <v>44466</v>
      </c>
      <c r="F57" s="48">
        <f>E57/(E56+E57)</f>
        <v>0.17902984233327429</v>
      </c>
    </row>
    <row r="58" spans="2:7" x14ac:dyDescent="0.2">
      <c r="C58" s="5">
        <v>1</v>
      </c>
      <c r="D58" s="44">
        <v>0</v>
      </c>
      <c r="E58" s="44">
        <v>192432</v>
      </c>
      <c r="F58" s="48"/>
    </row>
    <row r="59" spans="2:7" ht="17.25" thickBot="1" x14ac:dyDescent="0.25">
      <c r="C59" s="7">
        <v>1</v>
      </c>
      <c r="D59" s="46">
        <v>1</v>
      </c>
      <c r="E59" s="46">
        <v>37225</v>
      </c>
      <c r="F59" s="49">
        <f>E59/(E58+E59)</f>
        <v>0.16208955093900904</v>
      </c>
      <c r="G59" s="50"/>
    </row>
    <row r="61" spans="2:7" x14ac:dyDescent="0.2">
      <c r="B61" s="2" t="s">
        <v>159</v>
      </c>
    </row>
    <row r="62" spans="2:7" ht="17.25" thickBot="1" x14ac:dyDescent="0.25">
      <c r="B62" s="2" t="s">
        <v>161</v>
      </c>
    </row>
    <row r="63" spans="2:7" x14ac:dyDescent="0.2">
      <c r="B63" s="2" t="s">
        <v>162</v>
      </c>
      <c r="C63" s="41" t="s">
        <v>155</v>
      </c>
      <c r="D63" s="42" t="s">
        <v>173</v>
      </c>
      <c r="E63" s="42" t="s">
        <v>149</v>
      </c>
      <c r="F63" s="43" t="s">
        <v>156</v>
      </c>
    </row>
    <row r="64" spans="2:7" x14ac:dyDescent="0.2">
      <c r="B64" s="44"/>
      <c r="C64" s="5">
        <v>0</v>
      </c>
      <c r="D64" s="44" t="s">
        <v>167</v>
      </c>
      <c r="E64" s="44">
        <v>137525</v>
      </c>
      <c r="F64" s="23">
        <f>E64/SUM($E$64:$E$69)</f>
        <v>0.55370573172499316</v>
      </c>
    </row>
    <row r="65" spans="2:6" x14ac:dyDescent="0.2">
      <c r="B65" s="44"/>
      <c r="C65" s="5">
        <v>0</v>
      </c>
      <c r="D65" s="44" t="s">
        <v>168</v>
      </c>
      <c r="E65" s="44">
        <v>79250</v>
      </c>
      <c r="F65" s="23">
        <f t="shared" ref="F65:F69" si="4">E65/SUM($E$64:$E$69)</f>
        <v>0.31907783486061231</v>
      </c>
    </row>
    <row r="66" spans="2:6" x14ac:dyDescent="0.2">
      <c r="B66" s="44"/>
      <c r="C66" s="5">
        <v>0</v>
      </c>
      <c r="D66" s="44" t="s">
        <v>169</v>
      </c>
      <c r="E66" s="44">
        <v>23791</v>
      </c>
      <c r="F66" s="23">
        <f t="shared" si="4"/>
        <v>9.5787769957966271E-2</v>
      </c>
    </row>
    <row r="67" spans="2:6" x14ac:dyDescent="0.2">
      <c r="B67" s="44"/>
      <c r="C67" s="5">
        <v>0</v>
      </c>
      <c r="D67" s="44" t="s">
        <v>170</v>
      </c>
      <c r="E67" s="44">
        <v>6014</v>
      </c>
      <c r="F67" s="23">
        <f t="shared" si="4"/>
        <v>2.4213679480778832E-2</v>
      </c>
    </row>
    <row r="68" spans="2:6" x14ac:dyDescent="0.2">
      <c r="B68" s="44"/>
      <c r="C68" s="5">
        <v>0</v>
      </c>
      <c r="D68" s="44" t="s">
        <v>171</v>
      </c>
      <c r="E68" s="44">
        <v>1787</v>
      </c>
      <c r="F68" s="23">
        <f t="shared" si="4"/>
        <v>7.1948528819673714E-3</v>
      </c>
    </row>
    <row r="69" spans="2:6" x14ac:dyDescent="0.2">
      <c r="B69" s="44"/>
      <c r="C69" s="5">
        <v>0</v>
      </c>
      <c r="D69" s="44" t="s">
        <v>172</v>
      </c>
      <c r="E69" s="44">
        <v>5</v>
      </c>
      <c r="F69" s="23">
        <f t="shared" si="4"/>
        <v>2.0131093682057558E-5</v>
      </c>
    </row>
    <row r="70" spans="2:6" x14ac:dyDescent="0.2">
      <c r="B70" s="44"/>
      <c r="C70" s="5">
        <v>1</v>
      </c>
      <c r="D70" s="44" t="s">
        <v>167</v>
      </c>
      <c r="E70" s="44">
        <v>109016</v>
      </c>
      <c r="F70" s="23">
        <f>E70/SUM($E$70:$E$75)</f>
        <v>0.47468638285458004</v>
      </c>
    </row>
    <row r="71" spans="2:6" x14ac:dyDescent="0.2">
      <c r="B71" s="44"/>
      <c r="C71" s="5">
        <v>1</v>
      </c>
      <c r="D71" s="44" t="s">
        <v>168</v>
      </c>
      <c r="E71" s="44">
        <v>82217</v>
      </c>
      <c r="F71" s="23">
        <f t="shared" ref="F71:F75" si="5">E71/SUM($E$70:$E$75)</f>
        <v>0.35799598535219607</v>
      </c>
    </row>
    <row r="72" spans="2:6" x14ac:dyDescent="0.2">
      <c r="B72" s="44"/>
      <c r="C72" s="5">
        <v>1</v>
      </c>
      <c r="D72" s="44" t="s">
        <v>169</v>
      </c>
      <c r="E72" s="44">
        <v>26202</v>
      </c>
      <c r="F72" s="23">
        <f t="shared" si="5"/>
        <v>0.11409089127793816</v>
      </c>
    </row>
    <row r="73" spans="2:6" x14ac:dyDescent="0.2">
      <c r="B73" s="44"/>
      <c r="C73" s="5">
        <v>1</v>
      </c>
      <c r="D73" s="44" t="s">
        <v>170</v>
      </c>
      <c r="E73" s="44">
        <v>8766</v>
      </c>
      <c r="F73" s="23">
        <f t="shared" si="5"/>
        <v>3.8169634109701776E-2</v>
      </c>
    </row>
    <row r="74" spans="2:6" x14ac:dyDescent="0.2">
      <c r="B74" s="44"/>
      <c r="C74" s="5">
        <v>1</v>
      </c>
      <c r="D74" s="44" t="s">
        <v>171</v>
      </c>
      <c r="E74" s="44">
        <v>3444</v>
      </c>
      <c r="F74" s="23">
        <f t="shared" si="5"/>
        <v>1.4996146460622053E-2</v>
      </c>
    </row>
    <row r="75" spans="2:6" ht="17.25" thickBot="1" x14ac:dyDescent="0.25">
      <c r="B75" s="44"/>
      <c r="C75" s="7">
        <v>1</v>
      </c>
      <c r="D75" s="46" t="s">
        <v>172</v>
      </c>
      <c r="E75" s="46">
        <v>14</v>
      </c>
      <c r="F75" s="24">
        <f t="shared" si="5"/>
        <v>6.0959944961878261E-5</v>
      </c>
    </row>
    <row r="76" spans="2:6" ht="17.25" thickBot="1" x14ac:dyDescent="0.25"/>
    <row r="77" spans="2:6" x14ac:dyDescent="0.2">
      <c r="B77" s="2" t="s">
        <v>174</v>
      </c>
      <c r="C77" s="41" t="s">
        <v>155</v>
      </c>
      <c r="D77" s="42" t="s">
        <v>180</v>
      </c>
      <c r="E77" s="42" t="s">
        <v>181</v>
      </c>
      <c r="F77" s="43" t="s">
        <v>182</v>
      </c>
    </row>
    <row r="78" spans="2:6" x14ac:dyDescent="0.2">
      <c r="C78" s="5">
        <v>0</v>
      </c>
      <c r="D78" s="44" t="s">
        <v>183</v>
      </c>
      <c r="E78" s="44">
        <v>70172</v>
      </c>
      <c r="F78" s="23">
        <f>E78/(E78+E79)</f>
        <v>0.28253350888000417</v>
      </c>
    </row>
    <row r="79" spans="2:6" x14ac:dyDescent="0.2">
      <c r="C79" s="5">
        <v>0</v>
      </c>
      <c r="D79" s="44" t="s">
        <v>184</v>
      </c>
      <c r="E79" s="44">
        <v>178195</v>
      </c>
      <c r="F79" s="23">
        <f>E79/(E78+E79)</f>
        <v>0.71746649111999583</v>
      </c>
    </row>
    <row r="80" spans="2:6" x14ac:dyDescent="0.2">
      <c r="C80" s="5">
        <v>1</v>
      </c>
      <c r="D80" s="44" t="s">
        <v>183</v>
      </c>
      <c r="E80" s="44">
        <v>83629</v>
      </c>
      <c r="F80" s="23">
        <f>E80/(E80+E81)</f>
        <v>0.36416643079535804</v>
      </c>
    </row>
    <row r="81" spans="1:8" ht="17.25" thickBot="1" x14ac:dyDescent="0.25">
      <c r="C81" s="7">
        <v>1</v>
      </c>
      <c r="D81" s="46" t="s">
        <v>184</v>
      </c>
      <c r="E81" s="46">
        <v>146016</v>
      </c>
      <c r="F81" s="24">
        <f>E81/(E80+E81)</f>
        <v>0.63583356920464196</v>
      </c>
    </row>
    <row r="82" spans="1:8" x14ac:dyDescent="0.2">
      <c r="C82" s="44"/>
      <c r="D82" s="44"/>
      <c r="E82" s="44"/>
      <c r="F82" s="44"/>
    </row>
    <row r="83" spans="1:8" x14ac:dyDescent="0.2">
      <c r="B83" s="2" t="s">
        <v>185</v>
      </c>
    </row>
    <row r="84" spans="1:8" x14ac:dyDescent="0.2">
      <c r="B84" s="2" t="s">
        <v>186</v>
      </c>
    </row>
    <row r="87" spans="1:8" x14ac:dyDescent="0.2">
      <c r="B87" s="51" t="s">
        <v>196</v>
      </c>
    </row>
    <row r="88" spans="1:8" x14ac:dyDescent="0.2">
      <c r="B88" s="2" t="s">
        <v>187</v>
      </c>
    </row>
    <row r="89" spans="1:8" ht="17.25" thickBot="1" x14ac:dyDescent="0.25">
      <c r="B89" s="2" t="s">
        <v>188</v>
      </c>
    </row>
    <row r="90" spans="1:8" x14ac:dyDescent="0.2">
      <c r="A90" s="44"/>
      <c r="B90" s="44"/>
      <c r="C90" s="41" t="s">
        <v>193</v>
      </c>
      <c r="D90" s="42" t="s">
        <v>194</v>
      </c>
      <c r="E90" s="42" t="s">
        <v>195</v>
      </c>
      <c r="F90" s="42" t="s">
        <v>149</v>
      </c>
      <c r="G90" s="43" t="s">
        <v>198</v>
      </c>
      <c r="H90" s="44"/>
    </row>
    <row r="91" spans="1:8" x14ac:dyDescent="0.2">
      <c r="A91" s="44"/>
      <c r="B91" s="44"/>
      <c r="C91" s="5">
        <v>0</v>
      </c>
      <c r="D91" s="54">
        <v>6.3</v>
      </c>
      <c r="E91" s="44">
        <v>178</v>
      </c>
      <c r="F91" s="44">
        <v>13896</v>
      </c>
      <c r="G91" s="23">
        <f>F91/SUM($F$91:$F$100)</f>
        <v>0.16423008284778934</v>
      </c>
      <c r="H91" s="44"/>
    </row>
    <row r="92" spans="1:8" x14ac:dyDescent="0.2">
      <c r="A92" s="44"/>
      <c r="B92" s="44"/>
      <c r="C92" s="5">
        <v>0</v>
      </c>
      <c r="D92" s="54">
        <v>7.8</v>
      </c>
      <c r="E92" s="44">
        <v>361</v>
      </c>
      <c r="F92" s="44">
        <v>8184</v>
      </c>
      <c r="G92" s="23">
        <f t="shared" ref="G92:G100" si="6">F92/SUM($F$91:$F$100)</f>
        <v>9.6722725822273176E-2</v>
      </c>
      <c r="H92" s="44"/>
    </row>
    <row r="93" spans="1:8" x14ac:dyDescent="0.2">
      <c r="A93" s="44"/>
      <c r="B93" s="44"/>
      <c r="C93" s="5">
        <v>0</v>
      </c>
      <c r="D93" s="54">
        <v>7.3</v>
      </c>
      <c r="E93" s="44">
        <v>359</v>
      </c>
      <c r="F93" s="44">
        <v>6661</v>
      </c>
      <c r="G93" s="23">
        <f t="shared" si="6"/>
        <v>7.8723127651779273E-2</v>
      </c>
      <c r="H93" s="44"/>
    </row>
    <row r="94" spans="1:8" x14ac:dyDescent="0.2">
      <c r="A94" s="44"/>
      <c r="B94" s="44"/>
      <c r="C94" s="5">
        <v>0</v>
      </c>
      <c r="D94" s="54">
        <v>5.8</v>
      </c>
      <c r="E94" s="44">
        <v>180</v>
      </c>
      <c r="F94" s="44">
        <v>6483</v>
      </c>
      <c r="G94" s="23">
        <f t="shared" si="6"/>
        <v>7.6619432002174609E-2</v>
      </c>
      <c r="H94" s="44"/>
    </row>
    <row r="95" spans="1:8" x14ac:dyDescent="0.2">
      <c r="A95" s="44"/>
      <c r="B95" s="44"/>
      <c r="C95" s="5">
        <v>0</v>
      </c>
      <c r="D95" s="54">
        <v>6.6</v>
      </c>
      <c r="E95" s="44">
        <v>359</v>
      </c>
      <c r="F95" s="44">
        <v>6190</v>
      </c>
      <c r="G95" s="23">
        <f t="shared" si="6"/>
        <v>7.3156607140746691E-2</v>
      </c>
      <c r="H95" s="44"/>
    </row>
    <row r="96" spans="1:8" x14ac:dyDescent="0.2">
      <c r="A96" s="44"/>
      <c r="B96" s="44"/>
      <c r="C96" s="5">
        <v>0</v>
      </c>
      <c r="D96" s="54">
        <v>5.8</v>
      </c>
      <c r="E96" s="44">
        <v>173</v>
      </c>
      <c r="F96" s="44">
        <v>5956</v>
      </c>
      <c r="G96" s="23">
        <f t="shared" si="6"/>
        <v>7.0391074657558533E-2</v>
      </c>
      <c r="H96" s="44"/>
    </row>
    <row r="97" spans="1:8" x14ac:dyDescent="0.2">
      <c r="A97" s="44"/>
      <c r="B97" s="44"/>
      <c r="C97" s="5">
        <v>0</v>
      </c>
      <c r="D97" s="54">
        <v>6.5</v>
      </c>
      <c r="E97" s="44">
        <v>178</v>
      </c>
      <c r="F97" s="44">
        <v>5028</v>
      </c>
      <c r="G97" s="23">
        <f t="shared" si="6"/>
        <v>5.9423492843889238E-2</v>
      </c>
      <c r="H97" s="44"/>
    </row>
    <row r="98" spans="1:8" x14ac:dyDescent="0.2">
      <c r="A98" s="44"/>
      <c r="B98" s="44"/>
      <c r="C98" s="5">
        <v>0</v>
      </c>
      <c r="D98" s="54">
        <v>8</v>
      </c>
      <c r="E98" s="44">
        <v>361</v>
      </c>
      <c r="F98" s="44">
        <v>4880</v>
      </c>
      <c r="G98" s="23">
        <f t="shared" si="6"/>
        <v>5.7674352640847151E-2</v>
      </c>
      <c r="H98" s="44"/>
    </row>
    <row r="99" spans="1:8" x14ac:dyDescent="0.2">
      <c r="A99" s="44"/>
      <c r="B99" s="44"/>
      <c r="C99" s="5">
        <v>0</v>
      </c>
      <c r="D99" s="54">
        <v>7.3</v>
      </c>
      <c r="E99" s="44">
        <v>180</v>
      </c>
      <c r="F99" s="44">
        <v>4243</v>
      </c>
      <c r="G99" s="23">
        <f t="shared" si="6"/>
        <v>5.0145958658834928E-2</v>
      </c>
      <c r="H99" s="44"/>
    </row>
    <row r="100" spans="1:8" x14ac:dyDescent="0.2">
      <c r="A100" s="44"/>
      <c r="B100" s="44"/>
      <c r="C100" s="5">
        <v>0</v>
      </c>
      <c r="D100" s="54" t="s">
        <v>200</v>
      </c>
      <c r="E100" s="44" t="s">
        <v>200</v>
      </c>
      <c r="F100" s="44">
        <v>23092</v>
      </c>
      <c r="G100" s="23">
        <f t="shared" si="6"/>
        <v>0.27291314573410708</v>
      </c>
      <c r="H100" s="44"/>
    </row>
    <row r="101" spans="1:8" ht="17.25" thickBot="1" x14ac:dyDescent="0.25">
      <c r="A101" s="44"/>
      <c r="B101" s="44"/>
      <c r="C101" s="7">
        <v>1</v>
      </c>
      <c r="D101" s="55">
        <v>10</v>
      </c>
      <c r="E101" s="46" t="s">
        <v>199</v>
      </c>
      <c r="F101" s="46">
        <f>90939+2678+8979</f>
        <v>102596</v>
      </c>
      <c r="G101" s="47"/>
      <c r="H101" s="44"/>
    </row>
    <row r="102" spans="1:8" x14ac:dyDescent="0.2">
      <c r="A102" s="44"/>
      <c r="B102" s="44"/>
      <c r="C102" s="44"/>
      <c r="D102" s="54"/>
      <c r="E102" s="44"/>
      <c r="F102" s="44"/>
      <c r="G102" s="44"/>
      <c r="H102" s="44"/>
    </row>
    <row r="103" spans="1:8" x14ac:dyDescent="0.2">
      <c r="A103" s="44"/>
      <c r="B103" s="44"/>
      <c r="C103" s="44"/>
      <c r="D103" s="54"/>
      <c r="E103" s="44"/>
      <c r="F103" s="44"/>
      <c r="G103" s="44"/>
      <c r="H103" s="44"/>
    </row>
    <row r="104" spans="1:8" ht="17.25" thickBot="1" x14ac:dyDescent="0.25">
      <c r="A104" s="44"/>
      <c r="B104" s="2" t="s">
        <v>197</v>
      </c>
      <c r="C104" s="44"/>
      <c r="D104" s="54"/>
      <c r="E104" s="44"/>
      <c r="F104" s="44"/>
      <c r="G104" s="44"/>
      <c r="H104" s="44"/>
    </row>
    <row r="105" spans="1:8" x14ac:dyDescent="0.2">
      <c r="A105" s="44"/>
      <c r="B105" s="44"/>
      <c r="C105" s="41" t="s">
        <v>203</v>
      </c>
      <c r="D105" s="56" t="s">
        <v>173</v>
      </c>
      <c r="E105" s="42" t="s">
        <v>149</v>
      </c>
      <c r="F105" s="43" t="s">
        <v>198</v>
      </c>
      <c r="G105" s="44"/>
      <c r="H105" s="44"/>
    </row>
    <row r="106" spans="1:8" x14ac:dyDescent="0.2">
      <c r="A106" s="44"/>
      <c r="B106" s="44"/>
      <c r="C106" s="57">
        <v>0</v>
      </c>
      <c r="D106" s="58" t="s">
        <v>167</v>
      </c>
      <c r="E106" s="58">
        <v>63784</v>
      </c>
      <c r="F106" s="23">
        <f>E106/SUM($E$106:$E$111)</f>
        <v>0.50387878596369262</v>
      </c>
      <c r="G106" s="44"/>
      <c r="H106" s="44"/>
    </row>
    <row r="107" spans="1:8" x14ac:dyDescent="0.2">
      <c r="A107" s="44"/>
      <c r="B107" s="44"/>
      <c r="C107" s="57">
        <v>0</v>
      </c>
      <c r="D107" s="58" t="s">
        <v>168</v>
      </c>
      <c r="E107" s="58">
        <v>43333</v>
      </c>
      <c r="F107" s="23">
        <f t="shared" ref="F107:F111" si="7">E107/SUM($E$106:$E$111)</f>
        <v>0.34232063577330829</v>
      </c>
      <c r="G107" s="44"/>
      <c r="H107" s="44"/>
    </row>
    <row r="108" spans="1:8" x14ac:dyDescent="0.2">
      <c r="A108" s="44"/>
      <c r="B108" s="44"/>
      <c r="C108" s="57">
        <v>0</v>
      </c>
      <c r="D108" s="58" t="s">
        <v>169</v>
      </c>
      <c r="E108" s="58">
        <v>12958</v>
      </c>
      <c r="F108" s="23">
        <f t="shared" si="7"/>
        <v>0.10236519046340038</v>
      </c>
      <c r="G108" s="44"/>
      <c r="H108" s="44"/>
    </row>
    <row r="109" spans="1:8" x14ac:dyDescent="0.2">
      <c r="C109" s="57">
        <v>0</v>
      </c>
      <c r="D109" s="58" t="s">
        <v>170</v>
      </c>
      <c r="E109" s="58">
        <v>4653</v>
      </c>
      <c r="F109" s="23">
        <f t="shared" si="7"/>
        <v>3.6757619325991815E-2</v>
      </c>
    </row>
    <row r="110" spans="1:8" x14ac:dyDescent="0.2">
      <c r="C110" s="57">
        <v>0</v>
      </c>
      <c r="D110" s="58" t="s">
        <v>171</v>
      </c>
      <c r="E110" s="58">
        <v>1857</v>
      </c>
      <c r="F110" s="23">
        <f t="shared" si="7"/>
        <v>1.4669868705860048E-2</v>
      </c>
    </row>
    <row r="111" spans="1:8" x14ac:dyDescent="0.2">
      <c r="C111" s="57">
        <v>0</v>
      </c>
      <c r="D111" s="58" t="s">
        <v>172</v>
      </c>
      <c r="E111" s="58">
        <v>1</v>
      </c>
      <c r="F111" s="23">
        <f t="shared" si="7"/>
        <v>7.899767746828243E-6</v>
      </c>
    </row>
    <row r="112" spans="1:8" x14ac:dyDescent="0.2">
      <c r="C112" s="57">
        <v>1</v>
      </c>
      <c r="D112" s="58" t="s">
        <v>167</v>
      </c>
      <c r="E112" s="58">
        <v>23551</v>
      </c>
      <c r="F112" s="23">
        <f>E112/SUM($E$112:$E$117)</f>
        <v>0.38847010309278351</v>
      </c>
    </row>
    <row r="113" spans="3:6" x14ac:dyDescent="0.2">
      <c r="C113" s="57">
        <v>1</v>
      </c>
      <c r="D113" s="58" t="s">
        <v>168</v>
      </c>
      <c r="E113" s="58">
        <v>23699</v>
      </c>
      <c r="F113" s="23">
        <f t="shared" ref="F113:F117" si="8">E113/SUM($E$112:$E$117)</f>
        <v>0.39091134020618556</v>
      </c>
    </row>
    <row r="114" spans="3:6" x14ac:dyDescent="0.2">
      <c r="C114" s="57">
        <v>1</v>
      </c>
      <c r="D114" s="58" t="s">
        <v>169</v>
      </c>
      <c r="E114" s="58">
        <v>8949</v>
      </c>
      <c r="F114" s="23">
        <f t="shared" si="8"/>
        <v>0.14761237113402062</v>
      </c>
    </row>
    <row r="115" spans="3:6" x14ac:dyDescent="0.2">
      <c r="C115" s="57">
        <v>1</v>
      </c>
      <c r="D115" s="58" t="s">
        <v>170</v>
      </c>
      <c r="E115" s="58">
        <v>3134</v>
      </c>
      <c r="F115" s="23">
        <f t="shared" si="8"/>
        <v>5.1694845360824741E-2</v>
      </c>
    </row>
    <row r="116" spans="3:6" x14ac:dyDescent="0.2">
      <c r="C116" s="57">
        <v>1</v>
      </c>
      <c r="D116" s="58" t="s">
        <v>171</v>
      </c>
      <c r="E116" s="58">
        <v>1283</v>
      </c>
      <c r="F116" s="23">
        <f t="shared" si="8"/>
        <v>2.1162886597938146E-2</v>
      </c>
    </row>
    <row r="117" spans="3:6" ht="17.25" thickBot="1" x14ac:dyDescent="0.25">
      <c r="C117" s="59">
        <v>1</v>
      </c>
      <c r="D117" s="60" t="s">
        <v>172</v>
      </c>
      <c r="E117" s="60">
        <v>9</v>
      </c>
      <c r="F117" s="24">
        <f t="shared" si="8"/>
        <v>1.4845360824742267E-4</v>
      </c>
    </row>
    <row r="118" spans="3:6" ht="17.25" thickBot="1" x14ac:dyDescent="0.25"/>
    <row r="119" spans="3:6" x14ac:dyDescent="0.2">
      <c r="C119" s="61" t="s">
        <v>203</v>
      </c>
      <c r="D119" s="62" t="s">
        <v>173</v>
      </c>
      <c r="E119" s="62" t="s">
        <v>149</v>
      </c>
      <c r="F119" s="63" t="s">
        <v>198</v>
      </c>
    </row>
    <row r="120" spans="3:6" x14ac:dyDescent="0.2">
      <c r="C120" s="57">
        <v>0</v>
      </c>
      <c r="D120" s="58" t="s">
        <v>177</v>
      </c>
      <c r="E120" s="58">
        <v>49014</v>
      </c>
      <c r="F120" s="64">
        <f>E120/(E120+E121)</f>
        <v>0.38720227515108424</v>
      </c>
    </row>
    <row r="121" spans="3:6" x14ac:dyDescent="0.2">
      <c r="C121" s="57">
        <v>0</v>
      </c>
      <c r="D121" s="58" t="s">
        <v>179</v>
      </c>
      <c r="E121" s="58">
        <v>77571</v>
      </c>
      <c r="F121" s="64">
        <f>E121/(E121+E120)</f>
        <v>0.6127977248489157</v>
      </c>
    </row>
    <row r="122" spans="3:6" x14ac:dyDescent="0.2">
      <c r="C122" s="57">
        <v>1</v>
      </c>
      <c r="D122" s="58" t="s">
        <v>177</v>
      </c>
      <c r="E122" s="58">
        <v>24778</v>
      </c>
      <c r="F122" s="64">
        <f>E122/(E122+E123)</f>
        <v>0.40876996172627689</v>
      </c>
    </row>
    <row r="123" spans="3:6" ht="17.25" thickBot="1" x14ac:dyDescent="0.25">
      <c r="C123" s="59">
        <v>1</v>
      </c>
      <c r="D123" s="60" t="s">
        <v>179</v>
      </c>
      <c r="E123" s="60">
        <v>35838</v>
      </c>
      <c r="F123" s="65">
        <f>1-F122</f>
        <v>0.59123003827372311</v>
      </c>
    </row>
    <row r="124" spans="3:6" ht="17.25" thickBot="1" x14ac:dyDescent="0.25"/>
    <row r="125" spans="3:6" x14ac:dyDescent="0.2">
      <c r="C125" s="41" t="s">
        <v>194</v>
      </c>
      <c r="D125" s="42" t="s">
        <v>195</v>
      </c>
      <c r="E125" s="42" t="s">
        <v>149</v>
      </c>
      <c r="F125" s="43" t="s">
        <v>198</v>
      </c>
    </row>
    <row r="126" spans="3:6" x14ac:dyDescent="0.2">
      <c r="C126" s="67">
        <v>6.3E-2</v>
      </c>
      <c r="D126" s="58">
        <v>178</v>
      </c>
      <c r="E126" s="58">
        <v>6041</v>
      </c>
      <c r="F126" s="23">
        <f>E126/SUM($E$126:$E$140)</f>
        <v>9.9648648202827303E-2</v>
      </c>
    </row>
    <row r="127" spans="3:6" x14ac:dyDescent="0.2">
      <c r="C127" s="67">
        <v>6.8000000000000005E-2</v>
      </c>
      <c r="D127" s="58">
        <v>359</v>
      </c>
      <c r="E127" s="58">
        <v>4841</v>
      </c>
      <c r="F127" s="23">
        <f>E127/SUM($E$126:$E$140)</f>
        <v>7.9854180756478571E-2</v>
      </c>
    </row>
    <row r="128" spans="3:6" x14ac:dyDescent="0.2">
      <c r="C128" s="67">
        <v>5.8000000000000003E-2</v>
      </c>
      <c r="D128" s="58">
        <v>179</v>
      </c>
      <c r="E128" s="58">
        <v>4483</v>
      </c>
      <c r="F128" s="23">
        <f>E128/SUM($E$126:$E$140)</f>
        <v>7.3948831301651183E-2</v>
      </c>
    </row>
    <row r="129" spans="3:6" x14ac:dyDescent="0.2">
      <c r="C129" s="67">
        <v>7.2999999999999995E-2</v>
      </c>
      <c r="D129" s="58">
        <v>359</v>
      </c>
      <c r="E129" s="58">
        <v>4212</v>
      </c>
      <c r="F129" s="23">
        <f>E129/SUM($E$126:$E$140)</f>
        <v>6.9478580736684101E-2</v>
      </c>
    </row>
    <row r="130" spans="3:6" x14ac:dyDescent="0.2">
      <c r="C130" s="67">
        <v>6.6000000000000003E-2</v>
      </c>
      <c r="D130" s="58">
        <v>359</v>
      </c>
      <c r="E130" s="58">
        <v>4157</v>
      </c>
      <c r="F130" s="23">
        <f>E130/SUM($E$126:$E$140)</f>
        <v>6.8571334312059778E-2</v>
      </c>
    </row>
    <row r="131" spans="3:6" x14ac:dyDescent="0.2">
      <c r="C131" s="67">
        <v>5.8000000000000003E-2</v>
      </c>
      <c r="D131" s="58">
        <v>181</v>
      </c>
      <c r="E131" s="58">
        <v>3239</v>
      </c>
      <c r="F131" s="23">
        <f>E131/SUM($E$126:$E$140)</f>
        <v>5.342856671560299E-2</v>
      </c>
    </row>
    <row r="132" spans="3:6" x14ac:dyDescent="0.2">
      <c r="C132" s="67">
        <v>5.8000000000000003E-2</v>
      </c>
      <c r="D132" s="58">
        <v>173</v>
      </c>
      <c r="E132" s="58">
        <v>3169</v>
      </c>
      <c r="F132" s="23">
        <f>E132/SUM($E$126:$E$140)</f>
        <v>5.2273889447899312E-2</v>
      </c>
    </row>
    <row r="133" spans="3:6" x14ac:dyDescent="0.2">
      <c r="C133" s="66">
        <v>0.08</v>
      </c>
      <c r="D133" s="58">
        <v>361</v>
      </c>
      <c r="E133" s="58">
        <v>3065</v>
      </c>
      <c r="F133" s="23">
        <f>E133/SUM($E$126:$E$140)</f>
        <v>5.055836893588242E-2</v>
      </c>
    </row>
    <row r="134" spans="3:6" x14ac:dyDescent="0.2">
      <c r="C134" s="67">
        <v>6.5000000000000002E-2</v>
      </c>
      <c r="D134" s="58">
        <v>178</v>
      </c>
      <c r="E134" s="58">
        <v>3027</v>
      </c>
      <c r="F134" s="23">
        <f>E134/SUM($E$126:$E$140)</f>
        <v>4.9931544133414711E-2</v>
      </c>
    </row>
    <row r="135" spans="3:6" x14ac:dyDescent="0.2">
      <c r="C135" s="67">
        <v>7.8E-2</v>
      </c>
      <c r="D135" s="58">
        <v>361</v>
      </c>
      <c r="E135" s="58">
        <v>2835</v>
      </c>
      <c r="F135" s="23">
        <f>E135/SUM($E$126:$E$140)</f>
        <v>4.6764429341998912E-2</v>
      </c>
    </row>
    <row r="136" spans="3:6" x14ac:dyDescent="0.2">
      <c r="C136" s="67">
        <v>5.8000000000000003E-2</v>
      </c>
      <c r="D136" s="58">
        <v>180</v>
      </c>
      <c r="E136" s="58">
        <v>2510</v>
      </c>
      <c r="F136" s="23">
        <f>E136/SUM($E$126:$E$140)</f>
        <v>4.1403427741946129E-2</v>
      </c>
    </row>
    <row r="137" spans="3:6" x14ac:dyDescent="0.2">
      <c r="C137" s="67">
        <v>5.8000000000000003E-2</v>
      </c>
      <c r="D137" s="58">
        <v>177</v>
      </c>
      <c r="E137" s="58">
        <v>2380</v>
      </c>
      <c r="F137" s="23">
        <f>E137/SUM($E$126:$E$140)</f>
        <v>3.9259027101925012E-2</v>
      </c>
    </row>
    <row r="138" spans="3:6" x14ac:dyDescent="0.2">
      <c r="C138" s="67">
        <v>7.4999999999999997E-2</v>
      </c>
      <c r="D138" s="58">
        <v>359</v>
      </c>
      <c r="E138" s="58">
        <v>2228</v>
      </c>
      <c r="F138" s="23">
        <f>E138/SUM($E$126:$E$140)</f>
        <v>3.6751727892054172E-2</v>
      </c>
    </row>
    <row r="139" spans="3:6" x14ac:dyDescent="0.2">
      <c r="C139" s="67">
        <v>7.2999999999999995E-2</v>
      </c>
      <c r="D139" s="58">
        <v>180</v>
      </c>
      <c r="E139" s="58">
        <v>2046</v>
      </c>
      <c r="F139" s="23">
        <f>E139/SUM($E$126:$E$140)</f>
        <v>3.3749566996024612E-2</v>
      </c>
    </row>
    <row r="140" spans="3:6" ht="17.25" thickBot="1" x14ac:dyDescent="0.25">
      <c r="C140" s="68" t="s">
        <v>200</v>
      </c>
      <c r="D140" s="60" t="s">
        <v>200</v>
      </c>
      <c r="E140" s="60">
        <v>12390</v>
      </c>
      <c r="F140" s="24">
        <f>E140/SUM($E$126:$E$140)</f>
        <v>0.20437787638355079</v>
      </c>
    </row>
  </sheetData>
  <sortState ref="C126:F167">
    <sortCondition descending="1" ref="E126:E167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"/>
  <sheetViews>
    <sheetView topLeftCell="A156" workbookViewId="0">
      <selection activeCell="D148" sqref="D148:D189"/>
    </sheetView>
  </sheetViews>
  <sheetFormatPr defaultRowHeight="14.25" x14ac:dyDescent="0.2"/>
  <sheetData>
    <row r="1" spans="1:17" ht="16.5" x14ac:dyDescent="0.2">
      <c r="A1" s="2" t="s">
        <v>8</v>
      </c>
      <c r="B1" s="2"/>
      <c r="C1" s="2"/>
      <c r="D1" s="2" t="s">
        <v>34</v>
      </c>
      <c r="E1" s="2"/>
      <c r="F1" s="2"/>
      <c r="G1" s="2" t="s">
        <v>58</v>
      </c>
      <c r="H1" s="2"/>
      <c r="I1" s="2"/>
      <c r="J1" s="2" t="s">
        <v>83</v>
      </c>
      <c r="K1" s="2"/>
      <c r="L1" s="2"/>
      <c r="M1" s="2" t="s">
        <v>117</v>
      </c>
      <c r="N1" s="2"/>
      <c r="O1" s="2"/>
      <c r="P1" s="2"/>
      <c r="Q1" s="2"/>
    </row>
    <row r="2" spans="1:17" ht="16.5" x14ac:dyDescent="0.2">
      <c r="A2" s="2"/>
      <c r="B2" s="2" t="s">
        <v>9</v>
      </c>
      <c r="C2" s="2" t="s">
        <v>10</v>
      </c>
      <c r="D2" s="2"/>
      <c r="E2" s="2" t="s">
        <v>35</v>
      </c>
      <c r="F2" s="2" t="s">
        <v>10</v>
      </c>
      <c r="G2" s="2"/>
      <c r="H2" s="2" t="s">
        <v>59</v>
      </c>
      <c r="I2" s="2" t="s">
        <v>10</v>
      </c>
      <c r="J2" s="2"/>
      <c r="K2" s="2" t="s">
        <v>84</v>
      </c>
      <c r="L2" s="2" t="s">
        <v>10</v>
      </c>
      <c r="M2" s="2"/>
      <c r="N2" s="2" t="s">
        <v>118</v>
      </c>
      <c r="O2" s="2" t="s">
        <v>10</v>
      </c>
      <c r="P2" s="2"/>
      <c r="Q2" s="2"/>
    </row>
    <row r="3" spans="1:17" ht="16.5" x14ac:dyDescent="0.2">
      <c r="A3" s="2" t="s">
        <v>8</v>
      </c>
      <c r="B3" s="2"/>
      <c r="C3" s="2"/>
      <c r="D3" s="2" t="s">
        <v>34</v>
      </c>
      <c r="E3" s="2"/>
      <c r="F3" s="2"/>
      <c r="G3" s="2" t="s">
        <v>58</v>
      </c>
      <c r="H3" s="2"/>
      <c r="I3" s="2"/>
      <c r="J3" s="2" t="s">
        <v>83</v>
      </c>
      <c r="K3" s="2"/>
      <c r="L3" s="2"/>
      <c r="M3" s="2" t="s">
        <v>117</v>
      </c>
      <c r="N3" s="2"/>
      <c r="O3" s="2"/>
      <c r="P3" s="2"/>
      <c r="Q3" s="2"/>
    </row>
    <row r="4" spans="1:17" ht="16.5" x14ac:dyDescent="0.2">
      <c r="A4" s="2"/>
      <c r="B4" s="2" t="s">
        <v>11</v>
      </c>
      <c r="C4" s="2">
        <v>387043</v>
      </c>
      <c r="D4" s="2"/>
      <c r="E4" s="2" t="s">
        <v>36</v>
      </c>
      <c r="F4" s="2">
        <v>123456</v>
      </c>
      <c r="G4" s="2"/>
      <c r="H4" s="2" t="s">
        <v>60</v>
      </c>
      <c r="I4" s="2">
        <v>162266</v>
      </c>
      <c r="J4" s="2"/>
      <c r="K4" s="2" t="s">
        <v>85</v>
      </c>
      <c r="L4" s="2">
        <v>32627</v>
      </c>
      <c r="M4" s="2"/>
      <c r="N4" s="2" t="s">
        <v>119</v>
      </c>
      <c r="O4" s="2">
        <v>72794</v>
      </c>
      <c r="P4" s="3">
        <f t="shared" ref="P4:P25" si="0">O4/SUM($O$4:$O$25)</f>
        <v>0.38883814346532486</v>
      </c>
      <c r="Q4" s="4">
        <f>SUM($P$4:P4)</f>
        <v>0.38883814346532486</v>
      </c>
    </row>
    <row r="5" spans="1:17" ht="16.5" x14ac:dyDescent="0.2">
      <c r="A5" s="2"/>
      <c r="B5" s="2" t="s">
        <v>12</v>
      </c>
      <c r="C5" s="2">
        <v>34163</v>
      </c>
      <c r="D5" s="2"/>
      <c r="E5" s="2" t="s">
        <v>37</v>
      </c>
      <c r="F5" s="2">
        <v>20611</v>
      </c>
      <c r="G5" s="2"/>
      <c r="H5" s="2" t="s">
        <v>61</v>
      </c>
      <c r="I5" s="2">
        <v>4193</v>
      </c>
      <c r="J5" s="2"/>
      <c r="K5" s="2" t="s">
        <v>86</v>
      </c>
      <c r="L5" s="2">
        <v>7224</v>
      </c>
      <c r="M5" s="2"/>
      <c r="N5" s="2" t="s">
        <v>120</v>
      </c>
      <c r="O5" s="2">
        <v>25503</v>
      </c>
      <c r="P5" s="3">
        <f t="shared" si="0"/>
        <v>0.13622742496354343</v>
      </c>
      <c r="Q5" s="4">
        <f>SUM($P$4:P5)</f>
        <v>0.52506556842886831</v>
      </c>
    </row>
    <row r="6" spans="1:17" ht="16.5" x14ac:dyDescent="0.2">
      <c r="A6" s="2"/>
      <c r="B6" s="2" t="s">
        <v>13</v>
      </c>
      <c r="C6" s="2">
        <v>10540</v>
      </c>
      <c r="D6" s="2"/>
      <c r="E6" s="2" t="s">
        <v>38</v>
      </c>
      <c r="F6" s="2">
        <v>7926</v>
      </c>
      <c r="G6" s="2"/>
      <c r="H6" s="2" t="s">
        <v>62</v>
      </c>
      <c r="I6" s="2">
        <v>1250</v>
      </c>
      <c r="J6" s="2"/>
      <c r="K6" s="2" t="s">
        <v>87</v>
      </c>
      <c r="L6" s="2">
        <v>2791</v>
      </c>
      <c r="M6" s="2"/>
      <c r="N6" s="2" t="s">
        <v>121</v>
      </c>
      <c r="O6" s="2">
        <v>9928</v>
      </c>
      <c r="P6" s="3">
        <f t="shared" si="0"/>
        <v>5.3031638436186294E-2</v>
      </c>
      <c r="Q6" s="4">
        <f>SUM($P$4:P6)</f>
        <v>0.57809720686505461</v>
      </c>
    </row>
    <row r="7" spans="1:17" ht="16.5" x14ac:dyDescent="0.2">
      <c r="A7" s="2"/>
      <c r="B7" s="2" t="s">
        <v>14</v>
      </c>
      <c r="C7" s="2">
        <v>5679</v>
      </c>
      <c r="D7" s="2"/>
      <c r="E7" s="2" t="s">
        <v>39</v>
      </c>
      <c r="F7" s="2">
        <v>5279</v>
      </c>
      <c r="G7" s="2"/>
      <c r="H7" s="2" t="s">
        <v>63</v>
      </c>
      <c r="I7" s="2">
        <v>626</v>
      </c>
      <c r="J7" s="2"/>
      <c r="K7" s="2" t="s">
        <v>88</v>
      </c>
      <c r="L7" s="2">
        <v>1971</v>
      </c>
      <c r="M7" s="2"/>
      <c r="N7" s="2" t="s">
        <v>122</v>
      </c>
      <c r="O7" s="2">
        <v>6552</v>
      </c>
      <c r="P7" s="3">
        <f t="shared" si="0"/>
        <v>3.4998317388587087E-2</v>
      </c>
      <c r="Q7" s="4">
        <f>SUM($P$4:P7)</f>
        <v>0.61309552425364167</v>
      </c>
    </row>
    <row r="8" spans="1:17" ht="16.5" x14ac:dyDescent="0.2">
      <c r="A8" s="2"/>
      <c r="B8" s="2" t="s">
        <v>15</v>
      </c>
      <c r="C8" s="2">
        <v>4215</v>
      </c>
      <c r="D8" s="2"/>
      <c r="E8" s="2" t="s">
        <v>40</v>
      </c>
      <c r="F8" s="2">
        <v>4975</v>
      </c>
      <c r="G8" s="2"/>
      <c r="H8" s="2" t="s">
        <v>64</v>
      </c>
      <c r="I8" s="2">
        <v>470</v>
      </c>
      <c r="J8" s="2"/>
      <c r="K8" s="2" t="s">
        <v>89</v>
      </c>
      <c r="L8" s="2">
        <v>1999</v>
      </c>
      <c r="M8" s="2"/>
      <c r="N8" s="2" t="s">
        <v>123</v>
      </c>
      <c r="O8" s="2">
        <v>5701</v>
      </c>
      <c r="P8" s="3">
        <f t="shared" si="0"/>
        <v>3.045259576195589E-2</v>
      </c>
      <c r="Q8" s="4">
        <f>SUM($P$4:P8)</f>
        <v>0.64354812001559758</v>
      </c>
    </row>
    <row r="9" spans="1:17" ht="16.5" x14ac:dyDescent="0.2">
      <c r="A9" s="2"/>
      <c r="B9" s="2" t="s">
        <v>16</v>
      </c>
      <c r="C9" s="2">
        <v>3164</v>
      </c>
      <c r="D9" s="2"/>
      <c r="E9" s="2" t="s">
        <v>41</v>
      </c>
      <c r="F9" s="2">
        <v>4936</v>
      </c>
      <c r="G9" s="2"/>
      <c r="H9" s="2" t="s">
        <v>65</v>
      </c>
      <c r="I9" s="2">
        <v>458</v>
      </c>
      <c r="J9" s="2"/>
      <c r="K9" s="2" t="s">
        <v>90</v>
      </c>
      <c r="L9" s="2">
        <v>1869</v>
      </c>
      <c r="M9" s="2"/>
      <c r="N9" s="2" t="s">
        <v>124</v>
      </c>
      <c r="O9" s="2">
        <v>5326</v>
      </c>
      <c r="P9" s="3">
        <f t="shared" si="0"/>
        <v>2.8449486937059652E-2</v>
      </c>
      <c r="Q9" s="4">
        <f>SUM($P$4:P9)</f>
        <v>0.6719976069526572</v>
      </c>
    </row>
    <row r="10" spans="1:17" ht="16.5" x14ac:dyDescent="0.2">
      <c r="A10" s="2"/>
      <c r="B10" s="2" t="s">
        <v>17</v>
      </c>
      <c r="C10" s="2">
        <v>2588</v>
      </c>
      <c r="D10" s="2"/>
      <c r="E10" s="2" t="s">
        <v>42</v>
      </c>
      <c r="F10" s="2">
        <v>4112</v>
      </c>
      <c r="G10" s="2"/>
      <c r="H10" s="2" t="s">
        <v>66</v>
      </c>
      <c r="I10" s="2">
        <v>319</v>
      </c>
      <c r="J10" s="2"/>
      <c r="K10" s="2" t="s">
        <v>91</v>
      </c>
      <c r="L10" s="2">
        <v>1456</v>
      </c>
      <c r="M10" s="2"/>
      <c r="N10" s="2" t="s">
        <v>125</v>
      </c>
      <c r="O10" s="2">
        <v>4748</v>
      </c>
      <c r="P10" s="3">
        <f t="shared" si="0"/>
        <v>2.5362028534952914E-2</v>
      </c>
      <c r="Q10" s="4">
        <f>SUM($P$4:P10)</f>
        <v>0.69735963548761015</v>
      </c>
    </row>
    <row r="11" spans="1:17" ht="16.5" x14ac:dyDescent="0.2">
      <c r="A11" s="2"/>
      <c r="B11" s="2" t="s">
        <v>18</v>
      </c>
      <c r="C11" s="2">
        <v>2096</v>
      </c>
      <c r="D11" s="2"/>
      <c r="E11" s="2" t="s">
        <v>43</v>
      </c>
      <c r="F11" s="2">
        <v>3610</v>
      </c>
      <c r="G11" s="2"/>
      <c r="H11" s="2" t="s">
        <v>67</v>
      </c>
      <c r="I11" s="2">
        <v>215</v>
      </c>
      <c r="J11" s="2"/>
      <c r="K11" s="2" t="s">
        <v>92</v>
      </c>
      <c r="L11" s="2">
        <v>1148</v>
      </c>
      <c r="M11" s="2"/>
      <c r="N11" s="2" t="s">
        <v>126</v>
      </c>
      <c r="O11" s="2">
        <v>3935</v>
      </c>
      <c r="P11" s="3">
        <f t="shared" si="0"/>
        <v>2.1019288602577867E-2</v>
      </c>
      <c r="Q11" s="4">
        <f>SUM($P$4:P11)</f>
        <v>0.718378924090188</v>
      </c>
    </row>
    <row r="12" spans="1:17" ht="16.5" x14ac:dyDescent="0.2">
      <c r="A12" s="2"/>
      <c r="B12" s="2" t="s">
        <v>19</v>
      </c>
      <c r="C12" s="2">
        <v>1545</v>
      </c>
      <c r="D12" s="2"/>
      <c r="E12" s="2" t="s">
        <v>44</v>
      </c>
      <c r="F12" s="2">
        <v>2643</v>
      </c>
      <c r="G12" s="2"/>
      <c r="H12" s="2" t="s">
        <v>68</v>
      </c>
      <c r="I12" s="2">
        <v>156</v>
      </c>
      <c r="J12" s="2"/>
      <c r="K12" s="2" t="s">
        <v>93</v>
      </c>
      <c r="L12" s="2">
        <v>862</v>
      </c>
      <c r="M12" s="2"/>
      <c r="N12" s="2" t="s">
        <v>127</v>
      </c>
      <c r="O12" s="2">
        <v>2853</v>
      </c>
      <c r="P12" s="3">
        <f t="shared" si="0"/>
        <v>1.5239651939810587E-2</v>
      </c>
      <c r="Q12" s="4">
        <f>SUM($P$4:P12)</f>
        <v>0.73361857602999858</v>
      </c>
    </row>
    <row r="13" spans="1:17" ht="16.5" x14ac:dyDescent="0.2">
      <c r="A13" s="2"/>
      <c r="B13" s="2" t="s">
        <v>20</v>
      </c>
      <c r="C13" s="2">
        <v>1275</v>
      </c>
      <c r="D13" s="2"/>
      <c r="E13" s="2" t="s">
        <v>45</v>
      </c>
      <c r="F13" s="2">
        <v>1938</v>
      </c>
      <c r="G13" s="2"/>
      <c r="H13" s="2" t="s">
        <v>69</v>
      </c>
      <c r="I13" s="2">
        <v>151</v>
      </c>
      <c r="J13" s="2"/>
      <c r="K13" s="2" t="s">
        <v>94</v>
      </c>
      <c r="L13" s="2">
        <v>791</v>
      </c>
      <c r="M13" s="2"/>
      <c r="N13" s="2" t="s">
        <v>128</v>
      </c>
      <c r="O13" s="2">
        <v>2079</v>
      </c>
      <c r="P13" s="3">
        <f t="shared" si="0"/>
        <v>1.110523532522475E-2</v>
      </c>
      <c r="Q13" s="4">
        <f>SUM($P$4:P13)</f>
        <v>0.74472381135522336</v>
      </c>
    </row>
    <row r="14" spans="1:17" ht="16.5" x14ac:dyDescent="0.2">
      <c r="A14" s="2"/>
      <c r="B14" s="2" t="s">
        <v>21</v>
      </c>
      <c r="C14" s="2">
        <v>1226</v>
      </c>
      <c r="D14" s="2"/>
      <c r="E14" s="2" t="s">
        <v>46</v>
      </c>
      <c r="F14" s="2">
        <v>1907</v>
      </c>
      <c r="G14" s="2"/>
      <c r="H14" s="2" t="s">
        <v>70</v>
      </c>
      <c r="I14" s="2">
        <v>122</v>
      </c>
      <c r="J14" s="2"/>
      <c r="K14" s="2" t="s">
        <v>95</v>
      </c>
      <c r="L14" s="2">
        <v>814</v>
      </c>
      <c r="M14" s="2"/>
      <c r="N14" s="2" t="s">
        <v>129</v>
      </c>
      <c r="O14" s="2">
        <v>1994</v>
      </c>
      <c r="P14" s="3">
        <f t="shared" si="0"/>
        <v>1.0651197324914935E-2</v>
      </c>
      <c r="Q14" s="4">
        <f>SUM($P$4:P14)</f>
        <v>0.75537500868013829</v>
      </c>
    </row>
    <row r="15" spans="1:17" ht="16.5" x14ac:dyDescent="0.2">
      <c r="A15" s="2"/>
      <c r="B15" s="2" t="s">
        <v>22</v>
      </c>
      <c r="C15" s="2">
        <v>1121</v>
      </c>
      <c r="D15" s="2"/>
      <c r="E15" s="2" t="s">
        <v>47</v>
      </c>
      <c r="F15" s="2">
        <v>1729</v>
      </c>
      <c r="G15" s="2"/>
      <c r="H15" s="2" t="s">
        <v>71</v>
      </c>
      <c r="I15" s="2">
        <v>64</v>
      </c>
      <c r="J15" s="2"/>
      <c r="K15" s="2" t="s">
        <v>96</v>
      </c>
      <c r="L15" s="2">
        <v>667</v>
      </c>
      <c r="M15" s="2"/>
      <c r="N15" s="2" t="s">
        <v>130</v>
      </c>
      <c r="O15" s="2">
        <v>1814</v>
      </c>
      <c r="P15" s="3">
        <f t="shared" si="0"/>
        <v>9.6897050889647399E-3</v>
      </c>
      <c r="Q15" s="4">
        <f>SUM($P$4:P15)</f>
        <v>0.76506471376910301</v>
      </c>
    </row>
    <row r="16" spans="1:17" ht="16.5" x14ac:dyDescent="0.2">
      <c r="A16" s="2"/>
      <c r="B16" s="2" t="s">
        <v>23</v>
      </c>
      <c r="C16" s="2">
        <v>1046</v>
      </c>
      <c r="D16" s="2"/>
      <c r="E16" s="2" t="s">
        <v>48</v>
      </c>
      <c r="F16" s="2">
        <v>1499</v>
      </c>
      <c r="G16" s="2"/>
      <c r="H16" s="2" t="s">
        <v>72</v>
      </c>
      <c r="I16" s="2">
        <v>69</v>
      </c>
      <c r="J16" s="2"/>
      <c r="K16" s="2" t="s">
        <v>97</v>
      </c>
      <c r="L16" s="2">
        <v>620</v>
      </c>
      <c r="M16" s="2"/>
      <c r="N16" s="2" t="s">
        <v>131</v>
      </c>
      <c r="O16" s="2">
        <v>1487</v>
      </c>
      <c r="P16" s="3">
        <f t="shared" si="0"/>
        <v>7.9429941936552204E-3</v>
      </c>
      <c r="Q16" s="4">
        <f>SUM($P$4:P16)</f>
        <v>0.77300770796275819</v>
      </c>
    </row>
    <row r="17" spans="1:17" ht="16.5" x14ac:dyDescent="0.2">
      <c r="A17" s="2"/>
      <c r="B17" s="2" t="s">
        <v>24</v>
      </c>
      <c r="C17" s="2">
        <v>1304</v>
      </c>
      <c r="D17" s="2"/>
      <c r="E17" s="2" t="s">
        <v>49</v>
      </c>
      <c r="F17" s="2">
        <v>1624</v>
      </c>
      <c r="G17" s="2"/>
      <c r="H17" s="2" t="s">
        <v>73</v>
      </c>
      <c r="I17" s="2">
        <v>76</v>
      </c>
      <c r="J17" s="2"/>
      <c r="K17" s="2" t="s">
        <v>98</v>
      </c>
      <c r="L17" s="2">
        <v>563</v>
      </c>
      <c r="M17" s="2"/>
      <c r="N17" s="2" t="s">
        <v>132</v>
      </c>
      <c r="O17" s="2">
        <v>1512</v>
      </c>
      <c r="P17" s="3">
        <f t="shared" si="0"/>
        <v>8.0765347819816355E-3</v>
      </c>
      <c r="Q17" s="4">
        <f>SUM($P$4:P17)</f>
        <v>0.78108424274473987</v>
      </c>
    </row>
    <row r="18" spans="1:17" ht="16.5" x14ac:dyDescent="0.2">
      <c r="A18" s="2"/>
      <c r="B18" s="2" t="s">
        <v>25</v>
      </c>
      <c r="C18" s="2">
        <v>2649</v>
      </c>
      <c r="D18" s="2"/>
      <c r="E18" s="2" t="s">
        <v>50</v>
      </c>
      <c r="F18" s="2">
        <v>2355</v>
      </c>
      <c r="G18" s="2"/>
      <c r="H18" s="2" t="s">
        <v>74</v>
      </c>
      <c r="I18" s="2">
        <v>58</v>
      </c>
      <c r="J18" s="2"/>
      <c r="K18" s="2" t="s">
        <v>99</v>
      </c>
      <c r="L18" s="2">
        <v>569</v>
      </c>
      <c r="M18" s="2"/>
      <c r="N18" s="2" t="s">
        <v>133</v>
      </c>
      <c r="O18" s="2">
        <v>2653</v>
      </c>
      <c r="P18" s="3">
        <f t="shared" si="0"/>
        <v>1.4171327233199259E-2</v>
      </c>
      <c r="Q18" s="4">
        <f>SUM($P$4:P18)</f>
        <v>0.79525556997793911</v>
      </c>
    </row>
    <row r="19" spans="1:17" ht="16.5" x14ac:dyDescent="0.2">
      <c r="A19" s="2"/>
      <c r="B19" s="2" t="s">
        <v>26</v>
      </c>
      <c r="C19" s="2">
        <v>1566</v>
      </c>
      <c r="D19" s="2"/>
      <c r="E19" s="2" t="s">
        <v>51</v>
      </c>
      <c r="F19" s="2">
        <v>2165</v>
      </c>
      <c r="G19" s="2"/>
      <c r="H19" s="2" t="s">
        <v>75</v>
      </c>
      <c r="I19" s="2">
        <v>57</v>
      </c>
      <c r="J19" s="2"/>
      <c r="K19" s="2" t="s">
        <v>100</v>
      </c>
      <c r="L19" s="2">
        <v>530</v>
      </c>
      <c r="M19" s="2"/>
      <c r="N19" s="2" t="s">
        <v>134</v>
      </c>
      <c r="O19" s="2">
        <v>2234</v>
      </c>
      <c r="P19" s="3">
        <f t="shared" si="0"/>
        <v>1.1933186972848528E-2</v>
      </c>
      <c r="Q19" s="4">
        <f>SUM($P$4:P19)</f>
        <v>0.80718875695078762</v>
      </c>
    </row>
    <row r="20" spans="1:17" ht="16.5" x14ac:dyDescent="0.2">
      <c r="A20" s="2"/>
      <c r="B20" s="2" t="s">
        <v>27</v>
      </c>
      <c r="C20" s="2">
        <v>1331</v>
      </c>
      <c r="D20" s="2"/>
      <c r="E20" s="2" t="s">
        <v>52</v>
      </c>
      <c r="F20" s="2">
        <v>1759</v>
      </c>
      <c r="G20" s="2"/>
      <c r="H20" s="2" t="s">
        <v>76</v>
      </c>
      <c r="I20" s="2">
        <v>25</v>
      </c>
      <c r="J20" s="2"/>
      <c r="K20" s="2" t="s">
        <v>101</v>
      </c>
      <c r="L20" s="2">
        <v>269</v>
      </c>
      <c r="M20" s="2"/>
      <c r="N20" s="2" t="s">
        <v>135</v>
      </c>
      <c r="O20" s="2">
        <v>1798</v>
      </c>
      <c r="P20" s="3">
        <f t="shared" si="0"/>
        <v>9.6042391124358337E-3</v>
      </c>
      <c r="Q20" s="4">
        <f>SUM($P$4:P20)</f>
        <v>0.81679299606322342</v>
      </c>
    </row>
    <row r="21" spans="1:17" ht="16.5" x14ac:dyDescent="0.2">
      <c r="A21" s="2"/>
      <c r="B21" s="2" t="s">
        <v>28</v>
      </c>
      <c r="C21" s="2">
        <v>1021</v>
      </c>
      <c r="D21" s="2"/>
      <c r="E21" s="2" t="s">
        <v>53</v>
      </c>
      <c r="F21" s="2">
        <v>1731</v>
      </c>
      <c r="G21" s="2"/>
      <c r="H21" s="2" t="s">
        <v>77</v>
      </c>
      <c r="I21" s="2">
        <v>24</v>
      </c>
      <c r="J21" s="2"/>
      <c r="K21" s="2" t="s">
        <v>102</v>
      </c>
      <c r="L21" s="2">
        <v>342</v>
      </c>
      <c r="M21" s="2"/>
      <c r="N21" s="2" t="s">
        <v>136</v>
      </c>
      <c r="O21" s="2">
        <v>1535</v>
      </c>
      <c r="P21" s="3">
        <f t="shared" si="0"/>
        <v>8.199392123241939E-3</v>
      </c>
      <c r="Q21" s="4">
        <f>SUM($P$4:P21)</f>
        <v>0.82499238818646536</v>
      </c>
    </row>
    <row r="22" spans="1:17" ht="16.5" x14ac:dyDescent="0.2">
      <c r="A22" s="2"/>
      <c r="B22" s="2" t="s">
        <v>29</v>
      </c>
      <c r="C22" s="2">
        <v>1202</v>
      </c>
      <c r="D22" s="2"/>
      <c r="E22" s="2" t="s">
        <v>54</v>
      </c>
      <c r="F22" s="2">
        <v>1968</v>
      </c>
      <c r="G22" s="2"/>
      <c r="H22" s="2" t="s">
        <v>78</v>
      </c>
      <c r="I22" s="2">
        <v>26</v>
      </c>
      <c r="J22" s="2"/>
      <c r="K22" s="2" t="s">
        <v>103</v>
      </c>
      <c r="L22" s="2">
        <v>327</v>
      </c>
      <c r="M22" s="2"/>
      <c r="N22" s="2" t="s">
        <v>137</v>
      </c>
      <c r="O22" s="2">
        <v>1796</v>
      </c>
      <c r="P22" s="3">
        <f t="shared" si="0"/>
        <v>9.5935558653697205E-3</v>
      </c>
      <c r="Q22" s="4">
        <f>SUM($P$4:P22)</f>
        <v>0.83458594405183506</v>
      </c>
    </row>
    <row r="23" spans="1:17" ht="16.5" x14ac:dyDescent="0.2">
      <c r="A23" s="2"/>
      <c r="B23" s="2" t="s">
        <v>30</v>
      </c>
      <c r="C23" s="2">
        <v>1681</v>
      </c>
      <c r="D23" s="2"/>
      <c r="E23" s="2" t="s">
        <v>55</v>
      </c>
      <c r="F23" s="2">
        <v>3293</v>
      </c>
      <c r="G23" s="2"/>
      <c r="H23" s="2" t="s">
        <v>79</v>
      </c>
      <c r="I23" s="2">
        <v>23</v>
      </c>
      <c r="J23" s="2"/>
      <c r="K23" s="2" t="s">
        <v>104</v>
      </c>
      <c r="L23" s="2">
        <v>385</v>
      </c>
      <c r="M23" s="2"/>
      <c r="N23" s="2" t="s">
        <v>138</v>
      </c>
      <c r="O23" s="2">
        <v>2793</v>
      </c>
      <c r="P23" s="3">
        <f t="shared" si="0"/>
        <v>1.4919154527827189E-2</v>
      </c>
      <c r="Q23" s="4">
        <f>SUM($P$4:P23)</f>
        <v>0.84950509857966228</v>
      </c>
    </row>
    <row r="24" spans="1:17" ht="16.5" x14ac:dyDescent="0.2">
      <c r="A24" s="2"/>
      <c r="B24" s="2" t="s">
        <v>31</v>
      </c>
      <c r="C24" s="2">
        <v>8396</v>
      </c>
      <c r="D24" s="2"/>
      <c r="E24" s="2" t="s">
        <v>56</v>
      </c>
      <c r="F24" s="2">
        <v>21721</v>
      </c>
      <c r="G24" s="2"/>
      <c r="H24" s="2" t="s">
        <v>80</v>
      </c>
      <c r="I24" s="2">
        <v>69</v>
      </c>
      <c r="J24" s="2"/>
      <c r="K24" s="2" t="s">
        <v>105</v>
      </c>
      <c r="L24" s="2">
        <v>2152</v>
      </c>
      <c r="M24" s="2"/>
      <c r="N24" s="2" t="s">
        <v>139</v>
      </c>
      <c r="O24" s="2">
        <v>20998</v>
      </c>
      <c r="P24" s="3">
        <f t="shared" si="0"/>
        <v>0.11216341094712327</v>
      </c>
      <c r="Q24" s="4">
        <f>SUM($P$4:P24)</f>
        <v>0.96166850952678551</v>
      </c>
    </row>
    <row r="25" spans="1:17" ht="16.5" x14ac:dyDescent="0.2">
      <c r="A25" s="2"/>
      <c r="B25" s="2" t="s">
        <v>32</v>
      </c>
      <c r="C25" s="2">
        <v>3178</v>
      </c>
      <c r="D25" s="2"/>
      <c r="E25" s="2" t="s">
        <v>57</v>
      </c>
      <c r="F25" s="2">
        <v>8420</v>
      </c>
      <c r="G25" s="2"/>
      <c r="H25" s="2" t="s">
        <v>81</v>
      </c>
      <c r="I25" s="2">
        <v>7</v>
      </c>
      <c r="J25" s="2"/>
      <c r="K25" s="2" t="s">
        <v>106</v>
      </c>
      <c r="L25" s="2">
        <v>647</v>
      </c>
      <c r="M25" s="2"/>
      <c r="N25" s="2" t="s">
        <v>140</v>
      </c>
      <c r="O25" s="2">
        <v>7176</v>
      </c>
      <c r="P25" s="3">
        <f t="shared" si="0"/>
        <v>3.8331490473214429E-2</v>
      </c>
      <c r="Q25" s="4">
        <f>SUM($P$4:P25)</f>
        <v>0.99999999999999989</v>
      </c>
    </row>
    <row r="26" spans="1:17" ht="16.5" x14ac:dyDescent="0.2">
      <c r="A26" s="2"/>
      <c r="B26" s="2" t="s">
        <v>33</v>
      </c>
      <c r="C26" s="2">
        <v>1615304</v>
      </c>
      <c r="D26" s="2"/>
      <c r="E26" s="2" t="s">
        <v>114</v>
      </c>
      <c r="F26" s="2">
        <v>1863676</v>
      </c>
      <c r="G26" s="2"/>
      <c r="H26" s="2" t="s">
        <v>115</v>
      </c>
      <c r="I26" s="2">
        <v>1906136</v>
      </c>
      <c r="J26" s="2"/>
      <c r="K26" s="2" t="s">
        <v>116</v>
      </c>
      <c r="L26" s="2">
        <v>2032710</v>
      </c>
      <c r="M26" s="2"/>
      <c r="N26" s="2" t="s">
        <v>141</v>
      </c>
      <c r="O26" s="2">
        <v>1906124</v>
      </c>
      <c r="P26" s="2"/>
      <c r="Q26" s="4"/>
    </row>
    <row r="27" spans="1:17" ht="16.5" x14ac:dyDescent="0.2">
      <c r="A27" s="2" t="s">
        <v>8</v>
      </c>
      <c r="B27" s="2"/>
      <c r="C27" s="2"/>
      <c r="D27" s="2" t="s">
        <v>34</v>
      </c>
      <c r="E27" s="2"/>
      <c r="F27" s="2"/>
      <c r="G27" s="2"/>
      <c r="H27" s="2" t="s">
        <v>82</v>
      </c>
      <c r="I27" s="2">
        <v>16473</v>
      </c>
      <c r="J27" s="2" t="s">
        <v>83</v>
      </c>
      <c r="K27" s="2"/>
      <c r="L27" s="2"/>
      <c r="M27" s="2" t="s">
        <v>117</v>
      </c>
      <c r="N27" s="2"/>
      <c r="O27" s="2"/>
      <c r="P27" s="2">
        <f>O27/SUM($O$4:$O$25)</f>
        <v>0</v>
      </c>
      <c r="Q27" s="4"/>
    </row>
    <row r="33" spans="1:5" x14ac:dyDescent="0.2">
      <c r="A33" t="s">
        <v>163</v>
      </c>
    </row>
    <row r="34" spans="1:5" x14ac:dyDescent="0.2">
      <c r="B34" t="s">
        <v>164</v>
      </c>
      <c r="C34" t="s">
        <v>165</v>
      </c>
      <c r="D34" t="s">
        <v>10</v>
      </c>
      <c r="E34" t="s">
        <v>166</v>
      </c>
    </row>
    <row r="35" spans="1:5" x14ac:dyDescent="0.2">
      <c r="A35" t="s">
        <v>163</v>
      </c>
    </row>
    <row r="36" spans="1:5" x14ac:dyDescent="0.2">
      <c r="B36">
        <v>0</v>
      </c>
      <c r="C36" t="s">
        <v>167</v>
      </c>
      <c r="D36">
        <v>137525</v>
      </c>
      <c r="E36">
        <v>137525</v>
      </c>
    </row>
    <row r="37" spans="1:5" x14ac:dyDescent="0.2">
      <c r="B37">
        <v>0</v>
      </c>
      <c r="C37" t="s">
        <v>168</v>
      </c>
      <c r="D37">
        <v>79250</v>
      </c>
      <c r="E37">
        <v>79250</v>
      </c>
    </row>
    <row r="38" spans="1:5" x14ac:dyDescent="0.2">
      <c r="B38">
        <v>0</v>
      </c>
      <c r="C38" t="s">
        <v>169</v>
      </c>
      <c r="D38">
        <v>23791</v>
      </c>
      <c r="E38">
        <v>23791</v>
      </c>
    </row>
    <row r="39" spans="1:5" x14ac:dyDescent="0.2">
      <c r="B39">
        <v>0</v>
      </c>
      <c r="C39" t="s">
        <v>170</v>
      </c>
      <c r="D39">
        <v>6014</v>
      </c>
      <c r="E39">
        <v>6014</v>
      </c>
    </row>
    <row r="40" spans="1:5" x14ac:dyDescent="0.2">
      <c r="B40">
        <v>0</v>
      </c>
      <c r="C40" t="s">
        <v>171</v>
      </c>
      <c r="D40">
        <v>1787</v>
      </c>
      <c r="E40">
        <v>1787</v>
      </c>
    </row>
    <row r="41" spans="1:5" x14ac:dyDescent="0.2">
      <c r="B41">
        <v>0</v>
      </c>
      <c r="C41" t="s">
        <v>172</v>
      </c>
      <c r="D41">
        <v>5</v>
      </c>
      <c r="E41">
        <v>5</v>
      </c>
    </row>
    <row r="42" spans="1:5" x14ac:dyDescent="0.2">
      <c r="B42">
        <v>1</v>
      </c>
      <c r="C42" t="s">
        <v>167</v>
      </c>
      <c r="D42">
        <v>109016</v>
      </c>
      <c r="E42">
        <v>109016</v>
      </c>
    </row>
    <row r="43" spans="1:5" x14ac:dyDescent="0.2">
      <c r="B43">
        <v>1</v>
      </c>
      <c r="C43" t="s">
        <v>168</v>
      </c>
      <c r="D43">
        <v>82217</v>
      </c>
      <c r="E43">
        <v>82217</v>
      </c>
    </row>
    <row r="44" spans="1:5" x14ac:dyDescent="0.2">
      <c r="B44">
        <v>1</v>
      </c>
      <c r="C44" t="s">
        <v>169</v>
      </c>
      <c r="D44">
        <v>26202</v>
      </c>
      <c r="E44">
        <v>26201</v>
      </c>
    </row>
    <row r="45" spans="1:5" x14ac:dyDescent="0.2">
      <c r="B45">
        <v>1</v>
      </c>
      <c r="C45" t="s">
        <v>170</v>
      </c>
      <c r="D45">
        <v>8766</v>
      </c>
      <c r="E45">
        <v>8766</v>
      </c>
    </row>
    <row r="46" spans="1:5" x14ac:dyDescent="0.2">
      <c r="B46">
        <v>1</v>
      </c>
      <c r="C46" t="s">
        <v>171</v>
      </c>
      <c r="D46">
        <v>3444</v>
      </c>
      <c r="E46">
        <v>3444</v>
      </c>
    </row>
    <row r="47" spans="1:5" x14ac:dyDescent="0.2">
      <c r="B47">
        <v>1</v>
      </c>
      <c r="C47" t="s">
        <v>172</v>
      </c>
      <c r="D47">
        <v>14</v>
      </c>
      <c r="E47">
        <v>13</v>
      </c>
    </row>
    <row r="48" spans="1:5" x14ac:dyDescent="0.2">
      <c r="A48" t="s">
        <v>163</v>
      </c>
    </row>
    <row r="50" spans="1:5" x14ac:dyDescent="0.2">
      <c r="A50" t="s">
        <v>175</v>
      </c>
    </row>
    <row r="51" spans="1:5" x14ac:dyDescent="0.2">
      <c r="B51" t="s">
        <v>164</v>
      </c>
      <c r="C51" t="s">
        <v>176</v>
      </c>
      <c r="D51" t="s">
        <v>10</v>
      </c>
      <c r="E51" t="s">
        <v>166</v>
      </c>
    </row>
    <row r="52" spans="1:5" x14ac:dyDescent="0.2">
      <c r="A52" t="s">
        <v>175</v>
      </c>
    </row>
    <row r="53" spans="1:5" x14ac:dyDescent="0.2">
      <c r="B53">
        <v>0</v>
      </c>
      <c r="C53" t="s">
        <v>177</v>
      </c>
      <c r="D53">
        <v>70172</v>
      </c>
      <c r="E53">
        <v>70172</v>
      </c>
    </row>
    <row r="54" spans="1:5" x14ac:dyDescent="0.2">
      <c r="B54">
        <v>0</v>
      </c>
      <c r="C54" t="s">
        <v>179</v>
      </c>
      <c r="D54">
        <v>178195</v>
      </c>
      <c r="E54">
        <v>178195</v>
      </c>
    </row>
    <row r="55" spans="1:5" x14ac:dyDescent="0.2">
      <c r="B55">
        <v>1</v>
      </c>
      <c r="C55" t="s">
        <v>177</v>
      </c>
      <c r="D55">
        <v>83629</v>
      </c>
      <c r="E55">
        <v>83629</v>
      </c>
    </row>
    <row r="56" spans="1:5" x14ac:dyDescent="0.2">
      <c r="B56">
        <v>1</v>
      </c>
      <c r="C56" t="s">
        <v>179</v>
      </c>
      <c r="D56">
        <v>146016</v>
      </c>
      <c r="E56">
        <v>146015</v>
      </c>
    </row>
    <row r="59" spans="1:5" x14ac:dyDescent="0.2">
      <c r="A59" t="s">
        <v>175</v>
      </c>
    </row>
    <row r="62" spans="1:5" x14ac:dyDescent="0.2">
      <c r="A62" t="s">
        <v>8</v>
      </c>
    </row>
    <row r="63" spans="1:5" x14ac:dyDescent="0.2">
      <c r="B63" t="s">
        <v>189</v>
      </c>
      <c r="C63" t="s">
        <v>10</v>
      </c>
    </row>
    <row r="64" spans="1:5" x14ac:dyDescent="0.2">
      <c r="A64" t="s">
        <v>8</v>
      </c>
    </row>
    <row r="65" spans="1:5" x14ac:dyDescent="0.2">
      <c r="B65">
        <v>0</v>
      </c>
      <c r="C65">
        <v>96270</v>
      </c>
    </row>
    <row r="66" spans="1:5" x14ac:dyDescent="0.2">
      <c r="B66">
        <v>1</v>
      </c>
      <c r="C66">
        <v>90939</v>
      </c>
    </row>
    <row r="67" spans="1:5" x14ac:dyDescent="0.2">
      <c r="A67" t="s">
        <v>8</v>
      </c>
    </row>
    <row r="69" spans="1:5" x14ac:dyDescent="0.2">
      <c r="A69" t="s">
        <v>190</v>
      </c>
    </row>
    <row r="70" spans="1:5" x14ac:dyDescent="0.2">
      <c r="B70" t="s">
        <v>189</v>
      </c>
      <c r="C70" t="s">
        <v>191</v>
      </c>
      <c r="D70" t="s">
        <v>192</v>
      </c>
      <c r="E70" t="s">
        <v>10</v>
      </c>
    </row>
    <row r="71" spans="1:5" x14ac:dyDescent="0.2">
      <c r="A71" t="s">
        <v>190</v>
      </c>
    </row>
    <row r="72" spans="1:5" x14ac:dyDescent="0.2">
      <c r="B72">
        <v>0</v>
      </c>
      <c r="C72" s="53">
        <v>6.3E-2</v>
      </c>
      <c r="D72">
        <v>178</v>
      </c>
      <c r="E72">
        <v>13896</v>
      </c>
    </row>
    <row r="73" spans="1:5" x14ac:dyDescent="0.2">
      <c r="B73">
        <v>0</v>
      </c>
      <c r="C73" s="52">
        <v>0.1</v>
      </c>
      <c r="D73">
        <v>117</v>
      </c>
      <c r="E73">
        <v>8979</v>
      </c>
    </row>
    <row r="74" spans="1:5" x14ac:dyDescent="0.2">
      <c r="B74">
        <v>0</v>
      </c>
      <c r="C74" s="53">
        <v>7.8E-2</v>
      </c>
      <c r="D74">
        <v>361</v>
      </c>
      <c r="E74">
        <v>8184</v>
      </c>
    </row>
    <row r="75" spans="1:5" x14ac:dyDescent="0.2">
      <c r="B75">
        <v>0</v>
      </c>
      <c r="C75" s="53">
        <v>7.2999999999999995E-2</v>
      </c>
      <c r="D75">
        <v>359</v>
      </c>
      <c r="E75">
        <v>6661</v>
      </c>
    </row>
    <row r="76" spans="1:5" x14ac:dyDescent="0.2">
      <c r="B76">
        <v>0</v>
      </c>
      <c r="C76" s="53">
        <v>5.8000000000000003E-2</v>
      </c>
      <c r="D76">
        <v>180</v>
      </c>
      <c r="E76">
        <v>6483</v>
      </c>
    </row>
    <row r="77" spans="1:5" x14ac:dyDescent="0.2">
      <c r="B77">
        <v>0</v>
      </c>
      <c r="C77" s="53">
        <v>6.6000000000000003E-2</v>
      </c>
      <c r="D77">
        <v>359</v>
      </c>
      <c r="E77">
        <v>6190</v>
      </c>
    </row>
    <row r="78" spans="1:5" x14ac:dyDescent="0.2">
      <c r="B78">
        <v>0</v>
      </c>
      <c r="C78" s="53">
        <v>5.8000000000000003E-2</v>
      </c>
      <c r="D78">
        <v>173</v>
      </c>
      <c r="E78">
        <v>5956</v>
      </c>
    </row>
    <row r="79" spans="1:5" x14ac:dyDescent="0.2">
      <c r="B79">
        <v>0</v>
      </c>
      <c r="C79" s="53">
        <v>6.5000000000000002E-2</v>
      </c>
      <c r="D79">
        <v>178</v>
      </c>
      <c r="E79">
        <v>5028</v>
      </c>
    </row>
    <row r="80" spans="1:5" x14ac:dyDescent="0.2">
      <c r="B80">
        <v>0</v>
      </c>
      <c r="C80" s="52">
        <v>0.08</v>
      </c>
      <c r="D80">
        <v>361</v>
      </c>
      <c r="E80">
        <v>4880</v>
      </c>
    </row>
    <row r="81" spans="2:5" x14ac:dyDescent="0.2">
      <c r="B81">
        <v>0</v>
      </c>
      <c r="C81" s="53">
        <v>7.2999999999999995E-2</v>
      </c>
      <c r="D81">
        <v>180</v>
      </c>
      <c r="E81">
        <v>4243</v>
      </c>
    </row>
    <row r="82" spans="2:5" x14ac:dyDescent="0.2">
      <c r="B82">
        <v>0</v>
      </c>
      <c r="C82" s="53">
        <v>6.3E-2</v>
      </c>
      <c r="D82">
        <v>89</v>
      </c>
      <c r="E82">
        <v>3717</v>
      </c>
    </row>
    <row r="83" spans="2:5" x14ac:dyDescent="0.2">
      <c r="B83">
        <v>0</v>
      </c>
      <c r="C83" s="53">
        <v>5.8000000000000003E-2</v>
      </c>
      <c r="D83">
        <v>181</v>
      </c>
      <c r="E83">
        <v>3691</v>
      </c>
    </row>
    <row r="84" spans="2:5" x14ac:dyDescent="0.2">
      <c r="B84">
        <v>0</v>
      </c>
      <c r="C84" s="53">
        <v>6.8000000000000005E-2</v>
      </c>
      <c r="D84">
        <v>359</v>
      </c>
      <c r="E84">
        <v>2885</v>
      </c>
    </row>
    <row r="85" spans="2:5" x14ac:dyDescent="0.2">
      <c r="B85">
        <v>0</v>
      </c>
      <c r="C85" s="52">
        <v>0.1</v>
      </c>
      <c r="D85">
        <v>89</v>
      </c>
      <c r="E85">
        <v>2678</v>
      </c>
    </row>
    <row r="86" spans="2:5" x14ac:dyDescent="0.2">
      <c r="B86">
        <v>0</v>
      </c>
      <c r="C86" s="53">
        <v>6.3E-2</v>
      </c>
      <c r="D86">
        <v>117</v>
      </c>
      <c r="E86">
        <v>2217</v>
      </c>
    </row>
    <row r="87" spans="2:5" x14ac:dyDescent="0.2">
      <c r="B87">
        <v>0</v>
      </c>
      <c r="C87" s="53">
        <v>7.4999999999999997E-2</v>
      </c>
      <c r="D87">
        <v>180</v>
      </c>
      <c r="E87">
        <v>1813</v>
      </c>
    </row>
    <row r="88" spans="2:5" x14ac:dyDescent="0.2">
      <c r="B88">
        <v>0</v>
      </c>
      <c r="C88" s="53">
        <v>7.4999999999999997E-2</v>
      </c>
      <c r="D88">
        <v>359</v>
      </c>
      <c r="E88">
        <v>1544</v>
      </c>
    </row>
    <row r="89" spans="2:5" x14ac:dyDescent="0.2">
      <c r="B89">
        <v>0</v>
      </c>
      <c r="C89" s="53">
        <v>5.8000000000000003E-2</v>
      </c>
      <c r="D89">
        <v>179</v>
      </c>
      <c r="E89">
        <v>1388</v>
      </c>
    </row>
    <row r="90" spans="2:5" x14ac:dyDescent="0.2">
      <c r="B90">
        <v>0</v>
      </c>
      <c r="C90" s="52">
        <v>0.08</v>
      </c>
      <c r="D90">
        <v>720</v>
      </c>
      <c r="E90">
        <v>1255</v>
      </c>
    </row>
    <row r="91" spans="2:5" x14ac:dyDescent="0.2">
      <c r="B91">
        <v>0</v>
      </c>
      <c r="C91" s="52">
        <v>0.06</v>
      </c>
      <c r="D91">
        <v>14</v>
      </c>
      <c r="E91">
        <v>842</v>
      </c>
    </row>
    <row r="92" spans="2:5" x14ac:dyDescent="0.2">
      <c r="B92">
        <v>0</v>
      </c>
      <c r="C92" s="53">
        <v>6.5000000000000002E-2</v>
      </c>
      <c r="D92">
        <v>89</v>
      </c>
      <c r="E92">
        <v>742</v>
      </c>
    </row>
    <row r="93" spans="2:5" x14ac:dyDescent="0.2">
      <c r="B93">
        <v>0</v>
      </c>
      <c r="C93" s="53">
        <v>5.8000000000000003E-2</v>
      </c>
      <c r="D93">
        <v>177</v>
      </c>
      <c r="E93">
        <v>573</v>
      </c>
    </row>
    <row r="94" spans="2:5" x14ac:dyDescent="0.2">
      <c r="B94">
        <v>0</v>
      </c>
      <c r="C94" s="53">
        <v>6.5000000000000002E-2</v>
      </c>
      <c r="D94">
        <v>117</v>
      </c>
      <c r="E94">
        <v>497</v>
      </c>
    </row>
    <row r="95" spans="2:5" x14ac:dyDescent="0.2">
      <c r="B95">
        <v>0</v>
      </c>
      <c r="C95" s="53">
        <v>6.6000000000000003E-2</v>
      </c>
      <c r="D95">
        <v>356</v>
      </c>
      <c r="E95">
        <v>456</v>
      </c>
    </row>
    <row r="96" spans="2:5" x14ac:dyDescent="0.2">
      <c r="B96">
        <v>0</v>
      </c>
      <c r="C96" s="53">
        <v>6.8000000000000005E-2</v>
      </c>
      <c r="D96">
        <v>356</v>
      </c>
      <c r="E96">
        <v>443</v>
      </c>
    </row>
    <row r="97" spans="2:5" x14ac:dyDescent="0.2">
      <c r="B97">
        <v>0</v>
      </c>
      <c r="C97" s="53">
        <v>7.4999999999999997E-2</v>
      </c>
      <c r="D97">
        <v>532</v>
      </c>
      <c r="E97">
        <v>307</v>
      </c>
    </row>
    <row r="98" spans="2:5" x14ac:dyDescent="0.2">
      <c r="B98">
        <v>0</v>
      </c>
      <c r="C98" s="53">
        <v>6.3E-2</v>
      </c>
      <c r="D98">
        <v>88</v>
      </c>
      <c r="E98">
        <v>184</v>
      </c>
    </row>
    <row r="99" spans="2:5" x14ac:dyDescent="0.2">
      <c r="B99">
        <v>0</v>
      </c>
      <c r="C99" s="53">
        <v>5.5E-2</v>
      </c>
      <c r="D99">
        <v>13</v>
      </c>
      <c r="E99">
        <v>139</v>
      </c>
    </row>
    <row r="100" spans="2:5" x14ac:dyDescent="0.2">
      <c r="B100">
        <v>0</v>
      </c>
      <c r="C100" s="52">
        <v>7.0000000000000007E-2</v>
      </c>
      <c r="D100">
        <v>356</v>
      </c>
      <c r="E100">
        <v>113</v>
      </c>
    </row>
    <row r="101" spans="2:5" x14ac:dyDescent="0.2">
      <c r="B101">
        <v>0</v>
      </c>
      <c r="C101" s="53">
        <v>5.8000000000000003E-2</v>
      </c>
      <c r="D101">
        <v>182</v>
      </c>
      <c r="E101">
        <v>93</v>
      </c>
    </row>
    <row r="102" spans="2:5" x14ac:dyDescent="0.2">
      <c r="B102">
        <v>0</v>
      </c>
      <c r="C102" s="52">
        <v>7.0000000000000007E-2</v>
      </c>
      <c r="D102">
        <v>359</v>
      </c>
      <c r="E102">
        <v>93</v>
      </c>
    </row>
    <row r="103" spans="2:5" x14ac:dyDescent="0.2">
      <c r="B103">
        <v>0</v>
      </c>
      <c r="C103" s="52">
        <v>0.08</v>
      </c>
      <c r="D103">
        <v>712</v>
      </c>
      <c r="E103">
        <v>76</v>
      </c>
    </row>
    <row r="104" spans="2:5" x14ac:dyDescent="0.2">
      <c r="B104">
        <v>0</v>
      </c>
      <c r="C104" s="53">
        <v>7.8E-2</v>
      </c>
      <c r="D104">
        <v>720</v>
      </c>
      <c r="E104">
        <v>9</v>
      </c>
    </row>
    <row r="105" spans="2:5" x14ac:dyDescent="0.2">
      <c r="B105">
        <v>0</v>
      </c>
      <c r="C105" s="53">
        <v>2.3E-2</v>
      </c>
      <c r="D105">
        <v>62</v>
      </c>
      <c r="E105">
        <v>7</v>
      </c>
    </row>
    <row r="106" spans="2:5" x14ac:dyDescent="0.2">
      <c r="B106">
        <v>0</v>
      </c>
      <c r="C106" s="52">
        <v>0.05</v>
      </c>
      <c r="D106">
        <v>5</v>
      </c>
      <c r="E106">
        <v>7</v>
      </c>
    </row>
    <row r="107" spans="2:5" x14ac:dyDescent="0.2">
      <c r="B107">
        <v>0</v>
      </c>
      <c r="C107" s="53">
        <v>7.2999999999999995E-2</v>
      </c>
      <c r="D107">
        <v>361</v>
      </c>
      <c r="E107">
        <v>1</v>
      </c>
    </row>
    <row r="108" spans="2:5" x14ac:dyDescent="0.2">
      <c r="B108">
        <v>1</v>
      </c>
      <c r="C108" s="52">
        <v>0.1</v>
      </c>
      <c r="D108">
        <v>88</v>
      </c>
      <c r="E108">
        <v>27561</v>
      </c>
    </row>
    <row r="109" spans="2:5" x14ac:dyDescent="0.2">
      <c r="B109">
        <v>1</v>
      </c>
      <c r="C109" s="52">
        <v>0.1</v>
      </c>
      <c r="D109">
        <v>87</v>
      </c>
      <c r="E109">
        <v>21692</v>
      </c>
    </row>
    <row r="110" spans="2:5" x14ac:dyDescent="0.2">
      <c r="B110">
        <v>1</v>
      </c>
      <c r="C110" s="52">
        <v>0.1</v>
      </c>
      <c r="D110">
        <v>86</v>
      </c>
      <c r="E110">
        <v>19305</v>
      </c>
    </row>
    <row r="111" spans="2:5" x14ac:dyDescent="0.2">
      <c r="B111">
        <v>1</v>
      </c>
      <c r="C111" s="52">
        <v>0.1</v>
      </c>
      <c r="D111">
        <v>91</v>
      </c>
      <c r="E111">
        <v>13489</v>
      </c>
    </row>
    <row r="112" spans="2:5" x14ac:dyDescent="0.2">
      <c r="B112">
        <v>1</v>
      </c>
      <c r="C112" s="52">
        <v>0.1</v>
      </c>
      <c r="D112">
        <v>89</v>
      </c>
      <c r="E112">
        <v>7585</v>
      </c>
    </row>
    <row r="113" spans="1:5" x14ac:dyDescent="0.2">
      <c r="B113">
        <v>1</v>
      </c>
      <c r="C113" s="52">
        <v>0.1</v>
      </c>
      <c r="D113">
        <v>85</v>
      </c>
      <c r="E113">
        <v>1284</v>
      </c>
    </row>
    <row r="114" spans="1:5" x14ac:dyDescent="0.2">
      <c r="B114">
        <v>1</v>
      </c>
      <c r="C114" s="53">
        <v>5.5E-2</v>
      </c>
      <c r="D114">
        <v>5</v>
      </c>
      <c r="E114">
        <v>23</v>
      </c>
    </row>
    <row r="115" spans="1:5" x14ac:dyDescent="0.2">
      <c r="A115" t="s">
        <v>190</v>
      </c>
    </row>
    <row r="117" spans="1:5" x14ac:dyDescent="0.2">
      <c r="A117" t="s">
        <v>201</v>
      </c>
    </row>
    <row r="118" spans="1:5" x14ac:dyDescent="0.2">
      <c r="B118" t="s">
        <v>202</v>
      </c>
      <c r="C118" t="s">
        <v>165</v>
      </c>
      <c r="D118" t="s">
        <v>10</v>
      </c>
    </row>
    <row r="119" spans="1:5" x14ac:dyDescent="0.2">
      <c r="A119" t="s">
        <v>201</v>
      </c>
    </row>
    <row r="120" spans="1:5" x14ac:dyDescent="0.2">
      <c r="B120">
        <v>0</v>
      </c>
      <c r="C120" t="s">
        <v>167</v>
      </c>
      <c r="D120">
        <v>63784</v>
      </c>
    </row>
    <row r="121" spans="1:5" x14ac:dyDescent="0.2">
      <c r="B121">
        <v>0</v>
      </c>
      <c r="C121" t="s">
        <v>168</v>
      </c>
      <c r="D121">
        <v>43333</v>
      </c>
    </row>
    <row r="122" spans="1:5" x14ac:dyDescent="0.2">
      <c r="B122">
        <v>0</v>
      </c>
      <c r="C122" t="s">
        <v>169</v>
      </c>
      <c r="D122">
        <v>12958</v>
      </c>
    </row>
    <row r="123" spans="1:5" x14ac:dyDescent="0.2">
      <c r="B123">
        <v>0</v>
      </c>
      <c r="C123" t="s">
        <v>170</v>
      </c>
      <c r="D123">
        <v>4653</v>
      </c>
    </row>
    <row r="124" spans="1:5" x14ac:dyDescent="0.2">
      <c r="B124">
        <v>0</v>
      </c>
      <c r="C124" t="s">
        <v>171</v>
      </c>
      <c r="D124">
        <v>1857</v>
      </c>
    </row>
    <row r="125" spans="1:5" x14ac:dyDescent="0.2">
      <c r="B125">
        <v>0</v>
      </c>
      <c r="C125" t="s">
        <v>172</v>
      </c>
      <c r="D125">
        <v>1</v>
      </c>
    </row>
    <row r="126" spans="1:5" x14ac:dyDescent="0.2">
      <c r="B126">
        <v>1</v>
      </c>
      <c r="C126" t="s">
        <v>167</v>
      </c>
      <c r="D126">
        <v>23551</v>
      </c>
    </row>
    <row r="127" spans="1:5" x14ac:dyDescent="0.2">
      <c r="B127">
        <v>1</v>
      </c>
      <c r="C127" t="s">
        <v>168</v>
      </c>
      <c r="D127">
        <v>23699</v>
      </c>
    </row>
    <row r="128" spans="1:5" x14ac:dyDescent="0.2">
      <c r="B128">
        <v>1</v>
      </c>
      <c r="C128" t="s">
        <v>169</v>
      </c>
      <c r="D128">
        <v>8949</v>
      </c>
    </row>
    <row r="129" spans="1:5" x14ac:dyDescent="0.2">
      <c r="B129">
        <v>1</v>
      </c>
      <c r="C129" t="s">
        <v>170</v>
      </c>
      <c r="D129">
        <v>3134</v>
      </c>
    </row>
    <row r="130" spans="1:5" x14ac:dyDescent="0.2">
      <c r="B130">
        <v>1</v>
      </c>
      <c r="C130" t="s">
        <v>171</v>
      </c>
      <c r="D130">
        <v>1283</v>
      </c>
    </row>
    <row r="131" spans="1:5" x14ac:dyDescent="0.2">
      <c r="B131">
        <v>1</v>
      </c>
      <c r="C131" t="s">
        <v>172</v>
      </c>
      <c r="D131">
        <v>9</v>
      </c>
    </row>
    <row r="132" spans="1:5" x14ac:dyDescent="0.2">
      <c r="A132" t="s">
        <v>201</v>
      </c>
    </row>
    <row r="134" spans="1:5" x14ac:dyDescent="0.2">
      <c r="B134" t="s">
        <v>204</v>
      </c>
    </row>
    <row r="135" spans="1:5" x14ac:dyDescent="0.2">
      <c r="C135" t="s">
        <v>202</v>
      </c>
      <c r="D135" t="s">
        <v>176</v>
      </c>
      <c r="E135" t="s">
        <v>10</v>
      </c>
    </row>
    <row r="136" spans="1:5" x14ac:dyDescent="0.2">
      <c r="B136" t="s">
        <v>204</v>
      </c>
    </row>
    <row r="137" spans="1:5" x14ac:dyDescent="0.2">
      <c r="C137">
        <v>0</v>
      </c>
      <c r="D137" t="s">
        <v>177</v>
      </c>
      <c r="E137">
        <v>49014</v>
      </c>
    </row>
    <row r="138" spans="1:5" x14ac:dyDescent="0.2">
      <c r="C138">
        <v>0</v>
      </c>
      <c r="D138" t="s">
        <v>178</v>
      </c>
      <c r="E138">
        <v>1</v>
      </c>
    </row>
    <row r="139" spans="1:5" x14ac:dyDescent="0.2">
      <c r="C139">
        <v>0</v>
      </c>
      <c r="D139" t="s">
        <v>179</v>
      </c>
      <c r="E139">
        <v>77571</v>
      </c>
    </row>
    <row r="140" spans="1:5" x14ac:dyDescent="0.2">
      <c r="C140">
        <v>1</v>
      </c>
      <c r="D140" t="s">
        <v>177</v>
      </c>
      <c r="E140">
        <v>24778</v>
      </c>
    </row>
    <row r="141" spans="1:5" x14ac:dyDescent="0.2">
      <c r="C141">
        <v>1</v>
      </c>
      <c r="D141" t="s">
        <v>178</v>
      </c>
      <c r="E141">
        <v>9</v>
      </c>
    </row>
    <row r="142" spans="1:5" x14ac:dyDescent="0.2">
      <c r="C142">
        <v>1</v>
      </c>
      <c r="D142" t="s">
        <v>179</v>
      </c>
      <c r="E142">
        <v>35838</v>
      </c>
    </row>
    <row r="143" spans="1:5" x14ac:dyDescent="0.2">
      <c r="B143" t="s">
        <v>204</v>
      </c>
    </row>
    <row r="145" spans="1:4" x14ac:dyDescent="0.2">
      <c r="A145" t="s">
        <v>205</v>
      </c>
    </row>
    <row r="146" spans="1:4" x14ac:dyDescent="0.2">
      <c r="B146" t="s">
        <v>191</v>
      </c>
      <c r="C146" t="s">
        <v>192</v>
      </c>
      <c r="D146" t="s">
        <v>10</v>
      </c>
    </row>
    <row r="147" spans="1:4" x14ac:dyDescent="0.2">
      <c r="A147" t="s">
        <v>205</v>
      </c>
    </row>
    <row r="148" spans="1:4" x14ac:dyDescent="0.2">
      <c r="B148" s="52">
        <v>0.1</v>
      </c>
      <c r="C148">
        <v>85</v>
      </c>
      <c r="D148">
        <v>6</v>
      </c>
    </row>
    <row r="149" spans="1:4" x14ac:dyDescent="0.2">
      <c r="B149" s="52">
        <v>0.1</v>
      </c>
      <c r="C149">
        <v>86</v>
      </c>
      <c r="D149">
        <v>97</v>
      </c>
    </row>
    <row r="150" spans="1:4" x14ac:dyDescent="0.2">
      <c r="B150" s="52">
        <v>0.1</v>
      </c>
      <c r="C150">
        <v>87</v>
      </c>
      <c r="D150">
        <v>156</v>
      </c>
    </row>
    <row r="151" spans="1:4" x14ac:dyDescent="0.2">
      <c r="B151" s="52">
        <v>0.1</v>
      </c>
      <c r="C151">
        <v>88</v>
      </c>
      <c r="D151">
        <v>67</v>
      </c>
    </row>
    <row r="152" spans="1:4" x14ac:dyDescent="0.2">
      <c r="B152" s="52">
        <v>0.1</v>
      </c>
      <c r="C152">
        <v>89</v>
      </c>
      <c r="D152">
        <v>217</v>
      </c>
    </row>
    <row r="153" spans="1:4" x14ac:dyDescent="0.2">
      <c r="B153" s="52">
        <v>0.1</v>
      </c>
      <c r="C153">
        <v>91</v>
      </c>
      <c r="D153">
        <v>34</v>
      </c>
    </row>
    <row r="154" spans="1:4" x14ac:dyDescent="0.2">
      <c r="B154" s="52">
        <v>0.1</v>
      </c>
      <c r="C154">
        <v>117</v>
      </c>
      <c r="D154">
        <v>97</v>
      </c>
    </row>
    <row r="155" spans="1:4" x14ac:dyDescent="0.2">
      <c r="B155" s="53">
        <v>2.3E-2</v>
      </c>
      <c r="C155">
        <v>62</v>
      </c>
      <c r="D155">
        <v>1</v>
      </c>
    </row>
    <row r="156" spans="1:4" x14ac:dyDescent="0.2">
      <c r="B156" s="52">
        <v>0.05</v>
      </c>
      <c r="C156">
        <v>5</v>
      </c>
      <c r="D156">
        <v>38</v>
      </c>
    </row>
    <row r="157" spans="1:4" x14ac:dyDescent="0.2">
      <c r="B157" s="53">
        <v>5.5E-2</v>
      </c>
      <c r="C157">
        <v>5</v>
      </c>
      <c r="D157">
        <v>14</v>
      </c>
    </row>
    <row r="158" spans="1:4" x14ac:dyDescent="0.2">
      <c r="B158" s="53">
        <v>5.5E-2</v>
      </c>
      <c r="C158">
        <v>13</v>
      </c>
      <c r="D158">
        <v>51</v>
      </c>
    </row>
    <row r="159" spans="1:4" x14ac:dyDescent="0.2">
      <c r="B159" s="53">
        <v>5.8000000000000003E-2</v>
      </c>
      <c r="C159">
        <v>173</v>
      </c>
      <c r="D159">
        <v>3169</v>
      </c>
    </row>
    <row r="160" spans="1:4" x14ac:dyDescent="0.2">
      <c r="B160" s="53">
        <v>5.8000000000000003E-2</v>
      </c>
      <c r="C160">
        <v>177</v>
      </c>
      <c r="D160">
        <v>2380</v>
      </c>
    </row>
    <row r="161" spans="2:4" x14ac:dyDescent="0.2">
      <c r="B161" s="53">
        <v>5.8000000000000003E-2</v>
      </c>
      <c r="C161">
        <v>179</v>
      </c>
      <c r="D161">
        <v>4483</v>
      </c>
    </row>
    <row r="162" spans="2:4" x14ac:dyDescent="0.2">
      <c r="B162" s="53">
        <v>5.8000000000000003E-2</v>
      </c>
      <c r="C162">
        <v>180</v>
      </c>
      <c r="D162">
        <v>2510</v>
      </c>
    </row>
    <row r="163" spans="2:4" x14ac:dyDescent="0.2">
      <c r="B163" s="53">
        <v>5.8000000000000003E-2</v>
      </c>
      <c r="C163">
        <v>181</v>
      </c>
      <c r="D163">
        <v>3239</v>
      </c>
    </row>
    <row r="164" spans="2:4" x14ac:dyDescent="0.2">
      <c r="B164" s="53">
        <v>5.8000000000000003E-2</v>
      </c>
      <c r="C164">
        <v>182</v>
      </c>
      <c r="D164">
        <v>624</v>
      </c>
    </row>
    <row r="165" spans="2:4" x14ac:dyDescent="0.2">
      <c r="B165" s="52">
        <v>0.06</v>
      </c>
      <c r="C165">
        <v>14</v>
      </c>
      <c r="D165">
        <v>215</v>
      </c>
    </row>
    <row r="166" spans="2:4" x14ac:dyDescent="0.2">
      <c r="B166" s="53">
        <v>6.3E-2</v>
      </c>
      <c r="C166">
        <v>88</v>
      </c>
      <c r="D166">
        <v>152</v>
      </c>
    </row>
    <row r="167" spans="2:4" x14ac:dyDescent="0.2">
      <c r="B167" s="53">
        <v>6.3E-2</v>
      </c>
      <c r="C167">
        <v>89</v>
      </c>
      <c r="D167">
        <v>1246</v>
      </c>
    </row>
    <row r="168" spans="2:4" x14ac:dyDescent="0.2">
      <c r="B168" s="53">
        <v>6.3E-2</v>
      </c>
      <c r="C168">
        <v>117</v>
      </c>
      <c r="D168">
        <v>710</v>
      </c>
    </row>
    <row r="169" spans="2:4" x14ac:dyDescent="0.2">
      <c r="B169" s="53">
        <v>6.3E-2</v>
      </c>
      <c r="C169">
        <v>178</v>
      </c>
      <c r="D169">
        <v>6041</v>
      </c>
    </row>
    <row r="170" spans="2:4" x14ac:dyDescent="0.2">
      <c r="B170" s="53">
        <v>6.5000000000000002E-2</v>
      </c>
      <c r="C170">
        <v>89</v>
      </c>
      <c r="D170">
        <v>639</v>
      </c>
    </row>
    <row r="171" spans="2:4" x14ac:dyDescent="0.2">
      <c r="B171" s="53">
        <v>6.5000000000000002E-2</v>
      </c>
      <c r="C171">
        <v>117</v>
      </c>
      <c r="D171">
        <v>360</v>
      </c>
    </row>
    <row r="172" spans="2:4" x14ac:dyDescent="0.2">
      <c r="B172" s="53">
        <v>6.5000000000000002E-2</v>
      </c>
      <c r="C172">
        <v>178</v>
      </c>
      <c r="D172">
        <v>3027</v>
      </c>
    </row>
    <row r="173" spans="2:4" x14ac:dyDescent="0.2">
      <c r="B173" s="53">
        <v>6.6000000000000003E-2</v>
      </c>
      <c r="C173">
        <v>356</v>
      </c>
      <c r="D173">
        <v>935</v>
      </c>
    </row>
    <row r="174" spans="2:4" x14ac:dyDescent="0.2">
      <c r="B174" s="53">
        <v>6.6000000000000003E-2</v>
      </c>
      <c r="C174">
        <v>359</v>
      </c>
      <c r="D174">
        <v>4157</v>
      </c>
    </row>
    <row r="175" spans="2:4" x14ac:dyDescent="0.2">
      <c r="B175" s="53">
        <v>6.8000000000000005E-2</v>
      </c>
      <c r="C175">
        <v>356</v>
      </c>
      <c r="D175">
        <v>1861</v>
      </c>
    </row>
    <row r="176" spans="2:4" x14ac:dyDescent="0.2">
      <c r="B176" s="53">
        <v>6.8000000000000005E-2</v>
      </c>
      <c r="C176">
        <v>359</v>
      </c>
      <c r="D176">
        <v>4841</v>
      </c>
    </row>
    <row r="177" spans="1:4" x14ac:dyDescent="0.2">
      <c r="B177" s="52">
        <v>7.0000000000000007E-2</v>
      </c>
      <c r="C177">
        <v>356</v>
      </c>
      <c r="D177">
        <v>458</v>
      </c>
    </row>
    <row r="178" spans="1:4" x14ac:dyDescent="0.2">
      <c r="B178" s="52">
        <v>7.0000000000000007E-2</v>
      </c>
      <c r="C178">
        <v>359</v>
      </c>
      <c r="D178">
        <v>388</v>
      </c>
    </row>
    <row r="179" spans="1:4" x14ac:dyDescent="0.2">
      <c r="B179" s="53">
        <v>7.2999999999999995E-2</v>
      </c>
      <c r="C179">
        <v>180</v>
      </c>
      <c r="D179">
        <v>2046</v>
      </c>
    </row>
    <row r="180" spans="1:4" x14ac:dyDescent="0.2">
      <c r="B180" s="53">
        <v>7.2999999999999995E-2</v>
      </c>
      <c r="C180">
        <v>359</v>
      </c>
      <c r="D180">
        <v>4212</v>
      </c>
    </row>
    <row r="181" spans="1:4" x14ac:dyDescent="0.2">
      <c r="B181" s="53">
        <v>7.2999999999999995E-2</v>
      </c>
      <c r="C181">
        <v>361</v>
      </c>
      <c r="D181">
        <v>4</v>
      </c>
    </row>
    <row r="182" spans="1:4" x14ac:dyDescent="0.2">
      <c r="B182" s="53">
        <v>7.4999999999999997E-2</v>
      </c>
      <c r="C182">
        <v>180</v>
      </c>
      <c r="D182">
        <v>1499</v>
      </c>
    </row>
    <row r="183" spans="1:4" x14ac:dyDescent="0.2">
      <c r="B183" s="53">
        <v>7.4999999999999997E-2</v>
      </c>
      <c r="C183">
        <v>359</v>
      </c>
      <c r="D183">
        <v>2228</v>
      </c>
    </row>
    <row r="184" spans="1:4" x14ac:dyDescent="0.2">
      <c r="B184" s="53">
        <v>7.4999999999999997E-2</v>
      </c>
      <c r="C184">
        <v>532</v>
      </c>
      <c r="D184">
        <v>305</v>
      </c>
    </row>
    <row r="185" spans="1:4" x14ac:dyDescent="0.2">
      <c r="B185" s="53">
        <v>7.8E-2</v>
      </c>
      <c r="C185">
        <v>361</v>
      </c>
      <c r="D185">
        <v>2835</v>
      </c>
    </row>
    <row r="186" spans="1:4" x14ac:dyDescent="0.2">
      <c r="B186" s="53">
        <v>7.8E-2</v>
      </c>
      <c r="C186">
        <v>720</v>
      </c>
      <c r="D186">
        <v>11</v>
      </c>
    </row>
    <row r="187" spans="1:4" x14ac:dyDescent="0.2">
      <c r="B187" s="52">
        <v>0.08</v>
      </c>
      <c r="C187">
        <v>361</v>
      </c>
      <c r="D187">
        <v>3065</v>
      </c>
    </row>
    <row r="188" spans="1:4" x14ac:dyDescent="0.2">
      <c r="B188" s="52">
        <v>0.08</v>
      </c>
      <c r="C188">
        <v>712</v>
      </c>
      <c r="D188">
        <v>303</v>
      </c>
    </row>
    <row r="189" spans="1:4" x14ac:dyDescent="0.2">
      <c r="B189" s="52">
        <v>0.08</v>
      </c>
      <c r="C189">
        <v>720</v>
      </c>
      <c r="D189">
        <v>1902</v>
      </c>
    </row>
    <row r="190" spans="1:4" x14ac:dyDescent="0.2">
      <c r="A190" t="s">
        <v>205</v>
      </c>
    </row>
  </sheetData>
  <sortState ref="B72:E114">
    <sortCondition ref="B72:B114"/>
    <sortCondition descending="1" ref="E72:E114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</dc:creator>
  <cp:lastModifiedBy>王一</cp:lastModifiedBy>
  <dcterms:created xsi:type="dcterms:W3CDTF">2016-04-26T03:20:01Z</dcterms:created>
  <dcterms:modified xsi:type="dcterms:W3CDTF">2016-04-27T08:56:11Z</dcterms:modified>
</cp:coreProperties>
</file>